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ipied-my.sharepoint.com/personal/montinee_pho_dome_tu_ac_th/Documents/CICM/Nanostring_cell free DNA/table and fig/"/>
    </mc:Choice>
  </mc:AlternateContent>
  <xr:revisionPtr revIDLastSave="19" documentId="13_ncr:1_{985FFBC9-8CF2-744D-9C0E-C2E7F11A2F93}" xr6:coauthVersionLast="47" xr6:coauthVersionMax="47" xr10:uidLastSave="{319E4307-4A14-4258-ABFF-513CB824AD38}"/>
  <bookViews>
    <workbookView xWindow="-108" yWindow="-108" windowWidth="23256" windowHeight="12576" xr2:uid="{1188B6F5-BAD1-A144-ADE4-BCE8691DEBCF}"/>
  </bookViews>
  <sheets>
    <sheet name="Everage spike control" sheetId="1" r:id="rId1"/>
    <sheet name="Stat 93" sheetId="2" r:id="rId2"/>
    <sheet name="Stat 4532" sheetId="3" r:id="rId3"/>
    <sheet name="Stat 129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7" i="1" l="1"/>
  <c r="U71" i="1"/>
  <c r="Q71" i="1"/>
  <c r="B143" i="1" s="1"/>
  <c r="M71" i="1"/>
  <c r="I71" i="1"/>
  <c r="E71" i="1"/>
  <c r="U70" i="1"/>
  <c r="Q70" i="1"/>
  <c r="M70" i="1"/>
  <c r="I70" i="1"/>
  <c r="E70" i="1"/>
  <c r="U69" i="1"/>
  <c r="Q69" i="1"/>
  <c r="M69" i="1"/>
  <c r="I69" i="1"/>
  <c r="E69" i="1"/>
  <c r="V68" i="1"/>
  <c r="AK68" i="1" s="1"/>
  <c r="U68" i="1"/>
  <c r="Q68" i="1"/>
  <c r="M68" i="1"/>
  <c r="I68" i="1"/>
  <c r="E68" i="1"/>
  <c r="U67" i="1"/>
  <c r="Q67" i="1"/>
  <c r="M67" i="1"/>
  <c r="I67" i="1"/>
  <c r="E67" i="1"/>
  <c r="U66" i="1"/>
  <c r="Q66" i="1"/>
  <c r="M66" i="1"/>
  <c r="I66" i="1"/>
  <c r="E66" i="1"/>
  <c r="U65" i="1"/>
  <c r="Q65" i="1"/>
  <c r="M65" i="1"/>
  <c r="I65" i="1"/>
  <c r="E65" i="1"/>
  <c r="U64" i="1"/>
  <c r="Q64" i="1"/>
  <c r="M64" i="1"/>
  <c r="I64" i="1"/>
  <c r="E64" i="1"/>
  <c r="U63" i="1"/>
  <c r="Q63" i="1"/>
  <c r="B135" i="1" s="1"/>
  <c r="M63" i="1"/>
  <c r="I63" i="1"/>
  <c r="E63" i="1"/>
  <c r="U62" i="1"/>
  <c r="Q62" i="1"/>
  <c r="M62" i="1"/>
  <c r="I62" i="1"/>
  <c r="E62" i="1"/>
  <c r="U61" i="1"/>
  <c r="Q61" i="1"/>
  <c r="M61" i="1"/>
  <c r="I61" i="1"/>
  <c r="E61" i="1"/>
  <c r="U60" i="1"/>
  <c r="Q60" i="1"/>
  <c r="B132" i="1" s="1"/>
  <c r="M60" i="1"/>
  <c r="I60" i="1"/>
  <c r="E60" i="1"/>
  <c r="U59" i="1"/>
  <c r="Q59" i="1"/>
  <c r="M59" i="1"/>
  <c r="I59" i="1"/>
  <c r="E59" i="1"/>
  <c r="U58" i="1"/>
  <c r="Q58" i="1"/>
  <c r="M58" i="1"/>
  <c r="I58" i="1"/>
  <c r="E58" i="1"/>
  <c r="U57" i="1"/>
  <c r="Q57" i="1"/>
  <c r="M57" i="1"/>
  <c r="I57" i="1"/>
  <c r="E57" i="1"/>
  <c r="U56" i="1"/>
  <c r="V56" i="1" s="1"/>
  <c r="AM56" i="1" s="1"/>
  <c r="Q56" i="1"/>
  <c r="M56" i="1"/>
  <c r="I56" i="1"/>
  <c r="E56" i="1"/>
  <c r="U55" i="1"/>
  <c r="Q55" i="1"/>
  <c r="M55" i="1"/>
  <c r="I55" i="1"/>
  <c r="E55" i="1"/>
  <c r="U54" i="1"/>
  <c r="Q54" i="1"/>
  <c r="M54" i="1"/>
  <c r="I54" i="1"/>
  <c r="E54" i="1"/>
  <c r="U53" i="1"/>
  <c r="Q53" i="1"/>
  <c r="M53" i="1"/>
  <c r="I53" i="1"/>
  <c r="E53" i="1"/>
  <c r="U52" i="1"/>
  <c r="Q52" i="1"/>
  <c r="M52" i="1"/>
  <c r="I52" i="1"/>
  <c r="E52" i="1"/>
  <c r="U51" i="1"/>
  <c r="Q51" i="1"/>
  <c r="B123" i="1" s="1"/>
  <c r="M51" i="1"/>
  <c r="I51" i="1"/>
  <c r="E51" i="1"/>
  <c r="U50" i="1"/>
  <c r="Q50" i="1"/>
  <c r="M50" i="1"/>
  <c r="I50" i="1"/>
  <c r="E50" i="1"/>
  <c r="U49" i="1"/>
  <c r="Q49" i="1"/>
  <c r="M49" i="1"/>
  <c r="I49" i="1"/>
  <c r="E49" i="1"/>
  <c r="U48" i="1"/>
  <c r="Q48" i="1"/>
  <c r="V48" i="1" s="1"/>
  <c r="M48" i="1"/>
  <c r="I48" i="1"/>
  <c r="E48" i="1"/>
  <c r="U47" i="1"/>
  <c r="Q47" i="1"/>
  <c r="M47" i="1"/>
  <c r="I47" i="1"/>
  <c r="E47" i="1"/>
  <c r="U46" i="1"/>
  <c r="Q46" i="1"/>
  <c r="M46" i="1"/>
  <c r="I46" i="1"/>
  <c r="E46" i="1"/>
  <c r="U45" i="1"/>
  <c r="Q45" i="1"/>
  <c r="M45" i="1"/>
  <c r="I45" i="1"/>
  <c r="E45" i="1"/>
  <c r="U44" i="1"/>
  <c r="Q44" i="1"/>
  <c r="M44" i="1"/>
  <c r="I44" i="1"/>
  <c r="E44" i="1"/>
  <c r="U43" i="1"/>
  <c r="Q43" i="1"/>
  <c r="M43" i="1"/>
  <c r="I43" i="1"/>
  <c r="E43" i="1"/>
  <c r="U42" i="1"/>
  <c r="Q42" i="1"/>
  <c r="B114" i="1" s="1"/>
  <c r="M42" i="1"/>
  <c r="I42" i="1"/>
  <c r="E42" i="1"/>
  <c r="U41" i="1"/>
  <c r="V41" i="1" s="1"/>
  <c r="Q41" i="1"/>
  <c r="M41" i="1"/>
  <c r="I41" i="1"/>
  <c r="E41" i="1"/>
  <c r="U40" i="1"/>
  <c r="Q40" i="1"/>
  <c r="B112" i="1" s="1"/>
  <c r="M40" i="1"/>
  <c r="I40" i="1"/>
  <c r="E40" i="1"/>
  <c r="U39" i="1"/>
  <c r="Q39" i="1"/>
  <c r="M39" i="1"/>
  <c r="I39" i="1"/>
  <c r="E39" i="1"/>
  <c r="U38" i="1"/>
  <c r="Q38" i="1"/>
  <c r="M38" i="1"/>
  <c r="I38" i="1"/>
  <c r="E38" i="1"/>
  <c r="U37" i="1"/>
  <c r="V37" i="1" s="1"/>
  <c r="Q37" i="1"/>
  <c r="M37" i="1"/>
  <c r="I37" i="1"/>
  <c r="E37" i="1"/>
  <c r="U36" i="1"/>
  <c r="Q36" i="1"/>
  <c r="B108" i="1" s="1"/>
  <c r="M36" i="1"/>
  <c r="I36" i="1"/>
  <c r="E36" i="1"/>
  <c r="U35" i="1"/>
  <c r="V35" i="1" s="1"/>
  <c r="Q35" i="1"/>
  <c r="M35" i="1"/>
  <c r="I35" i="1"/>
  <c r="E35" i="1"/>
  <c r="U34" i="1"/>
  <c r="Q34" i="1"/>
  <c r="M34" i="1"/>
  <c r="I34" i="1"/>
  <c r="E34" i="1"/>
  <c r="U33" i="1"/>
  <c r="Q33" i="1"/>
  <c r="M33" i="1"/>
  <c r="I33" i="1"/>
  <c r="E33" i="1"/>
  <c r="U32" i="1"/>
  <c r="Q32" i="1"/>
  <c r="M32" i="1"/>
  <c r="I32" i="1"/>
  <c r="E32" i="1"/>
  <c r="U31" i="1"/>
  <c r="Q31" i="1"/>
  <c r="M31" i="1"/>
  <c r="I31" i="1"/>
  <c r="E31" i="1"/>
  <c r="U30" i="1"/>
  <c r="Q30" i="1"/>
  <c r="M30" i="1"/>
  <c r="I30" i="1"/>
  <c r="E30" i="1"/>
  <c r="U29" i="1"/>
  <c r="Q29" i="1"/>
  <c r="M29" i="1"/>
  <c r="I29" i="1"/>
  <c r="E29" i="1"/>
  <c r="U28" i="1"/>
  <c r="Q28" i="1"/>
  <c r="M28" i="1"/>
  <c r="I28" i="1"/>
  <c r="E28" i="1"/>
  <c r="U27" i="1"/>
  <c r="Q27" i="1"/>
  <c r="M27" i="1"/>
  <c r="I27" i="1"/>
  <c r="E27" i="1"/>
  <c r="U26" i="1"/>
  <c r="Q26" i="1"/>
  <c r="B98" i="1" s="1"/>
  <c r="M26" i="1"/>
  <c r="I26" i="1"/>
  <c r="E26" i="1"/>
  <c r="U25" i="1"/>
  <c r="Q25" i="1"/>
  <c r="M25" i="1"/>
  <c r="I25" i="1"/>
  <c r="E25" i="1"/>
  <c r="U24" i="1"/>
  <c r="Q24" i="1"/>
  <c r="M24" i="1"/>
  <c r="I24" i="1"/>
  <c r="E24" i="1"/>
  <c r="U23" i="1"/>
  <c r="Q23" i="1"/>
  <c r="M23" i="1"/>
  <c r="I23" i="1"/>
  <c r="E23" i="1"/>
  <c r="U22" i="1"/>
  <c r="Q22" i="1"/>
  <c r="M22" i="1"/>
  <c r="I22" i="1"/>
  <c r="E22" i="1"/>
  <c r="U21" i="1"/>
  <c r="V21" i="1" s="1"/>
  <c r="Q21" i="1"/>
  <c r="M21" i="1"/>
  <c r="I21" i="1"/>
  <c r="E21" i="1"/>
  <c r="U20" i="1"/>
  <c r="Q20" i="1"/>
  <c r="B92" i="1" s="1"/>
  <c r="M20" i="1"/>
  <c r="I20" i="1"/>
  <c r="E20" i="1"/>
  <c r="U19" i="1"/>
  <c r="V19" i="1" s="1"/>
  <c r="Q19" i="1"/>
  <c r="M19" i="1"/>
  <c r="I19" i="1"/>
  <c r="E19" i="1"/>
  <c r="U18" i="1"/>
  <c r="Q18" i="1"/>
  <c r="M18" i="1"/>
  <c r="I18" i="1"/>
  <c r="E18" i="1"/>
  <c r="U17" i="1"/>
  <c r="Q17" i="1"/>
  <c r="M17" i="1"/>
  <c r="I17" i="1"/>
  <c r="E17" i="1"/>
  <c r="U16" i="1"/>
  <c r="Q16" i="1"/>
  <c r="B88" i="1" s="1"/>
  <c r="M16" i="1"/>
  <c r="I16" i="1"/>
  <c r="E16" i="1"/>
  <c r="U15" i="1"/>
  <c r="Q15" i="1"/>
  <c r="M15" i="1"/>
  <c r="I15" i="1"/>
  <c r="E15" i="1"/>
  <c r="U14" i="1"/>
  <c r="Q14" i="1"/>
  <c r="M14" i="1"/>
  <c r="I14" i="1"/>
  <c r="E14" i="1"/>
  <c r="U13" i="1"/>
  <c r="Q13" i="1"/>
  <c r="M13" i="1"/>
  <c r="I13" i="1"/>
  <c r="E13" i="1"/>
  <c r="U12" i="1"/>
  <c r="Q12" i="1"/>
  <c r="M12" i="1"/>
  <c r="I12" i="1"/>
  <c r="E12" i="1"/>
  <c r="U11" i="1"/>
  <c r="B83" i="1" s="1"/>
  <c r="Q11" i="1"/>
  <c r="M11" i="1"/>
  <c r="I11" i="1"/>
  <c r="E11" i="1"/>
  <c r="U10" i="1"/>
  <c r="Q10" i="1"/>
  <c r="B82" i="1" s="1"/>
  <c r="M10" i="1"/>
  <c r="I10" i="1"/>
  <c r="E10" i="1"/>
  <c r="U9" i="1"/>
  <c r="Q9" i="1"/>
  <c r="M9" i="1"/>
  <c r="I9" i="1"/>
  <c r="E9" i="1"/>
  <c r="U8" i="1"/>
  <c r="Q8" i="1"/>
  <c r="M8" i="1"/>
  <c r="I8" i="1"/>
  <c r="E8" i="1"/>
  <c r="U7" i="1"/>
  <c r="Q7" i="1"/>
  <c r="V7" i="1" s="1"/>
  <c r="AM7" i="1" s="1"/>
  <c r="M7" i="1"/>
  <c r="I7" i="1"/>
  <c r="E7" i="1"/>
  <c r="U6" i="1"/>
  <c r="Q6" i="1"/>
  <c r="M6" i="1"/>
  <c r="I6" i="1"/>
  <c r="E6" i="1"/>
  <c r="U5" i="1"/>
  <c r="Q5" i="1"/>
  <c r="M5" i="1"/>
  <c r="I5" i="1"/>
  <c r="E5" i="1"/>
  <c r="U4" i="1"/>
  <c r="Q4" i="1"/>
  <c r="B76" i="1" s="1"/>
  <c r="M4" i="1"/>
  <c r="I4" i="1"/>
  <c r="E4" i="1"/>
  <c r="U3" i="1"/>
  <c r="Q3" i="1"/>
  <c r="M3" i="1"/>
  <c r="I3" i="1"/>
  <c r="E3" i="1"/>
  <c r="V69" i="1" l="1"/>
  <c r="B78" i="1"/>
  <c r="B94" i="1"/>
  <c r="V38" i="1"/>
  <c r="Y38" i="1" s="1"/>
  <c r="B101" i="1"/>
  <c r="V45" i="1"/>
  <c r="AM45" i="1" s="1"/>
  <c r="B139" i="1"/>
  <c r="B125" i="1"/>
  <c r="AF56" i="1"/>
  <c r="B81" i="1"/>
  <c r="B89" i="1"/>
  <c r="V33" i="1"/>
  <c r="B138" i="1"/>
  <c r="V14" i="1"/>
  <c r="AM14" i="1" s="1"/>
  <c r="AM41" i="1"/>
  <c r="AD41" i="1"/>
  <c r="AE41" i="1"/>
  <c r="Y41" i="1"/>
  <c r="B90" i="1"/>
  <c r="B113" i="1"/>
  <c r="B124" i="1"/>
  <c r="AE56" i="1"/>
  <c r="V66" i="1"/>
  <c r="V9" i="1"/>
  <c r="X9" i="1" s="1"/>
  <c r="V13" i="1"/>
  <c r="X13" i="1" s="1"/>
  <c r="V12" i="1"/>
  <c r="AE12" i="1" s="1"/>
  <c r="B111" i="1"/>
  <c r="V50" i="1"/>
  <c r="Y50" i="1" s="1"/>
  <c r="B75" i="1"/>
  <c r="V8" i="1"/>
  <c r="W8" i="1" s="1"/>
  <c r="V42" i="1"/>
  <c r="AF42" i="1" s="1"/>
  <c r="V20" i="1"/>
  <c r="AD20" i="1" s="1"/>
  <c r="B116" i="1"/>
  <c r="V10" i="1"/>
  <c r="AF10" i="1" s="1"/>
  <c r="V67" i="1"/>
  <c r="AL67" i="1" s="1"/>
  <c r="V6" i="1"/>
  <c r="AE6" i="1" s="1"/>
  <c r="B97" i="1"/>
  <c r="V26" i="1"/>
  <c r="W26" i="1" s="1"/>
  <c r="V36" i="1"/>
  <c r="B120" i="1"/>
  <c r="V63" i="1"/>
  <c r="AF63" i="1" s="1"/>
  <c r="AD13" i="1"/>
  <c r="AE13" i="1"/>
  <c r="AF13" i="1"/>
  <c r="X35" i="1"/>
  <c r="AK35" i="1"/>
  <c r="W35" i="1"/>
  <c r="AD35" i="1"/>
  <c r="AE35" i="1"/>
  <c r="Y35" i="1"/>
  <c r="AM35" i="1"/>
  <c r="AL35" i="1"/>
  <c r="AF35" i="1"/>
  <c r="W12" i="1"/>
  <c r="AF12" i="1"/>
  <c r="AL19" i="1"/>
  <c r="AM19" i="1"/>
  <c r="Y19" i="1"/>
  <c r="AE19" i="1"/>
  <c r="AK19" i="1"/>
  <c r="AD19" i="1"/>
  <c r="W19" i="1"/>
  <c r="X19" i="1"/>
  <c r="AF19" i="1"/>
  <c r="AL37" i="1"/>
  <c r="W37" i="1"/>
  <c r="Y37" i="1"/>
  <c r="AM37" i="1"/>
  <c r="X37" i="1"/>
  <c r="AD37" i="1"/>
  <c r="AE37" i="1"/>
  <c r="AK37" i="1"/>
  <c r="AF37" i="1"/>
  <c r="AE14" i="1"/>
  <c r="AD21" i="1"/>
  <c r="AM21" i="1"/>
  <c r="Y21" i="1"/>
  <c r="AF21" i="1"/>
  <c r="AL21" i="1"/>
  <c r="X21" i="1"/>
  <c r="AK21" i="1"/>
  <c r="W21" i="1"/>
  <c r="AE21" i="1"/>
  <c r="B77" i="1"/>
  <c r="V5" i="1"/>
  <c r="W6" i="1"/>
  <c r="X7" i="1"/>
  <c r="AF7" i="1"/>
  <c r="B80" i="1"/>
  <c r="B86" i="1"/>
  <c r="B91" i="1"/>
  <c r="AM20" i="1"/>
  <c r="W20" i="1"/>
  <c r="AM38" i="1"/>
  <c r="B115" i="1"/>
  <c r="V43" i="1"/>
  <c r="AK48" i="1"/>
  <c r="Y48" i="1"/>
  <c r="AD48" i="1"/>
  <c r="AM48" i="1"/>
  <c r="X48" i="1"/>
  <c r="AL48" i="1"/>
  <c r="W48" i="1"/>
  <c r="AF48" i="1"/>
  <c r="AE48" i="1"/>
  <c r="V27" i="1"/>
  <c r="B99" i="1"/>
  <c r="AM33" i="1"/>
  <c r="AL33" i="1"/>
  <c r="Y33" i="1"/>
  <c r="AK33" i="1"/>
  <c r="X33" i="1"/>
  <c r="W33" i="1"/>
  <c r="AD33" i="1"/>
  <c r="AL7" i="1"/>
  <c r="Y9" i="1"/>
  <c r="B102" i="1"/>
  <c r="V30" i="1"/>
  <c r="AF33" i="1"/>
  <c r="B107" i="1"/>
  <c r="B109" i="1"/>
  <c r="AE50" i="1"/>
  <c r="AK50" i="1"/>
  <c r="W50" i="1"/>
  <c r="AF50" i="1"/>
  <c r="AM50" i="1"/>
  <c r="W7" i="1"/>
  <c r="V3" i="1"/>
  <c r="V4" i="1"/>
  <c r="AK6" i="1"/>
  <c r="V18" i="1"/>
  <c r="AE33" i="1"/>
  <c r="W38" i="1"/>
  <c r="AK38" i="1"/>
  <c r="X38" i="1"/>
  <c r="AF38" i="1"/>
  <c r="AE38" i="1"/>
  <c r="AD38" i="1"/>
  <c r="AG38" i="1" s="1"/>
  <c r="AH38" i="1" s="1"/>
  <c r="AM6" i="1"/>
  <c r="V17" i="1"/>
  <c r="B96" i="1"/>
  <c r="V25" i="1"/>
  <c r="AE42" i="1"/>
  <c r="X6" i="1"/>
  <c r="AK7" i="1"/>
  <c r="W9" i="1"/>
  <c r="V15" i="1"/>
  <c r="B87" i="1"/>
  <c r="V16" i="1"/>
  <c r="V29" i="1"/>
  <c r="V31" i="1"/>
  <c r="B103" i="1"/>
  <c r="B104" i="1"/>
  <c r="V32" i="1"/>
  <c r="B106" i="1"/>
  <c r="V34" i="1"/>
  <c r="V22" i="1"/>
  <c r="B100" i="1"/>
  <c r="V28" i="1"/>
  <c r="AD42" i="1"/>
  <c r="W42" i="1"/>
  <c r="AM42" i="1"/>
  <c r="Y42" i="1"/>
  <c r="AL42" i="1"/>
  <c r="X42" i="1"/>
  <c r="AK42" i="1"/>
  <c r="B119" i="1"/>
  <c r="V47" i="1"/>
  <c r="Y6" i="1"/>
  <c r="AL6" i="1"/>
  <c r="Y7" i="1"/>
  <c r="AD7" i="1"/>
  <c r="AD6" i="1"/>
  <c r="B79" i="1"/>
  <c r="AE7" i="1"/>
  <c r="AD9" i="1"/>
  <c r="V11" i="1"/>
  <c r="V23" i="1"/>
  <c r="B95" i="1"/>
  <c r="V24" i="1"/>
  <c r="B105" i="1"/>
  <c r="AL38" i="1"/>
  <c r="V40" i="1"/>
  <c r="AK36" i="1"/>
  <c r="AF36" i="1"/>
  <c r="W36" i="1"/>
  <c r="W41" i="1"/>
  <c r="AK41" i="1"/>
  <c r="X41" i="1"/>
  <c r="AL41" i="1"/>
  <c r="X66" i="1"/>
  <c r="AE66" i="1"/>
  <c r="AM66" i="1"/>
  <c r="Y66" i="1"/>
  <c r="AL66" i="1"/>
  <c r="W66" i="1"/>
  <c r="V57" i="1"/>
  <c r="B129" i="1"/>
  <c r="AK63" i="1"/>
  <c r="AL63" i="1"/>
  <c r="V65" i="1"/>
  <c r="B137" i="1"/>
  <c r="V54" i="1"/>
  <c r="B126" i="1"/>
  <c r="AE69" i="1"/>
  <c r="V59" i="1"/>
  <c r="B131" i="1"/>
  <c r="V62" i="1"/>
  <c r="B134" i="1"/>
  <c r="X63" i="1"/>
  <c r="AL68" i="1"/>
  <c r="AD68" i="1"/>
  <c r="AF68" i="1"/>
  <c r="AE68" i="1"/>
  <c r="AM68" i="1"/>
  <c r="AM69" i="1"/>
  <c r="V53" i="1"/>
  <c r="W68" i="1"/>
  <c r="V70" i="1"/>
  <c r="B142" i="1"/>
  <c r="AM36" i="1"/>
  <c r="V46" i="1"/>
  <c r="B118" i="1"/>
  <c r="V51" i="1"/>
  <c r="V61" i="1"/>
  <c r="B133" i="1"/>
  <c r="AK67" i="1"/>
  <c r="X68" i="1"/>
  <c r="AD36" i="1"/>
  <c r="V39" i="1"/>
  <c r="AF41" i="1"/>
  <c r="AG41" i="1" s="1"/>
  <c r="AH41" i="1" s="1"/>
  <c r="V58" i="1"/>
  <c r="B130" i="1"/>
  <c r="W67" i="1"/>
  <c r="Y68" i="1"/>
  <c r="W69" i="1"/>
  <c r="AD69" i="1"/>
  <c r="AK69" i="1"/>
  <c r="AF69" i="1"/>
  <c r="AL69" i="1"/>
  <c r="X69" i="1"/>
  <c r="Y69" i="1"/>
  <c r="B84" i="1"/>
  <c r="AE36" i="1"/>
  <c r="B110" i="1"/>
  <c r="V44" i="1"/>
  <c r="B117" i="1"/>
  <c r="V49" i="1"/>
  <c r="B121" i="1"/>
  <c r="V55" i="1"/>
  <c r="B127" i="1"/>
  <c r="X67" i="1"/>
  <c r="B85" i="1"/>
  <c r="B93" i="1"/>
  <c r="B122" i="1"/>
  <c r="AD56" i="1"/>
  <c r="AK56" i="1"/>
  <c r="X56" i="1"/>
  <c r="W56" i="1"/>
  <c r="AL56" i="1"/>
  <c r="Y56" i="1"/>
  <c r="B141" i="1"/>
  <c r="B136" i="1"/>
  <c r="V64" i="1"/>
  <c r="V52" i="1"/>
  <c r="V60" i="1"/>
  <c r="B140" i="1"/>
  <c r="B128" i="1"/>
  <c r="AK45" i="1" l="1"/>
  <c r="W14" i="1"/>
  <c r="AE20" i="1"/>
  <c r="AL14" i="1"/>
  <c r="AL45" i="1"/>
  <c r="AN45" i="1" s="1"/>
  <c r="AO45" i="1" s="1"/>
  <c r="X45" i="1"/>
  <c r="AE45" i="1"/>
  <c r="Y14" i="1"/>
  <c r="AD14" i="1"/>
  <c r="Y8" i="1"/>
  <c r="AF45" i="1"/>
  <c r="AE9" i="1"/>
  <c r="AF14" i="1"/>
  <c r="AK14" i="1"/>
  <c r="AN14" i="1" s="1"/>
  <c r="AO14" i="1" s="1"/>
  <c r="W45" i="1"/>
  <c r="AD45" i="1"/>
  <c r="AG45" i="1" s="1"/>
  <c r="AH45" i="1" s="1"/>
  <c r="AM26" i="1"/>
  <c r="X14" i="1"/>
  <c r="Y45" i="1"/>
  <c r="AE67" i="1"/>
  <c r="AN68" i="1"/>
  <c r="AO68" i="1" s="1"/>
  <c r="Y63" i="1"/>
  <c r="AF20" i="1"/>
  <c r="AE10" i="1"/>
  <c r="AD12" i="1"/>
  <c r="AG12" i="1" s="1"/>
  <c r="AH12" i="1" s="1"/>
  <c r="AM13" i="1"/>
  <c r="AM63" i="1"/>
  <c r="AF67" i="1"/>
  <c r="AD63" i="1"/>
  <c r="AK12" i="1"/>
  <c r="W13" i="1"/>
  <c r="Z13" i="1" s="1"/>
  <c r="AA13" i="1" s="1"/>
  <c r="Y67" i="1"/>
  <c r="Z67" i="1" s="1"/>
  <c r="AA67" i="1" s="1"/>
  <c r="AE63" i="1"/>
  <c r="AF9" i="1"/>
  <c r="AG9" i="1" s="1"/>
  <c r="AH9" i="1" s="1"/>
  <c r="X12" i="1"/>
  <c r="AL13" i="1"/>
  <c r="AD67" i="1"/>
  <c r="AG67" i="1" s="1"/>
  <c r="AH67" i="1" s="1"/>
  <c r="W63" i="1"/>
  <c r="Z63" i="1" s="1"/>
  <c r="AA63" i="1" s="1"/>
  <c r="AL9" i="1"/>
  <c r="AL12" i="1"/>
  <c r="Y13" i="1"/>
  <c r="AF26" i="1"/>
  <c r="AD26" i="1"/>
  <c r="Y26" i="1"/>
  <c r="AG37" i="1"/>
  <c r="AH37" i="1" s="1"/>
  <c r="AD8" i="1"/>
  <c r="AG8" i="1" s="1"/>
  <c r="AH8" i="1" s="1"/>
  <c r="AG20" i="1"/>
  <c r="AH20" i="1" s="1"/>
  <c r="X26" i="1"/>
  <c r="Z26" i="1" s="1"/>
  <c r="AA26" i="1" s="1"/>
  <c r="AK8" i="1"/>
  <c r="X8" i="1"/>
  <c r="Z8" i="1" s="1"/>
  <c r="AA8" i="1" s="1"/>
  <c r="Z56" i="1"/>
  <c r="AA56" i="1" s="1"/>
  <c r="AG33" i="1"/>
  <c r="AH33" i="1" s="1"/>
  <c r="AK26" i="1"/>
  <c r="AG14" i="1"/>
  <c r="AH14" i="1" s="1"/>
  <c r="AE8" i="1"/>
  <c r="AN48" i="1"/>
  <c r="AO48" i="1" s="1"/>
  <c r="AE26" i="1"/>
  <c r="AL8" i="1"/>
  <c r="AK10" i="1"/>
  <c r="Y10" i="1"/>
  <c r="W10" i="1"/>
  <c r="X10" i="1"/>
  <c r="AM10" i="1"/>
  <c r="AL10" i="1"/>
  <c r="AN56" i="1"/>
  <c r="AO56" i="1" s="1"/>
  <c r="Z42" i="1"/>
  <c r="AA42" i="1" s="1"/>
  <c r="X50" i="1"/>
  <c r="AD50" i="1"/>
  <c r="AG50" i="1" s="1"/>
  <c r="AH50" i="1" s="1"/>
  <c r="Y12" i="1"/>
  <c r="Z12" i="1" s="1"/>
  <c r="AA12" i="1" s="1"/>
  <c r="AF8" i="1"/>
  <c r="AG56" i="1"/>
  <c r="AH56" i="1" s="1"/>
  <c r="Z66" i="1"/>
  <c r="AA66" i="1" s="1"/>
  <c r="AG42" i="1"/>
  <c r="AH42" i="1" s="1"/>
  <c r="AD10" i="1"/>
  <c r="Z38" i="1"/>
  <c r="AA38" i="1" s="1"/>
  <c r="AL50" i="1"/>
  <c r="AN50" i="1" s="1"/>
  <c r="AO50" i="1" s="1"/>
  <c r="AN33" i="1"/>
  <c r="AO33" i="1" s="1"/>
  <c r="AM12" i="1"/>
  <c r="AM8" i="1"/>
  <c r="AN8" i="1" s="1"/>
  <c r="AO8" i="1" s="1"/>
  <c r="AK13" i="1"/>
  <c r="AN13" i="1" s="1"/>
  <c r="AO13" i="1" s="1"/>
  <c r="X20" i="1"/>
  <c r="AL20" i="1"/>
  <c r="AK20" i="1"/>
  <c r="Y20" i="1"/>
  <c r="Z20" i="1" s="1"/>
  <c r="AA20" i="1" s="1"/>
  <c r="AM9" i="1"/>
  <c r="AK9" i="1"/>
  <c r="AN9" i="1" s="1"/>
  <c r="AO9" i="1" s="1"/>
  <c r="AM67" i="1"/>
  <c r="AN67" i="1" s="1"/>
  <c r="AO67" i="1" s="1"/>
  <c r="AL26" i="1"/>
  <c r="AN26" i="1" s="1"/>
  <c r="AO26" i="1" s="1"/>
  <c r="AN20" i="1"/>
  <c r="AO20" i="1" s="1"/>
  <c r="AF6" i="1"/>
  <c r="AG6" i="1" s="1"/>
  <c r="AH6" i="1" s="1"/>
  <c r="AN37" i="1"/>
  <c r="AO37" i="1" s="1"/>
  <c r="Z35" i="1"/>
  <c r="AA35" i="1" s="1"/>
  <c r="AL36" i="1"/>
  <c r="AN36" i="1" s="1"/>
  <c r="AO36" i="1" s="1"/>
  <c r="Y36" i="1"/>
  <c r="X36" i="1"/>
  <c r="AK66" i="1"/>
  <c r="AN66" i="1" s="1"/>
  <c r="AO66" i="1" s="1"/>
  <c r="AD66" i="1"/>
  <c r="AF66" i="1"/>
  <c r="X60" i="1"/>
  <c r="AF60" i="1"/>
  <c r="AE60" i="1"/>
  <c r="AK60" i="1"/>
  <c r="W60" i="1"/>
  <c r="AM60" i="1"/>
  <c r="AL60" i="1"/>
  <c r="AD60" i="1"/>
  <c r="Y60" i="1"/>
  <c r="AF58" i="1"/>
  <c r="AK58" i="1"/>
  <c r="X58" i="1"/>
  <c r="W58" i="1"/>
  <c r="AL58" i="1"/>
  <c r="Y58" i="1"/>
  <c r="AE58" i="1"/>
  <c r="AM58" i="1"/>
  <c r="AD58" i="1"/>
  <c r="AD62" i="1"/>
  <c r="AM62" i="1"/>
  <c r="Y62" i="1"/>
  <c r="AE62" i="1"/>
  <c r="AK62" i="1"/>
  <c r="AF62" i="1"/>
  <c r="X62" i="1"/>
  <c r="W62" i="1"/>
  <c r="AL62" i="1"/>
  <c r="AM47" i="1"/>
  <c r="AD47" i="1"/>
  <c r="AL47" i="1"/>
  <c r="X47" i="1"/>
  <c r="AK47" i="1"/>
  <c r="W47" i="1"/>
  <c r="Y47" i="1"/>
  <c r="AF47" i="1"/>
  <c r="AE47" i="1"/>
  <c r="AF64" i="1"/>
  <c r="AK64" i="1"/>
  <c r="W64" i="1"/>
  <c r="AE64" i="1"/>
  <c r="AL64" i="1"/>
  <c r="X64" i="1"/>
  <c r="Y64" i="1"/>
  <c r="AM64" i="1"/>
  <c r="AD64" i="1"/>
  <c r="AL54" i="1"/>
  <c r="AK54" i="1"/>
  <c r="X54" i="1"/>
  <c r="W54" i="1"/>
  <c r="AM54" i="1"/>
  <c r="Y54" i="1"/>
  <c r="AF54" i="1"/>
  <c r="AE54" i="1"/>
  <c r="AD54" i="1"/>
  <c r="AM24" i="1"/>
  <c r="AL24" i="1"/>
  <c r="Y24" i="1"/>
  <c r="AF24" i="1"/>
  <c r="AE24" i="1"/>
  <c r="AD24" i="1"/>
  <c r="X24" i="1"/>
  <c r="AK24" i="1"/>
  <c r="W24" i="1"/>
  <c r="AD49" i="1"/>
  <c r="AF49" i="1"/>
  <c r="Y49" i="1"/>
  <c r="AM49" i="1"/>
  <c r="X49" i="1"/>
  <c r="AL49" i="1"/>
  <c r="W49" i="1"/>
  <c r="AK49" i="1"/>
  <c r="AG7" i="1"/>
  <c r="AH7" i="1" s="1"/>
  <c r="AG68" i="1"/>
  <c r="AH68" i="1" s="1"/>
  <c r="W55" i="1"/>
  <c r="AL55" i="1"/>
  <c r="Y55" i="1"/>
  <c r="AK55" i="1"/>
  <c r="X55" i="1"/>
  <c r="AM55" i="1"/>
  <c r="AF55" i="1"/>
  <c r="AE55" i="1"/>
  <c r="AD55" i="1"/>
  <c r="AG69" i="1"/>
  <c r="AH69" i="1" s="1"/>
  <c r="W61" i="1"/>
  <c r="AM61" i="1"/>
  <c r="Y61" i="1"/>
  <c r="AL61" i="1"/>
  <c r="X61" i="1"/>
  <c r="AK61" i="1"/>
  <c r="AD61" i="1"/>
  <c r="AF61" i="1"/>
  <c r="AE61" i="1"/>
  <c r="AD70" i="1"/>
  <c r="AL70" i="1"/>
  <c r="X70" i="1"/>
  <c r="AK70" i="1"/>
  <c r="W70" i="1"/>
  <c r="AM70" i="1"/>
  <c r="Y70" i="1"/>
  <c r="AF70" i="1"/>
  <c r="AE70" i="1"/>
  <c r="AE18" i="1"/>
  <c r="AM18" i="1"/>
  <c r="Y18" i="1"/>
  <c r="AL18" i="1"/>
  <c r="X18" i="1"/>
  <c r="AK18" i="1"/>
  <c r="W18" i="1"/>
  <c r="AF18" i="1"/>
  <c r="AD18" i="1"/>
  <c r="Z33" i="1"/>
  <c r="AA33" i="1" s="1"/>
  <c r="AL27" i="1"/>
  <c r="W27" i="1"/>
  <c r="AE27" i="1"/>
  <c r="AD27" i="1"/>
  <c r="X27" i="1"/>
  <c r="Y27" i="1"/>
  <c r="AK27" i="1"/>
  <c r="AF27" i="1"/>
  <c r="AM27" i="1"/>
  <c r="Z6" i="1"/>
  <c r="AA6" i="1" s="1"/>
  <c r="Z21" i="1"/>
  <c r="AA21" i="1" s="1"/>
  <c r="AG21" i="1"/>
  <c r="AH21" i="1" s="1"/>
  <c r="Z37" i="1"/>
  <c r="AA37" i="1" s="1"/>
  <c r="AN19" i="1"/>
  <c r="AO19" i="1" s="1"/>
  <c r="AG35" i="1"/>
  <c r="AH35" i="1" s="1"/>
  <c r="AD39" i="1"/>
  <c r="AK39" i="1"/>
  <c r="W39" i="1"/>
  <c r="AM39" i="1"/>
  <c r="X39" i="1"/>
  <c r="AL39" i="1"/>
  <c r="Y39" i="1"/>
  <c r="AF39" i="1"/>
  <c r="AK57" i="1"/>
  <c r="Y57" i="1"/>
  <c r="W57" i="1"/>
  <c r="AF57" i="1"/>
  <c r="AL57" i="1"/>
  <c r="X57" i="1"/>
  <c r="AM57" i="1"/>
  <c r="AE57" i="1"/>
  <c r="AD57" i="1"/>
  <c r="AL11" i="1"/>
  <c r="AE11" i="1"/>
  <c r="Y11" i="1"/>
  <c r="AF11" i="1"/>
  <c r="AD11" i="1"/>
  <c r="AM11" i="1"/>
  <c r="X11" i="1"/>
  <c r="AK11" i="1"/>
  <c r="W11" i="1"/>
  <c r="AG36" i="1"/>
  <c r="AH36" i="1" s="1"/>
  <c r="AM53" i="1"/>
  <c r="AL53" i="1"/>
  <c r="AK53" i="1"/>
  <c r="Y53" i="1"/>
  <c r="AD53" i="1"/>
  <c r="AF53" i="1"/>
  <c r="AE53" i="1"/>
  <c r="X53" i="1"/>
  <c r="W53" i="1"/>
  <c r="W29" i="1"/>
  <c r="AM29" i="1"/>
  <c r="X29" i="1"/>
  <c r="AL29" i="1"/>
  <c r="AF29" i="1"/>
  <c r="AK29" i="1"/>
  <c r="AE29" i="1"/>
  <c r="AD29" i="1"/>
  <c r="Y29" i="1"/>
  <c r="AM16" i="1"/>
  <c r="AD16" i="1"/>
  <c r="AK16" i="1"/>
  <c r="W16" i="1"/>
  <c r="AF16" i="1"/>
  <c r="AE16" i="1"/>
  <c r="AL16" i="1"/>
  <c r="X16" i="1"/>
  <c r="Y16" i="1"/>
  <c r="Z9" i="1"/>
  <c r="AA9" i="1" s="1"/>
  <c r="Z69" i="1"/>
  <c r="AA69" i="1" s="1"/>
  <c r="Z68" i="1"/>
  <c r="AA68" i="1" s="1"/>
  <c r="AN63" i="1"/>
  <c r="AO63" i="1" s="1"/>
  <c r="AK22" i="1"/>
  <c r="Y22" i="1"/>
  <c r="AM22" i="1"/>
  <c r="AD22" i="1"/>
  <c r="X22" i="1"/>
  <c r="AL22" i="1"/>
  <c r="W22" i="1"/>
  <c r="AF22" i="1"/>
  <c r="AE22" i="1"/>
  <c r="AF32" i="1"/>
  <c r="AM32" i="1"/>
  <c r="AL32" i="1"/>
  <c r="Y32" i="1"/>
  <c r="AK32" i="1"/>
  <c r="X32" i="1"/>
  <c r="AE32" i="1"/>
  <c r="AD32" i="1"/>
  <c r="W32" i="1"/>
  <c r="X25" i="1"/>
  <c r="AL25" i="1"/>
  <c r="Y25" i="1"/>
  <c r="AK25" i="1"/>
  <c r="W25" i="1"/>
  <c r="AM25" i="1"/>
  <c r="AE25" i="1"/>
  <c r="AD25" i="1"/>
  <c r="AF25" i="1"/>
  <c r="AN38" i="1"/>
  <c r="AO38" i="1" s="1"/>
  <c r="AN6" i="1"/>
  <c r="AO6" i="1" s="1"/>
  <c r="AN21" i="1"/>
  <c r="AO21" i="1" s="1"/>
  <c r="AK4" i="1"/>
  <c r="Y4" i="1"/>
  <c r="AM4" i="1"/>
  <c r="W4" i="1"/>
  <c r="AE4" i="1"/>
  <c r="AL4" i="1"/>
  <c r="X4" i="1"/>
  <c r="AD4" i="1"/>
  <c r="AF4" i="1"/>
  <c r="AG48" i="1"/>
  <c r="AH48" i="1" s="1"/>
  <c r="AF5" i="1"/>
  <c r="AK5" i="1"/>
  <c r="X5" i="1"/>
  <c r="AM5" i="1"/>
  <c r="W5" i="1"/>
  <c r="AE5" i="1"/>
  <c r="AL5" i="1"/>
  <c r="Y5" i="1"/>
  <c r="AD5" i="1"/>
  <c r="AF3" i="1"/>
  <c r="W3" i="1"/>
  <c r="AE3" i="1"/>
  <c r="Y3" i="1"/>
  <c r="AL3" i="1"/>
  <c r="X3" i="1"/>
  <c r="AD3" i="1"/>
  <c r="AK3" i="1"/>
  <c r="AM3" i="1"/>
  <c r="AN35" i="1"/>
  <c r="AO35" i="1" s="1"/>
  <c r="Z48" i="1"/>
  <c r="AA48" i="1" s="1"/>
  <c r="AK43" i="1"/>
  <c r="Y43" i="1"/>
  <c r="AD43" i="1"/>
  <c r="AE43" i="1"/>
  <c r="AM43" i="1"/>
  <c r="X43" i="1"/>
  <c r="AL43" i="1"/>
  <c r="AF43" i="1"/>
  <c r="W43" i="1"/>
  <c r="Z19" i="1"/>
  <c r="AA19" i="1" s="1"/>
  <c r="AK51" i="1"/>
  <c r="Y51" i="1"/>
  <c r="X51" i="1"/>
  <c r="AL51" i="1"/>
  <c r="AF51" i="1"/>
  <c r="W51" i="1"/>
  <c r="AM51" i="1"/>
  <c r="AE51" i="1"/>
  <c r="AD51" i="1"/>
  <c r="AN41" i="1"/>
  <c r="AO41" i="1" s="1"/>
  <c r="AL40" i="1"/>
  <c r="W40" i="1"/>
  <c r="AD40" i="1"/>
  <c r="Y40" i="1"/>
  <c r="AE40" i="1"/>
  <c r="AK40" i="1"/>
  <c r="AM40" i="1"/>
  <c r="AF40" i="1"/>
  <c r="X40" i="1"/>
  <c r="AF23" i="1"/>
  <c r="AM23" i="1"/>
  <c r="AL23" i="1"/>
  <c r="AE23" i="1"/>
  <c r="X23" i="1"/>
  <c r="AD23" i="1"/>
  <c r="AK23" i="1"/>
  <c r="W23" i="1"/>
  <c r="Y23" i="1"/>
  <c r="AN42" i="1"/>
  <c r="AO42" i="1" s="1"/>
  <c r="W28" i="1"/>
  <c r="AK28" i="1"/>
  <c r="X28" i="1"/>
  <c r="Y28" i="1"/>
  <c r="AL28" i="1"/>
  <c r="AM28" i="1"/>
  <c r="AF28" i="1"/>
  <c r="AE28" i="1"/>
  <c r="AD28" i="1"/>
  <c r="AN7" i="1"/>
  <c r="AO7" i="1" s="1"/>
  <c r="B145" i="1"/>
  <c r="C118" i="1" s="1"/>
  <c r="Z7" i="1"/>
  <c r="AA7" i="1" s="1"/>
  <c r="Z14" i="1"/>
  <c r="AA14" i="1" s="1"/>
  <c r="AG19" i="1"/>
  <c r="AH19" i="1" s="1"/>
  <c r="AF52" i="1"/>
  <c r="AE52" i="1"/>
  <c r="AD52" i="1"/>
  <c r="W52" i="1"/>
  <c r="AK52" i="1"/>
  <c r="Y52" i="1"/>
  <c r="X52" i="1"/>
  <c r="AM52" i="1"/>
  <c r="AL52" i="1"/>
  <c r="W31" i="1"/>
  <c r="AK31" i="1"/>
  <c r="X31" i="1"/>
  <c r="AF31" i="1"/>
  <c r="AM31" i="1"/>
  <c r="AD31" i="1"/>
  <c r="AL31" i="1"/>
  <c r="AE31" i="1"/>
  <c r="Y31" i="1"/>
  <c r="AM59" i="1"/>
  <c r="W59" i="1"/>
  <c r="AF59" i="1"/>
  <c r="AK59" i="1"/>
  <c r="X59" i="1"/>
  <c r="AD59" i="1"/>
  <c r="Y59" i="1"/>
  <c r="AL59" i="1"/>
  <c r="AE59" i="1"/>
  <c r="Z41" i="1"/>
  <c r="AA41" i="1" s="1"/>
  <c r="Z45" i="1"/>
  <c r="AA45" i="1" s="1"/>
  <c r="W44" i="1"/>
  <c r="AK44" i="1"/>
  <c r="X44" i="1"/>
  <c r="AL44" i="1"/>
  <c r="AF44" i="1"/>
  <c r="AM44" i="1"/>
  <c r="Y44" i="1"/>
  <c r="AE44" i="1"/>
  <c r="AD44" i="1"/>
  <c r="AN69" i="1"/>
  <c r="AO69" i="1" s="1"/>
  <c r="AF46" i="1"/>
  <c r="AD46" i="1"/>
  <c r="AK46" i="1"/>
  <c r="W46" i="1"/>
  <c r="AL46" i="1"/>
  <c r="X46" i="1"/>
  <c r="AM46" i="1"/>
  <c r="AE46" i="1"/>
  <c r="Y46" i="1"/>
  <c r="AM65" i="1"/>
  <c r="AF65" i="1"/>
  <c r="AL65" i="1"/>
  <c r="X65" i="1"/>
  <c r="AK65" i="1"/>
  <c r="W65" i="1"/>
  <c r="Y65" i="1"/>
  <c r="AD65" i="1"/>
  <c r="AE65" i="1"/>
  <c r="AM34" i="1"/>
  <c r="AK34" i="1"/>
  <c r="X34" i="1"/>
  <c r="Y34" i="1"/>
  <c r="AL34" i="1"/>
  <c r="W34" i="1"/>
  <c r="AF34" i="1"/>
  <c r="AE34" i="1"/>
  <c r="AD34" i="1"/>
  <c r="AF15" i="1"/>
  <c r="AD15" i="1"/>
  <c r="Y15" i="1"/>
  <c r="AM15" i="1"/>
  <c r="AL15" i="1"/>
  <c r="AE15" i="1"/>
  <c r="X15" i="1"/>
  <c r="AK15" i="1"/>
  <c r="W15" i="1"/>
  <c r="X17" i="1"/>
  <c r="AM17" i="1"/>
  <c r="Y17" i="1"/>
  <c r="AL17" i="1"/>
  <c r="W17" i="1"/>
  <c r="AE17" i="1"/>
  <c r="AK17" i="1"/>
  <c r="AD17" i="1"/>
  <c r="AF17" i="1"/>
  <c r="Z50" i="1"/>
  <c r="AA50" i="1" s="1"/>
  <c r="AK30" i="1"/>
  <c r="Y30" i="1"/>
  <c r="AF30" i="1"/>
  <c r="X30" i="1"/>
  <c r="AM30" i="1"/>
  <c r="W30" i="1"/>
  <c r="AL30" i="1"/>
  <c r="AD30" i="1"/>
  <c r="AE30" i="1"/>
  <c r="AN12" i="1"/>
  <c r="AO12" i="1" s="1"/>
  <c r="AG13" i="1"/>
  <c r="AH13" i="1" s="1"/>
  <c r="AN58" i="1" l="1"/>
  <c r="AO58" i="1" s="1"/>
  <c r="AG58" i="1"/>
  <c r="AH58" i="1" s="1"/>
  <c r="AG46" i="1"/>
  <c r="AH46" i="1" s="1"/>
  <c r="AN53" i="1"/>
  <c r="AO53" i="1" s="1"/>
  <c r="AG66" i="1"/>
  <c r="AH66" i="1" s="1"/>
  <c r="AG63" i="1"/>
  <c r="AH63" i="1" s="1"/>
  <c r="AG17" i="1"/>
  <c r="AH17" i="1" s="1"/>
  <c r="Z15" i="1"/>
  <c r="AA15" i="1" s="1"/>
  <c r="AN34" i="1"/>
  <c r="AO34" i="1" s="1"/>
  <c r="Z46" i="1"/>
  <c r="AA46" i="1" s="1"/>
  <c r="AN31" i="1"/>
  <c r="AO31" i="1" s="1"/>
  <c r="Z36" i="1"/>
  <c r="AA36" i="1" s="1"/>
  <c r="AG39" i="1"/>
  <c r="AH39" i="1" s="1"/>
  <c r="Z55" i="1"/>
  <c r="AA55" i="1" s="1"/>
  <c r="AG49" i="1"/>
  <c r="AH49" i="1" s="1"/>
  <c r="AN52" i="1"/>
  <c r="AO52" i="1" s="1"/>
  <c r="Z4" i="1"/>
  <c r="AA4" i="1" s="1"/>
  <c r="AG29" i="1"/>
  <c r="AH29" i="1" s="1"/>
  <c r="Z24" i="1"/>
  <c r="AA24" i="1" s="1"/>
  <c r="AG10" i="1"/>
  <c r="AH10" i="1" s="1"/>
  <c r="AG5" i="1"/>
  <c r="AH5" i="1" s="1"/>
  <c r="Z57" i="1"/>
  <c r="AA57" i="1" s="1"/>
  <c r="AG18" i="1"/>
  <c r="AH18" i="1" s="1"/>
  <c r="Z40" i="1"/>
  <c r="AA40" i="1" s="1"/>
  <c r="AG11" i="1"/>
  <c r="AH11" i="1" s="1"/>
  <c r="AN46" i="1"/>
  <c r="AO46" i="1" s="1"/>
  <c r="AG52" i="1"/>
  <c r="AH52" i="1" s="1"/>
  <c r="AN5" i="1"/>
  <c r="AO5" i="1" s="1"/>
  <c r="AG60" i="1"/>
  <c r="AH60" i="1" s="1"/>
  <c r="AG26" i="1"/>
  <c r="AH26" i="1" s="1"/>
  <c r="Z10" i="1"/>
  <c r="AA10" i="1" s="1"/>
  <c r="C142" i="1"/>
  <c r="D142" i="1" s="1"/>
  <c r="AG59" i="1"/>
  <c r="AH59" i="1" s="1"/>
  <c r="C119" i="1"/>
  <c r="F119" i="1" s="1"/>
  <c r="AG28" i="1"/>
  <c r="AH28" i="1" s="1"/>
  <c r="AG43" i="1"/>
  <c r="AH43" i="1" s="1"/>
  <c r="AN29" i="1"/>
  <c r="AO29" i="1" s="1"/>
  <c r="AG27" i="1"/>
  <c r="AH27" i="1" s="1"/>
  <c r="C105" i="1"/>
  <c r="F105" i="1" s="1"/>
  <c r="Z49" i="1"/>
  <c r="AA49" i="1" s="1"/>
  <c r="AN24" i="1"/>
  <c r="AO24" i="1" s="1"/>
  <c r="AN64" i="1"/>
  <c r="AO64" i="1" s="1"/>
  <c r="AG65" i="1"/>
  <c r="AH65" i="1" s="1"/>
  <c r="AG44" i="1"/>
  <c r="AH44" i="1" s="1"/>
  <c r="Z44" i="1"/>
  <c r="AA44" i="1" s="1"/>
  <c r="AN32" i="1"/>
  <c r="AO32" i="1" s="1"/>
  <c r="C130" i="1"/>
  <c r="F130" i="1" s="1"/>
  <c r="Z16" i="1"/>
  <c r="AA16" i="1" s="1"/>
  <c r="AG57" i="1"/>
  <c r="AH57" i="1" s="1"/>
  <c r="AG64" i="1"/>
  <c r="AH64" i="1" s="1"/>
  <c r="Z58" i="1"/>
  <c r="AA58" i="1" s="1"/>
  <c r="AN10" i="1"/>
  <c r="AO10" i="1" s="1"/>
  <c r="AG3" i="1"/>
  <c r="AH3" i="1" s="1"/>
  <c r="C127" i="1"/>
  <c r="D127" i="1" s="1"/>
  <c r="Z51" i="1"/>
  <c r="AA51" i="1" s="1"/>
  <c r="Z43" i="1"/>
  <c r="AA43" i="1" s="1"/>
  <c r="AN16" i="1"/>
  <c r="AO16" i="1" s="1"/>
  <c r="AG53" i="1"/>
  <c r="AH53" i="1" s="1"/>
  <c r="AN18" i="1"/>
  <c r="AO18" i="1" s="1"/>
  <c r="C139" i="1"/>
  <c r="C132" i="1"/>
  <c r="C98" i="1"/>
  <c r="C125" i="1"/>
  <c r="C97" i="1"/>
  <c r="C78" i="1"/>
  <c r="C108" i="1"/>
  <c r="C138" i="1"/>
  <c r="C89" i="1"/>
  <c r="C76" i="1"/>
  <c r="C111" i="1"/>
  <c r="C94" i="1"/>
  <c r="C123" i="1"/>
  <c r="C114" i="1"/>
  <c r="C81" i="1"/>
  <c r="C101" i="1"/>
  <c r="C112" i="1"/>
  <c r="C143" i="1"/>
  <c r="C90" i="1"/>
  <c r="C88" i="1"/>
  <c r="C75" i="1"/>
  <c r="C82" i="1"/>
  <c r="C135" i="1"/>
  <c r="C120" i="1"/>
  <c r="C116" i="1"/>
  <c r="C124" i="1"/>
  <c r="C92" i="1"/>
  <c r="C83" i="1"/>
  <c r="C113" i="1"/>
  <c r="C117" i="1"/>
  <c r="AG25" i="1"/>
  <c r="AH25" i="1" s="1"/>
  <c r="C85" i="1"/>
  <c r="C77" i="1"/>
  <c r="Z61" i="1"/>
  <c r="AA61" i="1" s="1"/>
  <c r="C93" i="1"/>
  <c r="AN65" i="1"/>
  <c r="AO65" i="1" s="1"/>
  <c r="C87" i="1"/>
  <c r="Z30" i="1"/>
  <c r="AA30" i="1" s="1"/>
  <c r="AG34" i="1"/>
  <c r="AH34" i="1" s="1"/>
  <c r="AN44" i="1"/>
  <c r="AO44" i="1" s="1"/>
  <c r="Z59" i="1"/>
  <c r="AA59" i="1" s="1"/>
  <c r="C137" i="1"/>
  <c r="AG40" i="1"/>
  <c r="AH40" i="1" s="1"/>
  <c r="AN51" i="1"/>
  <c r="AO51" i="1" s="1"/>
  <c r="AN25" i="1"/>
  <c r="AO25" i="1" s="1"/>
  <c r="AG32" i="1"/>
  <c r="AH32" i="1" s="1"/>
  <c r="AG22" i="1"/>
  <c r="AH22" i="1" s="1"/>
  <c r="Z29" i="1"/>
  <c r="AA29" i="1" s="1"/>
  <c r="AN39" i="1"/>
  <c r="AO39" i="1" s="1"/>
  <c r="Z18" i="1"/>
  <c r="AA18" i="1" s="1"/>
  <c r="C106" i="1"/>
  <c r="AG70" i="1"/>
  <c r="AH70" i="1" s="1"/>
  <c r="AN49" i="1"/>
  <c r="AO49" i="1" s="1"/>
  <c r="C134" i="1"/>
  <c r="Z64" i="1"/>
  <c r="AA64" i="1" s="1"/>
  <c r="AG47" i="1"/>
  <c r="AH47" i="1" s="1"/>
  <c r="C136" i="1"/>
  <c r="F142" i="1"/>
  <c r="C79" i="1"/>
  <c r="C102" i="1"/>
  <c r="C128" i="1"/>
  <c r="AN17" i="1"/>
  <c r="AO17" i="1" s="1"/>
  <c r="C100" i="1"/>
  <c r="Z31" i="1"/>
  <c r="AA31" i="1" s="1"/>
  <c r="Z47" i="1"/>
  <c r="AA47" i="1" s="1"/>
  <c r="Z17" i="1"/>
  <c r="AA17" i="1" s="1"/>
  <c r="AN15" i="1"/>
  <c r="AO15" i="1" s="1"/>
  <c r="AG15" i="1"/>
  <c r="AH15" i="1" s="1"/>
  <c r="C91" i="1"/>
  <c r="AN28" i="1"/>
  <c r="AO28" i="1" s="1"/>
  <c r="AN23" i="1"/>
  <c r="AO23" i="1" s="1"/>
  <c r="AG51" i="1"/>
  <c r="AH51" i="1" s="1"/>
  <c r="C80" i="1"/>
  <c r="AG4" i="1"/>
  <c r="AH4" i="1" s="1"/>
  <c r="C109" i="1"/>
  <c r="Z32" i="1"/>
  <c r="AA32" i="1" s="1"/>
  <c r="Z22" i="1"/>
  <c r="AA22" i="1" s="1"/>
  <c r="AN57" i="1"/>
  <c r="AO57" i="1" s="1"/>
  <c r="AN70" i="1"/>
  <c r="AO70" i="1" s="1"/>
  <c r="AG61" i="1"/>
  <c r="AH61" i="1" s="1"/>
  <c r="C141" i="1"/>
  <c r="AN47" i="1"/>
  <c r="AO47" i="1" s="1"/>
  <c r="AN60" i="1"/>
  <c r="AO60" i="1" s="1"/>
  <c r="C103" i="1"/>
  <c r="C121" i="1"/>
  <c r="C99" i="1"/>
  <c r="Z53" i="1"/>
  <c r="AA53" i="1" s="1"/>
  <c r="C104" i="1"/>
  <c r="AN40" i="1"/>
  <c r="AO40" i="1" s="1"/>
  <c r="AN22" i="1"/>
  <c r="AO22" i="1" s="1"/>
  <c r="Z70" i="1"/>
  <c r="AA70" i="1" s="1"/>
  <c r="Z60" i="1"/>
  <c r="AA60" i="1" s="1"/>
  <c r="AG30" i="1"/>
  <c r="AH30" i="1" s="1"/>
  <c r="Z34" i="1"/>
  <c r="AA34" i="1" s="1"/>
  <c r="Z28" i="1"/>
  <c r="AA28" i="1" s="1"/>
  <c r="AG23" i="1"/>
  <c r="AH23" i="1" s="1"/>
  <c r="AN43" i="1"/>
  <c r="AO43" i="1" s="1"/>
  <c r="Z3" i="1"/>
  <c r="AA3" i="1" s="1"/>
  <c r="C86" i="1"/>
  <c r="AN4" i="1"/>
  <c r="AO4" i="1" s="1"/>
  <c r="AG16" i="1"/>
  <c r="AH16" i="1" s="1"/>
  <c r="Z11" i="1"/>
  <c r="AA11" i="1" s="1"/>
  <c r="C131" i="1"/>
  <c r="AN27" i="1"/>
  <c r="AO27" i="1" s="1"/>
  <c r="Z27" i="1"/>
  <c r="AA27" i="1" s="1"/>
  <c r="AN61" i="1"/>
  <c r="AO61" i="1" s="1"/>
  <c r="C84" i="1"/>
  <c r="AN55" i="1"/>
  <c r="AO55" i="1" s="1"/>
  <c r="C95" i="1"/>
  <c r="AG54" i="1"/>
  <c r="AH54" i="1" s="1"/>
  <c r="AN54" i="1"/>
  <c r="AO54" i="1" s="1"/>
  <c r="AG62" i="1"/>
  <c r="AH62" i="1" s="1"/>
  <c r="C129" i="1"/>
  <c r="E118" i="1"/>
  <c r="F118" i="1"/>
  <c r="D118" i="1"/>
  <c r="C140" i="1"/>
  <c r="C107" i="1"/>
  <c r="Z65" i="1"/>
  <c r="AA65" i="1" s="1"/>
  <c r="Z52" i="1"/>
  <c r="AA52" i="1" s="1"/>
  <c r="AN59" i="1"/>
  <c r="AO59" i="1" s="1"/>
  <c r="Z23" i="1"/>
  <c r="AA23" i="1" s="1"/>
  <c r="Z54" i="1"/>
  <c r="AA54" i="1" s="1"/>
  <c r="Z62" i="1"/>
  <c r="AA62" i="1" s="1"/>
  <c r="AN30" i="1"/>
  <c r="AO30" i="1" s="1"/>
  <c r="C133" i="1"/>
  <c r="AG31" i="1"/>
  <c r="AH31" i="1" s="1"/>
  <c r="C115" i="1"/>
  <c r="AN3" i="1"/>
  <c r="AO3" i="1" s="1"/>
  <c r="Z5" i="1"/>
  <c r="AA5" i="1" s="1"/>
  <c r="C96" i="1"/>
  <c r="Z25" i="1"/>
  <c r="AA25" i="1" s="1"/>
  <c r="C126" i="1"/>
  <c r="AN11" i="1"/>
  <c r="AO11" i="1" s="1"/>
  <c r="Z39" i="1"/>
  <c r="AA39" i="1" s="1"/>
  <c r="AG55" i="1"/>
  <c r="AH55" i="1" s="1"/>
  <c r="AG24" i="1"/>
  <c r="AH24" i="1" s="1"/>
  <c r="AN62" i="1"/>
  <c r="AO62" i="1" s="1"/>
  <c r="C110" i="1"/>
  <c r="C122" i="1"/>
  <c r="E119" i="1" l="1"/>
  <c r="E142" i="1"/>
  <c r="E127" i="1"/>
  <c r="E130" i="1"/>
  <c r="AI36" i="1"/>
  <c r="D119" i="1"/>
  <c r="D130" i="1"/>
  <c r="AJ3" i="1"/>
  <c r="D105" i="1"/>
  <c r="AQ20" i="1"/>
  <c r="F127" i="1"/>
  <c r="AJ36" i="1"/>
  <c r="AI20" i="1"/>
  <c r="AB20" i="1"/>
  <c r="E105" i="1"/>
  <c r="AJ20" i="1"/>
  <c r="F90" i="1"/>
  <c r="D90" i="1"/>
  <c r="E90" i="1"/>
  <c r="D128" i="1"/>
  <c r="E128" i="1"/>
  <c r="F128" i="1"/>
  <c r="E143" i="1"/>
  <c r="F143" i="1"/>
  <c r="D143" i="1"/>
  <c r="AI3" i="1"/>
  <c r="E102" i="1"/>
  <c r="F102" i="1"/>
  <c r="D102" i="1"/>
  <c r="F106" i="1"/>
  <c r="E106" i="1"/>
  <c r="D106" i="1"/>
  <c r="F116" i="1"/>
  <c r="E116" i="1"/>
  <c r="D116" i="1"/>
  <c r="F139" i="1"/>
  <c r="E139" i="1"/>
  <c r="D139" i="1"/>
  <c r="E115" i="1"/>
  <c r="D115" i="1"/>
  <c r="F115" i="1"/>
  <c r="F101" i="1"/>
  <c r="D101" i="1"/>
  <c r="E101" i="1"/>
  <c r="AB3" i="1"/>
  <c r="AC3" i="1"/>
  <c r="E136" i="1"/>
  <c r="F136" i="1"/>
  <c r="D136" i="1"/>
  <c r="AQ36" i="1"/>
  <c r="AP36" i="1"/>
  <c r="D87" i="1"/>
  <c r="F87" i="1"/>
  <c r="E87" i="1"/>
  <c r="F135" i="1"/>
  <c r="E135" i="1"/>
  <c r="D135" i="1"/>
  <c r="E81" i="1"/>
  <c r="D81" i="1"/>
  <c r="F81" i="1"/>
  <c r="D108" i="1"/>
  <c r="E108" i="1"/>
  <c r="F108" i="1"/>
  <c r="AP20" i="1"/>
  <c r="D111" i="1"/>
  <c r="F111" i="1"/>
  <c r="E111" i="1"/>
  <c r="D124" i="1"/>
  <c r="F124" i="1"/>
  <c r="E124" i="1"/>
  <c r="D132" i="1"/>
  <c r="E132" i="1"/>
  <c r="F132" i="1"/>
  <c r="D80" i="1"/>
  <c r="F80" i="1"/>
  <c r="E80" i="1"/>
  <c r="F112" i="1"/>
  <c r="D112" i="1"/>
  <c r="E112" i="1"/>
  <c r="D86" i="1"/>
  <c r="E86" i="1"/>
  <c r="F86" i="1"/>
  <c r="D120" i="1"/>
  <c r="E120" i="1"/>
  <c r="F120" i="1"/>
  <c r="D138" i="1"/>
  <c r="F138" i="1"/>
  <c r="E138" i="1"/>
  <c r="E122" i="1"/>
  <c r="D122" i="1"/>
  <c r="F122" i="1"/>
  <c r="E133" i="1"/>
  <c r="D133" i="1"/>
  <c r="F133" i="1"/>
  <c r="D99" i="1"/>
  <c r="E99" i="1"/>
  <c r="F99" i="1"/>
  <c r="E117" i="1"/>
  <c r="D117" i="1"/>
  <c r="F117" i="1"/>
  <c r="D82" i="1"/>
  <c r="F82" i="1"/>
  <c r="E82" i="1"/>
  <c r="E114" i="1"/>
  <c r="D114" i="1"/>
  <c r="F114" i="1"/>
  <c r="D78" i="1"/>
  <c r="F78" i="1"/>
  <c r="E78" i="1"/>
  <c r="F140" i="1"/>
  <c r="E140" i="1"/>
  <c r="D140" i="1"/>
  <c r="F103" i="1"/>
  <c r="D103" i="1"/>
  <c r="E103" i="1"/>
  <c r="F109" i="1"/>
  <c r="D109" i="1"/>
  <c r="E109" i="1"/>
  <c r="E92" i="1"/>
  <c r="D92" i="1"/>
  <c r="F92" i="1"/>
  <c r="E77" i="1"/>
  <c r="F77" i="1"/>
  <c r="D77" i="1"/>
  <c r="E76" i="1"/>
  <c r="D76" i="1"/>
  <c r="F76" i="1"/>
  <c r="AQ3" i="1"/>
  <c r="AP3" i="1"/>
  <c r="F89" i="1"/>
  <c r="E89" i="1"/>
  <c r="D89" i="1"/>
  <c r="F129" i="1"/>
  <c r="D129" i="1"/>
  <c r="E129" i="1"/>
  <c r="E104" i="1"/>
  <c r="F104" i="1"/>
  <c r="D104" i="1"/>
  <c r="AC20" i="1"/>
  <c r="F110" i="1"/>
  <c r="D110" i="1"/>
  <c r="E110" i="1"/>
  <c r="D126" i="1"/>
  <c r="E126" i="1"/>
  <c r="F126" i="1"/>
  <c r="D131" i="1"/>
  <c r="F131" i="1"/>
  <c r="E131" i="1"/>
  <c r="E121" i="1"/>
  <c r="F121" i="1"/>
  <c r="D121" i="1"/>
  <c r="E137" i="1"/>
  <c r="F137" i="1"/>
  <c r="D137" i="1"/>
  <c r="E93" i="1"/>
  <c r="F93" i="1"/>
  <c r="D93" i="1"/>
  <c r="E113" i="1"/>
  <c r="F113" i="1"/>
  <c r="D113" i="1"/>
  <c r="D75" i="1"/>
  <c r="F75" i="1"/>
  <c r="E75" i="1"/>
  <c r="E123" i="1"/>
  <c r="D123" i="1"/>
  <c r="F123" i="1"/>
  <c r="F97" i="1"/>
  <c r="E97" i="1"/>
  <c r="D97" i="1"/>
  <c r="D96" i="1"/>
  <c r="E96" i="1"/>
  <c r="F96" i="1"/>
  <c r="D95" i="1"/>
  <c r="F95" i="1"/>
  <c r="E95" i="1"/>
  <c r="E98" i="1"/>
  <c r="F98" i="1"/>
  <c r="D98" i="1"/>
  <c r="E84" i="1"/>
  <c r="F84" i="1"/>
  <c r="D84" i="1"/>
  <c r="E85" i="1"/>
  <c r="D85" i="1"/>
  <c r="F85" i="1"/>
  <c r="AC36" i="1"/>
  <c r="AB36" i="1"/>
  <c r="E79" i="1"/>
  <c r="F79" i="1"/>
  <c r="D79" i="1"/>
  <c r="D107" i="1"/>
  <c r="E107" i="1"/>
  <c r="F107" i="1"/>
  <c r="F141" i="1"/>
  <c r="E141" i="1"/>
  <c r="D141" i="1"/>
  <c r="D91" i="1"/>
  <c r="E91" i="1"/>
  <c r="F91" i="1"/>
  <c r="F100" i="1"/>
  <c r="E100" i="1"/>
  <c r="D100" i="1"/>
  <c r="D134" i="1"/>
  <c r="E134" i="1"/>
  <c r="F134" i="1"/>
  <c r="D83" i="1"/>
  <c r="E83" i="1"/>
  <c r="F83" i="1"/>
  <c r="F88" i="1"/>
  <c r="D88" i="1"/>
  <c r="E88" i="1"/>
  <c r="E94" i="1"/>
  <c r="F94" i="1"/>
  <c r="D94" i="1"/>
  <c r="E125" i="1"/>
  <c r="F125" i="1"/>
  <c r="D125" i="1"/>
  <c r="E150" i="1" l="1"/>
  <c r="E163" i="1"/>
  <c r="E153" i="1"/>
  <c r="E149" i="1"/>
  <c r="D164" i="1"/>
  <c r="D162" i="1"/>
  <c r="D152" i="1"/>
  <c r="D148" i="1"/>
  <c r="F154" i="1"/>
  <c r="F150" i="1"/>
  <c r="E164" i="1"/>
  <c r="E162" i="1"/>
  <c r="E152" i="1"/>
  <c r="E148" i="1"/>
  <c r="F164" i="1"/>
  <c r="F162" i="1"/>
  <c r="F152" i="1"/>
  <c r="F148" i="1"/>
  <c r="D163" i="1"/>
  <c r="D153" i="1"/>
  <c r="D149" i="1"/>
  <c r="E154" i="1"/>
  <c r="F149" i="1"/>
  <c r="F163" i="1"/>
  <c r="F153" i="1"/>
  <c r="D154" i="1"/>
  <c r="D150" i="1"/>
  <c r="D158" i="1" l="1"/>
  <c r="E159" i="1"/>
  <c r="F158" i="1"/>
  <c r="D159" i="1"/>
  <c r="D157" i="1"/>
  <c r="E158" i="1"/>
  <c r="F159" i="1"/>
  <c r="F157" i="1"/>
</calcChain>
</file>

<file path=xl/sharedStrings.xml><?xml version="1.0" encoding="utf-8"?>
<sst xmlns="http://schemas.openxmlformats.org/spreadsheetml/2006/main" count="470" uniqueCount="185">
  <si>
    <t>miR-432-5p</t>
  </si>
  <si>
    <t>miR-93-5p</t>
  </si>
  <si>
    <t>miR-4532</t>
  </si>
  <si>
    <t>Spike-in Iso 1</t>
  </si>
  <si>
    <t>Spike-in Iso 2</t>
  </si>
  <si>
    <t>Everage spike control</t>
  </si>
  <si>
    <t>miR-432-5p Delta Ct</t>
  </si>
  <si>
    <t>2^-DettaCt</t>
  </si>
  <si>
    <t xml:space="preserve">miR-93-5p Delta Ct </t>
  </si>
  <si>
    <t>miR-4532 Delta Ct</t>
  </si>
  <si>
    <t>Replicate</t>
  </si>
  <si>
    <t>mean</t>
  </si>
  <si>
    <t>Mean</t>
  </si>
  <si>
    <t>SD</t>
  </si>
  <si>
    <t>Men</t>
  </si>
  <si>
    <t>A51</t>
  </si>
  <si>
    <t>A52</t>
  </si>
  <si>
    <t>A53</t>
  </si>
  <si>
    <t>NaN</t>
  </si>
  <si>
    <t>A54</t>
  </si>
  <si>
    <t>A55</t>
  </si>
  <si>
    <t>A56</t>
  </si>
  <si>
    <t>A57</t>
  </si>
  <si>
    <t>A58</t>
  </si>
  <si>
    <t>A59</t>
  </si>
  <si>
    <t>A60</t>
  </si>
  <si>
    <t>A71</t>
  </si>
  <si>
    <t>A72</t>
  </si>
  <si>
    <t>A73</t>
  </si>
  <si>
    <t>A83</t>
  </si>
  <si>
    <t>A93</t>
  </si>
  <si>
    <t>A95</t>
  </si>
  <si>
    <t>A98</t>
  </si>
  <si>
    <t>B51</t>
  </si>
  <si>
    <t>B52</t>
  </si>
  <si>
    <t>B53</t>
  </si>
  <si>
    <t>B57</t>
  </si>
  <si>
    <t>B58</t>
  </si>
  <si>
    <t>B59</t>
  </si>
  <si>
    <t>B60</t>
  </si>
  <si>
    <t>B62</t>
  </si>
  <si>
    <t>B72</t>
  </si>
  <si>
    <t>B84</t>
  </si>
  <si>
    <t>B87</t>
  </si>
  <si>
    <t>B90</t>
  </si>
  <si>
    <t>B93</t>
  </si>
  <si>
    <t>B96</t>
  </si>
  <si>
    <t>B98</t>
  </si>
  <si>
    <t>B100</t>
  </si>
  <si>
    <t>C53</t>
  </si>
  <si>
    <t>C54</t>
  </si>
  <si>
    <t>C57</t>
  </si>
  <si>
    <t>C58</t>
  </si>
  <si>
    <t>C60</t>
  </si>
  <si>
    <t>C62</t>
  </si>
  <si>
    <t>C65</t>
  </si>
  <si>
    <t>C67</t>
  </si>
  <si>
    <t>C69</t>
  </si>
  <si>
    <t>C70</t>
  </si>
  <si>
    <t>C71</t>
  </si>
  <si>
    <t>C74</t>
  </si>
  <si>
    <t>C75</t>
  </si>
  <si>
    <t>C76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</si>
  <si>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</si>
  <si>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</si>
  <si>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</si>
  <si>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</si>
  <si>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</si>
  <si>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</si>
  <si>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</si>
  <si>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</si>
  <si>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</si>
  <si>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</si>
  <si>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</si>
  <si>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</si>
  <si>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</si>
  <si>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</si>
  <si>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</si>
  <si>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</si>
  <si>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</si>
  <si>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</si>
  <si>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</si>
  <si>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</si>
  <si>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</si>
  <si>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NTC</t>
  </si>
  <si>
    <t>Spike-in mean</t>
  </si>
  <si>
    <t>spike-in normalization factor</t>
  </si>
  <si>
    <t>spike-in corrected 432-5p</t>
  </si>
  <si>
    <t>spike-in corrected 93-5p</t>
  </si>
  <si>
    <t>spike-in corrected 4532</t>
  </si>
  <si>
    <t>Healthy</t>
  </si>
  <si>
    <t xml:space="preserve">OV </t>
  </si>
  <si>
    <t>CCA</t>
  </si>
  <si>
    <t>spike-in corrected mir-432-5p</t>
  </si>
  <si>
    <t>spike-in corrected mir-93-5p</t>
  </si>
  <si>
    <t>spike-in corrected mir-4532</t>
  </si>
  <si>
    <t>Normal</t>
  </si>
  <si>
    <t>Flukeworm</t>
  </si>
  <si>
    <t>stdev A</t>
  </si>
  <si>
    <t>stdev B</t>
  </si>
  <si>
    <t>stdev C</t>
  </si>
  <si>
    <t>fold change between A over B</t>
  </si>
  <si>
    <t>fold change between B over C</t>
  </si>
  <si>
    <t>fold change between A over C</t>
  </si>
  <si>
    <t>p value for fold change between A over B</t>
  </si>
  <si>
    <t>p value for fold change between B over C</t>
  </si>
  <si>
    <t>p value for fold change between A over C</t>
  </si>
  <si>
    <t>Descriptives</t>
  </si>
  <si>
    <t>MIR93NoOutlier</t>
  </si>
  <si>
    <t/>
  </si>
  <si>
    <t>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</si>
  <si>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</si>
  <si>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</si>
  <si>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</si>
  <si>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</si>
  <si>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</si>
  <si>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</si>
  <si>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</si>
  <si>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OV</t>
  </si>
  <si>
    <t>Total</t>
  </si>
  <si>
    <t>Test of Homogeneity of Variances</t>
  </si>
  <si>
    <t>Levene Statistic</t>
  </si>
  <si>
    <t>df1</t>
  </si>
  <si>
    <t>df2</t>
  </si>
  <si>
    <t>Sig.</t>
  </si>
  <si>
    <t>Based on Mean</t>
  </si>
  <si>
    <t>Based on Median</t>
  </si>
  <si>
    <t>Based on Median and with adjusted df</t>
  </si>
  <si>
    <t>Based on trimmed mean</t>
  </si>
  <si>
    <t>ANOVA</t>
  </si>
  <si>
    <t>Sum of Squares</t>
  </si>
  <si>
    <t>df</t>
  </si>
  <si>
    <t>Mean Square</t>
  </si>
  <si>
    <t>F</t>
  </si>
  <si>
    <t>Between Groups</t>
  </si>
  <si>
    <t>Within Groups</t>
  </si>
  <si>
    <t>Case Processing Summary</t>
  </si>
  <si>
    <t>Multiple Comparisons</t>
  </si>
  <si>
    <t>Group</t>
  </si>
  <si>
    <t>Cases</t>
  </si>
  <si>
    <t xml:space="preserve">Dependent Variable: </t>
  </si>
  <si>
    <t>Valid</t>
  </si>
  <si>
    <t>Missing</t>
  </si>
  <si>
    <t>Tukey HSD</t>
  </si>
  <si>
    <t>Percent</t>
  </si>
  <si>
    <t>(I) Group</t>
  </si>
  <si>
    <t>Mean Difference (I-J)</t>
  </si>
  <si>
    <t>95% Confidence Interval</t>
  </si>
  <si>
    <r>
      <t>-.001139943</t>
    </r>
    <r>
      <rPr>
        <vertAlign val="superscript"/>
        <sz val="9"/>
        <color indexed="60"/>
        <rFont val="Arial"/>
        <family val="2"/>
      </rPr>
      <t>*</t>
    </r>
  </si>
  <si>
    <r>
      <t>.001139943</t>
    </r>
    <r>
      <rPr>
        <vertAlign val="superscript"/>
        <sz val="9"/>
        <color indexed="60"/>
        <rFont val="Arial"/>
        <family val="2"/>
      </rPr>
      <t>*</t>
    </r>
  </si>
  <si>
    <t>*. The mean difference is significant at the 0.05 level.</t>
  </si>
  <si>
    <r>
      <t>Tukey HSD</t>
    </r>
    <r>
      <rPr>
        <vertAlign val="superscript"/>
        <sz val="9"/>
        <color indexed="60"/>
        <rFont val="Arial"/>
        <family val="2"/>
      </rPr>
      <t>a,b</t>
    </r>
  </si>
  <si>
    <t>Subset for alpha = 0.05</t>
  </si>
  <si>
    <t>1</t>
  </si>
  <si>
    <t>2</t>
  </si>
  <si>
    <t>Means for groups in homogeneous subsets are displayed.</t>
  </si>
  <si>
    <t>a. Uses Harmonic Mean Sample Size = 19.785.</t>
  </si>
  <si>
    <t>b. The group sizes are unequal. The harmonic mean of the group sizes is used. Type I error levels are not guaranteed.</t>
  </si>
  <si>
    <t>MIR4532NoOutlier</t>
  </si>
  <si>
    <t>Robust Tests of Equality of Means</t>
  </si>
  <si>
    <r>
      <t>Statistic</t>
    </r>
    <r>
      <rPr>
        <vertAlign val="superscript"/>
        <sz val="9"/>
        <color indexed="62"/>
        <rFont val="Arial"/>
        <family val="2"/>
      </rPr>
      <t>a</t>
    </r>
  </si>
  <si>
    <t>Welch</t>
  </si>
  <si>
    <t>a. Asymptotically F distributed.</t>
  </si>
  <si>
    <t>Dunnett C</t>
  </si>
  <si>
    <r>
      <t>-.002144941</t>
    </r>
    <r>
      <rPr>
        <vertAlign val="superscript"/>
        <sz val="9"/>
        <color indexed="60"/>
        <rFont val="Arial"/>
        <family val="2"/>
      </rPr>
      <t>*</t>
    </r>
  </si>
  <si>
    <r>
      <t>-.001989941</t>
    </r>
    <r>
      <rPr>
        <vertAlign val="superscript"/>
        <sz val="9"/>
        <color indexed="60"/>
        <rFont val="Arial"/>
        <family val="2"/>
      </rPr>
      <t>*</t>
    </r>
  </si>
  <si>
    <r>
      <t>.002144941</t>
    </r>
    <r>
      <rPr>
        <vertAlign val="superscript"/>
        <sz val="9"/>
        <color indexed="60"/>
        <rFont val="Arial"/>
        <family val="2"/>
      </rPr>
      <t>*</t>
    </r>
  </si>
  <si>
    <r>
      <t>.001989941</t>
    </r>
    <r>
      <rPr>
        <vertAlign val="superscript"/>
        <sz val="9"/>
        <color indexed="60"/>
        <rFont val="Arial"/>
        <family val="2"/>
      </rPr>
      <t>*</t>
    </r>
  </si>
  <si>
    <t>z</t>
  </si>
  <si>
    <t>MIR1294NoOutlier</t>
  </si>
  <si>
    <t>Extreme Values</t>
  </si>
  <si>
    <t>Case Number</t>
  </si>
  <si>
    <t>Value</t>
  </si>
  <si>
    <t>MIR1294</t>
  </si>
  <si>
    <t>Highest</t>
  </si>
  <si>
    <t>3</t>
  </si>
  <si>
    <t>4</t>
  </si>
  <si>
    <t>5</t>
  </si>
  <si>
    <t>Lowest</t>
  </si>
  <si>
    <r>
      <t>-.000163462</t>
    </r>
    <r>
      <rPr>
        <vertAlign val="superscript"/>
        <sz val="9"/>
        <color indexed="60"/>
        <rFont val="Arial"/>
        <family val="2"/>
      </rPr>
      <t>*</t>
    </r>
  </si>
  <si>
    <r>
      <t>-.000174917</t>
    </r>
    <r>
      <rPr>
        <vertAlign val="superscript"/>
        <sz val="9"/>
        <color indexed="60"/>
        <rFont val="Arial"/>
        <family val="2"/>
      </rPr>
      <t>*</t>
    </r>
  </si>
  <si>
    <r>
      <t>.000163462</t>
    </r>
    <r>
      <rPr>
        <vertAlign val="superscript"/>
        <sz val="9"/>
        <color indexed="60"/>
        <rFont val="Arial"/>
        <family val="2"/>
      </rPr>
      <t>*</t>
    </r>
  </si>
  <si>
    <r>
      <t>.000007</t>
    </r>
    <r>
      <rPr>
        <vertAlign val="superscript"/>
        <sz val="9"/>
        <color indexed="60"/>
        <rFont val="Arial"/>
        <family val="2"/>
      </rPr>
      <t>a</t>
    </r>
  </si>
  <si>
    <r>
      <t>.000174917</t>
    </r>
    <r>
      <rPr>
        <vertAlign val="superscript"/>
        <sz val="9"/>
        <color indexed="60"/>
        <rFont val="Arial"/>
        <family val="2"/>
      </rPr>
      <t>*</t>
    </r>
  </si>
  <si>
    <t>a. Only a partial list of cases with the value .000007 are shown in the table of upper extremes.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</si>
</sst>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0"/>
    <numFmt numFmtId="165" formatCode="0.00000"/>
    <numFmt numFmtId="166" formatCode="0.0000"/>
    <numFmt numFmtId="167" formatCode="0.00000000000000"/>
    <numFmt numFmtId="168" formatCode="0.000000000000000"/>
    <numFmt numFmtId="169" formatCode="###0"/>
    <numFmt numFmtId="170" formatCode="###0.000000"/>
    <numFmt numFmtId="171" formatCode="###0.000"/>
    <numFmt numFmtId="172" formatCode="###0.0%"/>
    <numFmt numFmtId="173" formatCode="###0.00000000"/>
  </numFmts>
  <fonts count="25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rgb="FF0070C0"/>
      <name val="Arial"/>
      <family val="2"/>
    </font>
    <font>
      <sz val="10"/>
      <color rgb="FF0070C0"/>
      <name val="Helvetica Neue"/>
      <family val="2"/>
    </font>
    <font>
      <b/>
      <sz val="10"/>
      <color rgb="FF0070C0"/>
      <name val="Helvetica Neue"/>
      <family val="2"/>
    </font>
    <font>
      <sz val="10"/>
      <name val="Helvetica Neue"/>
      <family val="2"/>
    </font>
    <font>
      <b/>
      <sz val="10"/>
      <name val="Helvetica Neue"/>
      <family val="2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2"/>
      <color rgb="FFFF0000"/>
      <name val="Arial"/>
      <family val="2"/>
    </font>
    <font>
      <sz val="10"/>
      <color rgb="FFFF0000"/>
      <name val="Helvetica Neue"/>
      <family val="2"/>
    </font>
    <font>
      <b/>
      <sz val="10"/>
      <color rgb="FFFF0000"/>
      <name val="Helvetica Neue"/>
      <family val="2"/>
    </font>
    <font>
      <sz val="12"/>
      <color rgb="FF00B050"/>
      <name val="Arial"/>
      <family val="2"/>
    </font>
    <font>
      <u/>
      <sz val="11"/>
      <color theme="1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1"/>
      <color indexed="60"/>
      <name val="Arial Bold"/>
    </font>
    <font>
      <sz val="9"/>
      <color indexed="60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vertAlign val="superscript"/>
      <sz val="9"/>
      <color indexed="60"/>
      <name val="Arial"/>
      <family val="2"/>
    </font>
    <font>
      <vertAlign val="superscript"/>
      <sz val="9"/>
      <color indexed="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9437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</borders>
  <cellStyleXfs count="4">
    <xf numFmtId="0" fontId="0" fillId="0" borderId="0"/>
    <xf numFmtId="0" fontId="18" fillId="0" borderId="0"/>
    <xf numFmtId="0" fontId="18" fillId="0" borderId="0"/>
    <xf numFmtId="0" fontId="18" fillId="0" borderId="0"/>
  </cellStyleXfs>
  <cellXfs count="367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/>
    <xf numFmtId="0" fontId="0" fillId="7" borderId="0" xfId="0" applyFill="1" applyAlignment="1">
      <alignment horizontal="center"/>
    </xf>
    <xf numFmtId="0" fontId="0" fillId="7" borderId="7" xfId="0" applyFill="1" applyBorder="1"/>
    <xf numFmtId="0" fontId="0" fillId="8" borderId="2" xfId="0" applyFill="1" applyBorder="1"/>
    <xf numFmtId="0" fontId="0" fillId="9" borderId="2" xfId="0" applyFill="1" applyBorder="1" applyAlignment="1">
      <alignment horizontal="center"/>
    </xf>
    <xf numFmtId="0" fontId="0" fillId="9" borderId="8" xfId="0" applyFill="1" applyBorder="1"/>
    <xf numFmtId="0" fontId="2" fillId="0" borderId="9" xfId="0" applyFont="1" applyBorder="1"/>
    <xf numFmtId="2" fontId="3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7" borderId="10" xfId="0" applyNumberFormat="1" applyFill="1" applyBorder="1"/>
    <xf numFmtId="164" fontId="0" fillId="7" borderId="12" xfId="0" applyNumberFormat="1" applyFill="1" applyBorder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10" borderId="14" xfId="0" applyNumberFormat="1" applyFill="1" applyBorder="1" applyAlignment="1">
      <alignment horizontal="center"/>
    </xf>
    <xf numFmtId="164" fontId="0" fillId="10" borderId="15" xfId="0" applyNumberFormat="1" applyFill="1" applyBorder="1" applyAlignment="1">
      <alignment horizontal="center"/>
    </xf>
    <xf numFmtId="2" fontId="0" fillId="0" borderId="10" xfId="0" applyNumberFormat="1" applyBorder="1"/>
    <xf numFmtId="164" fontId="0" fillId="0" borderId="10" xfId="0" applyNumberFormat="1" applyBorder="1"/>
    <xf numFmtId="164" fontId="0" fillId="11" borderId="10" xfId="0" applyNumberFormat="1" applyFill="1" applyBorder="1"/>
    <xf numFmtId="164" fontId="0" fillId="11" borderId="16" xfId="0" applyNumberFormat="1" applyFill="1" applyBorder="1"/>
    <xf numFmtId="0" fontId="2" fillId="0" borderId="17" xfId="0" applyFont="1" applyBorder="1"/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/>
    <xf numFmtId="165" fontId="0" fillId="0" borderId="1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164" fontId="0" fillId="0" borderId="19" xfId="0" applyNumberFormat="1" applyBorder="1"/>
    <xf numFmtId="0" fontId="0" fillId="0" borderId="19" xfId="0" applyBorder="1"/>
    <xf numFmtId="165" fontId="0" fillId="0" borderId="20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3" fillId="14" borderId="1" xfId="0" applyNumberFormat="1" applyFont="1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0" fontId="2" fillId="0" borderId="21" xfId="0" applyFont="1" applyBorder="1"/>
    <xf numFmtId="2" fontId="3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4" xfId="0" applyBorder="1"/>
    <xf numFmtId="165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2" xfId="0" applyNumberFormat="1" applyBorder="1"/>
    <xf numFmtId="164" fontId="0" fillId="0" borderId="22" xfId="0" applyNumberFormat="1" applyBorder="1"/>
    <xf numFmtId="164" fontId="0" fillId="0" borderId="26" xfId="0" applyNumberFormat="1" applyBorder="1"/>
    <xf numFmtId="0" fontId="0" fillId="0" borderId="26" xfId="0" applyBorder="1"/>
    <xf numFmtId="0" fontId="5" fillId="0" borderId="27" xfId="0" applyFont="1" applyBorder="1"/>
    <xf numFmtId="2" fontId="6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0" fillId="7" borderId="10" xfId="0" applyNumberFormat="1" applyFill="1" applyBorder="1"/>
    <xf numFmtId="0" fontId="0" fillId="7" borderId="16" xfId="0" applyFill="1" applyBorder="1"/>
    <xf numFmtId="165" fontId="0" fillId="10" borderId="10" xfId="0" applyNumberFormat="1" applyFill="1" applyBorder="1" applyAlignment="1">
      <alignment horizontal="center"/>
    </xf>
    <xf numFmtId="166" fontId="0" fillId="10" borderId="16" xfId="0" applyNumberFormat="1" applyFill="1" applyBorder="1" applyAlignment="1">
      <alignment horizontal="center"/>
    </xf>
    <xf numFmtId="0" fontId="5" fillId="0" borderId="17" xfId="0" applyFont="1" applyBorder="1"/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5" fillId="0" borderId="21" xfId="0" applyFont="1" applyBorder="1"/>
    <xf numFmtId="2" fontId="6" fillId="0" borderId="22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2" fillId="16" borderId="9" xfId="0" applyFont="1" applyFill="1" applyBorder="1"/>
    <xf numFmtId="2" fontId="8" fillId="16" borderId="10" xfId="0" applyNumberFormat="1" applyFont="1" applyFill="1" applyBorder="1" applyAlignment="1">
      <alignment horizontal="center"/>
    </xf>
    <xf numFmtId="2" fontId="9" fillId="16" borderId="10" xfId="0" applyNumberFormat="1" applyFont="1" applyFill="1" applyBorder="1" applyAlignment="1">
      <alignment horizontal="center"/>
    </xf>
    <xf numFmtId="2" fontId="9" fillId="16" borderId="29" xfId="0" applyNumberFormat="1" applyFont="1" applyFill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2" fontId="10" fillId="7" borderId="20" xfId="0" applyNumberFormat="1" applyFont="1" applyFill="1" applyBorder="1"/>
    <xf numFmtId="0" fontId="10" fillId="7" borderId="28" xfId="0" applyFont="1" applyFill="1" applyBorder="1"/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10" borderId="31" xfId="0" applyNumberFormat="1" applyFill="1" applyBorder="1" applyAlignment="1">
      <alignment horizontal="center"/>
    </xf>
    <xf numFmtId="165" fontId="0" fillId="10" borderId="32" xfId="0" applyNumberFormat="1" applyFill="1" applyBorder="1" applyAlignment="1">
      <alignment horizontal="center"/>
    </xf>
    <xf numFmtId="164" fontId="0" fillId="0" borderId="12" xfId="0" applyNumberFormat="1" applyBorder="1"/>
    <xf numFmtId="164" fontId="0" fillId="9" borderId="10" xfId="0" applyNumberFormat="1" applyFill="1" applyBorder="1"/>
    <xf numFmtId="164" fontId="0" fillId="9" borderId="16" xfId="0" applyNumberFormat="1" applyFill="1" applyBorder="1"/>
    <xf numFmtId="0" fontId="2" fillId="16" borderId="17" xfId="0" applyFont="1" applyFill="1" applyBorder="1"/>
    <xf numFmtId="2" fontId="8" fillId="16" borderId="1" xfId="0" applyNumberFormat="1" applyFont="1" applyFill="1" applyBorder="1" applyAlignment="1">
      <alignment horizontal="center"/>
    </xf>
    <xf numFmtId="2" fontId="9" fillId="16" borderId="1" xfId="0" applyNumberFormat="1" applyFont="1" applyFill="1" applyBorder="1" applyAlignment="1">
      <alignment horizontal="center"/>
    </xf>
    <xf numFmtId="2" fontId="9" fillId="16" borderId="19" xfId="0" applyNumberFormat="1" applyFont="1" applyFill="1" applyBorder="1" applyAlignment="1">
      <alignment horizontal="center"/>
    </xf>
    <xf numFmtId="2" fontId="9" fillId="16" borderId="18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165" fontId="0" fillId="0" borderId="1" xfId="0" applyNumberFormat="1" applyBorder="1" applyAlignment="1">
      <alignment horizontal="center"/>
    </xf>
    <xf numFmtId="164" fontId="0" fillId="0" borderId="3" xfId="0" applyNumberFormat="1" applyBorder="1"/>
    <xf numFmtId="2" fontId="8" fillId="12" borderId="1" xfId="0" applyNumberFormat="1" applyFont="1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2" fontId="10" fillId="17" borderId="1" xfId="0" applyNumberFormat="1" applyFont="1" applyFill="1" applyBorder="1" applyAlignment="1">
      <alignment horizontal="center"/>
    </xf>
    <xf numFmtId="2" fontId="11" fillId="13" borderId="1" xfId="0" applyNumberFormat="1" applyFont="1" applyFill="1" applyBorder="1" applyAlignment="1">
      <alignment horizontal="center"/>
    </xf>
    <xf numFmtId="0" fontId="2" fillId="16" borderId="21" xfId="0" applyFont="1" applyFill="1" applyBorder="1"/>
    <xf numFmtId="2" fontId="8" fillId="16" borderId="22" xfId="0" applyNumberFormat="1" applyFont="1" applyFill="1" applyBorder="1" applyAlignment="1">
      <alignment horizontal="center"/>
    </xf>
    <xf numFmtId="2" fontId="9" fillId="16" borderId="22" xfId="0" applyNumberFormat="1" applyFont="1" applyFill="1" applyBorder="1" applyAlignment="1">
      <alignment horizontal="center"/>
    </xf>
    <xf numFmtId="2" fontId="9" fillId="16" borderId="26" xfId="0" applyNumberFormat="1" applyFont="1" applyFill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4" fontId="0" fillId="0" borderId="24" xfId="0" applyNumberFormat="1" applyBorder="1"/>
    <xf numFmtId="0" fontId="12" fillId="0" borderId="0" xfId="0" applyFont="1"/>
    <xf numFmtId="2" fontId="13" fillId="0" borderId="0" xfId="0" applyNumberFormat="1" applyFont="1"/>
    <xf numFmtId="2" fontId="14" fillId="0" borderId="6" xfId="0" applyNumberFormat="1" applyFont="1" applyBorder="1"/>
    <xf numFmtId="2" fontId="14" fillId="0" borderId="0" xfId="0" applyNumberFormat="1" applyFont="1"/>
    <xf numFmtId="2" fontId="0" fillId="0" borderId="0" xfId="0" applyNumberFormat="1"/>
    <xf numFmtId="0" fontId="2" fillId="8" borderId="0" xfId="0" applyFont="1" applyFill="1"/>
    <xf numFmtId="2" fontId="0" fillId="8" borderId="0" xfId="0" applyNumberFormat="1" applyFill="1"/>
    <xf numFmtId="0" fontId="5" fillId="5" borderId="33" xfId="0" applyFont="1" applyFill="1" applyBorder="1"/>
    <xf numFmtId="2" fontId="0" fillId="5" borderId="0" xfId="0" applyNumberFormat="1" applyFill="1"/>
    <xf numFmtId="0" fontId="5" fillId="5" borderId="0" xfId="0" applyFont="1" applyFill="1"/>
    <xf numFmtId="0" fontId="15" fillId="9" borderId="0" xfId="0" applyFont="1" applyFill="1"/>
    <xf numFmtId="2" fontId="0" fillId="9" borderId="0" xfId="0" applyNumberFormat="1" applyFill="1"/>
    <xf numFmtId="167" fontId="0" fillId="0" borderId="0" xfId="0" applyNumberFormat="1"/>
    <xf numFmtId="168" fontId="0" fillId="0" borderId="0" xfId="0" applyNumberFormat="1"/>
    <xf numFmtId="0" fontId="16" fillId="0" borderId="1" xfId="0" applyFont="1" applyBorder="1"/>
    <xf numFmtId="0" fontId="17" fillId="0" borderId="1" xfId="0" applyFont="1" applyBorder="1"/>
    <xf numFmtId="0" fontId="18" fillId="0" borderId="0" xfId="1"/>
    <xf numFmtId="0" fontId="20" fillId="18" borderId="0" xfId="1" applyFont="1" applyFill="1"/>
    <xf numFmtId="0" fontId="21" fillId="0" borderId="0" xfId="1" applyFont="1" applyAlignment="1">
      <alignment horizontal="left" wrapText="1"/>
    </xf>
    <xf numFmtId="0" fontId="21" fillId="0" borderId="34" xfId="1" applyFont="1" applyBorder="1" applyAlignment="1">
      <alignment horizontal="center" wrapText="1"/>
    </xf>
    <xf numFmtId="0" fontId="21" fillId="0" borderId="35" xfId="1" applyFont="1" applyBorder="1" applyAlignment="1">
      <alignment horizontal="center" wrapText="1"/>
    </xf>
    <xf numFmtId="0" fontId="21" fillId="0" borderId="36" xfId="1" applyFont="1" applyBorder="1" applyAlignment="1">
      <alignment horizontal="center" wrapText="1"/>
    </xf>
    <xf numFmtId="0" fontId="21" fillId="0" borderId="37" xfId="1" applyFont="1" applyBorder="1" applyAlignment="1">
      <alignment horizontal="left" wrapText="1"/>
    </xf>
    <xf numFmtId="0" fontId="21" fillId="0" borderId="38" xfId="1" applyFont="1" applyBorder="1" applyAlignment="1">
      <alignment horizontal="center" wrapText="1"/>
    </xf>
    <xf numFmtId="0" fontId="21" fillId="0" borderId="39" xfId="1" applyFont="1" applyBorder="1" applyAlignment="1">
      <alignment horizontal="center" wrapText="1"/>
    </xf>
    <xf numFmtId="0" fontId="21" fillId="0" borderId="40" xfId="1" applyFont="1" applyBorder="1" applyAlignment="1">
      <alignment horizontal="center" wrapText="1"/>
    </xf>
    <xf numFmtId="0" fontId="21" fillId="19" borderId="41" xfId="1" applyFont="1" applyFill="1" applyBorder="1" applyAlignment="1">
      <alignment horizontal="left" vertical="top" wrapText="1"/>
    </xf>
    <xf numFmtId="169" fontId="20" fillId="0" borderId="42" xfId="1" applyNumberFormat="1" applyFont="1" applyBorder="1" applyAlignment="1">
      <alignment horizontal="right" vertical="top"/>
    </xf>
    <xf numFmtId="170" fontId="22" fillId="5" borderId="43" xfId="1" applyNumberFormat="1" applyFont="1" applyFill="1" applyBorder="1" applyAlignment="1">
      <alignment horizontal="right" vertical="top"/>
    </xf>
    <xf numFmtId="170" fontId="20" fillId="5" borderId="43" xfId="1" applyNumberFormat="1" applyFont="1" applyFill="1" applyBorder="1" applyAlignment="1">
      <alignment horizontal="right" vertical="top"/>
    </xf>
    <xf numFmtId="170" fontId="20" fillId="0" borderId="43" xfId="1" applyNumberFormat="1" applyFont="1" applyBorder="1" applyAlignment="1">
      <alignment horizontal="right" vertical="top"/>
    </xf>
    <xf numFmtId="170" fontId="20" fillId="0" borderId="44" xfId="1" applyNumberFormat="1" applyFont="1" applyBorder="1" applyAlignment="1">
      <alignment horizontal="right" vertical="top"/>
    </xf>
    <xf numFmtId="0" fontId="21" fillId="19" borderId="45" xfId="1" applyFont="1" applyFill="1" applyBorder="1" applyAlignment="1">
      <alignment horizontal="left" vertical="top" wrapText="1"/>
    </xf>
    <xf numFmtId="169" fontId="20" fillId="0" borderId="46" xfId="1" applyNumberFormat="1" applyFont="1" applyBorder="1" applyAlignment="1">
      <alignment horizontal="right" vertical="top"/>
    </xf>
    <xf numFmtId="170" fontId="22" fillId="5" borderId="47" xfId="1" applyNumberFormat="1" applyFont="1" applyFill="1" applyBorder="1" applyAlignment="1">
      <alignment horizontal="right" vertical="top"/>
    </xf>
    <xf numFmtId="170" fontId="20" fillId="5" borderId="47" xfId="1" applyNumberFormat="1" applyFont="1" applyFill="1" applyBorder="1" applyAlignment="1">
      <alignment horizontal="right" vertical="top"/>
    </xf>
    <xf numFmtId="170" fontId="20" fillId="0" borderId="47" xfId="1" applyNumberFormat="1" applyFont="1" applyBorder="1" applyAlignment="1">
      <alignment horizontal="right" vertical="top"/>
    </xf>
    <xf numFmtId="170" fontId="20" fillId="0" borderId="48" xfId="1" applyNumberFormat="1" applyFont="1" applyBorder="1" applyAlignment="1">
      <alignment horizontal="right" vertical="top"/>
    </xf>
    <xf numFmtId="0" fontId="21" fillId="19" borderId="49" xfId="1" applyFont="1" applyFill="1" applyBorder="1" applyAlignment="1">
      <alignment horizontal="left" vertical="top" wrapText="1"/>
    </xf>
    <xf numFmtId="169" fontId="20" fillId="0" borderId="50" xfId="1" applyNumberFormat="1" applyFont="1" applyBorder="1" applyAlignment="1">
      <alignment horizontal="right" vertical="top"/>
    </xf>
    <xf numFmtId="170" fontId="20" fillId="0" borderId="51" xfId="1" applyNumberFormat="1" applyFont="1" applyBorder="1" applyAlignment="1">
      <alignment horizontal="right" vertical="top"/>
    </xf>
    <xf numFmtId="170" fontId="20" fillId="0" borderId="52" xfId="1" applyNumberFormat="1" applyFont="1" applyBorder="1" applyAlignment="1">
      <alignment horizontal="right" vertical="top"/>
    </xf>
    <xf numFmtId="0" fontId="21" fillId="19" borderId="53" xfId="1" applyFont="1" applyFill="1" applyBorder="1" applyAlignment="1">
      <alignment horizontal="left" vertical="top" wrapText="1"/>
    </xf>
    <xf numFmtId="171" fontId="20" fillId="0" borderId="42" xfId="1" applyNumberFormat="1" applyFont="1" applyBorder="1" applyAlignment="1">
      <alignment horizontal="right" vertical="top"/>
    </xf>
    <xf numFmtId="169" fontId="20" fillId="0" borderId="43" xfId="1" applyNumberFormat="1" applyFont="1" applyBorder="1" applyAlignment="1">
      <alignment horizontal="right" vertical="top"/>
    </xf>
    <xf numFmtId="171" fontId="20" fillId="5" borderId="44" xfId="1" applyNumberFormat="1" applyFont="1" applyFill="1" applyBorder="1" applyAlignment="1">
      <alignment horizontal="right" vertical="top"/>
    </xf>
    <xf numFmtId="171" fontId="20" fillId="0" borderId="46" xfId="1" applyNumberFormat="1" applyFont="1" applyBorder="1" applyAlignment="1">
      <alignment horizontal="right" vertical="top"/>
    </xf>
    <xf numFmtId="169" fontId="20" fillId="0" borderId="47" xfId="1" applyNumberFormat="1" applyFont="1" applyBorder="1" applyAlignment="1">
      <alignment horizontal="right" vertical="top"/>
    </xf>
    <xf numFmtId="171" fontId="20" fillId="0" borderId="48" xfId="1" applyNumberFormat="1" applyFont="1" applyBorder="1" applyAlignment="1">
      <alignment horizontal="right" vertical="top"/>
    </xf>
    <xf numFmtId="171" fontId="20" fillId="0" borderId="47" xfId="1" applyNumberFormat="1" applyFont="1" applyBorder="1" applyAlignment="1">
      <alignment horizontal="right" vertical="top"/>
    </xf>
    <xf numFmtId="171" fontId="20" fillId="0" borderId="50" xfId="1" applyNumberFormat="1" applyFont="1" applyBorder="1" applyAlignment="1">
      <alignment horizontal="right" vertical="top"/>
    </xf>
    <xf numFmtId="169" fontId="20" fillId="0" borderId="51" xfId="1" applyNumberFormat="1" applyFont="1" applyBorder="1" applyAlignment="1">
      <alignment horizontal="right" vertical="top"/>
    </xf>
    <xf numFmtId="171" fontId="20" fillId="0" borderId="52" xfId="1" applyNumberFormat="1" applyFont="1" applyBorder="1" applyAlignment="1">
      <alignment horizontal="right" vertical="top"/>
    </xf>
    <xf numFmtId="171" fontId="20" fillId="0" borderId="43" xfId="1" applyNumberFormat="1" applyFont="1" applyBorder="1" applyAlignment="1">
      <alignment horizontal="right" vertical="top"/>
    </xf>
    <xf numFmtId="0" fontId="20" fillId="0" borderId="47" xfId="1" applyFont="1" applyBorder="1" applyAlignment="1">
      <alignment horizontal="left" vertical="top" wrapText="1"/>
    </xf>
    <xf numFmtId="0" fontId="20" fillId="0" borderId="48" xfId="1" applyFont="1" applyBorder="1" applyAlignment="1">
      <alignment horizontal="left" vertical="top" wrapText="1"/>
    </xf>
    <xf numFmtId="0" fontId="20" fillId="0" borderId="51" xfId="1" applyFont="1" applyBorder="1" applyAlignment="1">
      <alignment horizontal="left" vertical="top" wrapText="1"/>
    </xf>
    <xf numFmtId="0" fontId="20" fillId="0" borderId="52" xfId="1" applyFont="1" applyBorder="1" applyAlignment="1">
      <alignment horizontal="left" vertical="top" wrapText="1"/>
    </xf>
    <xf numFmtId="172" fontId="20" fillId="0" borderId="44" xfId="1" applyNumberFormat="1" applyFont="1" applyBorder="1" applyAlignment="1">
      <alignment horizontal="right" vertical="top"/>
    </xf>
    <xf numFmtId="172" fontId="20" fillId="0" borderId="48" xfId="1" applyNumberFormat="1" applyFont="1" applyBorder="1" applyAlignment="1">
      <alignment horizontal="right" vertical="top"/>
    </xf>
    <xf numFmtId="170" fontId="20" fillId="0" borderId="42" xfId="1" applyNumberFormat="1" applyFont="1" applyBorder="1" applyAlignment="1">
      <alignment horizontal="right" vertical="top"/>
    </xf>
    <xf numFmtId="172" fontId="20" fillId="0" borderId="52" xfId="1" applyNumberFormat="1" applyFont="1" applyBorder="1" applyAlignment="1">
      <alignment horizontal="right" vertical="top"/>
    </xf>
    <xf numFmtId="0" fontId="21" fillId="19" borderId="54" xfId="1" applyFont="1" applyFill="1" applyBorder="1" applyAlignment="1">
      <alignment horizontal="left" vertical="top" wrapText="1"/>
    </xf>
    <xf numFmtId="170" fontId="20" fillId="0" borderId="55" xfId="1" applyNumberFormat="1" applyFont="1" applyBorder="1" applyAlignment="1">
      <alignment horizontal="right" vertical="top"/>
    </xf>
    <xf numFmtId="170" fontId="20" fillId="0" borderId="56" xfId="1" applyNumberFormat="1" applyFont="1" applyBorder="1" applyAlignment="1">
      <alignment horizontal="right" vertical="top"/>
    </xf>
    <xf numFmtId="171" fontId="20" fillId="0" borderId="56" xfId="1" applyNumberFormat="1" applyFont="1" applyBorder="1" applyAlignment="1">
      <alignment horizontal="right" vertical="top"/>
    </xf>
    <xf numFmtId="170" fontId="20" fillId="0" borderId="57" xfId="1" applyNumberFormat="1" applyFont="1" applyBorder="1" applyAlignment="1">
      <alignment horizontal="right" vertical="top"/>
    </xf>
    <xf numFmtId="170" fontId="20" fillId="0" borderId="46" xfId="1" applyNumberFormat="1" applyFont="1" applyBorder="1" applyAlignment="1">
      <alignment horizontal="right" vertical="top"/>
    </xf>
    <xf numFmtId="170" fontId="20" fillId="5" borderId="55" xfId="1" applyNumberFormat="1" applyFont="1" applyFill="1" applyBorder="1" applyAlignment="1">
      <alignment horizontal="right" vertical="top"/>
    </xf>
    <xf numFmtId="171" fontId="20" fillId="5" borderId="56" xfId="1" applyNumberFormat="1" applyFont="1" applyFill="1" applyBorder="1" applyAlignment="1">
      <alignment horizontal="right" vertical="top"/>
    </xf>
    <xf numFmtId="170" fontId="20" fillId="5" borderId="56" xfId="1" applyNumberFormat="1" applyFont="1" applyFill="1" applyBorder="1" applyAlignment="1">
      <alignment horizontal="right" vertical="top"/>
    </xf>
    <xf numFmtId="170" fontId="20" fillId="5" borderId="57" xfId="1" applyNumberFormat="1" applyFont="1" applyFill="1" applyBorder="1" applyAlignment="1">
      <alignment horizontal="right" vertical="top"/>
    </xf>
    <xf numFmtId="170" fontId="20" fillId="5" borderId="50" xfId="1" applyNumberFormat="1" applyFont="1" applyFill="1" applyBorder="1" applyAlignment="1">
      <alignment horizontal="right" vertical="top"/>
    </xf>
    <xf numFmtId="171" fontId="20" fillId="5" borderId="51" xfId="1" applyNumberFormat="1" applyFont="1" applyFill="1" applyBorder="1" applyAlignment="1">
      <alignment horizontal="right" vertical="top"/>
    </xf>
    <xf numFmtId="170" fontId="20" fillId="5" borderId="51" xfId="1" applyNumberFormat="1" applyFont="1" applyFill="1" applyBorder="1" applyAlignment="1">
      <alignment horizontal="right" vertical="top"/>
    </xf>
    <xf numFmtId="170" fontId="20" fillId="5" borderId="52" xfId="1" applyNumberFormat="1" applyFont="1" applyFill="1" applyBorder="1" applyAlignment="1">
      <alignment horizontal="right" vertical="top"/>
    </xf>
    <xf numFmtId="0" fontId="20" fillId="0" borderId="0" xfId="1" applyFont="1" applyAlignment="1">
      <alignment horizontal="left" vertical="top" wrapText="1"/>
    </xf>
    <xf numFmtId="0" fontId="21" fillId="0" borderId="39" xfId="1" applyFont="1" applyBorder="1" applyAlignment="1">
      <alignment horizontal="center"/>
    </xf>
    <xf numFmtId="0" fontId="21" fillId="0" borderId="40" xfId="1" applyFont="1" applyBorder="1" applyAlignment="1">
      <alignment horizontal="center"/>
    </xf>
    <xf numFmtId="173" fontId="20" fillId="0" borderId="43" xfId="1" applyNumberFormat="1" applyFont="1" applyBorder="1" applyAlignment="1">
      <alignment horizontal="right" vertical="top"/>
    </xf>
    <xf numFmtId="0" fontId="20" fillId="0" borderId="44" xfId="1" applyFont="1" applyBorder="1" applyAlignment="1">
      <alignment horizontal="left" vertical="top" wrapText="1"/>
    </xf>
    <xf numFmtId="173" fontId="20" fillId="0" borderId="47" xfId="1" applyNumberFormat="1" applyFont="1" applyBorder="1" applyAlignment="1">
      <alignment horizontal="right" vertical="top"/>
    </xf>
    <xf numFmtId="173" fontId="20" fillId="0" borderId="48" xfId="1" applyNumberFormat="1" applyFont="1" applyBorder="1" applyAlignment="1">
      <alignment horizontal="right" vertical="top"/>
    </xf>
    <xf numFmtId="0" fontId="20" fillId="0" borderId="50" xfId="1" applyFont="1" applyBorder="1" applyAlignment="1">
      <alignment horizontal="left" vertical="top" wrapText="1"/>
    </xf>
    <xf numFmtId="171" fontId="20" fillId="0" borderId="51" xfId="1" applyNumberFormat="1" applyFont="1" applyBorder="1" applyAlignment="1">
      <alignment horizontal="right" vertical="top"/>
    </xf>
    <xf numFmtId="0" fontId="18" fillId="0" borderId="0" xfId="2"/>
    <xf numFmtId="0" fontId="20" fillId="18" borderId="0" xfId="2" applyFont="1" applyFill="1"/>
    <xf numFmtId="0" fontId="21" fillId="0" borderId="0" xfId="2" applyFont="1" applyAlignment="1">
      <alignment horizontal="left" wrapText="1"/>
    </xf>
    <xf numFmtId="0" fontId="21" fillId="0" borderId="34" xfId="2" applyFont="1" applyBorder="1" applyAlignment="1">
      <alignment horizontal="center" wrapText="1"/>
    </xf>
    <xf numFmtId="0" fontId="21" fillId="0" borderId="35" xfId="2" applyFont="1" applyBorder="1" applyAlignment="1">
      <alignment horizontal="center" wrapText="1"/>
    </xf>
    <xf numFmtId="0" fontId="21" fillId="0" borderId="36" xfId="2" applyFont="1" applyBorder="1" applyAlignment="1">
      <alignment horizontal="center" wrapText="1"/>
    </xf>
    <xf numFmtId="0" fontId="21" fillId="0" borderId="37" xfId="2" applyFont="1" applyBorder="1" applyAlignment="1">
      <alignment horizontal="left" wrapText="1"/>
    </xf>
    <xf numFmtId="0" fontId="21" fillId="0" borderId="38" xfId="2" applyFont="1" applyBorder="1" applyAlignment="1">
      <alignment horizontal="center" wrapText="1"/>
    </xf>
    <xf numFmtId="0" fontId="21" fillId="0" borderId="39" xfId="2" applyFont="1" applyBorder="1" applyAlignment="1">
      <alignment horizontal="center" wrapText="1"/>
    </xf>
    <xf numFmtId="0" fontId="21" fillId="0" borderId="40" xfId="2" applyFont="1" applyBorder="1" applyAlignment="1">
      <alignment horizontal="center" wrapText="1"/>
    </xf>
    <xf numFmtId="0" fontId="21" fillId="19" borderId="41" xfId="2" applyFont="1" applyFill="1" applyBorder="1" applyAlignment="1">
      <alignment horizontal="left" vertical="top" wrapText="1"/>
    </xf>
    <xf numFmtId="169" fontId="20" fillId="0" borderId="42" xfId="2" applyNumberFormat="1" applyFont="1" applyBorder="1" applyAlignment="1">
      <alignment horizontal="right" vertical="top"/>
    </xf>
    <xf numFmtId="170" fontId="20" fillId="5" borderId="43" xfId="2" applyNumberFormat="1" applyFont="1" applyFill="1" applyBorder="1" applyAlignment="1">
      <alignment horizontal="right" vertical="top"/>
    </xf>
    <xf numFmtId="170" fontId="20" fillId="0" borderId="43" xfId="2" applyNumberFormat="1" applyFont="1" applyBorder="1" applyAlignment="1">
      <alignment horizontal="right" vertical="top"/>
    </xf>
    <xf numFmtId="170" fontId="20" fillId="0" borderId="44" xfId="2" applyNumberFormat="1" applyFont="1" applyBorder="1" applyAlignment="1">
      <alignment horizontal="right" vertical="top"/>
    </xf>
    <xf numFmtId="0" fontId="21" fillId="19" borderId="45" xfId="2" applyFont="1" applyFill="1" applyBorder="1" applyAlignment="1">
      <alignment horizontal="left" vertical="top" wrapText="1"/>
    </xf>
    <xf numFmtId="169" fontId="20" fillId="0" borderId="46" xfId="2" applyNumberFormat="1" applyFont="1" applyBorder="1" applyAlignment="1">
      <alignment horizontal="right" vertical="top"/>
    </xf>
    <xf numFmtId="170" fontId="20" fillId="5" borderId="47" xfId="2" applyNumberFormat="1" applyFont="1" applyFill="1" applyBorder="1" applyAlignment="1">
      <alignment horizontal="right" vertical="top"/>
    </xf>
    <xf numFmtId="170" fontId="20" fillId="0" borderId="47" xfId="2" applyNumberFormat="1" applyFont="1" applyBorder="1" applyAlignment="1">
      <alignment horizontal="right" vertical="top"/>
    </xf>
    <xf numFmtId="170" fontId="20" fillId="0" borderId="48" xfId="2" applyNumberFormat="1" applyFont="1" applyBorder="1" applyAlignment="1">
      <alignment horizontal="right" vertical="top"/>
    </xf>
    <xf numFmtId="0" fontId="21" fillId="19" borderId="49" xfId="2" applyFont="1" applyFill="1" applyBorder="1" applyAlignment="1">
      <alignment horizontal="left" vertical="top" wrapText="1"/>
    </xf>
    <xf numFmtId="169" fontId="20" fillId="0" borderId="50" xfId="2" applyNumberFormat="1" applyFont="1" applyBorder="1" applyAlignment="1">
      <alignment horizontal="right" vertical="top"/>
    </xf>
    <xf numFmtId="170" fontId="20" fillId="0" borderId="51" xfId="2" applyNumberFormat="1" applyFont="1" applyBorder="1" applyAlignment="1">
      <alignment horizontal="right" vertical="top"/>
    </xf>
    <xf numFmtId="170" fontId="20" fillId="0" borderId="52" xfId="2" applyNumberFormat="1" applyFont="1" applyBorder="1" applyAlignment="1">
      <alignment horizontal="right" vertical="top"/>
    </xf>
    <xf numFmtId="0" fontId="21" fillId="19" borderId="53" xfId="2" applyFont="1" applyFill="1" applyBorder="1" applyAlignment="1">
      <alignment horizontal="left" vertical="top" wrapText="1"/>
    </xf>
    <xf numFmtId="171" fontId="20" fillId="0" borderId="42" xfId="2" applyNumberFormat="1" applyFont="1" applyBorder="1" applyAlignment="1">
      <alignment horizontal="right" vertical="top"/>
    </xf>
    <xf numFmtId="169" fontId="20" fillId="0" borderId="43" xfId="2" applyNumberFormat="1" applyFont="1" applyBorder="1" applyAlignment="1">
      <alignment horizontal="right" vertical="top"/>
    </xf>
    <xf numFmtId="171" fontId="20" fillId="5" borderId="44" xfId="2" applyNumberFormat="1" applyFont="1" applyFill="1" applyBorder="1" applyAlignment="1">
      <alignment horizontal="right" vertical="top"/>
    </xf>
    <xf numFmtId="171" fontId="20" fillId="0" borderId="46" xfId="2" applyNumberFormat="1" applyFont="1" applyBorder="1" applyAlignment="1">
      <alignment horizontal="right" vertical="top"/>
    </xf>
    <xf numFmtId="169" fontId="20" fillId="0" borderId="47" xfId="2" applyNumberFormat="1" applyFont="1" applyBorder="1" applyAlignment="1">
      <alignment horizontal="right" vertical="top"/>
    </xf>
    <xf numFmtId="171" fontId="20" fillId="0" borderId="48" xfId="2" applyNumberFormat="1" applyFont="1" applyBorder="1" applyAlignment="1">
      <alignment horizontal="right" vertical="top"/>
    </xf>
    <xf numFmtId="171" fontId="20" fillId="0" borderId="47" xfId="2" applyNumberFormat="1" applyFont="1" applyBorder="1" applyAlignment="1">
      <alignment horizontal="right" vertical="top"/>
    </xf>
    <xf numFmtId="171" fontId="20" fillId="0" borderId="50" xfId="2" applyNumberFormat="1" applyFont="1" applyBorder="1" applyAlignment="1">
      <alignment horizontal="right" vertical="top"/>
    </xf>
    <xf numFmtId="169" fontId="20" fillId="0" borderId="51" xfId="2" applyNumberFormat="1" applyFont="1" applyBorder="1" applyAlignment="1">
      <alignment horizontal="right" vertical="top"/>
    </xf>
    <xf numFmtId="171" fontId="20" fillId="0" borderId="52" xfId="2" applyNumberFormat="1" applyFont="1" applyBorder="1" applyAlignment="1">
      <alignment horizontal="right" vertical="top"/>
    </xf>
    <xf numFmtId="0" fontId="21" fillId="19" borderId="58" xfId="2" applyFont="1" applyFill="1" applyBorder="1" applyAlignment="1">
      <alignment horizontal="left" vertical="top" wrapText="1"/>
    </xf>
    <xf numFmtId="171" fontId="20" fillId="0" borderId="59" xfId="2" applyNumberFormat="1" applyFont="1" applyBorder="1" applyAlignment="1">
      <alignment horizontal="right" vertical="top"/>
    </xf>
    <xf numFmtId="169" fontId="20" fillId="0" borderId="60" xfId="2" applyNumberFormat="1" applyFont="1" applyBorder="1" applyAlignment="1">
      <alignment horizontal="right" vertical="top"/>
    </xf>
    <xf numFmtId="171" fontId="20" fillId="0" borderId="60" xfId="2" applyNumberFormat="1" applyFont="1" applyBorder="1" applyAlignment="1">
      <alignment horizontal="right" vertical="top"/>
    </xf>
    <xf numFmtId="171" fontId="20" fillId="5" borderId="61" xfId="2" applyNumberFormat="1" applyFont="1" applyFill="1" applyBorder="1" applyAlignment="1">
      <alignment horizontal="right" vertical="top"/>
    </xf>
    <xf numFmtId="172" fontId="20" fillId="0" borderId="44" xfId="2" applyNumberFormat="1" applyFont="1" applyBorder="1" applyAlignment="1">
      <alignment horizontal="right" vertical="top"/>
    </xf>
    <xf numFmtId="0" fontId="20" fillId="0" borderId="0" xfId="2" applyFont="1" applyAlignment="1">
      <alignment horizontal="left" vertical="top" wrapText="1"/>
    </xf>
    <xf numFmtId="172" fontId="20" fillId="0" borderId="48" xfId="2" applyNumberFormat="1" applyFont="1" applyBorder="1" applyAlignment="1">
      <alignment horizontal="right" vertical="top"/>
    </xf>
    <xf numFmtId="172" fontId="20" fillId="0" borderId="52" xfId="2" applyNumberFormat="1" applyFont="1" applyBorder="1" applyAlignment="1">
      <alignment horizontal="right" vertical="top"/>
    </xf>
    <xf numFmtId="170" fontId="20" fillId="0" borderId="42" xfId="2" applyNumberFormat="1" applyFont="1" applyBorder="1" applyAlignment="1">
      <alignment horizontal="right" vertical="top"/>
    </xf>
    <xf numFmtId="0" fontId="21" fillId="19" borderId="54" xfId="2" applyFont="1" applyFill="1" applyBorder="1" applyAlignment="1">
      <alignment horizontal="left" vertical="top" wrapText="1"/>
    </xf>
    <xf numFmtId="170" fontId="20" fillId="5" borderId="55" xfId="2" applyNumberFormat="1" applyFont="1" applyFill="1" applyBorder="1" applyAlignment="1">
      <alignment horizontal="right" vertical="top"/>
    </xf>
    <xf numFmtId="170" fontId="20" fillId="0" borderId="56" xfId="2" applyNumberFormat="1" applyFont="1" applyBorder="1" applyAlignment="1">
      <alignment horizontal="right" vertical="top"/>
    </xf>
    <xf numFmtId="170" fontId="20" fillId="5" borderId="56" xfId="2" applyNumberFormat="1" applyFont="1" applyFill="1" applyBorder="1" applyAlignment="1">
      <alignment horizontal="right" vertical="top"/>
    </xf>
    <xf numFmtId="170" fontId="20" fillId="5" borderId="57" xfId="2" applyNumberFormat="1" applyFont="1" applyFill="1" applyBorder="1" applyAlignment="1">
      <alignment horizontal="right" vertical="top"/>
    </xf>
    <xf numFmtId="170" fontId="20" fillId="0" borderId="46" xfId="2" applyNumberFormat="1" applyFont="1" applyBorder="1" applyAlignment="1">
      <alignment horizontal="right" vertical="top"/>
    </xf>
    <xf numFmtId="170" fontId="20" fillId="5" borderId="46" xfId="2" applyNumberFormat="1" applyFont="1" applyFill="1" applyBorder="1" applyAlignment="1">
      <alignment horizontal="right" vertical="top"/>
    </xf>
    <xf numFmtId="170" fontId="20" fillId="5" borderId="48" xfId="2" applyNumberFormat="1" applyFont="1" applyFill="1" applyBorder="1" applyAlignment="1">
      <alignment horizontal="right" vertical="top"/>
    </xf>
    <xf numFmtId="170" fontId="20" fillId="5" borderId="50" xfId="2" applyNumberFormat="1" applyFont="1" applyFill="1" applyBorder="1" applyAlignment="1">
      <alignment horizontal="right" vertical="top"/>
    </xf>
    <xf numFmtId="170" fontId="20" fillId="5" borderId="51" xfId="2" applyNumberFormat="1" applyFont="1" applyFill="1" applyBorder="1" applyAlignment="1">
      <alignment horizontal="right" vertical="top"/>
    </xf>
    <xf numFmtId="170" fontId="20" fillId="5" borderId="52" xfId="2" applyNumberFormat="1" applyFont="1" applyFill="1" applyBorder="1" applyAlignment="1">
      <alignment horizontal="right" vertical="top"/>
    </xf>
    <xf numFmtId="0" fontId="18" fillId="0" borderId="0" xfId="3"/>
    <xf numFmtId="0" fontId="20" fillId="18" borderId="0" xfId="3" applyFont="1" applyFill="1"/>
    <xf numFmtId="0" fontId="21" fillId="0" borderId="0" xfId="3" applyFont="1" applyAlignment="1">
      <alignment horizontal="left" wrapText="1"/>
    </xf>
    <xf numFmtId="0" fontId="21" fillId="0" borderId="34" xfId="3" applyFont="1" applyBorder="1" applyAlignment="1">
      <alignment horizontal="center" wrapText="1"/>
    </xf>
    <xf numFmtId="0" fontId="21" fillId="0" borderId="35" xfId="3" applyFont="1" applyBorder="1" applyAlignment="1">
      <alignment horizontal="center" wrapText="1"/>
    </xf>
    <xf numFmtId="0" fontId="21" fillId="0" borderId="36" xfId="3" applyFont="1" applyBorder="1" applyAlignment="1">
      <alignment horizontal="center" wrapText="1"/>
    </xf>
    <xf numFmtId="0" fontId="21" fillId="0" borderId="37" xfId="3" applyFont="1" applyBorder="1" applyAlignment="1">
      <alignment horizontal="left" wrapText="1"/>
    </xf>
    <xf numFmtId="0" fontId="21" fillId="0" borderId="38" xfId="3" applyFont="1" applyBorder="1" applyAlignment="1">
      <alignment horizontal="center" wrapText="1"/>
    </xf>
    <xf numFmtId="0" fontId="21" fillId="0" borderId="39" xfId="3" applyFont="1" applyBorder="1" applyAlignment="1">
      <alignment horizontal="center" wrapText="1"/>
    </xf>
    <xf numFmtId="0" fontId="21" fillId="0" borderId="40" xfId="3" applyFont="1" applyBorder="1" applyAlignment="1">
      <alignment horizontal="center" wrapText="1"/>
    </xf>
    <xf numFmtId="0" fontId="21" fillId="19" borderId="41" xfId="3" applyFont="1" applyFill="1" applyBorder="1" applyAlignment="1">
      <alignment horizontal="left" vertical="top" wrapText="1"/>
    </xf>
    <xf numFmtId="169" fontId="20" fillId="0" borderId="42" xfId="3" applyNumberFormat="1" applyFont="1" applyBorder="1" applyAlignment="1">
      <alignment horizontal="right" vertical="top"/>
    </xf>
    <xf numFmtId="170" fontId="20" fillId="0" borderId="43" xfId="3" applyNumberFormat="1" applyFont="1" applyBorder="1" applyAlignment="1">
      <alignment horizontal="right" vertical="top"/>
    </xf>
    <xf numFmtId="170" fontId="20" fillId="0" borderId="44" xfId="3" applyNumberFormat="1" applyFont="1" applyBorder="1" applyAlignment="1">
      <alignment horizontal="right" vertical="top"/>
    </xf>
    <xf numFmtId="0" fontId="21" fillId="19" borderId="45" xfId="3" applyFont="1" applyFill="1" applyBorder="1" applyAlignment="1">
      <alignment horizontal="left" vertical="top" wrapText="1"/>
    </xf>
    <xf numFmtId="169" fontId="20" fillId="0" borderId="46" xfId="3" applyNumberFormat="1" applyFont="1" applyBorder="1" applyAlignment="1">
      <alignment horizontal="right" vertical="top"/>
    </xf>
    <xf numFmtId="170" fontId="20" fillId="0" borderId="47" xfId="3" applyNumberFormat="1" applyFont="1" applyBorder="1" applyAlignment="1">
      <alignment horizontal="right" vertical="top"/>
    </xf>
    <xf numFmtId="170" fontId="20" fillId="0" borderId="48" xfId="3" applyNumberFormat="1" applyFont="1" applyBorder="1" applyAlignment="1">
      <alignment horizontal="right" vertical="top"/>
    </xf>
    <xf numFmtId="0" fontId="21" fillId="19" borderId="49" xfId="3" applyFont="1" applyFill="1" applyBorder="1" applyAlignment="1">
      <alignment horizontal="left" vertical="top" wrapText="1"/>
    </xf>
    <xf numFmtId="169" fontId="20" fillId="0" borderId="50" xfId="3" applyNumberFormat="1" applyFont="1" applyBorder="1" applyAlignment="1">
      <alignment horizontal="right" vertical="top"/>
    </xf>
    <xf numFmtId="170" fontId="20" fillId="0" borderId="51" xfId="3" applyNumberFormat="1" applyFont="1" applyBorder="1" applyAlignment="1">
      <alignment horizontal="right" vertical="top"/>
    </xf>
    <xf numFmtId="170" fontId="20" fillId="0" borderId="52" xfId="3" applyNumberFormat="1" applyFont="1" applyBorder="1" applyAlignment="1">
      <alignment horizontal="right" vertical="top"/>
    </xf>
    <xf numFmtId="0" fontId="21" fillId="19" borderId="53" xfId="3" applyFont="1" applyFill="1" applyBorder="1" applyAlignment="1">
      <alignment horizontal="left" vertical="top" wrapText="1"/>
    </xf>
    <xf numFmtId="171" fontId="20" fillId="0" borderId="42" xfId="3" applyNumberFormat="1" applyFont="1" applyBorder="1" applyAlignment="1">
      <alignment horizontal="right" vertical="top"/>
    </xf>
    <xf numFmtId="169" fontId="20" fillId="0" borderId="43" xfId="3" applyNumberFormat="1" applyFont="1" applyBorder="1" applyAlignment="1">
      <alignment horizontal="right" vertical="top"/>
    </xf>
    <xf numFmtId="171" fontId="20" fillId="5" borderId="44" xfId="3" applyNumberFormat="1" applyFont="1" applyFill="1" applyBorder="1" applyAlignment="1">
      <alignment horizontal="right" vertical="top"/>
    </xf>
    <xf numFmtId="171" fontId="20" fillId="0" borderId="46" xfId="3" applyNumberFormat="1" applyFont="1" applyBorder="1" applyAlignment="1">
      <alignment horizontal="right" vertical="top"/>
    </xf>
    <xf numFmtId="169" fontId="20" fillId="0" borderId="47" xfId="3" applyNumberFormat="1" applyFont="1" applyBorder="1" applyAlignment="1">
      <alignment horizontal="right" vertical="top"/>
    </xf>
    <xf numFmtId="171" fontId="20" fillId="0" borderId="48" xfId="3" applyNumberFormat="1" applyFont="1" applyBorder="1" applyAlignment="1">
      <alignment horizontal="right" vertical="top"/>
    </xf>
    <xf numFmtId="171" fontId="20" fillId="0" borderId="47" xfId="3" applyNumberFormat="1" applyFont="1" applyBorder="1" applyAlignment="1">
      <alignment horizontal="right" vertical="top"/>
    </xf>
    <xf numFmtId="171" fontId="20" fillId="0" borderId="50" xfId="3" applyNumberFormat="1" applyFont="1" applyBorder="1" applyAlignment="1">
      <alignment horizontal="right" vertical="top"/>
    </xf>
    <xf numFmtId="169" fontId="20" fillId="0" borderId="51" xfId="3" applyNumberFormat="1" applyFont="1" applyBorder="1" applyAlignment="1">
      <alignment horizontal="right" vertical="top"/>
    </xf>
    <xf numFmtId="171" fontId="20" fillId="0" borderId="52" xfId="3" applyNumberFormat="1" applyFont="1" applyBorder="1" applyAlignment="1">
      <alignment horizontal="right" vertical="top"/>
    </xf>
    <xf numFmtId="0" fontId="21" fillId="19" borderId="41" xfId="3" applyFont="1" applyFill="1" applyBorder="1" applyAlignment="1">
      <alignment horizontal="left" vertical="top"/>
    </xf>
    <xf numFmtId="0" fontId="21" fillId="19" borderId="45" xfId="3" applyFont="1" applyFill="1" applyBorder="1" applyAlignment="1">
      <alignment horizontal="left" vertical="top"/>
    </xf>
    <xf numFmtId="0" fontId="21" fillId="19" borderId="58" xfId="3" applyFont="1" applyFill="1" applyBorder="1" applyAlignment="1">
      <alignment horizontal="left" vertical="top" wrapText="1"/>
    </xf>
    <xf numFmtId="171" fontId="20" fillId="0" borderId="59" xfId="3" applyNumberFormat="1" applyFont="1" applyBorder="1" applyAlignment="1">
      <alignment horizontal="right" vertical="top"/>
    </xf>
    <xf numFmtId="169" fontId="20" fillId="0" borderId="60" xfId="3" applyNumberFormat="1" applyFont="1" applyBorder="1" applyAlignment="1">
      <alignment horizontal="right" vertical="top"/>
    </xf>
    <xf numFmtId="171" fontId="20" fillId="0" borderId="60" xfId="3" applyNumberFormat="1" applyFont="1" applyBorder="1" applyAlignment="1">
      <alignment horizontal="right" vertical="top"/>
    </xf>
    <xf numFmtId="171" fontId="20" fillId="5" borderId="61" xfId="3" applyNumberFormat="1" applyFont="1" applyFill="1" applyBorder="1" applyAlignment="1">
      <alignment horizontal="right" vertical="top"/>
    </xf>
    <xf numFmtId="0" fontId="20" fillId="0" borderId="0" xfId="3" applyFont="1" applyAlignment="1">
      <alignment horizontal="left" vertical="top" wrapText="1"/>
    </xf>
    <xf numFmtId="0" fontId="21" fillId="19" borderId="54" xfId="3" applyFont="1" applyFill="1" applyBorder="1" applyAlignment="1">
      <alignment horizontal="left" vertical="top" wrapText="1"/>
    </xf>
    <xf numFmtId="0" fontId="21" fillId="19" borderId="54" xfId="3" applyFont="1" applyFill="1" applyBorder="1" applyAlignment="1">
      <alignment horizontal="left" vertical="top"/>
    </xf>
    <xf numFmtId="169" fontId="20" fillId="0" borderId="55" xfId="3" applyNumberFormat="1" applyFont="1" applyBorder="1" applyAlignment="1">
      <alignment horizontal="right" vertical="top"/>
    </xf>
    <xf numFmtId="170" fontId="20" fillId="0" borderId="57" xfId="3" applyNumberFormat="1" applyFont="1" applyBorder="1" applyAlignment="1">
      <alignment horizontal="right" vertical="top"/>
    </xf>
    <xf numFmtId="170" fontId="20" fillId="0" borderId="42" xfId="3" applyNumberFormat="1" applyFont="1" applyBorder="1" applyAlignment="1">
      <alignment horizontal="right" vertical="top"/>
    </xf>
    <xf numFmtId="170" fontId="20" fillId="5" borderId="55" xfId="3" applyNumberFormat="1" applyFont="1" applyFill="1" applyBorder="1" applyAlignment="1">
      <alignment horizontal="right" vertical="top"/>
    </xf>
    <xf numFmtId="170" fontId="20" fillId="0" borderId="56" xfId="3" applyNumberFormat="1" applyFont="1" applyBorder="1" applyAlignment="1">
      <alignment horizontal="right" vertical="top"/>
    </xf>
    <xf numFmtId="170" fontId="20" fillId="5" borderId="56" xfId="3" applyNumberFormat="1" applyFont="1" applyFill="1" applyBorder="1" applyAlignment="1">
      <alignment horizontal="right" vertical="top"/>
    </xf>
    <xf numFmtId="170" fontId="20" fillId="5" borderId="57" xfId="3" applyNumberFormat="1" applyFont="1" applyFill="1" applyBorder="1" applyAlignment="1">
      <alignment horizontal="right" vertical="top"/>
    </xf>
    <xf numFmtId="170" fontId="20" fillId="0" borderId="46" xfId="3" applyNumberFormat="1" applyFont="1" applyBorder="1" applyAlignment="1">
      <alignment horizontal="right" vertical="top"/>
    </xf>
    <xf numFmtId="170" fontId="20" fillId="5" borderId="46" xfId="3" applyNumberFormat="1" applyFont="1" applyFill="1" applyBorder="1" applyAlignment="1">
      <alignment horizontal="right" vertical="top"/>
    </xf>
    <xf numFmtId="170" fontId="20" fillId="5" borderId="47" xfId="3" applyNumberFormat="1" applyFont="1" applyFill="1" applyBorder="1" applyAlignment="1">
      <alignment horizontal="right" vertical="top"/>
    </xf>
    <xf numFmtId="170" fontId="20" fillId="5" borderId="48" xfId="3" applyNumberFormat="1" applyFont="1" applyFill="1" applyBorder="1" applyAlignment="1">
      <alignment horizontal="right" vertical="top"/>
    </xf>
    <xf numFmtId="0" fontId="20" fillId="0" borderId="57" xfId="3" applyFont="1" applyBorder="1" applyAlignment="1">
      <alignment horizontal="right" vertical="top"/>
    </xf>
    <xf numFmtId="170" fontId="20" fillId="5" borderId="50" xfId="3" applyNumberFormat="1" applyFont="1" applyFill="1" applyBorder="1" applyAlignment="1">
      <alignment horizontal="right" vertical="top"/>
    </xf>
    <xf numFmtId="170" fontId="20" fillId="5" borderId="51" xfId="3" applyNumberFormat="1" applyFont="1" applyFill="1" applyBorder="1" applyAlignment="1">
      <alignment horizontal="right" vertical="top"/>
    </xf>
    <xf numFmtId="170" fontId="20" fillId="5" borderId="52" xfId="3" applyNumberFormat="1" applyFont="1" applyFill="1" applyBorder="1" applyAlignment="1">
      <alignment horizontal="right" vertical="top"/>
    </xf>
    <xf numFmtId="0" fontId="21" fillId="19" borderId="49" xfId="3" applyFont="1" applyFill="1" applyBorder="1" applyAlignment="1">
      <alignment horizontal="left" vertical="top"/>
    </xf>
    <xf numFmtId="2" fontId="0" fillId="0" borderId="3" xfId="0" applyNumberFormat="1" applyBorder="1"/>
    <xf numFmtId="0" fontId="16" fillId="0" borderId="3" xfId="0" applyFont="1" applyBorder="1"/>
    <xf numFmtId="0" fontId="17" fillId="0" borderId="3" xfId="0" applyFont="1" applyBorder="1"/>
    <xf numFmtId="0" fontId="17" fillId="0" borderId="0" xfId="0" applyFont="1"/>
    <xf numFmtId="0" fontId="0" fillId="9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34" xfId="1" applyFont="1" applyBorder="1" applyAlignment="1">
      <alignment horizontal="center" wrapText="1"/>
    </xf>
    <xf numFmtId="0" fontId="21" fillId="0" borderId="35" xfId="1" applyFont="1" applyBorder="1" applyAlignment="1">
      <alignment horizontal="center" wrapText="1"/>
    </xf>
    <xf numFmtId="0" fontId="21" fillId="0" borderId="36" xfId="1" applyFont="1" applyBorder="1" applyAlignment="1">
      <alignment horizontal="center" wrapText="1"/>
    </xf>
    <xf numFmtId="0" fontId="21" fillId="0" borderId="0" xfId="1" applyFont="1" applyAlignment="1">
      <alignment horizontal="center" wrapText="1"/>
    </xf>
    <xf numFmtId="0" fontId="20" fillId="18" borderId="0" xfId="1" applyFont="1" applyFill="1"/>
    <xf numFmtId="0" fontId="18" fillId="0" borderId="0" xfId="1"/>
    <xf numFmtId="0" fontId="21" fillId="0" borderId="39" xfId="1" applyFont="1" applyBorder="1" applyAlignment="1">
      <alignment horizont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18" borderId="0" xfId="2" applyFont="1" applyFill="1"/>
    <xf numFmtId="0" fontId="18" fillId="0" borderId="0" xfId="2"/>
    <xf numFmtId="0" fontId="21" fillId="0" borderId="35" xfId="2" applyFont="1" applyBorder="1" applyAlignment="1">
      <alignment horizontal="center" wrapText="1"/>
    </xf>
    <xf numFmtId="0" fontId="21" fillId="0" borderId="36" xfId="2" applyFont="1" applyBorder="1" applyAlignment="1">
      <alignment horizontal="center" wrapText="1"/>
    </xf>
    <xf numFmtId="0" fontId="21" fillId="0" borderId="39" xfId="2" applyFont="1" applyBorder="1" applyAlignment="1">
      <alignment horizontal="center" wrapText="1"/>
    </xf>
    <xf numFmtId="0" fontId="21" fillId="0" borderId="40" xfId="2" applyFont="1" applyBorder="1" applyAlignment="1">
      <alignment horizontal="center" wrapText="1"/>
    </xf>
    <xf numFmtId="0" fontId="21" fillId="0" borderId="0" xfId="2" applyFont="1" applyAlignment="1">
      <alignment horizontal="left" wrapText="1"/>
    </xf>
    <xf numFmtId="0" fontId="21" fillId="0" borderId="34" xfId="2" applyFont="1" applyBorder="1" applyAlignment="1">
      <alignment horizontal="center" wrapText="1"/>
    </xf>
    <xf numFmtId="0" fontId="21" fillId="0" borderId="0" xfId="2" applyFont="1" applyAlignment="1">
      <alignment horizontal="center" wrapText="1"/>
    </xf>
    <xf numFmtId="0" fontId="20" fillId="18" borderId="0" xfId="3" applyFont="1" applyFill="1"/>
    <xf numFmtId="0" fontId="18" fillId="0" borderId="0" xfId="3"/>
    <xf numFmtId="0" fontId="21" fillId="0" borderId="35" xfId="3" applyFont="1" applyBorder="1" applyAlignment="1">
      <alignment horizontal="center" wrapText="1"/>
    </xf>
    <xf numFmtId="0" fontId="21" fillId="0" borderId="36" xfId="3" applyFont="1" applyBorder="1" applyAlignment="1">
      <alignment horizontal="center" wrapText="1"/>
    </xf>
    <xf numFmtId="0" fontId="21" fillId="0" borderId="39" xfId="3" applyFont="1" applyBorder="1" applyAlignment="1">
      <alignment horizontal="center" wrapText="1"/>
    </xf>
    <xf numFmtId="0" fontId="21" fillId="0" borderId="40" xfId="3" applyFont="1" applyBorder="1" applyAlignment="1">
      <alignment horizontal="center" wrapText="1"/>
    </xf>
    <xf numFmtId="0" fontId="19" fillId="0" borderId="0" xfId="3" applyFont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4">
    <cellStyle name="Normal" xfId="0" builtinId="0"/>
    <cellStyle name="ปกติ_Stat 1294" xfId="3" xr:uid="{EBAFC73D-F73F-894E-8130-1FFBA23EDBA8}"/>
    <cellStyle name="ปกติ_Stat 4532" xfId="2" xr:uid="{452C4576-A341-884D-84FB-B8B003E2301E}"/>
    <cellStyle name="ปกติ_Stat 93" xfId="1" xr:uid="{CEC3B82E-E481-A14F-BEF5-3834DB3DB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'[1]spike 1 control'!$C$148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control'!$D$152:$G$152</c15:sqref>
                    </c15:fullRef>
                  </c:ext>
                </c:extLst>
                <c:f>'[1]spike 1 control'!$D$152:$F$152</c:f>
                <c:numCache>
                  <c:formatCode>General</c:formatCode>
                  <c:ptCount val="3"/>
                  <c:pt idx="0">
                    <c:v>0.9982649155173049</c:v>
                  </c:pt>
                  <c:pt idx="1">
                    <c:v>1.2978185261050079</c:v>
                  </c:pt>
                  <c:pt idx="2">
                    <c:v>0.84374865546740796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control'!$D$152:$G$152</c15:sqref>
                    </c15:fullRef>
                  </c:ext>
                </c:extLst>
                <c:f>'[1]spike 1 control'!$D$152:$F$152</c:f>
                <c:numCache>
                  <c:formatCode>General</c:formatCode>
                  <c:ptCount val="3"/>
                  <c:pt idx="0">
                    <c:v>0.9982649155173049</c:v>
                  </c:pt>
                  <c:pt idx="1">
                    <c:v>1.2978185261050079</c:v>
                  </c:pt>
                  <c:pt idx="2">
                    <c:v>0.84374865546740796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'[1]spike 1 control'!$D$147:$G$147</c15:sqref>
                  </c15:fullRef>
                </c:ext>
              </c:extLst>
              <c:f>'[1]spike 1 control'!$D$147:$F$147</c:f>
              <c:strCache>
                <c:ptCount val="3"/>
                <c:pt idx="0">
                  <c:v>spike-in corrected mir-432-5p</c:v>
                </c:pt>
                <c:pt idx="1">
                  <c:v>spike-in corrected mir-93-5p</c:v>
                </c:pt>
                <c:pt idx="2">
                  <c:v>spike-in corrected mir-4532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'[1]spike 1 control'!$D$148:$G$148</c15:sqref>
                  </c15:fullRef>
                </c:ext>
              </c:extLst>
              <c:f>'[1]spike 1 control'!$D$148:$F$148</c:f>
              <c:numCache>
                <c:formatCode>General</c:formatCode>
                <c:ptCount val="3"/>
                <c:pt idx="0">
                  <c:v>26.722074089768981</c:v>
                </c:pt>
                <c:pt idx="1">
                  <c:v>31.216932122946581</c:v>
                </c:pt>
                <c:pt idx="2">
                  <c:v>31.822474536631876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0E4F-87C8-11D0DEBB8462}"/>
            </c:ext>
          </c:extLst>
        </c:ser>
        <c:ser>
          <c:idx val="1"/>
          <c:order val="1"/>
          <c:tx>
            <c:strRef>
              <c:f>'[1]spike 1 control'!$C$149</c:f>
              <c:strCache>
                <c:ptCount val="1"/>
                <c:pt idx="0">
                  <c:v>Flukeworm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control'!$D$153:$G$153</c15:sqref>
                    </c15:fullRef>
                  </c:ext>
                </c:extLst>
                <c:f>'[1]spike 1 control'!$D$153:$F$153</c:f>
                <c:numCache>
                  <c:formatCode>General</c:formatCode>
                  <c:ptCount val="3"/>
                  <c:pt idx="0">
                    <c:v>0.67986380507006872</c:v>
                  </c:pt>
                  <c:pt idx="1">
                    <c:v>1.416733035116565</c:v>
                  </c:pt>
                  <c:pt idx="2">
                    <c:v>0.99799380804515947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control'!$D$153:$G$153</c15:sqref>
                    </c15:fullRef>
                  </c:ext>
                </c:extLst>
                <c:f>'[1]spike 1 control'!$D$153:$F$153</c:f>
                <c:numCache>
                  <c:formatCode>General</c:formatCode>
                  <c:ptCount val="3"/>
                  <c:pt idx="0">
                    <c:v>0.67986380507006872</c:v>
                  </c:pt>
                  <c:pt idx="1">
                    <c:v>1.416733035116565</c:v>
                  </c:pt>
                  <c:pt idx="2">
                    <c:v>0.99799380804515947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'[1]spike 1 control'!$D$147:$G$147</c15:sqref>
                  </c15:fullRef>
                </c:ext>
              </c:extLst>
              <c:f>'[1]spike 1 control'!$D$147:$F$147</c:f>
              <c:strCache>
                <c:ptCount val="3"/>
                <c:pt idx="0">
                  <c:v>spike-in corrected mir-432-5p</c:v>
                </c:pt>
                <c:pt idx="1">
                  <c:v>spike-in corrected mir-93-5p</c:v>
                </c:pt>
                <c:pt idx="2">
                  <c:v>spike-in corrected mir-4532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'[1]spike 1 control'!$D$149:$G$149</c15:sqref>
                  </c15:fullRef>
                </c:ext>
              </c:extLst>
              <c:f>'[1]spike 1 control'!$D$149:$F$149</c:f>
              <c:numCache>
                <c:formatCode>General</c:formatCode>
                <c:ptCount val="3"/>
                <c:pt idx="0">
                  <c:v>26.943174481405887</c:v>
                </c:pt>
                <c:pt idx="1">
                  <c:v>32.42785939593464</c:v>
                </c:pt>
                <c:pt idx="2">
                  <c:v>31.731437815828542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C-0E4F-87C8-11D0DEBB8462}"/>
            </c:ext>
          </c:extLst>
        </c:ser>
        <c:ser>
          <c:idx val="2"/>
          <c:order val="2"/>
          <c:tx>
            <c:strRef>
              <c:f>'[1]spike 1 control'!$C$150</c:f>
              <c:strCache>
                <c:ptCount val="1"/>
                <c:pt idx="0">
                  <c:v>CCA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control'!$D$154:$G$154</c15:sqref>
                    </c15:fullRef>
                  </c:ext>
                </c:extLst>
                <c:f>'[1]spike 1 control'!$D$154:$F$154</c:f>
                <c:numCache>
                  <c:formatCode>General</c:formatCode>
                  <c:ptCount val="3"/>
                  <c:pt idx="0">
                    <c:v>1.8355501868878787</c:v>
                  </c:pt>
                  <c:pt idx="1">
                    <c:v>1.8047184531242504</c:v>
                  </c:pt>
                  <c:pt idx="2">
                    <c:v>1.2855288631387596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'[1]spike 1 control'!$D$154:$G$154</c15:sqref>
                    </c15:fullRef>
                  </c:ext>
                </c:extLst>
                <c:f>'[1]spike 1 control'!$D$154:$F$154</c:f>
                <c:numCache>
                  <c:formatCode>General</c:formatCode>
                  <c:ptCount val="3"/>
                  <c:pt idx="0">
                    <c:v>1.8355501868878787</c:v>
                  </c:pt>
                  <c:pt idx="1">
                    <c:v>1.8047184531242504</c:v>
                  </c:pt>
                  <c:pt idx="2">
                    <c:v>1.2855288631387596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'[1]spike 1 control'!$D$147:$G$147</c15:sqref>
                  </c15:fullRef>
                </c:ext>
              </c:extLst>
              <c:f>'[1]spike 1 control'!$D$147:$F$147</c:f>
              <c:strCache>
                <c:ptCount val="3"/>
                <c:pt idx="0">
                  <c:v>spike-in corrected mir-432-5p</c:v>
                </c:pt>
                <c:pt idx="1">
                  <c:v>spike-in corrected mir-93-5p</c:v>
                </c:pt>
                <c:pt idx="2">
                  <c:v>spike-in corrected mir-4532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'[1]spike 1 control'!$D$150:$G$150</c15:sqref>
                  </c15:fullRef>
                </c:ext>
              </c:extLst>
              <c:f>'[1]spike 1 control'!$D$150:$F$150</c:f>
              <c:numCache>
                <c:formatCode>General</c:formatCode>
                <c:ptCount val="3"/>
                <c:pt idx="0">
                  <c:v>25.255708842213366</c:v>
                </c:pt>
                <c:pt idx="1">
                  <c:v>30.737901460448199</c:v>
                </c:pt>
                <c:pt idx="2">
                  <c:v>29.944021978198165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C-0E4F-87C8-11D0DEBB8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0874096"/>
        <c:axId val="220872656"/>
      </c:barChart>
      <c:catAx>
        <c:axId val="2208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72656"/>
        <c:crosses val="autoZero"/>
        <c:auto val="1"/>
        <c:lblAlgn val="ctr"/>
        <c:lblOffset val="100"/>
        <c:noMultiLvlLbl val="0"/>
      </c:catAx>
      <c:valAx>
        <c:axId val="220872656"/>
        <c:scaling>
          <c:orientation val="minMax"/>
          <c:max val="42"/>
          <c:min val="2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874096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miR-432-5p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('Everage spike control'!$AC$3,'Everage spike control'!$AC$20,'Everage spike control'!$AC$36)</c:f>
                <c:numCache>
                  <c:formatCode>General</c:formatCode>
                  <c:ptCount val="3"/>
                  <c:pt idx="0">
                    <c:v>0.26704904530829382</c:v>
                  </c:pt>
                  <c:pt idx="1">
                    <c:v>0.1001356542749335</c:v>
                  </c:pt>
                  <c:pt idx="2">
                    <c:v>0.96396900810210639</c:v>
                  </c:pt>
                </c:numCache>
              </c:numRef>
            </c:plus>
            <c:minus>
              <c:numRef>
                <c:f>('Everage spike control'!$AC$3,'Everage spike control'!$AC$20,'Everage spike control'!$AC$36)</c:f>
                <c:numCache>
                  <c:formatCode>General</c:formatCode>
                  <c:ptCount val="3"/>
                  <c:pt idx="0">
                    <c:v>0.26704904530829382</c:v>
                  </c:pt>
                  <c:pt idx="1">
                    <c:v>0.1001356542749335</c:v>
                  </c:pt>
                  <c:pt idx="2">
                    <c:v>0.96396900810210639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('Everage spike control'!$AB$3,'Everage spike control'!$AB$20,'Everage spike control'!$AB$36)</c:f>
              <c:numCache>
                <c:formatCode>0.00</c:formatCode>
                <c:ptCount val="3"/>
                <c:pt idx="0" formatCode="0.000000">
                  <c:v>0.18607477748485696</c:v>
                </c:pt>
                <c:pt idx="1">
                  <c:v>0.12536989762950354</c:v>
                </c:pt>
                <c:pt idx="2">
                  <c:v>0.68042479647385778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5-1049-9FB6-1E6AC29C8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917424"/>
        <c:axId val="319815024"/>
      </c:barChart>
      <c:catAx>
        <c:axId val="32991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15024"/>
        <c:crosses val="autoZero"/>
        <c:auto val="1"/>
        <c:lblAlgn val="ctr"/>
        <c:lblOffset val="100"/>
        <c:noMultiLvlLbl val="0"/>
      </c:catAx>
      <c:valAx>
        <c:axId val="31981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91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miR-93-5p</a:t>
            </a:r>
          </a:p>
        </c:rich>
      </c:tx>
      <c:layout>
        <c:manualLayout>
          <c:xMode val="edge"/>
          <c:yMode val="edge"/>
          <c:x val="0.47047517497812774"/>
          <c:y val="3.132832080200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('Everage spike control'!$AJ$3,'Everage spike control'!$AJ$20,'Everage spike control'!$AJ$36)</c:f>
                <c:numCache>
                  <c:formatCode>General</c:formatCode>
                  <c:ptCount val="3"/>
                  <c:pt idx="0">
                    <c:v>7.8992355596612072E-3</c:v>
                  </c:pt>
                  <c:pt idx="1">
                    <c:v>3.8485751439844731E-3</c:v>
                  </c:pt>
                  <c:pt idx="2">
                    <c:v>2.1500942601228878E-2</c:v>
                  </c:pt>
                </c:numCache>
              </c:numRef>
            </c:plus>
            <c:minus>
              <c:numRef>
                <c:f>('Everage spike control'!$AJ$3,'Everage spike control'!$AJ$20,'Everage spike control'!$AJ$36)</c:f>
                <c:numCache>
                  <c:formatCode>General</c:formatCode>
                  <c:ptCount val="3"/>
                  <c:pt idx="0">
                    <c:v>7.8992355596612072E-3</c:v>
                  </c:pt>
                  <c:pt idx="1">
                    <c:v>3.8485751439844731E-3</c:v>
                  </c:pt>
                  <c:pt idx="2">
                    <c:v>2.1500942601228878E-2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'Everage spike control'!$L$75:$L$77</c:f>
              <c:strCache>
                <c:ptCount val="3"/>
                <c:pt idx="0">
                  <c:v>Healthy</c:v>
                </c:pt>
                <c:pt idx="1">
                  <c:v>OV </c:v>
                </c:pt>
                <c:pt idx="2">
                  <c:v>CCA</c:v>
                </c:pt>
              </c:strCache>
            </c:strRef>
          </c:cat>
          <c:val>
            <c:numRef>
              <c:f>('Everage spike control'!$AI$3,'Everage spike control'!$AI$20,'Everage spike control'!$AI$36)</c:f>
              <c:numCache>
                <c:formatCode>0.00000</c:formatCode>
                <c:ptCount val="3"/>
                <c:pt idx="0" formatCode="0.000000">
                  <c:v>8.3249988586176771E-3</c:v>
                </c:pt>
                <c:pt idx="1">
                  <c:v>3.9108253629937806E-3</c:v>
                </c:pt>
                <c:pt idx="2">
                  <c:v>1.5784658085188578E-2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B-F54F-A5C3-8C7C143D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050960"/>
        <c:axId val="319812048"/>
      </c:barChart>
      <c:catAx>
        <c:axId val="24005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812048"/>
        <c:crosses val="autoZero"/>
        <c:auto val="1"/>
        <c:lblAlgn val="ctr"/>
        <c:lblOffset val="100"/>
        <c:noMultiLvlLbl val="0"/>
      </c:catAx>
      <c:valAx>
        <c:axId val="31981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5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miR-4532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('Everage spike control'!$AQ$3,'Everage spike control'!$AQ$20,'Everage spike control'!$AQ$36)</c:f>
                <c:numCache>
                  <c:formatCode>General</c:formatCode>
                  <c:ptCount val="3"/>
                  <c:pt idx="0">
                    <c:v>3.2844983817335292E-3</c:v>
                  </c:pt>
                  <c:pt idx="1">
                    <c:v>3.5431720093159224E-3</c:v>
                  </c:pt>
                  <c:pt idx="2">
                    <c:v>2.1920204015526176E-2</c:v>
                  </c:pt>
                </c:numCache>
              </c:numRef>
            </c:plus>
            <c:minus>
              <c:numRef>
                <c:f>('Everage spike control'!$AQ$3,'Everage spike control'!$AQ$20,'Everage spike control'!$AQ$36)</c:f>
                <c:numCache>
                  <c:formatCode>General</c:formatCode>
                  <c:ptCount val="3"/>
                  <c:pt idx="0">
                    <c:v>3.2844983817335292E-3</c:v>
                  </c:pt>
                  <c:pt idx="1">
                    <c:v>3.5431720093159224E-3</c:v>
                  </c:pt>
                  <c:pt idx="2">
                    <c:v>2.1920204015526176E-2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'Everage spike control'!$L$75:$L$77</c:f>
              <c:strCache>
                <c:ptCount val="3"/>
                <c:pt idx="0">
                  <c:v>Healthy</c:v>
                </c:pt>
                <c:pt idx="1">
                  <c:v>OV </c:v>
                </c:pt>
                <c:pt idx="2">
                  <c:v>CCA</c:v>
                </c:pt>
              </c:strCache>
            </c:strRef>
          </c:cat>
          <c:val>
            <c:numRef>
              <c:f>('Everage spike control'!$AP$3,'Everage spike control'!$AP$20,'Everage spike control'!$AP$36)</c:f>
              <c:numCache>
                <c:formatCode>0.000000</c:formatCode>
                <c:ptCount val="3"/>
                <c:pt idx="0">
                  <c:v>4.5396860270865815E-3</c:v>
                </c:pt>
                <c:pt idx="1">
                  <c:v>5.045624266285271E-3</c:v>
                </c:pt>
                <c:pt idx="2">
                  <c:v>2.0436940762913889E-2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C-7349-A1A5-08043B1B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30784"/>
        <c:axId val="147470336"/>
      </c:barChart>
      <c:catAx>
        <c:axId val="14673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70336"/>
        <c:crosses val="autoZero"/>
        <c:auto val="1"/>
        <c:lblAlgn val="ctr"/>
        <c:lblOffset val="100"/>
        <c:noMultiLvlLbl val="0"/>
      </c:catAx>
      <c:valAx>
        <c:axId val="1474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3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239101</xdr:colOff>
      <xdr:row>117</xdr:row>
      <xdr:rowOff>10259</xdr:rowOff>
    </xdr:from>
    <xdr:to>
      <xdr:col>18</xdr:col>
      <xdr:colOff>305776</xdr:colOff>
      <xdr:row>134</xdr:row>
      <xdr:rowOff>124070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F2E80-C71A-134A-8C32-55549538F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73</xdr:row>
      <xdr:rowOff>45720</xdr:rowOff>
    </xdr:from>
    <xdr:to>
      <xdr:col>21</xdr:col>
      <xdr:colOff>1188720</xdr:colOff>
      <xdr:row>96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0C0673-AA0F-714E-9C9E-484B66ECC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396240</xdr:colOff>
      <xdr:row>73</xdr:row>
      <xdr:rowOff>60960</xdr:rowOff>
    </xdr:from>
    <xdr:to>
      <xdr:col>28</xdr:col>
      <xdr:colOff>792480</xdr:colOff>
      <xdr:row>95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9A3522-4416-F14C-B8C0-3787C6222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716280</xdr:colOff>
      <xdr:row>73</xdr:row>
      <xdr:rowOff>30480</xdr:rowOff>
    </xdr:from>
    <xdr:to>
      <xdr:col>37</xdr:col>
      <xdr:colOff>822960</xdr:colOff>
      <xdr:row>95</xdr:row>
      <xdr:rowOff>45720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F4CE35-063E-D044-8B64-3618CA365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209550</xdr:colOff>
      <xdr:row>17</xdr:row>
      <xdr:rowOff>9525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772C839A-0EF7-2B4D-99A2-D23468FEE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0500"/>
          <a:ext cx="8959850" cy="4746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14</xdr:col>
      <xdr:colOff>209550</xdr:colOff>
      <xdr:row>51</xdr:row>
      <xdr:rowOff>190500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8551DFF8-4A0E-EA4A-8D14-852A3233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00" y="9436100"/>
          <a:ext cx="8959850" cy="4978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14</xdr:col>
      <xdr:colOff>209550</xdr:colOff>
      <xdr:row>88</xdr:row>
      <xdr:rowOff>38100</xdr:rowOff>
    </xdr:to>
    <xdr:pic>
      <xdr:nvPicPr>
        <xdr:cNvPr id="4" name="รูปภาพ 5">
          <a:extLst>
            <a:ext uri="{FF2B5EF4-FFF2-40B4-BE49-F238E27FC236}">
              <a16:creationId xmlns:a16="http://schemas.microsoft.com/office/drawing/2014/main" id="{9835BE3B-28C7-D244-9BD1-D558E95B6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100" y="195961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14</xdr:col>
      <xdr:colOff>209550</xdr:colOff>
      <xdr:row>115</xdr:row>
      <xdr:rowOff>38100</xdr:rowOff>
    </xdr:to>
    <xdr:pic>
      <xdr:nvPicPr>
        <xdr:cNvPr id="5" name="รูปภาพ 7">
          <a:extLst>
            <a:ext uri="{FF2B5EF4-FFF2-40B4-BE49-F238E27FC236}">
              <a16:creationId xmlns:a16="http://schemas.microsoft.com/office/drawing/2014/main" id="{BA956BF2-A85F-824F-9DB2-10BBE090B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100" y="247396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14</xdr:col>
      <xdr:colOff>207969</xdr:colOff>
      <xdr:row>143</xdr:row>
      <xdr:rowOff>35468</xdr:rowOff>
    </xdr:to>
    <xdr:pic>
      <xdr:nvPicPr>
        <xdr:cNvPr id="6" name="รูปภาพ 8">
          <a:extLst>
            <a:ext uri="{FF2B5EF4-FFF2-40B4-BE49-F238E27FC236}">
              <a16:creationId xmlns:a16="http://schemas.microsoft.com/office/drawing/2014/main" id="{BE198225-A293-D543-A613-C43D175A3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100" y="30073600"/>
          <a:ext cx="8958269" cy="4797968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28</xdr:col>
      <xdr:colOff>476250</xdr:colOff>
      <xdr:row>91</xdr:row>
      <xdr:rowOff>38100</xdr:rowOff>
    </xdr:to>
    <xdr:pic>
      <xdr:nvPicPr>
        <xdr:cNvPr id="7" name="รูปภาพ 9">
          <a:extLst>
            <a:ext uri="{FF2B5EF4-FFF2-40B4-BE49-F238E27FC236}">
              <a16:creationId xmlns:a16="http://schemas.microsoft.com/office/drawing/2014/main" id="{65436917-3D1B-3040-9794-8B405908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69600" y="20167600"/>
          <a:ext cx="9074150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209550</xdr:colOff>
      <xdr:row>17</xdr:row>
      <xdr:rowOff>9525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D209FE32-50C0-EA41-9C3F-EBC2CB79E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0500"/>
          <a:ext cx="8959850" cy="4899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14</xdr:col>
      <xdr:colOff>209550</xdr:colOff>
      <xdr:row>55</xdr:row>
      <xdr:rowOff>28575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DF933568-32B5-C74C-A1D1-F3B24C1F0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00" y="9169400"/>
          <a:ext cx="8959850" cy="49307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14</xdr:col>
      <xdr:colOff>209550</xdr:colOff>
      <xdr:row>87</xdr:row>
      <xdr:rowOff>38100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id="{08E6C1C7-E991-B541-9F0A-1286EFF2C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100" y="154051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14</xdr:col>
      <xdr:colOff>209550</xdr:colOff>
      <xdr:row>114</xdr:row>
      <xdr:rowOff>38100</xdr:rowOff>
    </xdr:to>
    <xdr:pic>
      <xdr:nvPicPr>
        <xdr:cNvPr id="5" name="รูปภาพ 6">
          <a:extLst>
            <a:ext uri="{FF2B5EF4-FFF2-40B4-BE49-F238E27FC236}">
              <a16:creationId xmlns:a16="http://schemas.microsoft.com/office/drawing/2014/main" id="{9A1694E6-4AD4-644E-A09A-85CF066C5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100" y="205486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14</xdr:col>
      <xdr:colOff>209550</xdr:colOff>
      <xdr:row>140</xdr:row>
      <xdr:rowOff>38100</xdr:rowOff>
    </xdr:to>
    <xdr:pic>
      <xdr:nvPicPr>
        <xdr:cNvPr id="6" name="รูปภาพ 8">
          <a:extLst>
            <a:ext uri="{FF2B5EF4-FFF2-40B4-BE49-F238E27FC236}">
              <a16:creationId xmlns:a16="http://schemas.microsoft.com/office/drawing/2014/main" id="{692F043A-0142-E649-81B9-5ADDA1EE2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100" y="255016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28</xdr:col>
      <xdr:colOff>342900</xdr:colOff>
      <xdr:row>76</xdr:row>
      <xdr:rowOff>38100</xdr:rowOff>
    </xdr:to>
    <xdr:pic>
      <xdr:nvPicPr>
        <xdr:cNvPr id="7" name="รูปภาพ 9">
          <a:extLst>
            <a:ext uri="{FF2B5EF4-FFF2-40B4-BE49-F238E27FC236}">
              <a16:creationId xmlns:a16="http://schemas.microsoft.com/office/drawing/2014/main" id="{75C48068-7513-DD45-8E73-B95746D3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69600" y="13309600"/>
          <a:ext cx="9093200" cy="4800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209550</xdr:colOff>
      <xdr:row>17</xdr:row>
      <xdr:rowOff>9525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B2D70C4E-13AF-9B4C-8FCC-CE3E40441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0500"/>
          <a:ext cx="8959850" cy="47466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14</xdr:col>
      <xdr:colOff>209550</xdr:colOff>
      <xdr:row>88</xdr:row>
      <xdr:rowOff>38100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id="{F33205E6-B045-9E44-BA46-44EC6DBBF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00" y="170561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14</xdr:col>
      <xdr:colOff>209550</xdr:colOff>
      <xdr:row>115</xdr:row>
      <xdr:rowOff>38100</xdr:rowOff>
    </xdr:to>
    <xdr:pic>
      <xdr:nvPicPr>
        <xdr:cNvPr id="4" name="รูปภาพ 5">
          <a:extLst>
            <a:ext uri="{FF2B5EF4-FFF2-40B4-BE49-F238E27FC236}">
              <a16:creationId xmlns:a16="http://schemas.microsoft.com/office/drawing/2014/main" id="{AF1D404E-095E-FC48-886F-3794F32F9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3100" y="221996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14</xdr:col>
      <xdr:colOff>209550</xdr:colOff>
      <xdr:row>142</xdr:row>
      <xdr:rowOff>38100</xdr:rowOff>
    </xdr:to>
    <xdr:pic>
      <xdr:nvPicPr>
        <xdr:cNvPr id="5" name="รูปภาพ 7">
          <a:extLst>
            <a:ext uri="{FF2B5EF4-FFF2-40B4-BE49-F238E27FC236}">
              <a16:creationId xmlns:a16="http://schemas.microsoft.com/office/drawing/2014/main" id="{ADB31544-F52F-EC4E-8CF8-A5D874827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100" y="27343100"/>
          <a:ext cx="89598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14</xdr:col>
      <xdr:colOff>209550</xdr:colOff>
      <xdr:row>178</xdr:row>
      <xdr:rowOff>38100</xdr:rowOff>
    </xdr:to>
    <xdr:pic>
      <xdr:nvPicPr>
        <xdr:cNvPr id="6" name="รูปภาพ 8">
          <a:extLst>
            <a:ext uri="{FF2B5EF4-FFF2-40B4-BE49-F238E27FC236}">
              <a16:creationId xmlns:a16="http://schemas.microsoft.com/office/drawing/2014/main" id="{6622BCCD-DC15-9141-8020-24F4D5B79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100" y="32296100"/>
          <a:ext cx="8959850" cy="670560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29</xdr:col>
      <xdr:colOff>342900</xdr:colOff>
      <xdr:row>64</xdr:row>
      <xdr:rowOff>76200</xdr:rowOff>
    </xdr:to>
    <xdr:pic>
      <xdr:nvPicPr>
        <xdr:cNvPr id="7" name="รูปภาพ 10">
          <a:extLst>
            <a:ext uri="{FF2B5EF4-FFF2-40B4-BE49-F238E27FC236}">
              <a16:creationId xmlns:a16="http://schemas.microsoft.com/office/drawing/2014/main" id="{B6CC5B38-98FE-0649-9AF5-68D0EE868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42700" y="12547600"/>
          <a:ext cx="9093200" cy="4775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tuipied-my.sharepoint.com/Users/veebossaindy/Desktop/Manuscripts/2.%20miRNA_Nanostring_MIREXES/2.%20Analysis/4.%20qPCR/Stat%20by%20Jaa/Stat_R_D%20analysis_tested%20stat.xlsx" TargetMode="External"/><Relationship Id="rId2" Type="http://schemas.microsoft.com/office/2019/04/relationships/externalLinkLongPath" Target="Manuscripts/2.%20miRNA_Nanostring_MIREXES/2.%20Analysis/4.%20qPCR/Stat%20by%20Jaa/Stat_R_D%20analysis_tested%20stat.xlsx?C07F7A5B" TargetMode="External"/><Relationship Id="rId1" Type="http://schemas.openxmlformats.org/officeDocument/2006/relationships/externalLinkPath" Target="file:///\\C07F7A5B\Stat_R_D%20analysis_tested%20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verage spike control"/>
      <sheetName val="self analysis"/>
      <sheetName val="spike 1 control"/>
      <sheetName val="Stat 432"/>
      <sheetName val="Stat 93"/>
      <sheetName val="Stat 4532"/>
      <sheetName val="Stat 1294"/>
    </sheetNames>
    <sheetDataSet>
      <sheetData sheetId="0">
        <row r="3">
          <cell r="AF3">
            <v>0.18607477748485696</v>
          </cell>
        </row>
      </sheetData>
      <sheetData sheetId="1" refreshError="1"/>
      <sheetData sheetId="2">
        <row r="147">
          <cell r="D147" t="str">
            <v>spike-in corrected mir-432-5p</v>
          </cell>
          <cell r="E147" t="str">
            <v>spike-in corrected mir-93-5p</v>
          </cell>
          <cell r="F147" t="str">
            <v>spike-in corrected mir-4532</v>
          </cell>
          <cell r="G147" t="str">
            <v>spike-in corrected mir-1294</v>
          </cell>
        </row>
        <row r="148">
          <cell r="C148" t="str">
            <v>Normal</v>
          </cell>
          <cell r="D148">
            <v>26.722074089768981</v>
          </cell>
          <cell r="E148">
            <v>31.216932122946581</v>
          </cell>
          <cell r="F148">
            <v>31.822474536631876</v>
          </cell>
          <cell r="G148">
            <v>37.602580003290655</v>
          </cell>
        </row>
        <row r="149">
          <cell r="C149" t="str">
            <v>Flukeworm</v>
          </cell>
          <cell r="D149">
            <v>26.943174481405887</v>
          </cell>
          <cell r="E149">
            <v>32.42785939593464</v>
          </cell>
          <cell r="F149">
            <v>31.731437815828542</v>
          </cell>
          <cell r="G149">
            <v>39.172919664105265</v>
          </cell>
        </row>
        <row r="150">
          <cell r="C150" t="str">
            <v>CCA</v>
          </cell>
          <cell r="D150">
            <v>25.255708842213366</v>
          </cell>
          <cell r="E150">
            <v>30.737901460448199</v>
          </cell>
          <cell r="F150">
            <v>29.944021978198165</v>
          </cell>
          <cell r="G150">
            <v>34.554038610176633</v>
          </cell>
        </row>
        <row r="152">
          <cell r="D152">
            <v>0.9982649155173049</v>
          </cell>
          <cell r="E152">
            <v>1.2978185261050079</v>
          </cell>
          <cell r="F152">
            <v>0.84374865546740796</v>
          </cell>
          <cell r="G152">
            <v>1.465850244935694</v>
          </cell>
        </row>
        <row r="153">
          <cell r="D153">
            <v>0.67986380507006872</v>
          </cell>
          <cell r="E153">
            <v>1.416733035116565</v>
          </cell>
          <cell r="F153">
            <v>0.99799380804515947</v>
          </cell>
          <cell r="G153">
            <v>1.4604273997525943</v>
          </cell>
        </row>
        <row r="154">
          <cell r="D154">
            <v>1.8355501868878787</v>
          </cell>
          <cell r="E154">
            <v>1.8047184531242504</v>
          </cell>
          <cell r="F154">
            <v>1.2855288631387596</v>
          </cell>
          <cell r="G154">
            <v>2.7546144274773017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8167-1647-714B-BBA3-B7AAF893B582}">
  <dimension ref="A1:AQ252"/>
  <sheetViews>
    <sheetView tabSelected="1" topLeftCell="A113" zoomScale="39" zoomScaleNormal="65" workbookViewId="0">
      <selection activeCell="Q112" sqref="Q112"/>
    </sheetView>
  </sheetViews>
  <sheetFormatPr defaultColWidth="8.6640625" defaultRowHeight="14.4"/>
  <cols>
    <col min="3" max="3" width="11.33203125" customWidth="1"/>
    <col min="4" max="4" width="11.44140625" customWidth="1"/>
    <col min="5" max="5" width="13.33203125" customWidth="1"/>
    <col min="6" max="6" width="15.44140625" customWidth="1"/>
    <col min="7" max="7" width="12.33203125" customWidth="1"/>
    <col min="22" max="22" width="21.33203125" bestFit="1" customWidth="1"/>
    <col min="23" max="26" width="14.109375" customWidth="1"/>
    <col min="27" max="27" width="20.6640625" bestFit="1" customWidth="1"/>
    <col min="28" max="28" width="9.6640625" bestFit="1" customWidth="1"/>
    <col min="29" max="29" width="13.6640625" bestFit="1" customWidth="1"/>
    <col min="30" max="36" width="11.77734375" customWidth="1"/>
    <col min="37" max="37" width="13.6640625" bestFit="1" customWidth="1"/>
    <col min="38" max="38" width="13.6640625" customWidth="1"/>
    <col min="39" max="39" width="12.44140625" bestFit="1" customWidth="1"/>
    <col min="40" max="40" width="18.33203125" bestFit="1" customWidth="1"/>
    <col min="41" max="41" width="13.77734375" customWidth="1"/>
    <col min="42" max="43" width="13.6640625" bestFit="1" customWidth="1"/>
  </cols>
  <sheetData>
    <row r="1" spans="1:43" ht="15.6">
      <c r="A1" s="1"/>
      <c r="B1" s="335" t="s">
        <v>0</v>
      </c>
      <c r="C1" s="335"/>
      <c r="D1" s="335"/>
      <c r="E1" s="335"/>
      <c r="F1" s="336" t="s">
        <v>1</v>
      </c>
      <c r="G1" s="336"/>
      <c r="H1" s="336"/>
      <c r="I1" s="336"/>
      <c r="J1" s="337" t="s">
        <v>2</v>
      </c>
      <c r="K1" s="337"/>
      <c r="L1" s="337"/>
      <c r="M1" s="337"/>
      <c r="N1" s="338" t="s">
        <v>3</v>
      </c>
      <c r="O1" s="338"/>
      <c r="P1" s="338"/>
      <c r="Q1" s="338"/>
      <c r="R1" s="339" t="s">
        <v>4</v>
      </c>
      <c r="S1" s="339"/>
      <c r="T1" s="339"/>
      <c r="U1" s="339"/>
      <c r="V1" s="324" t="s">
        <v>5</v>
      </c>
      <c r="W1" s="326" t="s">
        <v>6</v>
      </c>
      <c r="X1" s="327"/>
      <c r="Y1" s="327"/>
      <c r="Z1" s="328"/>
      <c r="AA1" s="326" t="s">
        <v>7</v>
      </c>
      <c r="AB1" s="327"/>
      <c r="AC1" s="328"/>
      <c r="AD1" s="329" t="s">
        <v>8</v>
      </c>
      <c r="AE1" s="330"/>
      <c r="AF1" s="330"/>
      <c r="AG1" s="331"/>
      <c r="AH1" s="329" t="s">
        <v>7</v>
      </c>
      <c r="AI1" s="330"/>
      <c r="AJ1" s="331"/>
      <c r="AK1" s="332" t="s">
        <v>9</v>
      </c>
      <c r="AL1" s="333"/>
      <c r="AM1" s="333"/>
      <c r="AN1" s="334"/>
      <c r="AO1" s="321" t="s">
        <v>7</v>
      </c>
      <c r="AP1" s="322"/>
      <c r="AQ1" s="323"/>
    </row>
    <row r="2" spans="1:43" ht="16.2" thickBot="1">
      <c r="A2" t="s">
        <v>10</v>
      </c>
      <c r="B2" s="2">
        <v>1</v>
      </c>
      <c r="C2" s="2">
        <v>2</v>
      </c>
      <c r="D2" s="2">
        <v>3</v>
      </c>
      <c r="E2" s="3" t="s">
        <v>11</v>
      </c>
      <c r="F2" s="4">
        <v>1</v>
      </c>
      <c r="G2" s="4">
        <v>2</v>
      </c>
      <c r="H2" s="4">
        <v>3</v>
      </c>
      <c r="I2" s="4" t="s">
        <v>11</v>
      </c>
      <c r="J2" s="5">
        <v>1</v>
      </c>
      <c r="K2" s="5">
        <v>2</v>
      </c>
      <c r="L2" s="5">
        <v>3</v>
      </c>
      <c r="M2" s="5" t="s">
        <v>11</v>
      </c>
      <c r="N2" s="6">
        <v>1</v>
      </c>
      <c r="O2" s="6">
        <v>2</v>
      </c>
      <c r="P2" s="6">
        <v>3</v>
      </c>
      <c r="Q2" s="6" t="s">
        <v>11</v>
      </c>
      <c r="R2" s="7">
        <v>1</v>
      </c>
      <c r="S2" s="7">
        <v>2</v>
      </c>
      <c r="T2" s="7">
        <v>3</v>
      </c>
      <c r="U2" s="7" t="s">
        <v>11</v>
      </c>
      <c r="V2" s="325"/>
      <c r="W2" s="8">
        <v>1</v>
      </c>
      <c r="X2" s="8">
        <v>2</v>
      </c>
      <c r="Y2" s="8">
        <v>3</v>
      </c>
      <c r="Z2" s="8" t="s">
        <v>12</v>
      </c>
      <c r="AA2" s="9" t="s">
        <v>0</v>
      </c>
      <c r="AB2" s="10" t="s">
        <v>12</v>
      </c>
      <c r="AC2" s="10" t="s">
        <v>13</v>
      </c>
      <c r="AD2" s="11">
        <v>1</v>
      </c>
      <c r="AE2" s="11">
        <v>2</v>
      </c>
      <c r="AF2" s="11">
        <v>3</v>
      </c>
      <c r="AG2" s="11" t="s">
        <v>12</v>
      </c>
      <c r="AH2" s="11" t="s">
        <v>1</v>
      </c>
      <c r="AI2" s="11" t="s">
        <v>12</v>
      </c>
      <c r="AJ2" s="11" t="s">
        <v>13</v>
      </c>
      <c r="AK2" s="12">
        <v>1</v>
      </c>
      <c r="AL2" s="12">
        <v>2</v>
      </c>
      <c r="AM2" s="12">
        <v>3</v>
      </c>
      <c r="AN2" s="12" t="s">
        <v>14</v>
      </c>
      <c r="AO2" s="12" t="s">
        <v>2</v>
      </c>
      <c r="AP2" s="12" t="s">
        <v>12</v>
      </c>
      <c r="AQ2" s="13" t="s">
        <v>13</v>
      </c>
    </row>
    <row r="3" spans="1:43" ht="16.2" thickBot="1">
      <c r="A3" s="14" t="s">
        <v>15</v>
      </c>
      <c r="B3" s="15">
        <v>25.273958030618299</v>
      </c>
      <c r="C3" s="15">
        <v>25.2542421456541</v>
      </c>
      <c r="D3" s="15">
        <v>25.294373943369699</v>
      </c>
      <c r="E3" s="16">
        <f>AVERAGE(B3:D3)</f>
        <v>25.274191373214034</v>
      </c>
      <c r="F3" s="15">
        <v>30.0503046940877</v>
      </c>
      <c r="G3" s="15">
        <v>29.119355214593998</v>
      </c>
      <c r="H3" s="15">
        <v>29.5746963130957</v>
      </c>
      <c r="I3" s="16">
        <f>AVERAGE(F3:H3)</f>
        <v>29.581452073925799</v>
      </c>
      <c r="J3" s="15">
        <v>32.4184585560618</v>
      </c>
      <c r="K3" s="15">
        <v>31.430727039528399</v>
      </c>
      <c r="L3" s="15">
        <v>31.314869428085402</v>
      </c>
      <c r="M3" s="16">
        <f>AVERAGE(J3:L3)</f>
        <v>31.721351674558534</v>
      </c>
      <c r="N3" s="15">
        <v>21.169293305852101</v>
      </c>
      <c r="O3" s="15">
        <v>20.536869829028699</v>
      </c>
      <c r="P3" s="15">
        <v>20.444509736219501</v>
      </c>
      <c r="Q3" s="16">
        <f>AVERAGE(N3:P3)</f>
        <v>20.716890957033431</v>
      </c>
      <c r="R3" s="15">
        <v>25.762788889988698</v>
      </c>
      <c r="S3" s="15">
        <v>25.507657251038399</v>
      </c>
      <c r="T3" s="15">
        <v>25.632934766642801</v>
      </c>
      <c r="U3" s="16">
        <f>AVERAGE(R3:T3)</f>
        <v>25.634460302556633</v>
      </c>
      <c r="V3" s="17">
        <f>(Q3+U3)/2</f>
        <v>23.17567562979503</v>
      </c>
      <c r="W3" s="18">
        <f t="shared" ref="W3:W34" si="0">B3-V3</f>
        <v>2.098282400823269</v>
      </c>
      <c r="X3" s="19">
        <f t="shared" ref="X3:X34" si="1">C3-V3</f>
        <v>2.0785665158590696</v>
      </c>
      <c r="Y3" s="19">
        <f t="shared" ref="Y3:Y34" si="2">D3-V3</f>
        <v>2.1186983135746686</v>
      </c>
      <c r="Z3" s="19">
        <f>AVERAGE(W3:Y3)</f>
        <v>2.0985157434190023</v>
      </c>
      <c r="AA3" s="19">
        <f t="shared" ref="AA3:AA66" si="3">2^-Z3</f>
        <v>0.23349834938537847</v>
      </c>
      <c r="AB3" s="20">
        <f>AVERAGE(AA3:AA19)</f>
        <v>0.18607477748485696</v>
      </c>
      <c r="AC3" s="21">
        <f>STDEV(AA3:AA19)</f>
        <v>0.26704904530829382</v>
      </c>
      <c r="AD3" s="22">
        <f t="shared" ref="AD3:AD34" si="4">F3-V3</f>
        <v>6.8746290642926695</v>
      </c>
      <c r="AE3" s="23">
        <f t="shared" ref="AE3:AE38" si="5">G3-V3</f>
        <v>5.9436795847989679</v>
      </c>
      <c r="AF3" s="24">
        <f t="shared" ref="AF3:AF34" si="6">H3-V3</f>
        <v>6.3990206833006695</v>
      </c>
      <c r="AG3" s="24">
        <f>AVERAGE(AD3:AF3)</f>
        <v>6.405776444130769</v>
      </c>
      <c r="AH3" s="25">
        <f>2^-(AG3)</f>
        <v>1.1794217835508337E-2</v>
      </c>
      <c r="AI3" s="26">
        <f>AVERAGE(AH3:AH19)</f>
        <v>8.3249988586176771E-3</v>
      </c>
      <c r="AJ3" s="27">
        <f>STDEV(AH3:AH19)</f>
        <v>7.8992355596612072E-3</v>
      </c>
      <c r="AK3" s="18">
        <f t="shared" ref="AK3:AK34" si="7">J3-V3</f>
        <v>9.24278292626677</v>
      </c>
      <c r="AL3" s="19">
        <f t="shared" ref="AL3:AL34" si="8">K3-V3</f>
        <v>8.2550514097333689</v>
      </c>
      <c r="AM3" s="19">
        <f t="shared" ref="AM3:AM34" si="9">L3-V3</f>
        <v>8.1391937982903713</v>
      </c>
      <c r="AN3" s="28">
        <f>AVERAGE(AK3:AM3)</f>
        <v>8.5456760447635034</v>
      </c>
      <c r="AO3" s="29">
        <f>2^-(AN3)</f>
        <v>2.6760558762920273E-3</v>
      </c>
      <c r="AP3" s="30">
        <f>AVERAGE(AO3:AO19)</f>
        <v>4.5396860270865815E-3</v>
      </c>
      <c r="AQ3" s="31">
        <f>STDEV(AO3:AO19)</f>
        <v>3.2844983817335292E-3</v>
      </c>
    </row>
    <row r="4" spans="1:43" ht="15.6">
      <c r="A4" s="32" t="s">
        <v>16</v>
      </c>
      <c r="B4" s="33">
        <v>24.227235280671</v>
      </c>
      <c r="C4" s="33">
        <v>24.220437711712801</v>
      </c>
      <c r="D4" s="33">
        <v>24.146985746899698</v>
      </c>
      <c r="E4" s="34">
        <f t="shared" ref="E4:E67" si="10">AVERAGE(B4:D4)</f>
        <v>24.198219579761169</v>
      </c>
      <c r="F4" s="33">
        <v>26.7690516886619</v>
      </c>
      <c r="G4" s="33">
        <v>26.853848739925599</v>
      </c>
      <c r="H4" s="33">
        <v>27.0122816497786</v>
      </c>
      <c r="I4" s="34">
        <f t="shared" ref="I4:I67" si="11">AVERAGE(F4:H4)</f>
        <v>26.878394026122034</v>
      </c>
      <c r="J4" s="33">
        <v>30.4442603517113</v>
      </c>
      <c r="K4" s="33">
        <v>30.221299821042798</v>
      </c>
      <c r="L4" s="33">
        <v>30.534904852498801</v>
      </c>
      <c r="M4" s="34">
        <f t="shared" ref="M4:M67" si="12">AVERAGE(J4:L4)</f>
        <v>30.400155008417631</v>
      </c>
      <c r="N4" s="33">
        <v>18.698591177070501</v>
      </c>
      <c r="O4" s="33">
        <v>18.532173206270901</v>
      </c>
      <c r="P4" s="33">
        <v>18.5759852431339</v>
      </c>
      <c r="Q4" s="34">
        <f t="shared" ref="Q4:Q67" si="13">AVERAGE(N4:P4)</f>
        <v>18.602249875491768</v>
      </c>
      <c r="R4" s="33">
        <v>24.107923868985701</v>
      </c>
      <c r="S4" s="33">
        <v>23.940906994827401</v>
      </c>
      <c r="T4" s="33">
        <v>23.908908100376301</v>
      </c>
      <c r="U4" s="34">
        <f t="shared" ref="U4:U67" si="14">AVERAGE(R4:T4)</f>
        <v>23.985912988063134</v>
      </c>
      <c r="V4" s="35">
        <f t="shared" ref="V4:V67" si="15">(Q4+U4)/2</f>
        <v>21.29408143177745</v>
      </c>
      <c r="W4" s="36">
        <f t="shared" si="0"/>
        <v>2.93315384889355</v>
      </c>
      <c r="X4" s="37">
        <f t="shared" si="1"/>
        <v>2.9263562799353515</v>
      </c>
      <c r="Y4" s="37">
        <f t="shared" si="2"/>
        <v>2.8529043151222488</v>
      </c>
      <c r="Z4" s="37">
        <f t="shared" ref="Z4:Z67" si="16">AVERAGE(W4:Y4)</f>
        <v>2.9041381479837169</v>
      </c>
      <c r="AA4" s="37">
        <f t="shared" si="3"/>
        <v>0.13358795632227083</v>
      </c>
      <c r="AB4" s="38"/>
      <c r="AC4" s="39"/>
      <c r="AD4" s="18">
        <f t="shared" si="4"/>
        <v>5.4749702568844505</v>
      </c>
      <c r="AE4" s="19">
        <f t="shared" si="5"/>
        <v>5.5597673081481496</v>
      </c>
      <c r="AF4" s="19">
        <f t="shared" si="6"/>
        <v>5.7182002180011509</v>
      </c>
      <c r="AG4" s="19">
        <f t="shared" ref="AG4:AG67" si="17">AVERAGE(AD4:AF4)</f>
        <v>5.5843125943445839</v>
      </c>
      <c r="AH4" s="40">
        <f t="shared" ref="AH4:AH67" si="18">2^-(AG4)</f>
        <v>2.0842720463630213E-2</v>
      </c>
      <c r="AI4" s="19"/>
      <c r="AJ4" s="41"/>
      <c r="AK4" s="36">
        <f t="shared" si="7"/>
        <v>9.1501789199338504</v>
      </c>
      <c r="AL4" s="37">
        <f t="shared" si="8"/>
        <v>8.9272183892653487</v>
      </c>
      <c r="AM4" s="37">
        <f t="shared" si="9"/>
        <v>9.2408234207213518</v>
      </c>
      <c r="AN4" s="42">
        <f t="shared" ref="AN4:AN67" si="19">AVERAGE(AK4:AM4)</f>
        <v>9.106073576640183</v>
      </c>
      <c r="AO4" s="43">
        <f t="shared" ref="AO4:AO40" si="20">2^-(AN4)</f>
        <v>1.8146743921572935E-3</v>
      </c>
      <c r="AP4" s="43"/>
      <c r="AQ4" s="44"/>
    </row>
    <row r="5" spans="1:43" ht="15.6">
      <c r="A5" s="32" t="s">
        <v>17</v>
      </c>
      <c r="B5" s="33">
        <v>26.313315846422299</v>
      </c>
      <c r="C5" s="33">
        <v>26.259069289431899</v>
      </c>
      <c r="D5" s="33">
        <v>26.298658355200001</v>
      </c>
      <c r="E5" s="34">
        <f t="shared" si="10"/>
        <v>26.290347830351397</v>
      </c>
      <c r="F5" s="33">
        <v>30.620946507181099</v>
      </c>
      <c r="G5" s="33">
        <v>30.4367274574346</v>
      </c>
      <c r="H5" s="33">
        <v>30.377437717439999</v>
      </c>
      <c r="I5" s="34">
        <f t="shared" si="11"/>
        <v>30.478370560685235</v>
      </c>
      <c r="J5" s="33">
        <v>32.598730791379502</v>
      </c>
      <c r="K5" s="33">
        <v>32.472802449466101</v>
      </c>
      <c r="L5" s="33">
        <v>32.683299699920902</v>
      </c>
      <c r="M5" s="34">
        <f t="shared" si="12"/>
        <v>32.584944313588835</v>
      </c>
      <c r="N5" s="33">
        <v>21.3180444070112</v>
      </c>
      <c r="O5" s="33">
        <v>21.470386366320199</v>
      </c>
      <c r="P5" s="33">
        <v>21.666100903487301</v>
      </c>
      <c r="Q5" s="34">
        <f t="shared" si="13"/>
        <v>21.484843892272902</v>
      </c>
      <c r="R5" s="33">
        <v>26.5574306915153</v>
      </c>
      <c r="S5" s="33">
        <v>26.872323691840801</v>
      </c>
      <c r="T5" s="33">
        <v>26.682433210843001</v>
      </c>
      <c r="U5" s="34">
        <f t="shared" si="14"/>
        <v>26.7040625313997</v>
      </c>
      <c r="V5" s="35">
        <f t="shared" si="15"/>
        <v>24.094453211836303</v>
      </c>
      <c r="W5" s="36">
        <f t="shared" si="0"/>
        <v>2.2188626345859959</v>
      </c>
      <c r="X5" s="37">
        <f t="shared" si="1"/>
        <v>2.1646160775955963</v>
      </c>
      <c r="Y5" s="37">
        <f t="shared" si="2"/>
        <v>2.2042051433636978</v>
      </c>
      <c r="Z5" s="37">
        <f t="shared" si="16"/>
        <v>2.1958946185150965</v>
      </c>
      <c r="AA5" s="37">
        <f t="shared" si="3"/>
        <v>0.2182578398187234</v>
      </c>
      <c r="AB5" s="38"/>
      <c r="AC5" s="39"/>
      <c r="AD5" s="36">
        <f t="shared" si="4"/>
        <v>6.5264932953447961</v>
      </c>
      <c r="AE5" s="37">
        <f t="shared" si="5"/>
        <v>6.342274245598297</v>
      </c>
      <c r="AF5" s="37">
        <f t="shared" si="6"/>
        <v>6.2829845056036966</v>
      </c>
      <c r="AG5" s="37">
        <f t="shared" si="17"/>
        <v>6.3839173488489296</v>
      </c>
      <c r="AH5" s="46">
        <f t="shared" si="18"/>
        <v>1.1974279418904469E-2</v>
      </c>
      <c r="AI5" s="37"/>
      <c r="AJ5" s="47"/>
      <c r="AK5" s="36">
        <f t="shared" si="7"/>
        <v>8.5042775795431993</v>
      </c>
      <c r="AL5" s="37">
        <f t="shared" si="8"/>
        <v>8.3783492376297986</v>
      </c>
      <c r="AM5" s="37">
        <f t="shared" si="9"/>
        <v>8.5888464880845987</v>
      </c>
      <c r="AN5" s="42">
        <f t="shared" si="19"/>
        <v>8.4904911017525322</v>
      </c>
      <c r="AO5" s="43">
        <f t="shared" si="20"/>
        <v>2.7804014124126189E-3</v>
      </c>
      <c r="AP5" s="43"/>
      <c r="AQ5" s="44"/>
    </row>
    <row r="6" spans="1:43" ht="15.6">
      <c r="A6" s="32" t="s">
        <v>19</v>
      </c>
      <c r="B6" s="33">
        <v>26.853326762296899</v>
      </c>
      <c r="C6" s="33">
        <v>27.1711826533015</v>
      </c>
      <c r="D6" s="33">
        <v>26.808638648506601</v>
      </c>
      <c r="E6" s="34">
        <f t="shared" si="10"/>
        <v>26.944382688035002</v>
      </c>
      <c r="F6" s="33">
        <v>31.146666012108401</v>
      </c>
      <c r="G6" s="33">
        <v>30.904453654292201</v>
      </c>
      <c r="H6" s="33">
        <v>30.404667684170999</v>
      </c>
      <c r="I6" s="34">
        <f t="shared" si="11"/>
        <v>30.818595783523865</v>
      </c>
      <c r="J6" s="33">
        <v>32.134113293621198</v>
      </c>
      <c r="K6" s="33">
        <v>32.434625683546898</v>
      </c>
      <c r="L6" s="33">
        <v>32.09792628436</v>
      </c>
      <c r="M6" s="34">
        <f t="shared" si="12"/>
        <v>32.222221753842696</v>
      </c>
      <c r="N6" s="33">
        <v>21.069750789058698</v>
      </c>
      <c r="O6" s="33">
        <v>20.6621043741901</v>
      </c>
      <c r="P6" s="33">
        <v>20.804283089917401</v>
      </c>
      <c r="Q6" s="34">
        <f t="shared" si="13"/>
        <v>20.845379417722068</v>
      </c>
      <c r="R6" s="33">
        <v>26.047125617475899</v>
      </c>
      <c r="S6" s="33">
        <v>25.907064589160399</v>
      </c>
      <c r="T6" s="33">
        <v>26.1416480592253</v>
      </c>
      <c r="U6" s="34">
        <f t="shared" si="14"/>
        <v>26.031946088620533</v>
      </c>
      <c r="V6" s="35">
        <f t="shared" si="15"/>
        <v>23.4386627531713</v>
      </c>
      <c r="W6" s="36">
        <f t="shared" si="0"/>
        <v>3.4146640091255982</v>
      </c>
      <c r="X6" s="37">
        <f t="shared" si="1"/>
        <v>3.7325199001301996</v>
      </c>
      <c r="Y6" s="37">
        <f t="shared" si="2"/>
        <v>3.3699758953353012</v>
      </c>
      <c r="Z6" s="37">
        <f t="shared" si="16"/>
        <v>3.5057199348636998</v>
      </c>
      <c r="AA6" s="37">
        <f t="shared" si="3"/>
        <v>8.8038603136774293E-2</v>
      </c>
      <c r="AB6" s="38"/>
      <c r="AC6" s="39"/>
      <c r="AD6" s="36">
        <f t="shared" si="4"/>
        <v>7.7080032589371008</v>
      </c>
      <c r="AE6" s="37">
        <f t="shared" si="5"/>
        <v>7.4657909011209007</v>
      </c>
      <c r="AF6" s="37">
        <f t="shared" si="6"/>
        <v>6.9660049309996985</v>
      </c>
      <c r="AG6" s="37">
        <f t="shared" si="17"/>
        <v>7.379933030352567</v>
      </c>
      <c r="AH6" s="46">
        <f t="shared" si="18"/>
        <v>6.0036973610026641E-3</v>
      </c>
      <c r="AI6" s="37"/>
      <c r="AJ6" s="47"/>
      <c r="AK6" s="36">
        <f t="shared" si="7"/>
        <v>8.6954505404498974</v>
      </c>
      <c r="AL6" s="37">
        <f t="shared" si="8"/>
        <v>8.9959629303755975</v>
      </c>
      <c r="AM6" s="37">
        <f t="shared" si="9"/>
        <v>8.6592635311886994</v>
      </c>
      <c r="AN6" s="42">
        <f t="shared" si="19"/>
        <v>8.7835590006713975</v>
      </c>
      <c r="AO6" s="43">
        <f t="shared" si="20"/>
        <v>2.2692652992448207E-3</v>
      </c>
      <c r="AP6" s="43"/>
      <c r="AQ6" s="44"/>
    </row>
    <row r="7" spans="1:43" ht="15.6">
      <c r="A7" s="32" t="s">
        <v>20</v>
      </c>
      <c r="B7" s="33">
        <v>25.0683989976405</v>
      </c>
      <c r="C7" s="33">
        <v>24.830908761788098</v>
      </c>
      <c r="D7" s="33">
        <v>25.313636095845698</v>
      </c>
      <c r="E7" s="34">
        <f t="shared" si="10"/>
        <v>25.070981285091431</v>
      </c>
      <c r="F7" s="33">
        <v>29.076806856754501</v>
      </c>
      <c r="G7" s="33">
        <v>29.305519981666301</v>
      </c>
      <c r="H7" s="33">
        <v>29.193698233948201</v>
      </c>
      <c r="I7" s="34">
        <f t="shared" si="11"/>
        <v>29.192008357456334</v>
      </c>
      <c r="J7" s="33">
        <v>28.9586047047035</v>
      </c>
      <c r="K7" s="33">
        <v>28.7284760762712</v>
      </c>
      <c r="L7" s="33">
        <v>29.046402963799402</v>
      </c>
      <c r="M7" s="34">
        <f t="shared" si="12"/>
        <v>28.911161248258036</v>
      </c>
      <c r="N7" s="33">
        <v>18.6370478733864</v>
      </c>
      <c r="O7" s="33">
        <v>18.697118257417301</v>
      </c>
      <c r="P7" s="33">
        <v>19.618087320359098</v>
      </c>
      <c r="Q7" s="34">
        <f t="shared" si="13"/>
        <v>18.984084483720935</v>
      </c>
      <c r="R7" s="33">
        <v>24.169715234744</v>
      </c>
      <c r="S7" s="33">
        <v>24.2032032108247</v>
      </c>
      <c r="T7" s="33">
        <v>24.2869956218127</v>
      </c>
      <c r="U7" s="34">
        <f t="shared" si="14"/>
        <v>24.219971355793803</v>
      </c>
      <c r="V7" s="35">
        <f t="shared" si="15"/>
        <v>21.602027919757369</v>
      </c>
      <c r="W7" s="36">
        <f t="shared" si="0"/>
        <v>3.4663710778831316</v>
      </c>
      <c r="X7" s="37">
        <f t="shared" si="1"/>
        <v>3.2288808420307298</v>
      </c>
      <c r="Y7" s="37">
        <f t="shared" si="2"/>
        <v>3.7116081760883297</v>
      </c>
      <c r="Z7" s="37">
        <f t="shared" si="16"/>
        <v>3.4689533653340638</v>
      </c>
      <c r="AA7" s="37">
        <f t="shared" si="3"/>
        <v>9.0311069100098756E-2</v>
      </c>
      <c r="AB7" s="38"/>
      <c r="AC7" s="39"/>
      <c r="AD7" s="36">
        <f t="shared" si="4"/>
        <v>7.4747789369971329</v>
      </c>
      <c r="AE7" s="37">
        <f t="shared" si="5"/>
        <v>7.703492061908932</v>
      </c>
      <c r="AF7" s="37">
        <f t="shared" si="6"/>
        <v>7.5916703141908322</v>
      </c>
      <c r="AG7" s="37">
        <f t="shared" si="17"/>
        <v>7.5899804376989657</v>
      </c>
      <c r="AH7" s="46">
        <f t="shared" si="18"/>
        <v>5.1902493383025336E-3</v>
      </c>
      <c r="AI7" s="37"/>
      <c r="AJ7" s="47"/>
      <c r="AK7" s="36">
        <f t="shared" si="7"/>
        <v>7.3565767849461317</v>
      </c>
      <c r="AL7" s="37">
        <f t="shared" si="8"/>
        <v>7.1264481565138311</v>
      </c>
      <c r="AM7" s="37">
        <f t="shared" si="9"/>
        <v>7.4443750440420331</v>
      </c>
      <c r="AN7" s="42">
        <f t="shared" si="19"/>
        <v>7.309133328500665</v>
      </c>
      <c r="AO7" s="43">
        <f t="shared" si="20"/>
        <v>6.3056756205920371E-3</v>
      </c>
      <c r="AP7" s="43"/>
      <c r="AQ7" s="44"/>
    </row>
    <row r="8" spans="1:43" ht="15.6">
      <c r="A8" s="32" t="s">
        <v>21</v>
      </c>
      <c r="B8" s="33">
        <v>23.847829954397</v>
      </c>
      <c r="C8" s="33">
        <v>23.628831723307002</v>
      </c>
      <c r="D8" s="33">
        <v>23.4334772137193</v>
      </c>
      <c r="E8" s="34">
        <f t="shared" si="10"/>
        <v>23.636712963807767</v>
      </c>
      <c r="F8" s="33">
        <v>28.7870348540315</v>
      </c>
      <c r="G8" s="33">
        <v>28.740039036344601</v>
      </c>
      <c r="H8" s="33">
        <v>29.0538375175108</v>
      </c>
      <c r="I8" s="34">
        <f t="shared" si="11"/>
        <v>28.860303802628966</v>
      </c>
      <c r="J8" s="33">
        <v>30.7911154670978</v>
      </c>
      <c r="K8" s="33">
        <v>31.112139277152298</v>
      </c>
      <c r="L8" s="33">
        <v>31.1715267929855</v>
      </c>
      <c r="M8" s="34">
        <f t="shared" si="12"/>
        <v>31.024927179078531</v>
      </c>
      <c r="N8" s="33">
        <v>21.256450530895901</v>
      </c>
      <c r="O8" s="33">
        <v>21.134936654840899</v>
      </c>
      <c r="P8" s="33">
        <v>21.1183534754866</v>
      </c>
      <c r="Q8" s="34">
        <f t="shared" si="13"/>
        <v>21.169913553741136</v>
      </c>
      <c r="R8" s="33">
        <v>26.499274781029701</v>
      </c>
      <c r="S8" s="33">
        <v>26.7752142061955</v>
      </c>
      <c r="T8" s="33">
        <v>26.6538077662067</v>
      </c>
      <c r="U8" s="34">
        <f t="shared" si="14"/>
        <v>26.642765584477299</v>
      </c>
      <c r="V8" s="35">
        <f t="shared" si="15"/>
        <v>23.906339569109218</v>
      </c>
      <c r="W8" s="36">
        <f t="shared" si="0"/>
        <v>-5.8509614712217939E-2</v>
      </c>
      <c r="X8" s="37">
        <f t="shared" si="1"/>
        <v>-0.27750784580221577</v>
      </c>
      <c r="Y8" s="37">
        <f t="shared" si="2"/>
        <v>-0.47286235538991761</v>
      </c>
      <c r="Z8" s="37">
        <f t="shared" si="16"/>
        <v>-0.26962660530145044</v>
      </c>
      <c r="AA8" s="49">
        <f t="shared" si="3"/>
        <v>1.2054957839273082</v>
      </c>
      <c r="AB8" s="38"/>
      <c r="AC8" s="39"/>
      <c r="AD8" s="36">
        <f t="shared" si="4"/>
        <v>4.8806952849222824</v>
      </c>
      <c r="AE8" s="37">
        <f t="shared" si="5"/>
        <v>4.8336994672353839</v>
      </c>
      <c r="AF8" s="37">
        <f t="shared" si="6"/>
        <v>5.1474979484015826</v>
      </c>
      <c r="AG8" s="37">
        <f t="shared" si="17"/>
        <v>4.9539642335197493</v>
      </c>
      <c r="AH8" s="46">
        <f t="shared" si="18"/>
        <v>3.2263254076301165E-2</v>
      </c>
      <c r="AI8" s="37"/>
      <c r="AJ8" s="47"/>
      <c r="AK8" s="36">
        <f t="shared" si="7"/>
        <v>6.8847758979885825</v>
      </c>
      <c r="AL8" s="37">
        <f t="shared" si="8"/>
        <v>7.2057997080430809</v>
      </c>
      <c r="AM8" s="37">
        <f t="shared" si="9"/>
        <v>7.265187223876282</v>
      </c>
      <c r="AN8" s="42">
        <f t="shared" si="19"/>
        <v>7.1185876099693148</v>
      </c>
      <c r="AO8" s="43">
        <f t="shared" si="20"/>
        <v>7.1960074224954847E-3</v>
      </c>
      <c r="AP8" s="43"/>
      <c r="AQ8" s="44"/>
    </row>
    <row r="9" spans="1:43" ht="15.6">
      <c r="A9" s="32" t="s">
        <v>22</v>
      </c>
      <c r="B9" s="33">
        <v>26.726656313829</v>
      </c>
      <c r="C9" s="33">
        <v>26.594472085520898</v>
      </c>
      <c r="D9" s="33">
        <v>26.236855451333899</v>
      </c>
      <c r="E9" s="34">
        <f t="shared" si="10"/>
        <v>26.519327950227932</v>
      </c>
      <c r="F9" s="33">
        <v>31.200994418365699</v>
      </c>
      <c r="G9" s="33">
        <v>31.1150863343399</v>
      </c>
      <c r="H9" s="33">
        <v>31.199073496289301</v>
      </c>
      <c r="I9" s="34">
        <f t="shared" si="11"/>
        <v>31.1717180829983</v>
      </c>
      <c r="J9" s="33">
        <v>31.786906798272401</v>
      </c>
      <c r="K9" s="33">
        <v>32.266187711753702</v>
      </c>
      <c r="L9" s="33">
        <v>31.6329583341745</v>
      </c>
      <c r="M9" s="34">
        <f t="shared" si="12"/>
        <v>31.895350948066866</v>
      </c>
      <c r="N9" s="33">
        <v>21.029033585620802</v>
      </c>
      <c r="O9" s="33">
        <v>21.009480850316599</v>
      </c>
      <c r="P9" s="33">
        <v>21.100685719845199</v>
      </c>
      <c r="Q9" s="34">
        <f t="shared" si="13"/>
        <v>21.046400051927534</v>
      </c>
      <c r="R9" s="33">
        <v>25.7339124592242</v>
      </c>
      <c r="S9" s="33">
        <v>25.865229911578201</v>
      </c>
      <c r="T9" s="33">
        <v>25.684404668230201</v>
      </c>
      <c r="U9" s="34">
        <f t="shared" si="14"/>
        <v>25.761182346344199</v>
      </c>
      <c r="V9" s="35">
        <f t="shared" si="15"/>
        <v>23.403791199135867</v>
      </c>
      <c r="W9" s="36">
        <f t="shared" si="0"/>
        <v>3.3228651146931334</v>
      </c>
      <c r="X9" s="37">
        <f t="shared" si="1"/>
        <v>3.1906808863850316</v>
      </c>
      <c r="Y9" s="37">
        <f t="shared" si="2"/>
        <v>2.8330642521980316</v>
      </c>
      <c r="Z9" s="37">
        <f t="shared" si="16"/>
        <v>3.1155367510920655</v>
      </c>
      <c r="AA9" s="37">
        <f t="shared" si="3"/>
        <v>0.11537985406781863</v>
      </c>
      <c r="AB9" s="38"/>
      <c r="AC9" s="39"/>
      <c r="AD9" s="36">
        <f t="shared" si="4"/>
        <v>7.7972032192298322</v>
      </c>
      <c r="AE9" s="37">
        <f t="shared" si="5"/>
        <v>7.7112951352040326</v>
      </c>
      <c r="AF9" s="37">
        <f t="shared" si="6"/>
        <v>7.7952822971534346</v>
      </c>
      <c r="AG9" s="37">
        <f t="shared" si="17"/>
        <v>7.7679268838624331</v>
      </c>
      <c r="AH9" s="46">
        <f t="shared" si="18"/>
        <v>4.5879745888357734E-3</v>
      </c>
      <c r="AI9" s="37"/>
      <c r="AJ9" s="47"/>
      <c r="AK9" s="36">
        <f t="shared" si="7"/>
        <v>8.3831155991365343</v>
      </c>
      <c r="AL9" s="37">
        <f t="shared" si="8"/>
        <v>8.8623965126178348</v>
      </c>
      <c r="AM9" s="37">
        <f t="shared" si="9"/>
        <v>8.2291671350386331</v>
      </c>
      <c r="AN9" s="42">
        <f t="shared" si="19"/>
        <v>8.4915597489310013</v>
      </c>
      <c r="AO9" s="43">
        <f t="shared" si="20"/>
        <v>2.7783426488773755E-3</v>
      </c>
      <c r="AP9" s="43"/>
      <c r="AQ9" s="44"/>
    </row>
    <row r="10" spans="1:43" ht="15.6">
      <c r="A10" s="32" t="s">
        <v>23</v>
      </c>
      <c r="B10" s="33">
        <v>27.714929812404002</v>
      </c>
      <c r="C10" s="33">
        <v>28.111630297690599</v>
      </c>
      <c r="D10" s="33">
        <v>27.660656796644801</v>
      </c>
      <c r="E10" s="34">
        <f t="shared" si="10"/>
        <v>27.82907230224647</v>
      </c>
      <c r="F10" s="48">
        <v>33.218795920175999</v>
      </c>
      <c r="G10" s="33">
        <v>31.061298448115998</v>
      </c>
      <c r="H10" s="33">
        <v>31.683698897593398</v>
      </c>
      <c r="I10" s="34">
        <f>AVERAGE(F10:H10)</f>
        <v>31.987931088628468</v>
      </c>
      <c r="J10" s="33">
        <v>32.725293414540097</v>
      </c>
      <c r="K10" s="33">
        <v>33.440142365674099</v>
      </c>
      <c r="L10" s="33">
        <v>33.965452741535998</v>
      </c>
      <c r="M10" s="34">
        <f>AVERAGE(J10:L10)</f>
        <v>33.376962840583396</v>
      </c>
      <c r="N10" s="33">
        <v>22.345366158582198</v>
      </c>
      <c r="O10" s="33">
        <v>22.387249720931599</v>
      </c>
      <c r="P10" s="33">
        <v>22.094849202208501</v>
      </c>
      <c r="Q10" s="34">
        <f t="shared" si="13"/>
        <v>22.275821693907432</v>
      </c>
      <c r="R10" s="33">
        <v>27.729466315958302</v>
      </c>
      <c r="S10" s="33">
        <v>27.626551943254899</v>
      </c>
      <c r="T10" s="33">
        <v>27.5649869434083</v>
      </c>
      <c r="U10" s="34">
        <f t="shared" si="14"/>
        <v>27.640335067540502</v>
      </c>
      <c r="V10" s="35">
        <f t="shared" si="15"/>
        <v>24.958078380723968</v>
      </c>
      <c r="W10" s="36">
        <f t="shared" si="0"/>
        <v>2.7568514316800332</v>
      </c>
      <c r="X10" s="37">
        <f t="shared" si="1"/>
        <v>3.1535519169666308</v>
      </c>
      <c r="Y10" s="37">
        <f t="shared" si="2"/>
        <v>2.7025784159208328</v>
      </c>
      <c r="Z10" s="37">
        <f t="shared" si="16"/>
        <v>2.8709939215224991</v>
      </c>
      <c r="AA10" s="37">
        <f t="shared" si="3"/>
        <v>0.13669250810811373</v>
      </c>
      <c r="AB10" s="38"/>
      <c r="AC10" s="39"/>
      <c r="AD10" s="36">
        <f t="shared" si="4"/>
        <v>8.2607175394520311</v>
      </c>
      <c r="AE10" s="37">
        <f t="shared" si="5"/>
        <v>6.10322006739203</v>
      </c>
      <c r="AF10" s="37">
        <f t="shared" si="6"/>
        <v>6.7256205168694301</v>
      </c>
      <c r="AG10" s="37">
        <f t="shared" si="17"/>
        <v>7.0298527079044968</v>
      </c>
      <c r="AH10" s="46">
        <f t="shared" si="18"/>
        <v>7.6525023180115358E-3</v>
      </c>
      <c r="AI10" s="37"/>
      <c r="AJ10" s="47"/>
      <c r="AK10" s="36">
        <f t="shared" si="7"/>
        <v>7.7672150338161288</v>
      </c>
      <c r="AL10" s="37">
        <f t="shared" si="8"/>
        <v>8.4820639849501305</v>
      </c>
      <c r="AM10" s="37">
        <f t="shared" si="9"/>
        <v>9.0073743608120296</v>
      </c>
      <c r="AN10" s="42">
        <f t="shared" si="19"/>
        <v>8.418884459859429</v>
      </c>
      <c r="AO10" s="43">
        <f t="shared" si="20"/>
        <v>2.921885865525825E-3</v>
      </c>
      <c r="AP10" s="43"/>
      <c r="AQ10" s="44"/>
    </row>
    <row r="11" spans="1:43" ht="15.6">
      <c r="A11" s="32" t="s">
        <v>24</v>
      </c>
      <c r="B11" s="33">
        <v>26.734846907786402</v>
      </c>
      <c r="C11" s="33">
        <v>27.064580332918499</v>
      </c>
      <c r="D11" s="33">
        <v>27.3197815323451</v>
      </c>
      <c r="E11" s="34">
        <f t="shared" si="10"/>
        <v>27.039736257683334</v>
      </c>
      <c r="F11" s="33">
        <v>32.850979905220299</v>
      </c>
      <c r="G11" s="33">
        <v>32.720710291066403</v>
      </c>
      <c r="H11" s="33">
        <v>32.129752787977303</v>
      </c>
      <c r="I11" s="34">
        <f t="shared" si="11"/>
        <v>32.567147661421338</v>
      </c>
      <c r="J11" s="33">
        <v>31.964068239427501</v>
      </c>
      <c r="K11" s="33">
        <v>31.946440688492601</v>
      </c>
      <c r="L11" s="33">
        <v>31.680347816759699</v>
      </c>
      <c r="M11" s="34">
        <f t="shared" si="12"/>
        <v>31.863618914893266</v>
      </c>
      <c r="N11" s="33">
        <v>21.483532568726801</v>
      </c>
      <c r="O11" s="33">
        <v>21.3804996740725</v>
      </c>
      <c r="P11" s="33">
        <v>21.648306579963101</v>
      </c>
      <c r="Q11" s="34">
        <f t="shared" si="13"/>
        <v>21.504112940920802</v>
      </c>
      <c r="R11" s="33">
        <v>26.110516903380699</v>
      </c>
      <c r="S11" s="33">
        <v>26.3011466271244</v>
      </c>
      <c r="T11" s="33">
        <v>26.286025796761201</v>
      </c>
      <c r="U11" s="34">
        <f t="shared" si="14"/>
        <v>26.232563109088762</v>
      </c>
      <c r="V11" s="35">
        <f t="shared" si="15"/>
        <v>23.868338025004782</v>
      </c>
      <c r="W11" s="36">
        <f t="shared" si="0"/>
        <v>2.8665088827816199</v>
      </c>
      <c r="X11" s="37">
        <f t="shared" si="1"/>
        <v>3.1962423079137174</v>
      </c>
      <c r="Y11" s="37">
        <f t="shared" si="2"/>
        <v>3.4514435073403185</v>
      </c>
      <c r="Z11" s="37">
        <f t="shared" si="16"/>
        <v>3.1713982326785519</v>
      </c>
      <c r="AA11" s="37">
        <f t="shared" si="3"/>
        <v>0.11099770612610409</v>
      </c>
      <c r="AB11" s="38"/>
      <c r="AC11" s="39"/>
      <c r="AD11" s="36">
        <f t="shared" si="4"/>
        <v>8.9826418802155175</v>
      </c>
      <c r="AE11" s="37">
        <f t="shared" si="5"/>
        <v>8.8523722660616215</v>
      </c>
      <c r="AF11" s="37">
        <f t="shared" si="6"/>
        <v>8.261414762972521</v>
      </c>
      <c r="AG11" s="37">
        <f t="shared" si="17"/>
        <v>8.6988096364165539</v>
      </c>
      <c r="AH11" s="46">
        <f t="shared" si="18"/>
        <v>2.4065637622926301E-3</v>
      </c>
      <c r="AI11" s="37"/>
      <c r="AJ11" s="47"/>
      <c r="AK11" s="36">
        <f t="shared" si="7"/>
        <v>8.0957302144227192</v>
      </c>
      <c r="AL11" s="37">
        <f t="shared" si="8"/>
        <v>8.0781026634878188</v>
      </c>
      <c r="AM11" s="37">
        <f t="shared" si="9"/>
        <v>7.8120097917549174</v>
      </c>
      <c r="AN11" s="42">
        <f t="shared" si="19"/>
        <v>7.9952808898884848</v>
      </c>
      <c r="AO11" s="43">
        <f t="shared" si="20"/>
        <v>3.9190484123080953E-3</v>
      </c>
      <c r="AP11" s="43"/>
      <c r="AQ11" s="44"/>
    </row>
    <row r="12" spans="1:43" ht="15.6">
      <c r="A12" s="32" t="s">
        <v>25</v>
      </c>
      <c r="B12" s="33">
        <v>26.088919900627101</v>
      </c>
      <c r="C12" s="33">
        <v>25.601407552007501</v>
      </c>
      <c r="D12" s="33">
        <v>25.468538819706598</v>
      </c>
      <c r="E12" s="34">
        <f t="shared" si="10"/>
        <v>25.719622090780401</v>
      </c>
      <c r="F12" s="33">
        <v>30.4649683634428</v>
      </c>
      <c r="G12" s="33">
        <v>29.990040130801301</v>
      </c>
      <c r="H12" s="33">
        <v>30.282526972295901</v>
      </c>
      <c r="I12" s="34">
        <f t="shared" si="11"/>
        <v>30.245845155513333</v>
      </c>
      <c r="J12" s="33">
        <v>30.3452391054816</v>
      </c>
      <c r="K12" s="33">
        <v>30.367578227339401</v>
      </c>
      <c r="L12" s="33">
        <v>30.058554713812399</v>
      </c>
      <c r="M12" s="34">
        <f t="shared" si="12"/>
        <v>30.257124015544466</v>
      </c>
      <c r="N12" s="33">
        <v>20.325398242427099</v>
      </c>
      <c r="O12" s="33">
        <v>20.113969229216099</v>
      </c>
      <c r="P12" s="33">
        <v>20.0712481264028</v>
      </c>
      <c r="Q12" s="34">
        <f t="shared" si="13"/>
        <v>20.170205199348665</v>
      </c>
      <c r="R12" s="33">
        <v>25.7639527167997</v>
      </c>
      <c r="S12" s="33">
        <v>25.528876588217202</v>
      </c>
      <c r="T12" s="33">
        <v>25.573708907080601</v>
      </c>
      <c r="U12" s="34">
        <f t="shared" si="14"/>
        <v>25.622179404032504</v>
      </c>
      <c r="V12" s="35">
        <f t="shared" si="15"/>
        <v>22.896192301690583</v>
      </c>
      <c r="W12" s="36">
        <f t="shared" si="0"/>
        <v>3.1927275989365178</v>
      </c>
      <c r="X12" s="37">
        <f t="shared" si="1"/>
        <v>2.7052152503169182</v>
      </c>
      <c r="Y12" s="37">
        <f t="shared" si="2"/>
        <v>2.5723465180160154</v>
      </c>
      <c r="Z12" s="37">
        <f t="shared" si="16"/>
        <v>2.823429789089817</v>
      </c>
      <c r="AA12" s="37">
        <f t="shared" si="3"/>
        <v>0.14127422802601522</v>
      </c>
      <c r="AB12" s="38"/>
      <c r="AC12" s="39"/>
      <c r="AD12" s="36">
        <f t="shared" si="4"/>
        <v>7.5687760617522173</v>
      </c>
      <c r="AE12" s="37">
        <f t="shared" si="5"/>
        <v>7.0938478291107181</v>
      </c>
      <c r="AF12" s="37">
        <f t="shared" si="6"/>
        <v>7.3863346706053186</v>
      </c>
      <c r="AG12" s="37">
        <f t="shared" si="17"/>
        <v>7.349652853822751</v>
      </c>
      <c r="AH12" s="46">
        <f t="shared" si="18"/>
        <v>6.1310383585988183E-3</v>
      </c>
      <c r="AI12" s="37"/>
      <c r="AJ12" s="47"/>
      <c r="AK12" s="36">
        <f t="shared" si="7"/>
        <v>7.4490468037910169</v>
      </c>
      <c r="AL12" s="37">
        <f t="shared" si="8"/>
        <v>7.4713859256488178</v>
      </c>
      <c r="AM12" s="37">
        <f t="shared" si="9"/>
        <v>7.1623624121218157</v>
      </c>
      <c r="AN12" s="42">
        <f t="shared" si="19"/>
        <v>7.3609317138538835</v>
      </c>
      <c r="AO12" s="43">
        <f t="shared" si="20"/>
        <v>6.0832933286718545E-3</v>
      </c>
      <c r="AP12" s="43"/>
      <c r="AQ12" s="44"/>
    </row>
    <row r="13" spans="1:43" ht="15.6">
      <c r="A13" s="32" t="s">
        <v>26</v>
      </c>
      <c r="B13" s="33">
        <v>28.237678547656198</v>
      </c>
      <c r="C13" s="33">
        <v>28.1138616854502</v>
      </c>
      <c r="D13" s="33">
        <v>28.058621081664601</v>
      </c>
      <c r="E13" s="34">
        <f t="shared" si="10"/>
        <v>28.136720438257001</v>
      </c>
      <c r="F13" s="33">
        <v>34.0561554256251</v>
      </c>
      <c r="G13" s="33">
        <v>33.400293011538501</v>
      </c>
      <c r="H13" s="33">
        <v>33.536434161971101</v>
      </c>
      <c r="I13" s="34">
        <f t="shared" si="11"/>
        <v>33.66429419971157</v>
      </c>
      <c r="J13" s="33">
        <v>32.025884469849402</v>
      </c>
      <c r="K13" s="33">
        <v>32.873226008268801</v>
      </c>
      <c r="L13" s="33">
        <v>32.028678115372202</v>
      </c>
      <c r="M13" s="34">
        <f t="shared" si="12"/>
        <v>32.309262864496802</v>
      </c>
      <c r="N13" s="33">
        <v>22.0206049926317</v>
      </c>
      <c r="O13" s="33">
        <v>22.057385814632202</v>
      </c>
      <c r="P13" s="33">
        <v>22.195755080092301</v>
      </c>
      <c r="Q13" s="34">
        <f t="shared" si="13"/>
        <v>22.091248629118734</v>
      </c>
      <c r="R13" s="33">
        <v>27.425073202668699</v>
      </c>
      <c r="S13" s="33">
        <v>27.418727055146299</v>
      </c>
      <c r="T13" s="33">
        <v>27.501318033810801</v>
      </c>
      <c r="U13" s="34">
        <f t="shared" si="14"/>
        <v>27.448372763875266</v>
      </c>
      <c r="V13" s="35">
        <f t="shared" si="15"/>
        <v>24.769810696497</v>
      </c>
      <c r="W13" s="36">
        <f t="shared" si="0"/>
        <v>3.4678678511591983</v>
      </c>
      <c r="X13" s="37">
        <f t="shared" si="1"/>
        <v>3.3440509889531995</v>
      </c>
      <c r="Y13" s="37">
        <f t="shared" si="2"/>
        <v>3.2888103851676007</v>
      </c>
      <c r="Z13" s="37">
        <f t="shared" si="16"/>
        <v>3.3669097417599994</v>
      </c>
      <c r="AA13" s="37">
        <f t="shared" si="3"/>
        <v>9.6930214775489298E-2</v>
      </c>
      <c r="AB13" s="38"/>
      <c r="AC13" s="39"/>
      <c r="AD13" s="36">
        <f t="shared" si="4"/>
        <v>9.2863447291280998</v>
      </c>
      <c r="AE13" s="37">
        <f t="shared" si="5"/>
        <v>8.6304823150415011</v>
      </c>
      <c r="AF13" s="37">
        <f t="shared" si="6"/>
        <v>8.7666234654741011</v>
      </c>
      <c r="AG13" s="37">
        <f t="shared" si="17"/>
        <v>8.8944835032145679</v>
      </c>
      <c r="AH13" s="46">
        <f t="shared" si="18"/>
        <v>2.1013271392517482E-3</v>
      </c>
      <c r="AI13" s="37"/>
      <c r="AJ13" s="47"/>
      <c r="AK13" s="36">
        <f t="shared" si="7"/>
        <v>7.2560737733524014</v>
      </c>
      <c r="AL13" s="37">
        <f t="shared" si="8"/>
        <v>8.1034153117718013</v>
      </c>
      <c r="AM13" s="37">
        <f t="shared" si="9"/>
        <v>7.2588674188752016</v>
      </c>
      <c r="AN13" s="42">
        <f t="shared" si="19"/>
        <v>7.5394521679998014</v>
      </c>
      <c r="AO13" s="43">
        <f t="shared" si="20"/>
        <v>5.3752509740303614E-3</v>
      </c>
      <c r="AP13" s="43"/>
      <c r="AQ13" s="44"/>
    </row>
    <row r="14" spans="1:43" ht="15.6">
      <c r="A14" s="32" t="s">
        <v>27</v>
      </c>
      <c r="B14" s="33">
        <v>27.510002061478801</v>
      </c>
      <c r="C14" s="33">
        <v>27.5517445781066</v>
      </c>
      <c r="D14" s="33">
        <v>27.551170437320799</v>
      </c>
      <c r="E14" s="34">
        <f t="shared" si="10"/>
        <v>27.5376390256354</v>
      </c>
      <c r="F14" s="48">
        <v>35.032881686724103</v>
      </c>
      <c r="G14" s="33">
        <v>33.4938972359679</v>
      </c>
      <c r="H14" s="33">
        <v>33.439431747230202</v>
      </c>
      <c r="I14" s="34">
        <f t="shared" si="11"/>
        <v>33.988736889974071</v>
      </c>
      <c r="J14" s="33">
        <v>32.130036202639197</v>
      </c>
      <c r="K14" s="33">
        <v>31.3085543531509</v>
      </c>
      <c r="L14" s="33">
        <v>31.585113520151499</v>
      </c>
      <c r="M14" s="34">
        <f t="shared" si="12"/>
        <v>31.674568025313864</v>
      </c>
      <c r="N14" s="33">
        <v>21.1978410577535</v>
      </c>
      <c r="O14" s="33">
        <v>21.453749090952499</v>
      </c>
      <c r="P14" s="33">
        <v>21.4688929427567</v>
      </c>
      <c r="Q14" s="34">
        <f t="shared" si="13"/>
        <v>21.3734943638209</v>
      </c>
      <c r="R14" s="33">
        <v>26.3255183750972</v>
      </c>
      <c r="S14" s="33">
        <v>26.3998137213623</v>
      </c>
      <c r="T14" s="33">
        <v>26.274757534457301</v>
      </c>
      <c r="U14" s="34">
        <f t="shared" si="14"/>
        <v>26.333363210305595</v>
      </c>
      <c r="V14" s="35">
        <f t="shared" si="15"/>
        <v>23.853428787063248</v>
      </c>
      <c r="W14" s="36">
        <f t="shared" si="0"/>
        <v>3.6565732744155532</v>
      </c>
      <c r="X14" s="37">
        <f t="shared" si="1"/>
        <v>3.6983157910433526</v>
      </c>
      <c r="Y14" s="37">
        <f t="shared" si="2"/>
        <v>3.6977416502575515</v>
      </c>
      <c r="Z14" s="37">
        <f t="shared" si="16"/>
        <v>3.6842102385721525</v>
      </c>
      <c r="AA14" s="37">
        <f t="shared" si="3"/>
        <v>7.779330235727222E-2</v>
      </c>
      <c r="AB14" s="38"/>
      <c r="AC14" s="39"/>
      <c r="AD14" s="36">
        <f t="shared" si="4"/>
        <v>11.179452899660856</v>
      </c>
      <c r="AE14" s="37">
        <f t="shared" si="5"/>
        <v>9.6404684489046524</v>
      </c>
      <c r="AF14" s="37">
        <f t="shared" si="6"/>
        <v>9.5860029601669545</v>
      </c>
      <c r="AG14" s="37">
        <f t="shared" si="17"/>
        <v>10.135308102910821</v>
      </c>
      <c r="AH14" s="46">
        <f t="shared" si="18"/>
        <v>8.8913610459294748E-4</v>
      </c>
      <c r="AI14" s="37"/>
      <c r="AJ14" s="47"/>
      <c r="AK14" s="36">
        <f t="shared" si="7"/>
        <v>8.276607415575949</v>
      </c>
      <c r="AL14" s="37">
        <f t="shared" si="8"/>
        <v>7.4551255660876521</v>
      </c>
      <c r="AM14" s="37">
        <f t="shared" si="9"/>
        <v>7.731684733088251</v>
      </c>
      <c r="AN14" s="42">
        <f t="shared" si="19"/>
        <v>7.8211392382506171</v>
      </c>
      <c r="AO14" s="43">
        <f t="shared" si="20"/>
        <v>4.4218345530219654E-3</v>
      </c>
      <c r="AP14" s="43"/>
      <c r="AQ14" s="44"/>
    </row>
    <row r="15" spans="1:43" ht="15.6">
      <c r="A15" s="32" t="s">
        <v>28</v>
      </c>
      <c r="B15" s="33">
        <v>27.566261520216798</v>
      </c>
      <c r="C15" s="33">
        <v>27.6213880643895</v>
      </c>
      <c r="D15" s="33">
        <v>27.6012613482646</v>
      </c>
      <c r="E15" s="34">
        <f t="shared" si="10"/>
        <v>27.596303644290298</v>
      </c>
      <c r="F15" s="33">
        <v>32.163517289108299</v>
      </c>
      <c r="G15" s="33">
        <v>32.0694061662997</v>
      </c>
      <c r="H15" s="33">
        <v>32.021033607394202</v>
      </c>
      <c r="I15" s="34">
        <f t="shared" si="11"/>
        <v>32.084652354267398</v>
      </c>
      <c r="J15" s="33">
        <v>31.5993824023241</v>
      </c>
      <c r="K15" s="33">
        <v>31.3089200222255</v>
      </c>
      <c r="L15" s="33">
        <v>31.614928193021299</v>
      </c>
      <c r="M15" s="34">
        <f t="shared" si="12"/>
        <v>31.507743539190301</v>
      </c>
      <c r="N15" s="33">
        <v>20.723621989984402</v>
      </c>
      <c r="O15" s="33">
        <v>20.4498501704335</v>
      </c>
      <c r="P15" s="33">
        <v>20.512239345493299</v>
      </c>
      <c r="Q15" s="34">
        <f t="shared" si="13"/>
        <v>20.561903835303735</v>
      </c>
      <c r="R15" s="33">
        <v>25.838204668829601</v>
      </c>
      <c r="S15" s="33">
        <v>25.721890950708499</v>
      </c>
      <c r="T15" s="33">
        <v>25.942936110722801</v>
      </c>
      <c r="U15" s="34">
        <f t="shared" si="14"/>
        <v>25.834343910086968</v>
      </c>
      <c r="V15" s="35">
        <f t="shared" si="15"/>
        <v>23.198123872695351</v>
      </c>
      <c r="W15" s="36">
        <f t="shared" si="0"/>
        <v>4.3681376475214471</v>
      </c>
      <c r="X15" s="37">
        <f t="shared" si="1"/>
        <v>4.4232641916941482</v>
      </c>
      <c r="Y15" s="37">
        <f t="shared" si="2"/>
        <v>4.4031374755692489</v>
      </c>
      <c r="Z15" s="37">
        <f t="shared" si="16"/>
        <v>4.3981797715949478</v>
      </c>
      <c r="AA15" s="37">
        <f t="shared" si="3"/>
        <v>4.7425941627232848E-2</v>
      </c>
      <c r="AB15" s="38"/>
      <c r="AC15" s="39"/>
      <c r="AD15" s="36">
        <f t="shared" si="4"/>
        <v>8.9653934164129474</v>
      </c>
      <c r="AE15" s="37">
        <f t="shared" si="5"/>
        <v>8.8712822936043487</v>
      </c>
      <c r="AF15" s="37">
        <f t="shared" si="6"/>
        <v>8.8229097346988503</v>
      </c>
      <c r="AG15" s="37">
        <f t="shared" si="17"/>
        <v>8.8865284815720482</v>
      </c>
      <c r="AH15" s="46">
        <f t="shared" si="18"/>
        <v>2.1129458622123954E-3</v>
      </c>
      <c r="AI15" s="37"/>
      <c r="AJ15" s="47"/>
      <c r="AK15" s="36">
        <f t="shared" si="7"/>
        <v>8.4012585296287483</v>
      </c>
      <c r="AL15" s="37">
        <f t="shared" si="8"/>
        <v>8.1107961495301488</v>
      </c>
      <c r="AM15" s="37">
        <f t="shared" si="9"/>
        <v>8.4168043203259479</v>
      </c>
      <c r="AN15" s="42">
        <f t="shared" si="19"/>
        <v>8.3096196664949478</v>
      </c>
      <c r="AO15" s="43">
        <f t="shared" si="20"/>
        <v>3.1517751557818235E-3</v>
      </c>
      <c r="AP15" s="43"/>
      <c r="AQ15" s="44"/>
    </row>
    <row r="16" spans="1:43" ht="15.6">
      <c r="A16" s="32" t="s">
        <v>29</v>
      </c>
      <c r="B16" s="33">
        <v>29.307802824736999</v>
      </c>
      <c r="C16" s="33">
        <v>29.163638246925998</v>
      </c>
      <c r="D16" s="33">
        <v>29.153154677605201</v>
      </c>
      <c r="E16" s="34">
        <f t="shared" si="10"/>
        <v>29.208198583089398</v>
      </c>
      <c r="F16" s="33">
        <v>35.489796362036202</v>
      </c>
      <c r="G16" s="33">
        <v>33.062216915095597</v>
      </c>
      <c r="H16" s="33">
        <v>34.491102898503897</v>
      </c>
      <c r="I16" s="34">
        <f t="shared" si="11"/>
        <v>34.34770539187857</v>
      </c>
      <c r="J16" s="33">
        <v>32.201324375822303</v>
      </c>
      <c r="K16" s="33">
        <v>32.2750466586226</v>
      </c>
      <c r="L16" s="33">
        <v>32.105309967089298</v>
      </c>
      <c r="M16" s="34">
        <f t="shared" si="12"/>
        <v>32.193893667178067</v>
      </c>
      <c r="N16" s="33">
        <v>23.8048738159114</v>
      </c>
      <c r="O16" s="33">
        <v>23.6545583091665</v>
      </c>
      <c r="P16" s="33">
        <v>23.384049732697399</v>
      </c>
      <c r="Q16" s="34">
        <f t="shared" si="13"/>
        <v>23.614493952591761</v>
      </c>
      <c r="R16" s="33">
        <v>28.9318620026155</v>
      </c>
      <c r="S16" s="33">
        <v>28.815081780298001</v>
      </c>
      <c r="T16" s="33">
        <v>28.483241882607199</v>
      </c>
      <c r="U16" s="34">
        <f t="shared" si="14"/>
        <v>28.743395221840235</v>
      </c>
      <c r="V16" s="35">
        <f t="shared" si="15"/>
        <v>26.178944587215998</v>
      </c>
      <c r="W16" s="36">
        <f t="shared" si="0"/>
        <v>3.1288582375210012</v>
      </c>
      <c r="X16" s="37">
        <f t="shared" si="1"/>
        <v>2.9846936597100004</v>
      </c>
      <c r="Y16" s="37">
        <f t="shared" si="2"/>
        <v>2.974210090389203</v>
      </c>
      <c r="Z16" s="37">
        <f t="shared" si="16"/>
        <v>3.0292539958734017</v>
      </c>
      <c r="AA16" s="37">
        <f t="shared" si="3"/>
        <v>0.12249085970434241</v>
      </c>
      <c r="AB16" s="38"/>
      <c r="AC16" s="39"/>
      <c r="AD16" s="36">
        <f t="shared" si="4"/>
        <v>9.310851774820204</v>
      </c>
      <c r="AE16" s="37">
        <f t="shared" si="5"/>
        <v>6.8832723278795989</v>
      </c>
      <c r="AF16" s="37">
        <f t="shared" si="6"/>
        <v>8.3121583112878987</v>
      </c>
      <c r="AG16" s="37">
        <f t="shared" si="17"/>
        <v>8.1687608046625666</v>
      </c>
      <c r="AH16" s="46">
        <f t="shared" si="18"/>
        <v>3.4750252965107171E-3</v>
      </c>
      <c r="AI16" s="37"/>
      <c r="AJ16" s="47"/>
      <c r="AK16" s="36">
        <f t="shared" si="7"/>
        <v>6.0223797886063046</v>
      </c>
      <c r="AL16" s="37">
        <f t="shared" si="8"/>
        <v>6.0961020714066017</v>
      </c>
      <c r="AM16" s="37">
        <f t="shared" si="9"/>
        <v>5.9263653798732996</v>
      </c>
      <c r="AN16" s="42">
        <f t="shared" si="19"/>
        <v>6.0149490799620686</v>
      </c>
      <c r="AO16" s="43">
        <f t="shared" si="20"/>
        <v>1.5463931047550348E-2</v>
      </c>
      <c r="AP16" s="43"/>
      <c r="AQ16" s="44"/>
    </row>
    <row r="17" spans="1:43" ht="15.6">
      <c r="A17" s="32" t="s">
        <v>30</v>
      </c>
      <c r="B17" s="33">
        <v>26.240154006940699</v>
      </c>
      <c r="C17" s="33">
        <v>26.0850299270721</v>
      </c>
      <c r="D17" s="33">
        <v>26.0662537459643</v>
      </c>
      <c r="E17" s="34">
        <f t="shared" si="10"/>
        <v>26.130479226659034</v>
      </c>
      <c r="F17" s="33">
        <v>30.322423901066401</v>
      </c>
      <c r="G17" s="33">
        <v>30.195765209904799</v>
      </c>
      <c r="H17" s="33">
        <v>30.168097669756001</v>
      </c>
      <c r="I17" s="34">
        <f t="shared" si="11"/>
        <v>30.228762260242402</v>
      </c>
      <c r="J17" s="33">
        <v>30.611813369359002</v>
      </c>
      <c r="K17" s="33">
        <v>31.308444146164302</v>
      </c>
      <c r="L17" s="33">
        <v>31.137868938915801</v>
      </c>
      <c r="M17" s="34">
        <f t="shared" si="12"/>
        <v>31.019375484813036</v>
      </c>
      <c r="N17" s="33">
        <v>21.185028095623998</v>
      </c>
      <c r="O17" s="33">
        <v>21.262264392706101</v>
      </c>
      <c r="P17" s="33">
        <v>21.1894345728311</v>
      </c>
      <c r="Q17" s="34">
        <f t="shared" si="13"/>
        <v>21.212242353720399</v>
      </c>
      <c r="R17" s="33">
        <v>26.003546298162799</v>
      </c>
      <c r="S17" s="33">
        <v>25.874330334862002</v>
      </c>
      <c r="T17" s="33">
        <v>25.501655904863</v>
      </c>
      <c r="U17" s="34">
        <f t="shared" si="14"/>
        <v>25.793177512629267</v>
      </c>
      <c r="V17" s="35">
        <f t="shared" si="15"/>
        <v>23.502709933174835</v>
      </c>
      <c r="W17" s="36">
        <f t="shared" si="0"/>
        <v>2.7374440737658645</v>
      </c>
      <c r="X17" s="37">
        <f t="shared" si="1"/>
        <v>2.582319993897265</v>
      </c>
      <c r="Y17" s="37">
        <f t="shared" si="2"/>
        <v>2.5635438127894652</v>
      </c>
      <c r="Z17" s="37">
        <f t="shared" si="16"/>
        <v>2.6277692934841981</v>
      </c>
      <c r="AA17" s="37">
        <f t="shared" si="3"/>
        <v>0.16179407781048319</v>
      </c>
      <c r="AB17" s="38"/>
      <c r="AC17" s="39"/>
      <c r="AD17" s="36">
        <f t="shared" si="4"/>
        <v>6.8197139678915661</v>
      </c>
      <c r="AE17" s="37">
        <f t="shared" si="5"/>
        <v>6.6930552767299645</v>
      </c>
      <c r="AF17" s="37">
        <f t="shared" si="6"/>
        <v>6.6653877365811667</v>
      </c>
      <c r="AG17" s="37">
        <f t="shared" si="17"/>
        <v>6.7260523270675661</v>
      </c>
      <c r="AH17" s="46">
        <f t="shared" si="18"/>
        <v>9.4461860946705098E-3</v>
      </c>
      <c r="AI17" s="37"/>
      <c r="AJ17" s="47"/>
      <c r="AK17" s="36">
        <f t="shared" si="7"/>
        <v>7.1091034361841672</v>
      </c>
      <c r="AL17" s="37">
        <f t="shared" si="8"/>
        <v>7.8057342129894671</v>
      </c>
      <c r="AM17" s="37">
        <f t="shared" si="9"/>
        <v>7.6351590057409666</v>
      </c>
      <c r="AN17" s="42">
        <f t="shared" si="19"/>
        <v>7.5166655516382006</v>
      </c>
      <c r="AO17" s="43">
        <f t="shared" si="20"/>
        <v>5.460824275940683E-3</v>
      </c>
      <c r="AP17" s="43"/>
      <c r="AQ17" s="44"/>
    </row>
    <row r="18" spans="1:43" ht="15.6">
      <c r="A18" s="32" t="s">
        <v>31</v>
      </c>
      <c r="B18" s="33">
        <v>25.304431085172698</v>
      </c>
      <c r="C18" s="33">
        <v>25.000914903765999</v>
      </c>
      <c r="D18" s="33">
        <v>24.353523714560801</v>
      </c>
      <c r="E18" s="34">
        <f t="shared" si="10"/>
        <v>24.886289901166503</v>
      </c>
      <c r="F18" s="33">
        <v>28.194683256307801</v>
      </c>
      <c r="G18" s="33">
        <v>28.497738065884601</v>
      </c>
      <c r="H18" s="33">
        <v>28.2775127073539</v>
      </c>
      <c r="I18" s="34">
        <f t="shared" si="11"/>
        <v>28.323311343182098</v>
      </c>
      <c r="J18" s="33">
        <v>30.026834277501901</v>
      </c>
      <c r="K18" s="33">
        <v>29.973841187444702</v>
      </c>
      <c r="L18" s="33">
        <v>29.890800605188499</v>
      </c>
      <c r="M18" s="34">
        <f t="shared" si="12"/>
        <v>29.963825356711698</v>
      </c>
      <c r="N18" s="33">
        <v>19.289951980657001</v>
      </c>
      <c r="O18" s="33">
        <v>19.146273272652699</v>
      </c>
      <c r="P18" s="33">
        <v>19.147118720480002</v>
      </c>
      <c r="Q18" s="34">
        <f t="shared" si="13"/>
        <v>19.194447991263235</v>
      </c>
      <c r="R18" s="33">
        <v>24.1498491448972</v>
      </c>
      <c r="S18" s="33">
        <v>24.1816725393779</v>
      </c>
      <c r="T18" s="33">
        <v>24.172251424665902</v>
      </c>
      <c r="U18" s="34">
        <f t="shared" si="14"/>
        <v>24.167924369647</v>
      </c>
      <c r="V18" s="35">
        <f t="shared" si="15"/>
        <v>21.681186180455118</v>
      </c>
      <c r="W18" s="36">
        <f t="shared" si="0"/>
        <v>3.6232449047175805</v>
      </c>
      <c r="X18" s="37">
        <f t="shared" si="1"/>
        <v>3.319728723310881</v>
      </c>
      <c r="Y18" s="37">
        <f t="shared" si="2"/>
        <v>2.672337534105683</v>
      </c>
      <c r="Z18" s="37">
        <f t="shared" si="16"/>
        <v>3.2051037207113815</v>
      </c>
      <c r="AA18" s="37">
        <f t="shared" si="3"/>
        <v>0.10843453985146755</v>
      </c>
      <c r="AB18" s="38"/>
      <c r="AC18" s="39"/>
      <c r="AD18" s="36">
        <f t="shared" si="4"/>
        <v>6.5134970758526833</v>
      </c>
      <c r="AE18" s="37">
        <f t="shared" si="5"/>
        <v>6.8165518854294831</v>
      </c>
      <c r="AF18" s="37">
        <f t="shared" si="6"/>
        <v>6.5963265268987819</v>
      </c>
      <c r="AG18" s="37">
        <f t="shared" si="17"/>
        <v>6.6421251627269831</v>
      </c>
      <c r="AH18" s="46">
        <f t="shared" si="18"/>
        <v>1.0012005766334297E-2</v>
      </c>
      <c r="AI18" s="37"/>
      <c r="AJ18" s="47"/>
      <c r="AK18" s="36">
        <f t="shared" si="7"/>
        <v>8.3456480970467837</v>
      </c>
      <c r="AL18" s="37">
        <f t="shared" si="8"/>
        <v>8.2926550069895839</v>
      </c>
      <c r="AM18" s="37">
        <f t="shared" si="9"/>
        <v>8.2096144247333811</v>
      </c>
      <c r="AN18" s="42">
        <f t="shared" si="19"/>
        <v>8.2826391762565823</v>
      </c>
      <c r="AO18" s="43">
        <f t="shared" si="20"/>
        <v>3.2112725331716998E-3</v>
      </c>
      <c r="AP18" s="43"/>
      <c r="AQ18" s="44"/>
    </row>
    <row r="19" spans="1:43" ht="16.2" thickBot="1">
      <c r="A19" s="50" t="s">
        <v>32</v>
      </c>
      <c r="B19" s="51">
        <v>26.374623557523702</v>
      </c>
      <c r="C19" s="51">
        <v>26.540500634587399</v>
      </c>
      <c r="D19" s="51">
        <v>26.563220522983102</v>
      </c>
      <c r="E19" s="52">
        <f t="shared" si="10"/>
        <v>26.492781571698071</v>
      </c>
      <c r="F19" s="51">
        <v>30.317316624537799</v>
      </c>
      <c r="G19" s="51">
        <v>30.8863818739256</v>
      </c>
      <c r="H19" s="51">
        <v>30.309394233098899</v>
      </c>
      <c r="I19" s="52">
        <f t="shared" si="11"/>
        <v>30.504364243854099</v>
      </c>
      <c r="J19" s="51">
        <v>32.307974574882302</v>
      </c>
      <c r="K19" s="51">
        <v>32.248664533073502</v>
      </c>
      <c r="L19" s="51">
        <v>32.317343314427497</v>
      </c>
      <c r="M19" s="52">
        <f t="shared" si="12"/>
        <v>32.291327474127769</v>
      </c>
      <c r="N19" s="51">
        <v>20.208531174298599</v>
      </c>
      <c r="O19" s="51">
        <v>20.4565401868051</v>
      </c>
      <c r="P19" s="51">
        <v>20.598884080640701</v>
      </c>
      <c r="Q19" s="52">
        <f t="shared" si="13"/>
        <v>20.421318480581466</v>
      </c>
      <c r="R19" s="51">
        <v>25.164847294756299</v>
      </c>
      <c r="S19" s="51">
        <v>25.013620713644901</v>
      </c>
      <c r="T19" s="51">
        <v>25.077268426278401</v>
      </c>
      <c r="U19" s="52">
        <f t="shared" si="14"/>
        <v>25.085245478226529</v>
      </c>
      <c r="V19" s="53">
        <f t="shared" si="15"/>
        <v>22.753281979403997</v>
      </c>
      <c r="W19" s="54">
        <f t="shared" si="0"/>
        <v>3.6213415781197043</v>
      </c>
      <c r="X19" s="55">
        <f t="shared" si="1"/>
        <v>3.7872186551834019</v>
      </c>
      <c r="Y19" s="55">
        <f t="shared" si="2"/>
        <v>3.8099385435791042</v>
      </c>
      <c r="Z19" s="55">
        <f t="shared" si="16"/>
        <v>3.7394995922940701</v>
      </c>
      <c r="AA19" s="55">
        <f t="shared" si="3"/>
        <v>7.4868383097675267E-2</v>
      </c>
      <c r="AB19" s="56"/>
      <c r="AC19" s="57"/>
      <c r="AD19" s="54">
        <f t="shared" si="4"/>
        <v>7.5640346451338019</v>
      </c>
      <c r="AE19" s="55">
        <f t="shared" si="5"/>
        <v>8.1330998945216031</v>
      </c>
      <c r="AF19" s="55">
        <f t="shared" si="6"/>
        <v>7.5561122536949021</v>
      </c>
      <c r="AG19" s="55">
        <f t="shared" si="17"/>
        <v>7.7510822644501021</v>
      </c>
      <c r="AH19" s="58">
        <f t="shared" si="18"/>
        <v>4.641856811539757E-3</v>
      </c>
      <c r="AI19" s="55"/>
      <c r="AJ19" s="59"/>
      <c r="AK19" s="54">
        <f t="shared" si="7"/>
        <v>9.5546925954783042</v>
      </c>
      <c r="AL19" s="55">
        <f t="shared" si="8"/>
        <v>9.4953825536695042</v>
      </c>
      <c r="AM19" s="55">
        <f t="shared" si="9"/>
        <v>9.5640613350234993</v>
      </c>
      <c r="AN19" s="60">
        <f t="shared" si="19"/>
        <v>9.5380454947237698</v>
      </c>
      <c r="AO19" s="61">
        <f t="shared" si="20"/>
        <v>1.3451236423975639E-3</v>
      </c>
      <c r="AP19" s="61"/>
      <c r="AQ19" s="62"/>
    </row>
    <row r="20" spans="1:43" ht="15.6">
      <c r="A20" s="64" t="s">
        <v>33</v>
      </c>
      <c r="B20" s="65">
        <v>24.028946545687401</v>
      </c>
      <c r="C20" s="65">
        <v>23.6185235120846</v>
      </c>
      <c r="D20" s="65">
        <v>24.027610390567698</v>
      </c>
      <c r="E20" s="66">
        <f t="shared" si="10"/>
        <v>23.8916934827799</v>
      </c>
      <c r="F20" s="65">
        <v>31.236202021218499</v>
      </c>
      <c r="G20" s="65">
        <v>31.292398797719802</v>
      </c>
      <c r="H20" s="65">
        <v>31.873673604263701</v>
      </c>
      <c r="I20" s="66">
        <f t="shared" si="11"/>
        <v>31.467424807734002</v>
      </c>
      <c r="J20" s="65">
        <v>28.358764948448702</v>
      </c>
      <c r="K20" s="65">
        <v>27.231540550362698</v>
      </c>
      <c r="L20" s="65">
        <v>28.056061785112199</v>
      </c>
      <c r="M20" s="66">
        <f t="shared" si="12"/>
        <v>27.882122427974537</v>
      </c>
      <c r="N20" s="65">
        <v>18.390548118914101</v>
      </c>
      <c r="O20" s="65">
        <v>17.482291818192699</v>
      </c>
      <c r="P20" s="65">
        <v>18.3619573595304</v>
      </c>
      <c r="Q20" s="66">
        <f t="shared" si="13"/>
        <v>18.078265765545734</v>
      </c>
      <c r="R20" s="65">
        <v>23.965412244176701</v>
      </c>
      <c r="S20" s="65">
        <v>24.0937174642212</v>
      </c>
      <c r="T20" s="67">
        <v>23.821456485950701</v>
      </c>
      <c r="U20" s="66">
        <f t="shared" si="14"/>
        <v>23.960195398116202</v>
      </c>
      <c r="V20" s="35">
        <f t="shared" si="15"/>
        <v>21.019230581830968</v>
      </c>
      <c r="W20" s="18">
        <f t="shared" si="0"/>
        <v>3.0097159638564328</v>
      </c>
      <c r="X20" s="19">
        <f t="shared" si="1"/>
        <v>2.5992929302536325</v>
      </c>
      <c r="Y20" s="19">
        <f t="shared" si="2"/>
        <v>3.0083798087367306</v>
      </c>
      <c r="Z20" s="19">
        <f t="shared" si="16"/>
        <v>2.872462900948932</v>
      </c>
      <c r="AA20" s="19">
        <f t="shared" si="3"/>
        <v>0.13655339604163486</v>
      </c>
      <c r="AB20" s="68">
        <f>AVERAGE(AA20:AA35)</f>
        <v>0.12536989762950354</v>
      </c>
      <c r="AC20" s="69">
        <f>STDEV(AA20:AA36)</f>
        <v>0.1001356542749335</v>
      </c>
      <c r="AD20" s="18">
        <f t="shared" si="4"/>
        <v>10.216971439387532</v>
      </c>
      <c r="AE20" s="19">
        <f t="shared" si="5"/>
        <v>10.273168215888834</v>
      </c>
      <c r="AF20" s="19">
        <f t="shared" si="6"/>
        <v>10.854443022432733</v>
      </c>
      <c r="AG20" s="19">
        <f t="shared" si="17"/>
        <v>10.448194225903032</v>
      </c>
      <c r="AH20" s="40">
        <f t="shared" si="18"/>
        <v>7.1578095281897547E-4</v>
      </c>
      <c r="AI20" s="70">
        <f>AVERAGE(AH20:AH35)</f>
        <v>3.9108253629937806E-3</v>
      </c>
      <c r="AJ20" s="71">
        <f>STDEV(AH20:AH35)</f>
        <v>3.8485751439844731E-3</v>
      </c>
      <c r="AK20" s="18">
        <f t="shared" si="7"/>
        <v>7.339534366617734</v>
      </c>
      <c r="AL20" s="19">
        <f t="shared" si="8"/>
        <v>6.2123099685317307</v>
      </c>
      <c r="AM20" s="19">
        <f t="shared" si="9"/>
        <v>7.0368312032812312</v>
      </c>
      <c r="AN20" s="28">
        <f t="shared" si="19"/>
        <v>6.8628918461435653</v>
      </c>
      <c r="AO20" s="29">
        <f t="shared" si="20"/>
        <v>8.5913952095570505E-3</v>
      </c>
      <c r="AP20" s="30">
        <f>AVERAGE(AO20:AO35)</f>
        <v>5.045624266285271E-3</v>
      </c>
      <c r="AQ20" s="31">
        <f>STDEV(AO20:AO35)</f>
        <v>3.5431720093159224E-3</v>
      </c>
    </row>
    <row r="21" spans="1:43" ht="15.6">
      <c r="A21" s="72" t="s">
        <v>34</v>
      </c>
      <c r="B21" s="73">
        <v>25.238082348067401</v>
      </c>
      <c r="C21" s="73">
        <v>25.2571189656794</v>
      </c>
      <c r="D21" s="73">
        <v>25.1729067974556</v>
      </c>
      <c r="E21" s="74">
        <f t="shared" si="10"/>
        <v>25.222702703734132</v>
      </c>
      <c r="F21" s="73">
        <v>32.292403608708099</v>
      </c>
      <c r="G21" s="73">
        <v>32.551450239751503</v>
      </c>
      <c r="H21" s="73">
        <v>32.170682765417602</v>
      </c>
      <c r="I21" s="74">
        <f t="shared" si="11"/>
        <v>32.338178871292399</v>
      </c>
      <c r="J21" s="73">
        <v>29.327087475661902</v>
      </c>
      <c r="K21" s="73">
        <v>29.219197395470399</v>
      </c>
      <c r="L21" s="73">
        <v>29.076965780579801</v>
      </c>
      <c r="M21" s="74">
        <f t="shared" si="12"/>
        <v>29.207750217237365</v>
      </c>
      <c r="N21" s="73">
        <v>19.2240564254144</v>
      </c>
      <c r="O21" s="73">
        <v>19.138003409209201</v>
      </c>
      <c r="P21" s="73">
        <v>19.136247751778601</v>
      </c>
      <c r="Q21" s="74">
        <f t="shared" si="13"/>
        <v>19.166102528800735</v>
      </c>
      <c r="R21" s="73">
        <v>24.569005330655699</v>
      </c>
      <c r="S21" s="73">
        <v>24.406704423904099</v>
      </c>
      <c r="T21" s="75">
        <v>24.446679272265399</v>
      </c>
      <c r="U21" s="74">
        <f t="shared" si="14"/>
        <v>24.474129675608399</v>
      </c>
      <c r="V21" s="35">
        <f t="shared" si="15"/>
        <v>21.820116102204565</v>
      </c>
      <c r="W21" s="36">
        <f t="shared" si="0"/>
        <v>3.4179662458628357</v>
      </c>
      <c r="X21" s="37">
        <f t="shared" si="1"/>
        <v>3.4370028634748344</v>
      </c>
      <c r="Y21" s="37">
        <f t="shared" si="2"/>
        <v>3.3527906952510342</v>
      </c>
      <c r="Z21" s="37">
        <f t="shared" si="16"/>
        <v>3.4025866015295683</v>
      </c>
      <c r="AA21" s="37">
        <f t="shared" si="3"/>
        <v>9.4562592479550484E-2</v>
      </c>
      <c r="AB21" s="38"/>
      <c r="AC21" s="45"/>
      <c r="AD21" s="36">
        <f t="shared" si="4"/>
        <v>10.472287506503534</v>
      </c>
      <c r="AE21" s="37">
        <f t="shared" si="5"/>
        <v>10.731334137546938</v>
      </c>
      <c r="AF21" s="37">
        <f t="shared" si="6"/>
        <v>10.350566663213037</v>
      </c>
      <c r="AG21" s="37">
        <f t="shared" si="17"/>
        <v>10.518062769087836</v>
      </c>
      <c r="AH21" s="46">
        <f t="shared" si="18"/>
        <v>6.8194226894417731E-4</v>
      </c>
      <c r="AI21" s="37"/>
      <c r="AJ21" s="47"/>
      <c r="AK21" s="36">
        <f t="shared" si="7"/>
        <v>7.5069713734573362</v>
      </c>
      <c r="AL21" s="37">
        <f t="shared" si="8"/>
        <v>7.3990812932658336</v>
      </c>
      <c r="AM21" s="37">
        <f t="shared" si="9"/>
        <v>7.2568496783752359</v>
      </c>
      <c r="AN21" s="42">
        <f t="shared" si="19"/>
        <v>7.3876341150328022</v>
      </c>
      <c r="AO21" s="43">
        <f t="shared" si="20"/>
        <v>5.9717350966849133E-3</v>
      </c>
      <c r="AP21" s="43"/>
      <c r="AQ21" s="44"/>
    </row>
    <row r="22" spans="1:43" ht="15.6">
      <c r="A22" s="72" t="s">
        <v>35</v>
      </c>
      <c r="B22" s="73">
        <v>24.8596396904321</v>
      </c>
      <c r="C22" s="73">
        <v>24.7396783811331</v>
      </c>
      <c r="D22" s="73">
        <v>24.6095840228196</v>
      </c>
      <c r="E22" s="74">
        <f t="shared" si="10"/>
        <v>24.736300698128264</v>
      </c>
      <c r="F22" s="73">
        <v>30.568255097518801</v>
      </c>
      <c r="G22" s="73">
        <v>30.702572978238699</v>
      </c>
      <c r="H22" s="73">
        <v>30.558126558324702</v>
      </c>
      <c r="I22" s="74">
        <f t="shared" si="11"/>
        <v>30.609651544694071</v>
      </c>
      <c r="J22" s="73">
        <v>27.881053830455599</v>
      </c>
      <c r="K22" s="73">
        <v>28.019713565448299</v>
      </c>
      <c r="L22" s="73">
        <v>28.1871758696787</v>
      </c>
      <c r="M22" s="74">
        <f t="shared" si="12"/>
        <v>28.029314421860864</v>
      </c>
      <c r="N22" s="73">
        <v>19.254201858211299</v>
      </c>
      <c r="O22" s="73">
        <v>19.2271485895841</v>
      </c>
      <c r="P22" s="73">
        <v>19.198367089590601</v>
      </c>
      <c r="Q22" s="74">
        <f t="shared" si="13"/>
        <v>19.226572512461999</v>
      </c>
      <c r="R22" s="73">
        <v>24.566237732886599</v>
      </c>
      <c r="S22" s="73">
        <v>24.628612743996101</v>
      </c>
      <c r="T22" s="75">
        <v>24.531459939079699</v>
      </c>
      <c r="U22" s="74">
        <f t="shared" si="14"/>
        <v>24.575436805320802</v>
      </c>
      <c r="V22" s="35">
        <f t="shared" si="15"/>
        <v>21.901004658891402</v>
      </c>
      <c r="W22" s="36">
        <f t="shared" si="0"/>
        <v>2.9586350315406982</v>
      </c>
      <c r="X22" s="37">
        <f t="shared" si="1"/>
        <v>2.8386737222416976</v>
      </c>
      <c r="Y22" s="37">
        <f t="shared" si="2"/>
        <v>2.7085793639281981</v>
      </c>
      <c r="Z22" s="37">
        <f t="shared" si="16"/>
        <v>2.8352960392368645</v>
      </c>
      <c r="AA22" s="37">
        <f t="shared" si="3"/>
        <v>0.14011700496743526</v>
      </c>
      <c r="AB22" s="38"/>
      <c r="AC22" s="45"/>
      <c r="AD22" s="36">
        <f t="shared" si="4"/>
        <v>8.6672504386273985</v>
      </c>
      <c r="AE22" s="37">
        <f t="shared" si="5"/>
        <v>8.8015683193472967</v>
      </c>
      <c r="AF22" s="37">
        <f t="shared" si="6"/>
        <v>8.6571218994332995</v>
      </c>
      <c r="AG22" s="37">
        <f t="shared" si="17"/>
        <v>8.7086468858026649</v>
      </c>
      <c r="AH22" s="46">
        <f t="shared" si="18"/>
        <v>2.3902100368179981E-3</v>
      </c>
      <c r="AI22" s="37"/>
      <c r="AJ22" s="47"/>
      <c r="AK22" s="36">
        <f t="shared" si="7"/>
        <v>5.9800491715641968</v>
      </c>
      <c r="AL22" s="37">
        <f t="shared" si="8"/>
        <v>6.1187089065568969</v>
      </c>
      <c r="AM22" s="37">
        <f t="shared" si="9"/>
        <v>6.2861712107872982</v>
      </c>
      <c r="AN22" s="42">
        <f t="shared" si="19"/>
        <v>6.1283097629694643</v>
      </c>
      <c r="AO22" s="43">
        <f t="shared" si="20"/>
        <v>1.4295354797834434E-2</v>
      </c>
      <c r="AP22" s="43"/>
      <c r="AQ22" s="44"/>
    </row>
    <row r="23" spans="1:43" ht="15.6">
      <c r="A23" s="72" t="s">
        <v>36</v>
      </c>
      <c r="B23" s="73">
        <v>25.613065764466601</v>
      </c>
      <c r="C23" s="73">
        <v>26.074961749511601</v>
      </c>
      <c r="D23" s="73">
        <v>26.0047448664568</v>
      </c>
      <c r="E23" s="74">
        <f t="shared" si="10"/>
        <v>25.897590793478333</v>
      </c>
      <c r="F23" s="73">
        <v>29.736180025101699</v>
      </c>
      <c r="G23" s="73">
        <v>29.196105758236399</v>
      </c>
      <c r="H23" s="73">
        <v>29.4611776185845</v>
      </c>
      <c r="I23" s="74">
        <f t="shared" si="11"/>
        <v>29.464487800640867</v>
      </c>
      <c r="J23" s="73">
        <v>31.106912508626699</v>
      </c>
      <c r="K23" s="73">
        <v>30.695588149960098</v>
      </c>
      <c r="L23" s="73">
        <v>30.6369068301703</v>
      </c>
      <c r="M23" s="74">
        <f t="shared" si="12"/>
        <v>30.813135829585701</v>
      </c>
      <c r="N23" s="73">
        <v>20.8823068623464</v>
      </c>
      <c r="O23" s="73">
        <v>20.645172447987001</v>
      </c>
      <c r="P23" s="73">
        <v>20.6956503306765</v>
      </c>
      <c r="Q23" s="74">
        <f t="shared" si="13"/>
        <v>20.741043213669968</v>
      </c>
      <c r="R23" s="73">
        <v>25.392287559875701</v>
      </c>
      <c r="S23" s="73">
        <v>25.470097801060099</v>
      </c>
      <c r="T23" s="75">
        <v>25.730913645258401</v>
      </c>
      <c r="U23" s="74">
        <f t="shared" si="14"/>
        <v>25.5310996687314</v>
      </c>
      <c r="V23" s="35">
        <f t="shared" si="15"/>
        <v>23.136071441200684</v>
      </c>
      <c r="W23" s="36">
        <f t="shared" si="0"/>
        <v>2.4769943232659166</v>
      </c>
      <c r="X23" s="37">
        <f t="shared" si="1"/>
        <v>2.938890308310917</v>
      </c>
      <c r="Y23" s="37">
        <f t="shared" si="2"/>
        <v>2.8686734252561159</v>
      </c>
      <c r="Z23" s="37">
        <f t="shared" si="16"/>
        <v>2.76151935227765</v>
      </c>
      <c r="AA23" s="37">
        <f t="shared" si="3"/>
        <v>0.14746869646332289</v>
      </c>
      <c r="AB23" s="38"/>
      <c r="AC23" s="45"/>
      <c r="AD23" s="36">
        <f t="shared" si="4"/>
        <v>6.6001085839010152</v>
      </c>
      <c r="AE23" s="37">
        <f t="shared" si="5"/>
        <v>6.0600343170357149</v>
      </c>
      <c r="AF23" s="37">
        <f t="shared" si="6"/>
        <v>6.325106177383816</v>
      </c>
      <c r="AG23" s="37">
        <f t="shared" si="17"/>
        <v>6.3284163594401823</v>
      </c>
      <c r="AH23" s="46">
        <f t="shared" si="18"/>
        <v>1.2443909694112049E-2</v>
      </c>
      <c r="AI23" s="37"/>
      <c r="AJ23" s="47"/>
      <c r="AK23" s="36">
        <f t="shared" si="7"/>
        <v>7.9708410674260151</v>
      </c>
      <c r="AL23" s="37">
        <f t="shared" si="8"/>
        <v>7.5595167087594142</v>
      </c>
      <c r="AM23" s="37">
        <f t="shared" si="9"/>
        <v>7.500835388969616</v>
      </c>
      <c r="AN23" s="42">
        <f t="shared" si="19"/>
        <v>7.6770643883850154</v>
      </c>
      <c r="AO23" s="43">
        <f t="shared" si="20"/>
        <v>4.886223639098671E-3</v>
      </c>
      <c r="AP23" s="43"/>
      <c r="AQ23" s="44"/>
    </row>
    <row r="24" spans="1:43" ht="15.6">
      <c r="A24" s="72" t="s">
        <v>37</v>
      </c>
      <c r="B24" s="73">
        <v>25.490513982118301</v>
      </c>
      <c r="C24" s="73">
        <v>25.217156847189401</v>
      </c>
      <c r="D24" s="73">
        <v>25.103031801375899</v>
      </c>
      <c r="E24" s="74">
        <f t="shared" si="10"/>
        <v>25.270234210227869</v>
      </c>
      <c r="F24" s="73">
        <v>31.252974027003301</v>
      </c>
      <c r="G24" s="73">
        <v>30.9041710004687</v>
      </c>
      <c r="H24" s="73">
        <v>31.451421164513999</v>
      </c>
      <c r="I24" s="74">
        <f t="shared" si="11"/>
        <v>31.202855397328666</v>
      </c>
      <c r="J24" s="73">
        <v>30.3322121745889</v>
      </c>
      <c r="K24" s="73">
        <v>30.225050509861902</v>
      </c>
      <c r="L24" s="73">
        <v>30.384599346499101</v>
      </c>
      <c r="M24" s="74">
        <f t="shared" si="12"/>
        <v>30.313954010316635</v>
      </c>
      <c r="N24" s="73">
        <v>21.094344534193802</v>
      </c>
      <c r="O24" s="73">
        <v>20.942809964024399</v>
      </c>
      <c r="P24" s="73">
        <v>20.978148047645199</v>
      </c>
      <c r="Q24" s="74">
        <f t="shared" si="13"/>
        <v>21.005100848621133</v>
      </c>
      <c r="R24" s="73">
        <v>26.382024123133402</v>
      </c>
      <c r="S24" s="73">
        <v>26.204107294848601</v>
      </c>
      <c r="T24" s="75">
        <v>26.3901243226228</v>
      </c>
      <c r="U24" s="74">
        <f t="shared" si="14"/>
        <v>26.3254185802016</v>
      </c>
      <c r="V24" s="35">
        <f t="shared" si="15"/>
        <v>23.665259714411366</v>
      </c>
      <c r="W24" s="36">
        <f t="shared" si="0"/>
        <v>1.825254267706935</v>
      </c>
      <c r="X24" s="37">
        <f t="shared" si="1"/>
        <v>1.5518971327780342</v>
      </c>
      <c r="Y24" s="37">
        <f t="shared" si="2"/>
        <v>1.4377720869645323</v>
      </c>
      <c r="Z24" s="37">
        <f t="shared" si="16"/>
        <v>1.6049744958165004</v>
      </c>
      <c r="AA24" s="37">
        <f t="shared" si="3"/>
        <v>0.32874150154242338</v>
      </c>
      <c r="AB24" s="38"/>
      <c r="AC24" s="45"/>
      <c r="AD24" s="36">
        <f t="shared" si="4"/>
        <v>7.5877143125919346</v>
      </c>
      <c r="AE24" s="37">
        <f t="shared" si="5"/>
        <v>7.2389112860573341</v>
      </c>
      <c r="AF24" s="37">
        <f t="shared" si="6"/>
        <v>7.7861614501026324</v>
      </c>
      <c r="AG24" s="37">
        <f t="shared" si="17"/>
        <v>7.5375956829173001</v>
      </c>
      <c r="AH24" s="46">
        <f t="shared" si="18"/>
        <v>5.3821723928628058E-3</v>
      </c>
      <c r="AI24" s="37"/>
      <c r="AJ24" s="47"/>
      <c r="AK24" s="36">
        <f t="shared" si="7"/>
        <v>6.6669524601775336</v>
      </c>
      <c r="AL24" s="37">
        <f t="shared" si="8"/>
        <v>6.5597907954505352</v>
      </c>
      <c r="AM24" s="37">
        <f t="shared" si="9"/>
        <v>6.7193396320877348</v>
      </c>
      <c r="AN24" s="42">
        <f t="shared" si="19"/>
        <v>6.6486942959052682</v>
      </c>
      <c r="AO24" s="43">
        <f t="shared" si="20"/>
        <v>9.9665209714289733E-3</v>
      </c>
      <c r="AP24" s="43"/>
      <c r="AQ24" s="44"/>
    </row>
    <row r="25" spans="1:43" ht="15.6">
      <c r="A25" s="72" t="s">
        <v>38</v>
      </c>
      <c r="B25" s="73">
        <v>26.159515340049801</v>
      </c>
      <c r="C25" s="73">
        <v>25.696135592765799</v>
      </c>
      <c r="D25" s="73">
        <v>25.761493005009299</v>
      </c>
      <c r="E25" s="74">
        <f t="shared" si="10"/>
        <v>25.872381312608297</v>
      </c>
      <c r="F25" s="73">
        <v>31.631867779550699</v>
      </c>
      <c r="G25" s="73">
        <v>31.816185568964901</v>
      </c>
      <c r="H25" s="73">
        <v>33.408559806562202</v>
      </c>
      <c r="I25" s="74">
        <f t="shared" si="11"/>
        <v>32.285537718359272</v>
      </c>
      <c r="J25" s="73">
        <v>30.340886353985699</v>
      </c>
      <c r="K25" s="73">
        <v>30.1029079020452</v>
      </c>
      <c r="L25" s="73">
        <v>30.3533599795452</v>
      </c>
      <c r="M25" s="74">
        <f t="shared" si="12"/>
        <v>30.265718078525367</v>
      </c>
      <c r="N25" s="73">
        <v>20.340791313976901</v>
      </c>
      <c r="O25" s="73">
        <v>20.5909527573688</v>
      </c>
      <c r="P25" s="73">
        <v>20.5783785277014</v>
      </c>
      <c r="Q25" s="74">
        <f t="shared" si="13"/>
        <v>20.503374199682369</v>
      </c>
      <c r="R25" s="73">
        <v>25.981217394469699</v>
      </c>
      <c r="S25" s="73">
        <v>26.066251151968999</v>
      </c>
      <c r="T25" s="75">
        <v>25.897292906809501</v>
      </c>
      <c r="U25" s="74">
        <f t="shared" si="14"/>
        <v>25.981587151082731</v>
      </c>
      <c r="V25" s="35">
        <f t="shared" si="15"/>
        <v>23.242480675382552</v>
      </c>
      <c r="W25" s="36">
        <f t="shared" si="0"/>
        <v>2.9170346646672485</v>
      </c>
      <c r="X25" s="37">
        <f t="shared" si="1"/>
        <v>2.4536549173832469</v>
      </c>
      <c r="Y25" s="37">
        <f t="shared" si="2"/>
        <v>2.5190123296267473</v>
      </c>
      <c r="Z25" s="37">
        <f t="shared" si="16"/>
        <v>2.6299006372257474</v>
      </c>
      <c r="AA25" s="37">
        <f t="shared" si="3"/>
        <v>0.16155523024423366</v>
      </c>
      <c r="AB25" s="38"/>
      <c r="AC25" s="45"/>
      <c r="AD25" s="36">
        <f t="shared" si="4"/>
        <v>8.3893871041681471</v>
      </c>
      <c r="AE25" s="37">
        <f t="shared" si="5"/>
        <v>8.5737048935823488</v>
      </c>
      <c r="AF25" s="37">
        <f t="shared" si="6"/>
        <v>10.16607913117965</v>
      </c>
      <c r="AG25" s="37">
        <f t="shared" si="17"/>
        <v>9.0430570429767148</v>
      </c>
      <c r="AH25" s="46">
        <f t="shared" si="18"/>
        <v>1.895695493044367E-3</v>
      </c>
      <c r="AI25" s="37"/>
      <c r="AJ25" s="47"/>
      <c r="AK25" s="36">
        <f t="shared" si="7"/>
        <v>7.0984056786031466</v>
      </c>
      <c r="AL25" s="37">
        <f t="shared" si="8"/>
        <v>6.8604272266626474</v>
      </c>
      <c r="AM25" s="37">
        <f t="shared" si="9"/>
        <v>7.1108793041626477</v>
      </c>
      <c r="AN25" s="42">
        <f t="shared" si="19"/>
        <v>7.0232374031428142</v>
      </c>
      <c r="AO25" s="43">
        <f t="shared" si="20"/>
        <v>7.6876725206434645E-3</v>
      </c>
      <c r="AP25" s="43"/>
      <c r="AQ25" s="44"/>
    </row>
    <row r="26" spans="1:43" ht="15.6">
      <c r="A26" s="72" t="s">
        <v>39</v>
      </c>
      <c r="B26" s="73">
        <v>26.781274295622701</v>
      </c>
      <c r="C26" s="73">
        <v>26.895694654661099</v>
      </c>
      <c r="D26" s="73">
        <v>26.755984106852399</v>
      </c>
      <c r="E26" s="74">
        <f t="shared" si="10"/>
        <v>26.810984352378735</v>
      </c>
      <c r="F26" s="73">
        <v>30.404735705011898</v>
      </c>
      <c r="G26" s="73">
        <v>30.635979062027999</v>
      </c>
      <c r="H26" s="73">
        <v>30.185351995120801</v>
      </c>
      <c r="I26" s="74">
        <f t="shared" si="11"/>
        <v>30.408688920720234</v>
      </c>
      <c r="J26" s="73">
        <v>31.599434573838199</v>
      </c>
      <c r="K26" s="73">
        <v>31.597027632444998</v>
      </c>
      <c r="L26" s="73">
        <v>32.181998765313701</v>
      </c>
      <c r="M26" s="74">
        <f t="shared" si="12"/>
        <v>31.79282032386563</v>
      </c>
      <c r="N26" s="73">
        <v>21.214231448075701</v>
      </c>
      <c r="O26" s="73">
        <v>21.059368654795801</v>
      </c>
      <c r="P26" s="73">
        <v>21.1897717575016</v>
      </c>
      <c r="Q26" s="74">
        <f t="shared" si="13"/>
        <v>21.154457286791033</v>
      </c>
      <c r="R26" s="73">
        <v>26.283746725294101</v>
      </c>
      <c r="S26" s="73">
        <v>26.317182879099299</v>
      </c>
      <c r="T26" s="75">
        <v>26.243202178429598</v>
      </c>
      <c r="U26" s="74">
        <f t="shared" si="14"/>
        <v>26.281377260940999</v>
      </c>
      <c r="V26" s="35">
        <f t="shared" si="15"/>
        <v>23.717917273866014</v>
      </c>
      <c r="W26" s="36">
        <f t="shared" si="0"/>
        <v>3.063357021756687</v>
      </c>
      <c r="X26" s="37">
        <f t="shared" si="1"/>
        <v>3.1777773807950851</v>
      </c>
      <c r="Y26" s="37">
        <f t="shared" si="2"/>
        <v>3.0380668329863845</v>
      </c>
      <c r="Z26" s="37">
        <f t="shared" si="16"/>
        <v>3.093067078512719</v>
      </c>
      <c r="AA26" s="37">
        <f t="shared" si="3"/>
        <v>0.11719093810475323</v>
      </c>
      <c r="AB26" s="38"/>
      <c r="AC26" s="45"/>
      <c r="AD26" s="36">
        <f t="shared" si="4"/>
        <v>6.686818431145884</v>
      </c>
      <c r="AE26" s="37">
        <f t="shared" si="5"/>
        <v>6.9180617881619852</v>
      </c>
      <c r="AF26" s="37">
        <f t="shared" si="6"/>
        <v>6.4674347212547865</v>
      </c>
      <c r="AG26" s="37">
        <f t="shared" si="17"/>
        <v>6.6907716468542189</v>
      </c>
      <c r="AH26" s="46">
        <f t="shared" si="18"/>
        <v>9.6800375091649522E-3</v>
      </c>
      <c r="AI26" s="37"/>
      <c r="AJ26" s="47"/>
      <c r="AK26" s="36">
        <f t="shared" si="7"/>
        <v>7.8815172999721845</v>
      </c>
      <c r="AL26" s="37">
        <f t="shared" si="8"/>
        <v>7.8791103585789841</v>
      </c>
      <c r="AM26" s="37">
        <f t="shared" si="9"/>
        <v>8.4640814914476863</v>
      </c>
      <c r="AN26" s="42">
        <f t="shared" si="19"/>
        <v>8.0749030499996177</v>
      </c>
      <c r="AO26" s="43">
        <f t="shared" si="20"/>
        <v>3.7086168729402944E-3</v>
      </c>
      <c r="AP26" s="43"/>
      <c r="AQ26" s="44"/>
    </row>
    <row r="27" spans="1:43" ht="15.6">
      <c r="A27" s="72" t="s">
        <v>40</v>
      </c>
      <c r="B27" s="73">
        <v>25.4819922546444</v>
      </c>
      <c r="C27" s="73">
        <v>25.595528512906299</v>
      </c>
      <c r="D27" s="73">
        <v>25.650863118393001</v>
      </c>
      <c r="E27" s="74">
        <f t="shared" si="10"/>
        <v>25.576127961981232</v>
      </c>
      <c r="F27" s="73">
        <v>30.572758388056101</v>
      </c>
      <c r="G27" s="73">
        <v>30.783438946556601</v>
      </c>
      <c r="H27" s="73">
        <v>30.661878402684099</v>
      </c>
      <c r="I27" s="74">
        <f t="shared" si="11"/>
        <v>30.672691912432267</v>
      </c>
      <c r="J27" s="73">
        <v>29.706604231916302</v>
      </c>
      <c r="K27" s="73">
        <v>29.863287476739501</v>
      </c>
      <c r="L27" s="73">
        <v>29.941826045661099</v>
      </c>
      <c r="M27" s="74">
        <f t="shared" si="12"/>
        <v>29.837239251438969</v>
      </c>
      <c r="N27" s="73">
        <v>19.132274824003499</v>
      </c>
      <c r="O27" s="73">
        <v>19.172564205676299</v>
      </c>
      <c r="P27" s="73">
        <v>19.356769078273199</v>
      </c>
      <c r="Q27" s="74">
        <f t="shared" si="13"/>
        <v>19.220536035984335</v>
      </c>
      <c r="R27" s="73">
        <v>24.599250381810599</v>
      </c>
      <c r="S27" s="73">
        <v>24.5133133991894</v>
      </c>
      <c r="T27" s="75">
        <v>24.824887738510501</v>
      </c>
      <c r="U27" s="74">
        <f t="shared" si="14"/>
        <v>24.645817173170169</v>
      </c>
      <c r="V27" s="35">
        <f t="shared" si="15"/>
        <v>21.933176604577252</v>
      </c>
      <c r="W27" s="36">
        <f t="shared" si="0"/>
        <v>3.5488156500671479</v>
      </c>
      <c r="X27" s="37">
        <f t="shared" si="1"/>
        <v>3.6623519083290468</v>
      </c>
      <c r="Y27" s="37">
        <f t="shared" si="2"/>
        <v>3.7176865138157495</v>
      </c>
      <c r="Z27" s="37">
        <f t="shared" si="16"/>
        <v>3.6429513574039816</v>
      </c>
      <c r="AA27" s="37">
        <f t="shared" si="3"/>
        <v>8.0050190298113513E-2</v>
      </c>
      <c r="AB27" s="38"/>
      <c r="AC27" s="45"/>
      <c r="AD27" s="36">
        <f t="shared" si="4"/>
        <v>8.6395817834788495</v>
      </c>
      <c r="AE27" s="37">
        <f t="shared" si="5"/>
        <v>8.8502623419793487</v>
      </c>
      <c r="AF27" s="37">
        <f t="shared" si="6"/>
        <v>8.7287017981068473</v>
      </c>
      <c r="AG27" s="37">
        <f t="shared" si="17"/>
        <v>8.7395153078550152</v>
      </c>
      <c r="AH27" s="46">
        <f t="shared" si="18"/>
        <v>2.339611485815284E-3</v>
      </c>
      <c r="AI27" s="37"/>
      <c r="AJ27" s="47"/>
      <c r="AK27" s="36">
        <f t="shared" si="7"/>
        <v>7.7734276273390499</v>
      </c>
      <c r="AL27" s="37">
        <f t="shared" si="8"/>
        <v>7.9301108721622491</v>
      </c>
      <c r="AM27" s="37">
        <f t="shared" si="9"/>
        <v>8.0086494410838469</v>
      </c>
      <c r="AN27" s="42">
        <f t="shared" si="19"/>
        <v>7.904062646861715</v>
      </c>
      <c r="AO27" s="43">
        <f t="shared" si="20"/>
        <v>4.17484211299391E-3</v>
      </c>
      <c r="AP27" s="43"/>
      <c r="AQ27" s="44"/>
    </row>
    <row r="28" spans="1:43" ht="15.6">
      <c r="A28" s="72" t="s">
        <v>41</v>
      </c>
      <c r="B28" s="73">
        <v>25.711039712630601</v>
      </c>
      <c r="C28" s="73">
        <v>25.542194400328398</v>
      </c>
      <c r="D28" s="73">
        <v>25.495611889698999</v>
      </c>
      <c r="E28" s="74">
        <f t="shared" si="10"/>
        <v>25.582948667552667</v>
      </c>
      <c r="F28" s="73">
        <v>31.888673385372801</v>
      </c>
      <c r="G28" s="73">
        <v>31.3010452578262</v>
      </c>
      <c r="H28" s="73">
        <v>31.3546667851199</v>
      </c>
      <c r="I28" s="74">
        <f t="shared" si="11"/>
        <v>31.514795142772968</v>
      </c>
      <c r="J28" s="73">
        <v>29.748596301689599</v>
      </c>
      <c r="K28" s="73">
        <v>29.8236158825232</v>
      </c>
      <c r="L28" s="73">
        <v>29.701871032495401</v>
      </c>
      <c r="M28" s="74">
        <f t="shared" si="12"/>
        <v>29.758027738902737</v>
      </c>
      <c r="N28" s="73">
        <v>19.2550361666861</v>
      </c>
      <c r="O28" s="73">
        <v>18.862190367127099</v>
      </c>
      <c r="P28" s="73">
        <v>19.168026219966599</v>
      </c>
      <c r="Q28" s="74">
        <f t="shared" si="13"/>
        <v>19.09508425125993</v>
      </c>
      <c r="R28" s="73">
        <v>24.312070659378101</v>
      </c>
      <c r="S28" s="73">
        <v>24.248982671636501</v>
      </c>
      <c r="T28" s="75">
        <v>24.312033880639099</v>
      </c>
      <c r="U28" s="74">
        <f t="shared" si="14"/>
        <v>24.291029070551236</v>
      </c>
      <c r="V28" s="35">
        <f t="shared" si="15"/>
        <v>21.693056660905583</v>
      </c>
      <c r="W28" s="36">
        <f t="shared" si="0"/>
        <v>4.0179830517250181</v>
      </c>
      <c r="X28" s="37">
        <f t="shared" si="1"/>
        <v>3.8491377394228152</v>
      </c>
      <c r="Y28" s="37">
        <f t="shared" si="2"/>
        <v>3.8025552287934161</v>
      </c>
      <c r="Z28" s="37">
        <f t="shared" si="16"/>
        <v>3.889892006647083</v>
      </c>
      <c r="AA28" s="37">
        <f t="shared" si="3"/>
        <v>6.7456814091793285E-2</v>
      </c>
      <c r="AB28" s="38"/>
      <c r="AC28" s="45"/>
      <c r="AD28" s="36">
        <f t="shared" si="4"/>
        <v>10.195616724467218</v>
      </c>
      <c r="AE28" s="37">
        <f t="shared" si="5"/>
        <v>9.6079885969206167</v>
      </c>
      <c r="AF28" s="37">
        <f t="shared" si="6"/>
        <v>9.6616101242143166</v>
      </c>
      <c r="AG28" s="37">
        <f t="shared" si="17"/>
        <v>9.8217384818673832</v>
      </c>
      <c r="AH28" s="46">
        <f t="shared" si="18"/>
        <v>1.1049995658554493E-3</v>
      </c>
      <c r="AI28" s="37"/>
      <c r="AJ28" s="47"/>
      <c r="AK28" s="36">
        <f t="shared" si="7"/>
        <v>8.0555396407840156</v>
      </c>
      <c r="AL28" s="37">
        <f t="shared" si="8"/>
        <v>8.1305592216176166</v>
      </c>
      <c r="AM28" s="37">
        <f t="shared" si="9"/>
        <v>8.0088143715898177</v>
      </c>
      <c r="AN28" s="42">
        <f t="shared" si="19"/>
        <v>8.06497107799715</v>
      </c>
      <c r="AO28" s="43">
        <f t="shared" si="20"/>
        <v>3.7342362570989456E-3</v>
      </c>
      <c r="AP28" s="43"/>
      <c r="AQ28" s="44"/>
    </row>
    <row r="29" spans="1:43" ht="15.6">
      <c r="A29" s="72" t="s">
        <v>42</v>
      </c>
      <c r="B29" s="73">
        <v>26.8463046263759</v>
      </c>
      <c r="C29" s="73">
        <v>26.193602113642299</v>
      </c>
      <c r="D29" s="73">
        <v>26.229822058396699</v>
      </c>
      <c r="E29" s="74">
        <f t="shared" si="10"/>
        <v>26.423242932804964</v>
      </c>
      <c r="F29" s="73">
        <v>30.715146997547599</v>
      </c>
      <c r="G29" s="73">
        <v>30.695045046412101</v>
      </c>
      <c r="H29" s="73">
        <v>31.050264366605699</v>
      </c>
      <c r="I29" s="74">
        <f t="shared" si="11"/>
        <v>30.820152136855132</v>
      </c>
      <c r="J29" s="73">
        <v>32.358184067588503</v>
      </c>
      <c r="K29" s="73">
        <v>32.344397856033297</v>
      </c>
      <c r="L29" s="73">
        <v>32.503505134191499</v>
      </c>
      <c r="M29" s="74">
        <f t="shared" si="12"/>
        <v>32.402029019271104</v>
      </c>
      <c r="N29" s="73">
        <v>21.3355259343755</v>
      </c>
      <c r="O29" s="73">
        <v>21.168294837326201</v>
      </c>
      <c r="P29" s="73">
        <v>21.336102650627101</v>
      </c>
      <c r="Q29" s="74">
        <f t="shared" si="13"/>
        <v>21.279974474109597</v>
      </c>
      <c r="R29" s="73">
        <v>27.103215788502801</v>
      </c>
      <c r="S29" s="73">
        <v>27.004293886745799</v>
      </c>
      <c r="T29" s="75">
        <v>27.020465253424199</v>
      </c>
      <c r="U29" s="74">
        <f t="shared" si="14"/>
        <v>27.042658309557599</v>
      </c>
      <c r="V29" s="35">
        <f t="shared" si="15"/>
        <v>24.161316391833598</v>
      </c>
      <c r="W29" s="36">
        <f t="shared" si="0"/>
        <v>2.6849882345423026</v>
      </c>
      <c r="X29" s="37">
        <f t="shared" si="1"/>
        <v>2.0322857218087016</v>
      </c>
      <c r="Y29" s="37">
        <f t="shared" si="2"/>
        <v>2.0685056665631016</v>
      </c>
      <c r="Z29" s="37">
        <f t="shared" si="16"/>
        <v>2.2619265409713685</v>
      </c>
      <c r="AA29" s="37">
        <f t="shared" si="3"/>
        <v>0.20849337673475365</v>
      </c>
      <c r="AB29" s="38"/>
      <c r="AC29" s="45"/>
      <c r="AD29" s="36">
        <f t="shared" si="4"/>
        <v>6.5538306057140012</v>
      </c>
      <c r="AE29" s="37">
        <f t="shared" si="5"/>
        <v>6.5337286545785034</v>
      </c>
      <c r="AF29" s="37">
        <f t="shared" si="6"/>
        <v>6.8889479747721012</v>
      </c>
      <c r="AG29" s="37">
        <f t="shared" si="17"/>
        <v>6.658835745021535</v>
      </c>
      <c r="AH29" s="46">
        <f t="shared" si="18"/>
        <v>9.8967068115978288E-3</v>
      </c>
      <c r="AI29" s="37"/>
      <c r="AJ29" s="47"/>
      <c r="AK29" s="36">
        <f t="shared" si="7"/>
        <v>8.1968676757549055</v>
      </c>
      <c r="AL29" s="37">
        <f t="shared" si="8"/>
        <v>8.1830814641996987</v>
      </c>
      <c r="AM29" s="37">
        <f t="shared" si="9"/>
        <v>8.3421887423579015</v>
      </c>
      <c r="AN29" s="42">
        <f t="shared" si="19"/>
        <v>8.2407126274375013</v>
      </c>
      <c r="AO29" s="43">
        <f t="shared" si="20"/>
        <v>3.3059654725485859E-3</v>
      </c>
      <c r="AP29" s="43"/>
      <c r="AQ29" s="44"/>
    </row>
    <row r="30" spans="1:43" ht="15.6">
      <c r="A30" s="72" t="s">
        <v>43</v>
      </c>
      <c r="B30" s="73">
        <v>26.282423571395899</v>
      </c>
      <c r="C30" s="73">
        <v>26.333746741846198</v>
      </c>
      <c r="D30" s="73">
        <v>26.188618795001801</v>
      </c>
      <c r="E30" s="74">
        <f t="shared" si="10"/>
        <v>26.268263036081297</v>
      </c>
      <c r="F30" s="73">
        <v>32.009061919521798</v>
      </c>
      <c r="G30" s="73">
        <v>32.185405784023501</v>
      </c>
      <c r="H30" s="73">
        <v>32.3594033166912</v>
      </c>
      <c r="I30" s="74">
        <f t="shared" si="11"/>
        <v>32.184623673412169</v>
      </c>
      <c r="J30" s="73">
        <v>32.173391144492598</v>
      </c>
      <c r="K30" s="73">
        <v>31.922672480572299</v>
      </c>
      <c r="L30" s="73">
        <v>32.7043559730688</v>
      </c>
      <c r="M30" s="74">
        <f t="shared" si="12"/>
        <v>32.266806532711236</v>
      </c>
      <c r="N30" s="73">
        <v>20.069707794962699</v>
      </c>
      <c r="O30" s="73">
        <v>20.071288542288499</v>
      </c>
      <c r="P30" s="73">
        <v>20.069987955316801</v>
      </c>
      <c r="Q30" s="74">
        <f t="shared" si="13"/>
        <v>20.070328097522665</v>
      </c>
      <c r="R30" s="73">
        <v>25.3688483666268</v>
      </c>
      <c r="S30" s="73">
        <v>25.1569813319711</v>
      </c>
      <c r="T30" s="75">
        <v>25.072563159126201</v>
      </c>
      <c r="U30" s="74">
        <f t="shared" si="14"/>
        <v>25.199464285908036</v>
      </c>
      <c r="V30" s="35">
        <f t="shared" si="15"/>
        <v>22.634896191715349</v>
      </c>
      <c r="W30" s="36">
        <f t="shared" si="0"/>
        <v>3.6475273796805503</v>
      </c>
      <c r="X30" s="37">
        <f t="shared" si="1"/>
        <v>3.6988505501308495</v>
      </c>
      <c r="Y30" s="37">
        <f t="shared" si="2"/>
        <v>3.5537226032864524</v>
      </c>
      <c r="Z30" s="37">
        <f t="shared" si="16"/>
        <v>3.6333668443659506</v>
      </c>
      <c r="AA30" s="37">
        <f t="shared" si="3"/>
        <v>8.0583772449600341E-2</v>
      </c>
      <c r="AB30" s="38"/>
      <c r="AC30" s="45"/>
      <c r="AD30" s="36">
        <f t="shared" si="4"/>
        <v>9.3741657278064494</v>
      </c>
      <c r="AE30" s="37">
        <f t="shared" si="5"/>
        <v>9.5505095923081527</v>
      </c>
      <c r="AF30" s="37">
        <f t="shared" si="6"/>
        <v>9.724507124975851</v>
      </c>
      <c r="AG30" s="37">
        <f t="shared" si="17"/>
        <v>9.5497274816968183</v>
      </c>
      <c r="AH30" s="46">
        <f t="shared" si="18"/>
        <v>1.3342757028342784E-3</v>
      </c>
      <c r="AI30" s="37"/>
      <c r="AJ30" s="47"/>
      <c r="AK30" s="36">
        <f t="shared" si="7"/>
        <v>9.5384949527772491</v>
      </c>
      <c r="AL30" s="37">
        <f t="shared" si="8"/>
        <v>9.2877762888569499</v>
      </c>
      <c r="AM30" s="37">
        <f t="shared" si="9"/>
        <v>10.069459781353451</v>
      </c>
      <c r="AN30" s="42">
        <f t="shared" si="19"/>
        <v>9.6319103409958835</v>
      </c>
      <c r="AO30" s="43">
        <f t="shared" si="20"/>
        <v>1.2603932591639835E-3</v>
      </c>
      <c r="AP30" s="43"/>
      <c r="AQ30" s="44"/>
    </row>
    <row r="31" spans="1:43" ht="15.6">
      <c r="A31" s="72" t="s">
        <v>44</v>
      </c>
      <c r="B31" s="73">
        <v>26.059674160761201</v>
      </c>
      <c r="C31" s="73">
        <v>26.264112694756601</v>
      </c>
      <c r="D31" s="73">
        <v>26.355243301376401</v>
      </c>
      <c r="E31" s="74">
        <f t="shared" si="10"/>
        <v>26.226343385631399</v>
      </c>
      <c r="F31" s="73">
        <v>33.429856916240901</v>
      </c>
      <c r="G31" s="73">
        <v>33.808591238074101</v>
      </c>
      <c r="H31" s="73">
        <v>35.055220245116601</v>
      </c>
      <c r="I31" s="74">
        <f t="shared" si="11"/>
        <v>34.097889466477199</v>
      </c>
      <c r="J31" s="73">
        <v>32.3906306885481</v>
      </c>
      <c r="K31" s="73">
        <v>33.285667868032697</v>
      </c>
      <c r="L31" s="73">
        <v>32.585058392634402</v>
      </c>
      <c r="M31" s="74">
        <f t="shared" si="12"/>
        <v>32.753785649738404</v>
      </c>
      <c r="N31" s="73">
        <v>20.845597046139101</v>
      </c>
      <c r="O31" s="73">
        <v>20.696243528605901</v>
      </c>
      <c r="P31" s="73">
        <v>20.8792313854292</v>
      </c>
      <c r="Q31" s="74">
        <f t="shared" si="13"/>
        <v>20.807023986724733</v>
      </c>
      <c r="R31" s="73">
        <v>26.2074115269746</v>
      </c>
      <c r="S31" s="73">
        <v>26.17868698266</v>
      </c>
      <c r="T31" s="75">
        <v>26.141157958422099</v>
      </c>
      <c r="U31" s="74">
        <f t="shared" si="14"/>
        <v>26.175752156018898</v>
      </c>
      <c r="V31" s="35">
        <f t="shared" si="15"/>
        <v>23.491388071371816</v>
      </c>
      <c r="W31" s="36">
        <f t="shared" si="0"/>
        <v>2.5682860893893853</v>
      </c>
      <c r="X31" s="37">
        <f t="shared" si="1"/>
        <v>2.7727246233847858</v>
      </c>
      <c r="Y31" s="37">
        <f t="shared" si="2"/>
        <v>2.8638552300045852</v>
      </c>
      <c r="Z31" s="37">
        <f t="shared" si="16"/>
        <v>2.7349553142595853</v>
      </c>
      <c r="AA31" s="37">
        <f t="shared" si="3"/>
        <v>0.15020915866648818</v>
      </c>
      <c r="AB31" s="38"/>
      <c r="AC31" s="45"/>
      <c r="AD31" s="36">
        <f t="shared" si="4"/>
        <v>9.9384688448690852</v>
      </c>
      <c r="AE31" s="37">
        <f t="shared" si="5"/>
        <v>10.317203166702285</v>
      </c>
      <c r="AF31" s="37">
        <f t="shared" si="6"/>
        <v>11.563832173744785</v>
      </c>
      <c r="AG31" s="37">
        <f t="shared" si="17"/>
        <v>10.606501395105385</v>
      </c>
      <c r="AH31" s="46">
        <f t="shared" si="18"/>
        <v>6.4139405622684576E-4</v>
      </c>
      <c r="AI31" s="37"/>
      <c r="AJ31" s="47"/>
      <c r="AK31" s="36">
        <f t="shared" si="7"/>
        <v>8.8992426171762844</v>
      </c>
      <c r="AL31" s="37">
        <f t="shared" si="8"/>
        <v>9.7942797966608808</v>
      </c>
      <c r="AM31" s="37">
        <f t="shared" si="9"/>
        <v>9.0936703212625858</v>
      </c>
      <c r="AN31" s="42">
        <f t="shared" si="19"/>
        <v>9.2623975783665831</v>
      </c>
      <c r="AO31" s="43">
        <f t="shared" si="20"/>
        <v>1.6283227744163578E-3</v>
      </c>
      <c r="AP31" s="43"/>
      <c r="AQ31" s="44"/>
    </row>
    <row r="32" spans="1:43" ht="15.6">
      <c r="A32" s="72" t="s">
        <v>45</v>
      </c>
      <c r="B32" s="73">
        <v>25.842337924492998</v>
      </c>
      <c r="C32" s="73">
        <v>25.9504054353472</v>
      </c>
      <c r="D32" s="73">
        <v>25.603968036177001</v>
      </c>
      <c r="E32" s="74">
        <f t="shared" si="10"/>
        <v>25.798903798672399</v>
      </c>
      <c r="F32" s="73">
        <v>30.550914737046998</v>
      </c>
      <c r="G32" s="73">
        <v>30.881048722673299</v>
      </c>
      <c r="H32" s="73">
        <v>30.924421497871801</v>
      </c>
      <c r="I32" s="74">
        <f t="shared" si="11"/>
        <v>30.785461652530699</v>
      </c>
      <c r="J32" s="73">
        <v>29.687502295251502</v>
      </c>
      <c r="K32" s="73">
        <v>29.536699992592101</v>
      </c>
      <c r="L32" s="73">
        <v>29.686672015441001</v>
      </c>
      <c r="M32" s="74">
        <f t="shared" si="12"/>
        <v>29.636958101094866</v>
      </c>
      <c r="N32" s="73">
        <v>19.690053709323301</v>
      </c>
      <c r="O32" s="73">
        <v>19.532470237378799</v>
      </c>
      <c r="P32" s="73">
        <v>19.5031246245095</v>
      </c>
      <c r="Q32" s="74">
        <f t="shared" si="13"/>
        <v>19.575216190403864</v>
      </c>
      <c r="R32" s="73">
        <v>24.363116850824699</v>
      </c>
      <c r="S32" s="73">
        <v>24.356108621078601</v>
      </c>
      <c r="T32" s="75">
        <v>24.3516865626179</v>
      </c>
      <c r="U32" s="74">
        <f t="shared" si="14"/>
        <v>24.356970678173735</v>
      </c>
      <c r="V32" s="35">
        <f t="shared" si="15"/>
        <v>21.966093434288801</v>
      </c>
      <c r="W32" s="36">
        <f t="shared" si="0"/>
        <v>3.876244490204197</v>
      </c>
      <c r="X32" s="37">
        <f t="shared" si="1"/>
        <v>3.9843120010583988</v>
      </c>
      <c r="Y32" s="37">
        <f t="shared" si="2"/>
        <v>3.6378746018881998</v>
      </c>
      <c r="Z32" s="37">
        <f t="shared" si="16"/>
        <v>3.8328103643835987</v>
      </c>
      <c r="AA32" s="37">
        <f t="shared" si="3"/>
        <v>7.0179313020721237E-2</v>
      </c>
      <c r="AB32" s="38"/>
      <c r="AC32" s="45"/>
      <c r="AD32" s="36">
        <f t="shared" si="4"/>
        <v>8.584821302758197</v>
      </c>
      <c r="AE32" s="37">
        <f t="shared" si="5"/>
        <v>8.9149552883844976</v>
      </c>
      <c r="AF32" s="37">
        <f t="shared" si="6"/>
        <v>8.958328063583</v>
      </c>
      <c r="AG32" s="37">
        <f t="shared" si="17"/>
        <v>8.8193682182418982</v>
      </c>
      <c r="AH32" s="46">
        <f t="shared" si="18"/>
        <v>2.2136330154199253E-3</v>
      </c>
      <c r="AI32" s="37"/>
      <c r="AJ32" s="47"/>
      <c r="AK32" s="36">
        <f t="shared" si="7"/>
        <v>7.7214088609627005</v>
      </c>
      <c r="AL32" s="37">
        <f t="shared" si="8"/>
        <v>7.5706065583033002</v>
      </c>
      <c r="AM32" s="37">
        <f t="shared" si="9"/>
        <v>7.7205785811521999</v>
      </c>
      <c r="AN32" s="42">
        <f t="shared" si="19"/>
        <v>7.6708646668060672</v>
      </c>
      <c r="AO32" s="43">
        <f t="shared" si="20"/>
        <v>4.9072664849172153E-3</v>
      </c>
      <c r="AP32" s="43"/>
      <c r="AQ32" s="44"/>
    </row>
    <row r="33" spans="1:43" ht="15.6">
      <c r="A33" s="72" t="s">
        <v>46</v>
      </c>
      <c r="B33" s="73">
        <v>28.2566445434725</v>
      </c>
      <c r="C33" s="73">
        <v>27.9821608682524</v>
      </c>
      <c r="D33" s="73">
        <v>27.8684379212275</v>
      </c>
      <c r="E33" s="74">
        <f t="shared" si="10"/>
        <v>28.035747777650798</v>
      </c>
      <c r="F33" s="73">
        <v>32.856549766708497</v>
      </c>
      <c r="G33" s="73">
        <v>33.161658765793597</v>
      </c>
      <c r="H33" s="73">
        <v>32.863167723380798</v>
      </c>
      <c r="I33" s="74">
        <f t="shared" si="11"/>
        <v>32.960458751960964</v>
      </c>
      <c r="J33" s="73">
        <v>33.369191972689997</v>
      </c>
      <c r="K33" s="73">
        <v>33.486333725075397</v>
      </c>
      <c r="L33" s="73">
        <v>33.392548767107101</v>
      </c>
      <c r="M33" s="74">
        <f t="shared" si="12"/>
        <v>33.416024821624163</v>
      </c>
      <c r="N33" s="73">
        <v>21.940886180186698</v>
      </c>
      <c r="O33" s="73">
        <v>21.839501746848601</v>
      </c>
      <c r="P33" s="73">
        <v>21.766628607389698</v>
      </c>
      <c r="Q33" s="74">
        <f t="shared" si="13"/>
        <v>21.849005511474999</v>
      </c>
      <c r="R33" s="73">
        <v>26.503195188030599</v>
      </c>
      <c r="S33" s="73">
        <v>26.373695790581198</v>
      </c>
      <c r="T33" s="75">
        <v>26.319166608754902</v>
      </c>
      <c r="U33" s="74">
        <f t="shared" si="14"/>
        <v>26.398685862455565</v>
      </c>
      <c r="V33" s="35">
        <f t="shared" si="15"/>
        <v>24.123845686965282</v>
      </c>
      <c r="W33" s="36">
        <f t="shared" si="0"/>
        <v>4.1327988565072182</v>
      </c>
      <c r="X33" s="37">
        <f t="shared" si="1"/>
        <v>3.8583151812871179</v>
      </c>
      <c r="Y33" s="37">
        <f t="shared" si="2"/>
        <v>3.7445922342622175</v>
      </c>
      <c r="Z33" s="37">
        <f t="shared" si="16"/>
        <v>3.9119020906855178</v>
      </c>
      <c r="AA33" s="37">
        <f t="shared" si="3"/>
        <v>6.6435488176380925E-2</v>
      </c>
      <c r="AB33" s="38"/>
      <c r="AC33" s="45"/>
      <c r="AD33" s="36">
        <f t="shared" si="4"/>
        <v>8.7327040797432147</v>
      </c>
      <c r="AE33" s="37">
        <f t="shared" si="5"/>
        <v>9.0378130788283144</v>
      </c>
      <c r="AF33" s="37">
        <f t="shared" si="6"/>
        <v>8.7393220364155155</v>
      </c>
      <c r="AG33" s="37">
        <f t="shared" si="17"/>
        <v>8.8366130649956816</v>
      </c>
      <c r="AH33" s="46">
        <f t="shared" si="18"/>
        <v>2.1873304928868671E-3</v>
      </c>
      <c r="AI33" s="37"/>
      <c r="AJ33" s="47"/>
      <c r="AK33" s="36">
        <f t="shared" si="7"/>
        <v>9.2453462857247146</v>
      </c>
      <c r="AL33" s="37">
        <f t="shared" si="8"/>
        <v>9.362488038110115</v>
      </c>
      <c r="AM33" s="37">
        <f t="shared" si="9"/>
        <v>9.2687030801418189</v>
      </c>
      <c r="AN33" s="42">
        <f t="shared" si="19"/>
        <v>9.2921791346588822</v>
      </c>
      <c r="AO33" s="43">
        <f t="shared" si="20"/>
        <v>1.5950538709159443E-3</v>
      </c>
      <c r="AP33" s="43"/>
      <c r="AQ33" s="44"/>
    </row>
    <row r="34" spans="1:43" ht="15.6">
      <c r="A34" s="72" t="s">
        <v>47</v>
      </c>
      <c r="B34" s="73">
        <v>25.785590449675599</v>
      </c>
      <c r="C34" s="73">
        <v>25.931750917875501</v>
      </c>
      <c r="D34" s="73">
        <v>25.823213325915798</v>
      </c>
      <c r="E34" s="74">
        <f t="shared" si="10"/>
        <v>25.846851564488968</v>
      </c>
      <c r="F34" s="73">
        <v>30.973748417719101</v>
      </c>
      <c r="G34" s="73">
        <v>30.589206798119701</v>
      </c>
      <c r="H34" s="73">
        <v>30.712900307961601</v>
      </c>
      <c r="I34" s="74">
        <f t="shared" si="11"/>
        <v>30.758618507933466</v>
      </c>
      <c r="J34" s="73">
        <v>30.423057849213802</v>
      </c>
      <c r="K34" s="73">
        <v>30.309695800680998</v>
      </c>
      <c r="L34" s="73">
        <v>30.550885211467701</v>
      </c>
      <c r="M34" s="74">
        <f t="shared" si="12"/>
        <v>30.427879620454167</v>
      </c>
      <c r="N34" s="73">
        <v>19.399182004155399</v>
      </c>
      <c r="O34" s="73">
        <v>19.473312117661099</v>
      </c>
      <c r="P34" s="73">
        <v>19.359073561386101</v>
      </c>
      <c r="Q34" s="74">
        <f t="shared" si="13"/>
        <v>19.410522561067534</v>
      </c>
      <c r="R34" s="73">
        <v>24.1361509066843</v>
      </c>
      <c r="S34" s="73">
        <v>24.224260006387102</v>
      </c>
      <c r="T34" s="75">
        <v>24.2397872516534</v>
      </c>
      <c r="U34" s="74">
        <f t="shared" si="14"/>
        <v>24.200066054908266</v>
      </c>
      <c r="V34" s="35">
        <f t="shared" si="15"/>
        <v>21.8052943079879</v>
      </c>
      <c r="W34" s="36">
        <f t="shared" si="0"/>
        <v>3.980296141687699</v>
      </c>
      <c r="X34" s="37">
        <f t="shared" si="1"/>
        <v>4.126456609887601</v>
      </c>
      <c r="Y34" s="37">
        <f t="shared" si="2"/>
        <v>4.0179190179278983</v>
      </c>
      <c r="Z34" s="37">
        <f t="shared" si="16"/>
        <v>4.0415572565010658</v>
      </c>
      <c r="AA34" s="37">
        <f t="shared" si="3"/>
        <v>6.0725351397074662E-2</v>
      </c>
      <c r="AB34" s="38"/>
      <c r="AC34" s="45"/>
      <c r="AD34" s="36">
        <f t="shared" si="4"/>
        <v>9.1684541097312007</v>
      </c>
      <c r="AE34" s="37">
        <f t="shared" si="5"/>
        <v>8.7839124901318009</v>
      </c>
      <c r="AF34" s="37">
        <f t="shared" si="6"/>
        <v>8.9076059999737005</v>
      </c>
      <c r="AG34" s="37">
        <f t="shared" si="17"/>
        <v>8.9533241999455679</v>
      </c>
      <c r="AH34" s="46">
        <f t="shared" si="18"/>
        <v>2.0173481525020483E-3</v>
      </c>
      <c r="AI34" s="37"/>
      <c r="AJ34" s="47"/>
      <c r="AK34" s="36">
        <f t="shared" si="7"/>
        <v>8.6177635412259015</v>
      </c>
      <c r="AL34" s="37">
        <f t="shared" si="8"/>
        <v>8.5044014926930984</v>
      </c>
      <c r="AM34" s="37">
        <f t="shared" si="9"/>
        <v>8.7455909034798012</v>
      </c>
      <c r="AN34" s="42">
        <f t="shared" si="19"/>
        <v>8.622585312466267</v>
      </c>
      <c r="AO34" s="43">
        <f t="shared" si="20"/>
        <v>2.5371326882942546E-3</v>
      </c>
      <c r="AP34" s="43"/>
      <c r="AQ34" s="44"/>
    </row>
    <row r="35" spans="1:43" ht="16.2" thickBot="1">
      <c r="A35" s="76" t="s">
        <v>48</v>
      </c>
      <c r="B35" s="77">
        <v>27.404315642620201</v>
      </c>
      <c r="C35" s="77">
        <v>27.5700155989474</v>
      </c>
      <c r="D35" s="77">
        <v>27.412094817100101</v>
      </c>
      <c r="E35" s="78">
        <f t="shared" si="10"/>
        <v>27.462142019555898</v>
      </c>
      <c r="F35" s="77">
        <v>30.891628730371401</v>
      </c>
      <c r="G35" s="77">
        <v>31.1071800843532</v>
      </c>
      <c r="H35" s="77">
        <v>31.3188942604875</v>
      </c>
      <c r="I35" s="78">
        <f t="shared" si="11"/>
        <v>31.105901025070697</v>
      </c>
      <c r="J35" s="77">
        <v>33.223296556203202</v>
      </c>
      <c r="K35" s="77">
        <v>32.404443790534202</v>
      </c>
      <c r="L35" s="77">
        <v>32.565577665010302</v>
      </c>
      <c r="M35" s="78">
        <f t="shared" si="12"/>
        <v>32.731106003915897</v>
      </c>
      <c r="N35" s="77">
        <v>21.445913949444801</v>
      </c>
      <c r="O35" s="77">
        <v>21.777512361883701</v>
      </c>
      <c r="P35" s="77">
        <v>21.6325389971222</v>
      </c>
      <c r="Q35" s="78">
        <f t="shared" si="13"/>
        <v>21.618655102816902</v>
      </c>
      <c r="R35" s="77">
        <v>26.324742538351501</v>
      </c>
      <c r="S35" s="77">
        <v>26.952298835101999</v>
      </c>
      <c r="T35" s="79">
        <v>26.318367926721599</v>
      </c>
      <c r="U35" s="74">
        <f t="shared" si="14"/>
        <v>26.531803100058369</v>
      </c>
      <c r="V35" s="35">
        <f t="shared" si="15"/>
        <v>24.075229101437635</v>
      </c>
      <c r="W35" s="54">
        <f t="shared" ref="W35:W66" si="21">B35-V35</f>
        <v>3.3290865411825656</v>
      </c>
      <c r="X35" s="55">
        <f t="shared" ref="X35:X70" si="22">C35-V35</f>
        <v>3.4947864975097644</v>
      </c>
      <c r="Y35" s="55">
        <f t="shared" ref="Y35:Y70" si="23">D35-V35</f>
        <v>3.3368657156624657</v>
      </c>
      <c r="Z35" s="55">
        <f t="shared" si="16"/>
        <v>3.3869129181182651</v>
      </c>
      <c r="AA35" s="55">
        <f t="shared" si="3"/>
        <v>9.5595537393777533E-2</v>
      </c>
      <c r="AB35" s="56"/>
      <c r="AC35" s="63"/>
      <c r="AD35" s="54">
        <f t="shared" ref="AD35:AD70" si="24">F35-V35</f>
        <v>6.8163996289337661</v>
      </c>
      <c r="AE35" s="55">
        <f t="shared" si="5"/>
        <v>7.0319509829155642</v>
      </c>
      <c r="AF35" s="55">
        <f t="shared" ref="AF35:AF70" si="25">H35-V35</f>
        <v>7.2436651590498649</v>
      </c>
      <c r="AG35" s="55">
        <f t="shared" si="17"/>
        <v>7.030671923633065</v>
      </c>
      <c r="AH35" s="58">
        <f>2^-(AG35)</f>
        <v>7.6481581769966469E-3</v>
      </c>
      <c r="AI35" s="55"/>
      <c r="AJ35" s="59"/>
      <c r="AK35" s="54">
        <f t="shared" ref="AK35:AK70" si="26">J35-V35</f>
        <v>9.1480674547655667</v>
      </c>
      <c r="AL35" s="55">
        <f t="shared" ref="AL35:AL70" si="27">K35-V35</f>
        <v>8.3292146890965668</v>
      </c>
      <c r="AM35" s="55">
        <f t="shared" ref="AM35:AM70" si="28">L35-V35</f>
        <v>8.4903485635726668</v>
      </c>
      <c r="AN35" s="60">
        <f t="shared" si="19"/>
        <v>8.6558769024782674</v>
      </c>
      <c r="AO35" s="61">
        <f t="shared" si="20"/>
        <v>2.4792562320273431E-3</v>
      </c>
      <c r="AP35" s="61"/>
      <c r="AQ35" s="62"/>
    </row>
    <row r="36" spans="1:43" ht="15.6">
      <c r="A36" s="80" t="s">
        <v>49</v>
      </c>
      <c r="B36" s="81">
        <v>26.418233872753099</v>
      </c>
      <c r="C36" s="81">
        <v>26.1469249165451</v>
      </c>
      <c r="D36" s="81">
        <v>26.06649332384</v>
      </c>
      <c r="E36" s="82">
        <f t="shared" si="10"/>
        <v>26.210550704379397</v>
      </c>
      <c r="F36" s="81">
        <v>32.064119669758597</v>
      </c>
      <c r="G36" s="81">
        <v>32.0127280946068</v>
      </c>
      <c r="H36" s="81">
        <v>32.502803491386501</v>
      </c>
      <c r="I36" s="82">
        <f t="shared" si="11"/>
        <v>32.19321708525063</v>
      </c>
      <c r="J36" s="81">
        <v>29.248233428450501</v>
      </c>
      <c r="K36" s="81">
        <v>29.255516065629401</v>
      </c>
      <c r="L36" s="81">
        <v>29.663268605763999</v>
      </c>
      <c r="M36" s="82">
        <f t="shared" si="12"/>
        <v>29.389006033281301</v>
      </c>
      <c r="N36" s="81">
        <v>22.328094591652</v>
      </c>
      <c r="O36" s="81">
        <v>22.194712948223199</v>
      </c>
      <c r="P36" s="81">
        <v>22.247037004384602</v>
      </c>
      <c r="Q36" s="82">
        <f t="shared" si="13"/>
        <v>22.256614848086599</v>
      </c>
      <c r="R36" s="81">
        <v>27.7807231230227</v>
      </c>
      <c r="S36" s="81">
        <v>27.756331942144001</v>
      </c>
      <c r="T36" s="81">
        <v>27.722201992274801</v>
      </c>
      <c r="U36" s="83">
        <f t="shared" si="14"/>
        <v>27.753085685813833</v>
      </c>
      <c r="V36" s="84">
        <f>(Q36+U36)/2</f>
        <v>25.004850266950214</v>
      </c>
      <c r="W36" s="85">
        <f t="shared" si="21"/>
        <v>1.4133836058028848</v>
      </c>
      <c r="X36" s="85">
        <f t="shared" si="22"/>
        <v>1.1420746495948855</v>
      </c>
      <c r="Y36" s="85">
        <f t="shared" si="23"/>
        <v>1.0616430568897854</v>
      </c>
      <c r="Z36" s="85">
        <f t="shared" si="16"/>
        <v>1.2057004374291853</v>
      </c>
      <c r="AA36" s="85">
        <f t="shared" si="3"/>
        <v>0.43355879697267197</v>
      </c>
      <c r="AB36" s="86">
        <f>AVERAGE(AA36:AA70)</f>
        <v>0.68042479647385778</v>
      </c>
      <c r="AC36" s="87">
        <f>STDEV(AA36:AA70)</f>
        <v>0.96396900810210639</v>
      </c>
      <c r="AD36" s="88">
        <f t="shared" si="24"/>
        <v>7.0592694028083827</v>
      </c>
      <c r="AE36" s="89">
        <f t="shared" si="5"/>
        <v>7.0078778276565856</v>
      </c>
      <c r="AF36" s="89">
        <f t="shared" si="25"/>
        <v>7.4979532244362872</v>
      </c>
      <c r="AG36" s="89">
        <f t="shared" si="17"/>
        <v>7.1883668183004188</v>
      </c>
      <c r="AH36" s="90">
        <f t="shared" si="18"/>
        <v>6.8562393111497796E-3</v>
      </c>
      <c r="AI36" s="91">
        <f>AVERAGE(AH36:AH70)</f>
        <v>1.5784658085188578E-2</v>
      </c>
      <c r="AJ36" s="92">
        <f>STDEV(AH36:AH70)</f>
        <v>2.1500942601228878E-2</v>
      </c>
      <c r="AK36" s="18">
        <f t="shared" si="26"/>
        <v>4.2433831615002866</v>
      </c>
      <c r="AL36" s="19">
        <f t="shared" si="27"/>
        <v>4.2506657986791865</v>
      </c>
      <c r="AM36" s="19">
        <f t="shared" si="28"/>
        <v>4.6584183388137852</v>
      </c>
      <c r="AN36" s="28">
        <f t="shared" si="19"/>
        <v>4.3841557663310864</v>
      </c>
      <c r="AO36" s="93">
        <f t="shared" si="20"/>
        <v>4.7889202928327476E-2</v>
      </c>
      <c r="AP36" s="94">
        <f>AVERAGE(AO36:AO70)</f>
        <v>2.0436940762913889E-2</v>
      </c>
      <c r="AQ36" s="95">
        <f>STDEV(AO36:AO70)</f>
        <v>2.1920204015526176E-2</v>
      </c>
    </row>
    <row r="37" spans="1:43" ht="15.6">
      <c r="A37" s="96" t="s">
        <v>50</v>
      </c>
      <c r="B37" s="97">
        <v>25.969845810906101</v>
      </c>
      <c r="C37" s="97">
        <v>25.681924727283601</v>
      </c>
      <c r="D37" s="97">
        <v>25.902138051066402</v>
      </c>
      <c r="E37" s="98">
        <f t="shared" si="10"/>
        <v>25.851302863085369</v>
      </c>
      <c r="F37" s="97">
        <v>32.291882381040203</v>
      </c>
      <c r="G37" s="97">
        <v>32.264786119886999</v>
      </c>
      <c r="H37" s="97">
        <v>31.9384283219153</v>
      </c>
      <c r="I37" s="98">
        <f t="shared" si="11"/>
        <v>32.165032274280833</v>
      </c>
      <c r="J37" s="97">
        <v>30.8226791768802</v>
      </c>
      <c r="K37" s="97">
        <v>30.388406841595</v>
      </c>
      <c r="L37" s="97">
        <v>30.476572275395299</v>
      </c>
      <c r="M37" s="98">
        <f t="shared" si="12"/>
        <v>30.562552764623501</v>
      </c>
      <c r="N37" s="97">
        <v>21.8724308309246</v>
      </c>
      <c r="O37" s="97">
        <v>22.128216355965201</v>
      </c>
      <c r="P37" s="97">
        <v>22.028280893959799</v>
      </c>
      <c r="Q37" s="98">
        <f t="shared" si="13"/>
        <v>22.009642693616531</v>
      </c>
      <c r="R37" s="97">
        <v>27.130754960077699</v>
      </c>
      <c r="S37" s="97">
        <v>27.1284451214105</v>
      </c>
      <c r="T37" s="97">
        <v>26.9729041057095</v>
      </c>
      <c r="U37" s="99">
        <f t="shared" si="14"/>
        <v>27.077368062399234</v>
      </c>
      <c r="V37" s="100">
        <f t="shared" si="15"/>
        <v>24.543505378007882</v>
      </c>
      <c r="W37" s="101">
        <f t="shared" si="21"/>
        <v>1.4263404328982183</v>
      </c>
      <c r="X37" s="101">
        <f t="shared" si="22"/>
        <v>1.1384193492757184</v>
      </c>
      <c r="Y37" s="101">
        <f t="shared" si="23"/>
        <v>1.3586326730585192</v>
      </c>
      <c r="Z37" s="101">
        <f t="shared" si="16"/>
        <v>1.3077974850774854</v>
      </c>
      <c r="AA37" s="101">
        <f t="shared" si="3"/>
        <v>0.40393708654359184</v>
      </c>
      <c r="AB37" s="102"/>
      <c r="AC37" s="103"/>
      <c r="AD37" s="36">
        <f t="shared" si="24"/>
        <v>7.7483770030323207</v>
      </c>
      <c r="AE37" s="37">
        <f t="shared" si="5"/>
        <v>7.7212807418791165</v>
      </c>
      <c r="AF37" s="37">
        <f t="shared" si="25"/>
        <v>7.3949229439074173</v>
      </c>
      <c r="AG37" s="37">
        <f>AVERAGE(AD37:AF37)</f>
        <v>7.6215268962729512</v>
      </c>
      <c r="AH37" s="104">
        <f t="shared" si="18"/>
        <v>5.0779894173892748E-3</v>
      </c>
      <c r="AI37" s="37"/>
      <c r="AJ37" s="47"/>
      <c r="AK37" s="36">
        <f t="shared" si="26"/>
        <v>6.2791737988723177</v>
      </c>
      <c r="AL37" s="37">
        <f t="shared" si="27"/>
        <v>5.8449014635871173</v>
      </c>
      <c r="AM37" s="37">
        <f t="shared" si="28"/>
        <v>5.9330668973874161</v>
      </c>
      <c r="AN37" s="42">
        <f t="shared" si="19"/>
        <v>6.0190473866156173</v>
      </c>
      <c r="AO37" s="105">
        <f t="shared" si="20"/>
        <v>1.5420064535265725E-2</v>
      </c>
      <c r="AP37" s="43"/>
      <c r="AQ37" s="44"/>
    </row>
    <row r="38" spans="1:43" ht="15.6">
      <c r="A38" s="96" t="s">
        <v>51</v>
      </c>
      <c r="B38" s="97">
        <v>29.752432164634801</v>
      </c>
      <c r="C38" s="97">
        <v>29.529604293878499</v>
      </c>
      <c r="D38" s="97">
        <v>29.660641767832601</v>
      </c>
      <c r="E38" s="98">
        <f t="shared" si="10"/>
        <v>29.647559408781969</v>
      </c>
      <c r="F38" s="97">
        <v>34.888280766389499</v>
      </c>
      <c r="G38" s="97">
        <v>39.030373341124701</v>
      </c>
      <c r="H38" s="97">
        <v>34.296763244812297</v>
      </c>
      <c r="I38" s="98">
        <f t="shared" si="11"/>
        <v>36.071805784108832</v>
      </c>
      <c r="J38" s="97">
        <v>31.726569204225299</v>
      </c>
      <c r="K38" s="97">
        <v>31.312376745733498</v>
      </c>
      <c r="L38" s="97">
        <v>31.502975541943599</v>
      </c>
      <c r="M38" s="98">
        <f t="shared" si="12"/>
        <v>31.513973830634132</v>
      </c>
      <c r="N38" s="97">
        <v>22.322445095013499</v>
      </c>
      <c r="O38" s="97">
        <v>22.3638262982297</v>
      </c>
      <c r="P38" s="97">
        <v>22.438870218858</v>
      </c>
      <c r="Q38" s="98">
        <f t="shared" si="13"/>
        <v>22.375047204033734</v>
      </c>
      <c r="R38" s="97">
        <v>27.399357837143999</v>
      </c>
      <c r="S38" s="97">
        <v>27.768100805611201</v>
      </c>
      <c r="T38" s="97">
        <v>27.2810143431185</v>
      </c>
      <c r="U38" s="99">
        <f t="shared" si="14"/>
        <v>27.48282432862457</v>
      </c>
      <c r="V38" s="100">
        <f t="shared" si="15"/>
        <v>24.928935766329154</v>
      </c>
      <c r="W38" s="101">
        <f t="shared" si="21"/>
        <v>4.8234963983056467</v>
      </c>
      <c r="X38" s="101">
        <f t="shared" si="22"/>
        <v>4.6006685275493453</v>
      </c>
      <c r="Y38" s="101">
        <f t="shared" si="23"/>
        <v>4.7317060015034471</v>
      </c>
      <c r="Z38" s="101">
        <f t="shared" si="16"/>
        <v>4.7186236424528127</v>
      </c>
      <c r="AA38" s="101">
        <f t="shared" si="3"/>
        <v>3.7979806291416389E-2</v>
      </c>
      <c r="AB38" s="102"/>
      <c r="AC38" s="103"/>
      <c r="AD38" s="36">
        <f t="shared" si="24"/>
        <v>9.9593450000603454</v>
      </c>
      <c r="AE38" s="37">
        <f t="shared" si="5"/>
        <v>14.101437574795547</v>
      </c>
      <c r="AF38" s="37">
        <f t="shared" si="25"/>
        <v>9.367827478483143</v>
      </c>
      <c r="AG38" s="37">
        <f t="shared" si="17"/>
        <v>11.142870017779678</v>
      </c>
      <c r="AH38" s="104">
        <f t="shared" si="18"/>
        <v>4.4224393624322546E-4</v>
      </c>
      <c r="AI38" s="37"/>
      <c r="AJ38" s="47"/>
      <c r="AK38" s="36">
        <f t="shared" si="26"/>
        <v>6.7976334378961454</v>
      </c>
      <c r="AL38" s="37">
        <f t="shared" si="27"/>
        <v>6.3834409794043445</v>
      </c>
      <c r="AM38" s="37">
        <f t="shared" si="28"/>
        <v>6.5740397756144446</v>
      </c>
      <c r="AN38" s="42">
        <f t="shared" si="19"/>
        <v>6.5850380643049782</v>
      </c>
      <c r="AO38" s="105">
        <f t="shared" si="20"/>
        <v>1.0416121090484958E-2</v>
      </c>
      <c r="AP38" s="43"/>
      <c r="AQ38" s="44"/>
    </row>
    <row r="39" spans="1:43" ht="15.6">
      <c r="A39" s="96" t="s">
        <v>52</v>
      </c>
      <c r="B39" s="97">
        <v>28.198502370769699</v>
      </c>
      <c r="C39" s="97">
        <v>28.227892144451602</v>
      </c>
      <c r="D39" s="97">
        <v>28.236306947255301</v>
      </c>
      <c r="E39" s="98">
        <f t="shared" si="10"/>
        <v>28.220900487492202</v>
      </c>
      <c r="F39" s="97">
        <v>34.016748699811302</v>
      </c>
      <c r="G39" s="106" t="s">
        <v>18</v>
      </c>
      <c r="H39" s="97">
        <v>33.125867943963598</v>
      </c>
      <c r="I39" s="98">
        <f t="shared" si="11"/>
        <v>33.57130832188745</v>
      </c>
      <c r="J39" s="97">
        <v>30.749356712401301</v>
      </c>
      <c r="K39" s="97">
        <v>31.2900292709251</v>
      </c>
      <c r="L39" s="97">
        <v>31.808505043622599</v>
      </c>
      <c r="M39" s="98">
        <f t="shared" si="12"/>
        <v>31.282630342316335</v>
      </c>
      <c r="N39" s="97">
        <v>22.177457280122301</v>
      </c>
      <c r="O39" s="97">
        <v>22.249838245351398</v>
      </c>
      <c r="P39" s="97">
        <v>22.511560945504399</v>
      </c>
      <c r="Q39" s="98">
        <f t="shared" si="13"/>
        <v>22.312952156992697</v>
      </c>
      <c r="R39" s="97">
        <v>27.3314553960907</v>
      </c>
      <c r="S39" s="97">
        <v>27.2308368034167</v>
      </c>
      <c r="T39" s="97">
        <v>27.419741638679699</v>
      </c>
      <c r="U39" s="99">
        <f t="shared" si="14"/>
        <v>27.327344612729032</v>
      </c>
      <c r="V39" s="100">
        <f t="shared" si="15"/>
        <v>24.820148384860865</v>
      </c>
      <c r="W39" s="101">
        <f t="shared" si="21"/>
        <v>3.3783539859088343</v>
      </c>
      <c r="X39" s="101">
        <f t="shared" si="22"/>
        <v>3.4077437595907369</v>
      </c>
      <c r="Y39" s="101">
        <f t="shared" si="23"/>
        <v>3.4161585623944362</v>
      </c>
      <c r="Z39" s="101">
        <f t="shared" si="16"/>
        <v>3.4007521026313356</v>
      </c>
      <c r="AA39" s="101">
        <f t="shared" si="3"/>
        <v>9.4682912649106665E-2</v>
      </c>
      <c r="AB39" s="102"/>
      <c r="AC39" s="103"/>
      <c r="AD39" s="36">
        <f t="shared" si="24"/>
        <v>9.1966003149504374</v>
      </c>
      <c r="AE39" s="107"/>
      <c r="AF39" s="37">
        <f t="shared" si="25"/>
        <v>8.3057195591027337</v>
      </c>
      <c r="AG39" s="37">
        <f t="shared" si="17"/>
        <v>8.7511599370265856</v>
      </c>
      <c r="AH39" s="104">
        <f t="shared" si="18"/>
        <v>2.3208034537659655E-3</v>
      </c>
      <c r="AI39" s="37"/>
      <c r="AJ39" s="47"/>
      <c r="AK39" s="36">
        <f t="shared" si="26"/>
        <v>5.9292083275404366</v>
      </c>
      <c r="AL39" s="37">
        <f t="shared" si="27"/>
        <v>6.4698808860642352</v>
      </c>
      <c r="AM39" s="37">
        <f t="shared" si="28"/>
        <v>6.9883566587617345</v>
      </c>
      <c r="AN39" s="42">
        <f t="shared" si="19"/>
        <v>6.4624819574554691</v>
      </c>
      <c r="AO39" s="105">
        <f t="shared" si="20"/>
        <v>1.1339635225881236E-2</v>
      </c>
      <c r="AP39" s="43"/>
      <c r="AQ39" s="44"/>
    </row>
    <row r="40" spans="1:43" ht="15.6">
      <c r="A40" s="96" t="s">
        <v>53</v>
      </c>
      <c r="B40" s="97">
        <v>26.063703019920698</v>
      </c>
      <c r="C40" s="97">
        <v>25.904333389842598</v>
      </c>
      <c r="D40" s="97">
        <v>25.792983380530799</v>
      </c>
      <c r="E40" s="98">
        <f t="shared" si="10"/>
        <v>25.920339930098034</v>
      </c>
      <c r="F40" s="97">
        <v>32.795053292018999</v>
      </c>
      <c r="G40" s="97">
        <v>34.432690172089302</v>
      </c>
      <c r="H40" s="97">
        <v>33.146265565817401</v>
      </c>
      <c r="I40" s="98">
        <f t="shared" si="11"/>
        <v>33.458003009975236</v>
      </c>
      <c r="J40" s="97">
        <v>32.701869536623803</v>
      </c>
      <c r="K40" s="97">
        <v>31.957059091812301</v>
      </c>
      <c r="L40" s="97">
        <v>32.2666798051185</v>
      </c>
      <c r="M40" s="98">
        <f t="shared" si="12"/>
        <v>32.3085361445182</v>
      </c>
      <c r="N40" s="97">
        <v>22.9767264044877</v>
      </c>
      <c r="O40" s="97">
        <v>22.691026350051999</v>
      </c>
      <c r="P40" s="97">
        <v>22.679999672323799</v>
      </c>
      <c r="Q40" s="98">
        <f t="shared" si="13"/>
        <v>22.782584142287831</v>
      </c>
      <c r="R40" s="97">
        <v>27.611574156828599</v>
      </c>
      <c r="S40" s="97">
        <v>27.472411479787802</v>
      </c>
      <c r="T40" s="97">
        <v>27.483368456971</v>
      </c>
      <c r="U40" s="99">
        <f t="shared" si="14"/>
        <v>27.522451364529132</v>
      </c>
      <c r="V40" s="100">
        <f t="shared" si="15"/>
        <v>25.152517753408482</v>
      </c>
      <c r="W40" s="101">
        <f t="shared" si="21"/>
        <v>0.91118526651221643</v>
      </c>
      <c r="X40" s="101">
        <f t="shared" si="22"/>
        <v>0.75181563643411664</v>
      </c>
      <c r="Y40" s="101">
        <f t="shared" si="23"/>
        <v>0.64046562712231747</v>
      </c>
      <c r="Z40" s="101">
        <f t="shared" si="16"/>
        <v>0.76782217668955022</v>
      </c>
      <c r="AA40" s="101">
        <f t="shared" si="3"/>
        <v>0.58730337082383843</v>
      </c>
      <c r="AB40" s="102"/>
      <c r="AC40" s="103"/>
      <c r="AD40" s="36">
        <f t="shared" si="24"/>
        <v>7.6425355386105167</v>
      </c>
      <c r="AE40" s="37">
        <f t="shared" ref="AE40:AE48" si="29">G40-V40</f>
        <v>9.2801724186808201</v>
      </c>
      <c r="AF40" s="37">
        <f t="shared" si="25"/>
        <v>7.9937478124089196</v>
      </c>
      <c r="AG40" s="37">
        <f t="shared" si="17"/>
        <v>8.3054852565667527</v>
      </c>
      <c r="AH40" s="104">
        <f t="shared" si="18"/>
        <v>3.1608203243116886E-3</v>
      </c>
      <c r="AI40" s="37"/>
      <c r="AJ40" s="47"/>
      <c r="AK40" s="36">
        <f t="shared" si="26"/>
        <v>7.5493517832153216</v>
      </c>
      <c r="AL40" s="37">
        <f t="shared" si="27"/>
        <v>6.8045413384038191</v>
      </c>
      <c r="AM40" s="37">
        <f t="shared" si="28"/>
        <v>7.1141620517100179</v>
      </c>
      <c r="AN40" s="42">
        <f t="shared" si="19"/>
        <v>7.1560183911097193</v>
      </c>
      <c r="AO40" s="105">
        <f t="shared" si="20"/>
        <v>7.0117078867981486E-3</v>
      </c>
      <c r="AP40" s="43"/>
      <c r="AQ40" s="44"/>
    </row>
    <row r="41" spans="1:43" ht="15.6">
      <c r="A41" s="96" t="s">
        <v>54</v>
      </c>
      <c r="B41" s="97">
        <v>27.8666668686121</v>
      </c>
      <c r="C41" s="97">
        <v>27.322885595054899</v>
      </c>
      <c r="D41" s="97">
        <v>27.4282406662272</v>
      </c>
      <c r="E41" s="98">
        <f t="shared" si="10"/>
        <v>27.539264376631397</v>
      </c>
      <c r="F41" s="97">
        <v>35.272413355422302</v>
      </c>
      <c r="G41" s="97">
        <v>34.473774922542297</v>
      </c>
      <c r="H41" s="97">
        <v>34.405930278212097</v>
      </c>
      <c r="I41" s="98">
        <f t="shared" si="11"/>
        <v>34.717372852058894</v>
      </c>
      <c r="J41" s="97">
        <v>33.1193401529761</v>
      </c>
      <c r="K41" s="97">
        <v>32.301679858818702</v>
      </c>
      <c r="L41" s="97">
        <v>31.976587841435599</v>
      </c>
      <c r="M41" s="98">
        <f t="shared" si="12"/>
        <v>32.46586928441014</v>
      </c>
      <c r="N41" s="97">
        <v>22.867820042850202</v>
      </c>
      <c r="O41" s="97">
        <v>22.766804617592101</v>
      </c>
      <c r="P41" s="97">
        <v>22.679052538045902</v>
      </c>
      <c r="Q41" s="98">
        <f t="shared" si="13"/>
        <v>22.771225732829397</v>
      </c>
      <c r="R41" s="97">
        <v>28.900345394084098</v>
      </c>
      <c r="S41" s="97">
        <v>28.627467326180401</v>
      </c>
      <c r="T41" s="97">
        <v>28.480128138237401</v>
      </c>
      <c r="U41" s="99">
        <f t="shared" si="14"/>
        <v>28.669313619500631</v>
      </c>
      <c r="V41" s="100">
        <f t="shared" si="15"/>
        <v>25.720269676165014</v>
      </c>
      <c r="W41" s="101">
        <f t="shared" si="21"/>
        <v>2.1463971924470862</v>
      </c>
      <c r="X41" s="101">
        <f t="shared" si="22"/>
        <v>1.6026159188898852</v>
      </c>
      <c r="Y41" s="101">
        <f t="shared" si="23"/>
        <v>1.7079709900621864</v>
      </c>
      <c r="Z41" s="101">
        <f t="shared" si="16"/>
        <v>1.818994700466386</v>
      </c>
      <c r="AA41" s="101">
        <f t="shared" si="3"/>
        <v>0.28341839428957444</v>
      </c>
      <c r="AB41" s="102"/>
      <c r="AC41" s="103"/>
      <c r="AD41" s="36">
        <f t="shared" si="24"/>
        <v>9.5521436792572878</v>
      </c>
      <c r="AE41" s="37">
        <f t="shared" si="29"/>
        <v>8.7535052463772836</v>
      </c>
      <c r="AF41" s="37">
        <f t="shared" si="25"/>
        <v>8.6856606020470828</v>
      </c>
      <c r="AG41" s="37">
        <f t="shared" si="17"/>
        <v>8.9971031758938853</v>
      </c>
      <c r="AH41" s="104">
        <f t="shared" si="18"/>
        <v>1.957050669324193E-3</v>
      </c>
      <c r="AI41" s="37"/>
      <c r="AJ41" s="47"/>
      <c r="AK41" s="36">
        <f t="shared" si="26"/>
        <v>7.3990704768110866</v>
      </c>
      <c r="AL41" s="37">
        <f t="shared" si="27"/>
        <v>6.5814101826536877</v>
      </c>
      <c r="AM41" s="37">
        <f t="shared" si="28"/>
        <v>6.256318165270585</v>
      </c>
      <c r="AN41" s="42">
        <f t="shared" si="19"/>
        <v>6.7455996082451195</v>
      </c>
      <c r="AO41" s="105">
        <f>2^-(AN41)</f>
        <v>9.3190615292476856E-3</v>
      </c>
      <c r="AP41" s="43"/>
      <c r="AQ41" s="44"/>
    </row>
    <row r="42" spans="1:43" ht="15.6">
      <c r="A42" s="96" t="s">
        <v>55</v>
      </c>
      <c r="B42" s="97">
        <v>27.375773219841701</v>
      </c>
      <c r="C42" s="97">
        <v>27.602396065890101</v>
      </c>
      <c r="D42" s="97">
        <v>27.431654850940301</v>
      </c>
      <c r="E42" s="98">
        <f t="shared" si="10"/>
        <v>27.469941378890699</v>
      </c>
      <c r="F42" s="97">
        <v>34.5204167903795</v>
      </c>
      <c r="G42" s="97">
        <v>33.504207295471097</v>
      </c>
      <c r="H42" s="97">
        <v>33.751538772721297</v>
      </c>
      <c r="I42" s="98">
        <f t="shared" si="11"/>
        <v>33.925387619523967</v>
      </c>
      <c r="J42" s="97">
        <v>31.3339588372164</v>
      </c>
      <c r="K42" s="97">
        <v>31.505071729159202</v>
      </c>
      <c r="L42" s="97">
        <v>31.414747045637299</v>
      </c>
      <c r="M42" s="98">
        <f t="shared" si="12"/>
        <v>31.417925870670967</v>
      </c>
      <c r="N42" s="97">
        <v>22.334824506630099</v>
      </c>
      <c r="O42" s="97">
        <v>22.33789964784</v>
      </c>
      <c r="P42" s="97">
        <v>22.307572637865999</v>
      </c>
      <c r="Q42" s="98">
        <f t="shared" si="13"/>
        <v>22.32676559744537</v>
      </c>
      <c r="R42" s="97">
        <v>27.3530284727896</v>
      </c>
      <c r="S42" s="97">
        <v>27.4044144579189</v>
      </c>
      <c r="T42" s="97">
        <v>27.423346898922802</v>
      </c>
      <c r="U42" s="99">
        <f t="shared" si="14"/>
        <v>27.393596609877097</v>
      </c>
      <c r="V42" s="100">
        <f t="shared" si="15"/>
        <v>24.860181103661233</v>
      </c>
      <c r="W42" s="101">
        <f t="shared" si="21"/>
        <v>2.5155921161804677</v>
      </c>
      <c r="X42" s="101">
        <f t="shared" si="22"/>
        <v>2.7422149622288678</v>
      </c>
      <c r="Y42" s="101">
        <f t="shared" si="23"/>
        <v>2.5714737472790681</v>
      </c>
      <c r="Z42" s="101">
        <f t="shared" si="16"/>
        <v>2.6097602752294677</v>
      </c>
      <c r="AA42" s="101">
        <f t="shared" si="3"/>
        <v>0.16382639535981072</v>
      </c>
      <c r="AB42" s="102"/>
      <c r="AC42" s="103"/>
      <c r="AD42" s="36">
        <f t="shared" si="24"/>
        <v>9.6602356867182664</v>
      </c>
      <c r="AE42" s="37">
        <f t="shared" si="29"/>
        <v>8.6440261918098642</v>
      </c>
      <c r="AF42" s="37">
        <f t="shared" si="25"/>
        <v>8.8913576690600635</v>
      </c>
      <c r="AG42" s="37">
        <f t="shared" si="17"/>
        <v>9.065206515862732</v>
      </c>
      <c r="AH42" s="104">
        <f t="shared" si="18"/>
        <v>1.8668134526287716E-3</v>
      </c>
      <c r="AI42" s="37"/>
      <c r="AJ42" s="47"/>
      <c r="AK42" s="36">
        <f t="shared" si="26"/>
        <v>6.4737777335551669</v>
      </c>
      <c r="AL42" s="37">
        <f t="shared" si="27"/>
        <v>6.6448906254979683</v>
      </c>
      <c r="AM42" s="37">
        <f t="shared" si="28"/>
        <v>6.5545659419760653</v>
      </c>
      <c r="AN42" s="42">
        <f t="shared" si="19"/>
        <v>6.5577447670097335</v>
      </c>
      <c r="AO42" s="105">
        <f>2^-(AN42)</f>
        <v>1.0615051883512222E-2</v>
      </c>
      <c r="AP42" s="43"/>
      <c r="AQ42" s="44"/>
    </row>
    <row r="43" spans="1:43" ht="15.6">
      <c r="A43" s="96" t="s">
        <v>56</v>
      </c>
      <c r="B43" s="97">
        <v>23.545751697515499</v>
      </c>
      <c r="C43" s="97">
        <v>23.443168375279601</v>
      </c>
      <c r="D43" s="97">
        <v>23.661814849342399</v>
      </c>
      <c r="E43" s="98">
        <f t="shared" si="10"/>
        <v>23.550244974045835</v>
      </c>
      <c r="F43" s="97">
        <v>29.181883248417101</v>
      </c>
      <c r="G43" s="97">
        <v>29.345892326480701</v>
      </c>
      <c r="H43" s="97">
        <v>29.202344718991</v>
      </c>
      <c r="I43" s="98">
        <f t="shared" si="11"/>
        <v>29.243373431296266</v>
      </c>
      <c r="J43" s="97">
        <v>30.445199070783801</v>
      </c>
      <c r="K43" s="97">
        <v>30.652787357417701</v>
      </c>
      <c r="L43" s="97">
        <v>30.6394705937089</v>
      </c>
      <c r="M43" s="98">
        <f t="shared" si="12"/>
        <v>30.579152340636799</v>
      </c>
      <c r="N43" s="97">
        <v>23.438901708562899</v>
      </c>
      <c r="O43" s="97">
        <v>23.5390326333521</v>
      </c>
      <c r="P43" s="97">
        <v>23.6195335736017</v>
      </c>
      <c r="Q43" s="98">
        <f t="shared" si="13"/>
        <v>23.532489305172234</v>
      </c>
      <c r="R43" s="97">
        <v>28.506843214408001</v>
      </c>
      <c r="S43" s="97">
        <v>28.671478471994</v>
      </c>
      <c r="T43" s="97">
        <v>28.455119587534401</v>
      </c>
      <c r="U43" s="99">
        <f t="shared" si="14"/>
        <v>28.544480424645467</v>
      </c>
      <c r="V43" s="100">
        <f t="shared" si="15"/>
        <v>26.038484864908853</v>
      </c>
      <c r="W43" s="101">
        <f t="shared" si="21"/>
        <v>-2.4927331673933537</v>
      </c>
      <c r="X43" s="101">
        <f t="shared" si="22"/>
        <v>-2.5953164896292513</v>
      </c>
      <c r="Y43" s="101">
        <f t="shared" si="23"/>
        <v>-2.3766700155664537</v>
      </c>
      <c r="Z43" s="101">
        <f t="shared" si="16"/>
        <v>-2.4882398908630194</v>
      </c>
      <c r="AA43" s="108">
        <f t="shared" si="3"/>
        <v>5.6109299086093793</v>
      </c>
      <c r="AB43" s="102"/>
      <c r="AC43" s="103"/>
      <c r="AD43" s="36">
        <f t="shared" si="24"/>
        <v>3.1433983835082486</v>
      </c>
      <c r="AE43" s="37">
        <f t="shared" si="29"/>
        <v>3.3074074615718487</v>
      </c>
      <c r="AF43" s="37">
        <f t="shared" si="25"/>
        <v>3.1638598540821476</v>
      </c>
      <c r="AG43" s="37">
        <f t="shared" si="17"/>
        <v>3.2048885663874151</v>
      </c>
      <c r="AH43" s="104">
        <f t="shared" si="18"/>
        <v>0.10845071229207144</v>
      </c>
      <c r="AI43" s="37"/>
      <c r="AJ43" s="47"/>
      <c r="AK43" s="36">
        <f t="shared" si="26"/>
        <v>4.4067142058749482</v>
      </c>
      <c r="AL43" s="37">
        <f t="shared" si="27"/>
        <v>4.6143024925088483</v>
      </c>
      <c r="AM43" s="37">
        <f t="shared" si="28"/>
        <v>4.6009857288000475</v>
      </c>
      <c r="AN43" s="42">
        <f t="shared" si="19"/>
        <v>4.5406674757279477</v>
      </c>
      <c r="AO43" s="105">
        <f t="shared" ref="AO43:AO70" si="30">2^-(AN43)</f>
        <v>4.2965798707692175E-2</v>
      </c>
      <c r="AP43" s="43"/>
      <c r="AQ43" s="44"/>
    </row>
    <row r="44" spans="1:43" ht="15.6">
      <c r="A44" s="96" t="s">
        <v>57</v>
      </c>
      <c r="B44" s="97">
        <v>29.914680003624099</v>
      </c>
      <c r="C44" s="97">
        <v>29.261946653753</v>
      </c>
      <c r="D44" s="97">
        <v>29.130142395393499</v>
      </c>
      <c r="E44" s="98">
        <f t="shared" si="10"/>
        <v>29.435589684256865</v>
      </c>
      <c r="F44" s="97">
        <v>33.365083075132297</v>
      </c>
      <c r="G44" s="97">
        <v>34.460482556953501</v>
      </c>
      <c r="H44" s="97">
        <v>33.304919092436599</v>
      </c>
      <c r="I44" s="98">
        <f t="shared" si="11"/>
        <v>33.710161574840804</v>
      </c>
      <c r="J44" s="97">
        <v>32.379915919678503</v>
      </c>
      <c r="K44" s="97">
        <v>34.315573621596897</v>
      </c>
      <c r="L44" s="97">
        <v>33.2872540422117</v>
      </c>
      <c r="M44" s="98">
        <f t="shared" si="12"/>
        <v>33.3275811944957</v>
      </c>
      <c r="N44" s="97">
        <v>24.723180350108699</v>
      </c>
      <c r="O44" s="97">
        <v>24.524978104766699</v>
      </c>
      <c r="P44" s="97">
        <v>24.512316845862099</v>
      </c>
      <c r="Q44" s="98">
        <f t="shared" si="13"/>
        <v>24.586825100245832</v>
      </c>
      <c r="R44" s="97">
        <v>29.770183668609601</v>
      </c>
      <c r="S44" s="97">
        <v>30.351707241240799</v>
      </c>
      <c r="T44" s="97">
        <v>30.0261994480718</v>
      </c>
      <c r="U44" s="99">
        <f t="shared" si="14"/>
        <v>30.049363452640733</v>
      </c>
      <c r="V44" s="100">
        <f t="shared" si="15"/>
        <v>27.318094276443283</v>
      </c>
      <c r="W44" s="101">
        <f t="shared" si="21"/>
        <v>2.5965857271808161</v>
      </c>
      <c r="X44" s="101">
        <f t="shared" si="22"/>
        <v>1.9438523773097174</v>
      </c>
      <c r="Y44" s="101">
        <f t="shared" si="23"/>
        <v>1.8120481189502158</v>
      </c>
      <c r="Z44" s="101">
        <f t="shared" si="16"/>
        <v>2.1174954078135833</v>
      </c>
      <c r="AA44" s="101">
        <f t="shared" si="3"/>
        <v>0.23044663269865062</v>
      </c>
      <c r="AB44" s="102"/>
      <c r="AC44" s="103"/>
      <c r="AD44" s="36">
        <f t="shared" si="24"/>
        <v>6.0469887986890143</v>
      </c>
      <c r="AE44" s="37">
        <f t="shared" si="29"/>
        <v>7.1423882805102181</v>
      </c>
      <c r="AF44" s="37">
        <f t="shared" si="25"/>
        <v>5.986824815993316</v>
      </c>
      <c r="AG44" s="37">
        <f t="shared" si="17"/>
        <v>6.3920672983975164</v>
      </c>
      <c r="AH44" s="104">
        <f t="shared" si="18"/>
        <v>1.1906826048090683E-2</v>
      </c>
      <c r="AI44" s="37"/>
      <c r="AJ44" s="47"/>
      <c r="AK44" s="36">
        <f t="shared" si="26"/>
        <v>5.0618216432352199</v>
      </c>
      <c r="AL44" s="37">
        <f t="shared" si="27"/>
        <v>6.9974793451536144</v>
      </c>
      <c r="AM44" s="37">
        <f t="shared" si="28"/>
        <v>5.969159765768417</v>
      </c>
      <c r="AN44" s="42">
        <f t="shared" si="19"/>
        <v>6.0094869180524171</v>
      </c>
      <c r="AO44" s="105">
        <f t="shared" si="30"/>
        <v>1.5522589733741272E-2</v>
      </c>
      <c r="AP44" s="43"/>
      <c r="AQ44" s="44"/>
    </row>
    <row r="45" spans="1:43" ht="15.6">
      <c r="A45" s="96" t="s">
        <v>58</v>
      </c>
      <c r="B45" s="97">
        <v>23.090683417163</v>
      </c>
      <c r="C45" s="97">
        <v>23.1806791483192</v>
      </c>
      <c r="D45" s="97">
        <v>23.217671171062801</v>
      </c>
      <c r="E45" s="98">
        <f t="shared" si="10"/>
        <v>23.163011245514998</v>
      </c>
      <c r="F45" s="97">
        <v>29.381034780770801</v>
      </c>
      <c r="G45" s="97">
        <v>29.2962570522952</v>
      </c>
      <c r="H45" s="97">
        <v>29.196267036076801</v>
      </c>
      <c r="I45" s="98">
        <f t="shared" si="11"/>
        <v>29.291186289714265</v>
      </c>
      <c r="J45" s="97">
        <v>29.737266711262201</v>
      </c>
      <c r="K45" s="97">
        <v>29.816415346293802</v>
      </c>
      <c r="L45" s="97">
        <v>29.960678655683498</v>
      </c>
      <c r="M45" s="98">
        <f t="shared" si="12"/>
        <v>29.838120237746498</v>
      </c>
      <c r="N45" s="97">
        <v>21.161563195552301</v>
      </c>
      <c r="O45" s="97">
        <v>21.199336989017102</v>
      </c>
      <c r="P45" s="97">
        <v>21.1373554019622</v>
      </c>
      <c r="Q45" s="98">
        <f t="shared" si="13"/>
        <v>21.166085195510533</v>
      </c>
      <c r="R45" s="97">
        <v>26.068955837494801</v>
      </c>
      <c r="S45" s="97">
        <v>26.248473706296998</v>
      </c>
      <c r="T45" s="97">
        <v>26.102734543519102</v>
      </c>
      <c r="U45" s="99">
        <f t="shared" si="14"/>
        <v>26.140054695770303</v>
      </c>
      <c r="V45" s="100">
        <f t="shared" si="15"/>
        <v>23.653069945640418</v>
      </c>
      <c r="W45" s="101">
        <f t="shared" si="21"/>
        <v>-0.56238652847741832</v>
      </c>
      <c r="X45" s="101">
        <f t="shared" si="22"/>
        <v>-0.4723907973212178</v>
      </c>
      <c r="Y45" s="101">
        <f t="shared" si="23"/>
        <v>-0.43539877457761733</v>
      </c>
      <c r="Z45" s="101">
        <f t="shared" si="16"/>
        <v>-0.4900587001254178</v>
      </c>
      <c r="AA45" s="101">
        <f t="shared" si="3"/>
        <v>1.4045020207098788</v>
      </c>
      <c r="AB45" s="102"/>
      <c r="AC45" s="103"/>
      <c r="AD45" s="36">
        <f t="shared" si="24"/>
        <v>5.7279648351303827</v>
      </c>
      <c r="AE45" s="37">
        <f t="shared" si="29"/>
        <v>5.6431871066547821</v>
      </c>
      <c r="AF45" s="37">
        <f t="shared" si="25"/>
        <v>5.543197090436383</v>
      </c>
      <c r="AG45" s="37">
        <f t="shared" si="17"/>
        <v>5.6381163440738495</v>
      </c>
      <c r="AH45" s="104">
        <f t="shared" si="18"/>
        <v>2.007972965664493E-2</v>
      </c>
      <c r="AI45" s="37"/>
      <c r="AJ45" s="47"/>
      <c r="AK45" s="36">
        <f t="shared" si="26"/>
        <v>6.0841967656217832</v>
      </c>
      <c r="AL45" s="37">
        <f t="shared" si="27"/>
        <v>6.1633454006533839</v>
      </c>
      <c r="AM45" s="37">
        <f t="shared" si="28"/>
        <v>6.3076087100430804</v>
      </c>
      <c r="AN45" s="42">
        <f t="shared" si="19"/>
        <v>6.1850502921060828</v>
      </c>
      <c r="AO45" s="105">
        <f t="shared" si="30"/>
        <v>1.37440376880986E-2</v>
      </c>
      <c r="AP45" s="43"/>
      <c r="AQ45" s="44"/>
    </row>
    <row r="46" spans="1:43" ht="15.6">
      <c r="A46" s="96" t="s">
        <v>59</v>
      </c>
      <c r="B46" s="97">
        <v>23.299493029989598</v>
      </c>
      <c r="C46" s="97">
        <v>23.408717708216699</v>
      </c>
      <c r="D46" s="97">
        <v>23.166321071256998</v>
      </c>
      <c r="E46" s="98">
        <f t="shared" si="10"/>
        <v>23.291510603154432</v>
      </c>
      <c r="F46" s="97">
        <v>30.2201992409918</v>
      </c>
      <c r="G46" s="97">
        <v>30.417137024975599</v>
      </c>
      <c r="H46" s="97">
        <v>30.685765944958099</v>
      </c>
      <c r="I46" s="98">
        <f t="shared" si="11"/>
        <v>30.441034070308501</v>
      </c>
      <c r="J46" s="97">
        <v>30.364943426157701</v>
      </c>
      <c r="K46" s="97">
        <v>30.459964872239599</v>
      </c>
      <c r="L46" s="97">
        <v>30.342285653732802</v>
      </c>
      <c r="M46" s="98">
        <f t="shared" si="12"/>
        <v>30.389064650710036</v>
      </c>
      <c r="N46" s="97">
        <v>21.3036566226614</v>
      </c>
      <c r="O46" s="97">
        <v>21.617611923125601</v>
      </c>
      <c r="P46" s="97">
        <v>21.3559719635224</v>
      </c>
      <c r="Q46" s="98">
        <f t="shared" si="13"/>
        <v>21.425746836436463</v>
      </c>
      <c r="R46" s="97">
        <v>26.137315475556999</v>
      </c>
      <c r="S46" s="97">
        <v>26.123916241408502</v>
      </c>
      <c r="T46" s="97">
        <v>26.1192371217446</v>
      </c>
      <c r="U46" s="99">
        <f t="shared" si="14"/>
        <v>26.1268229462367</v>
      </c>
      <c r="V46" s="100">
        <f t="shared" si="15"/>
        <v>23.77628489133658</v>
      </c>
      <c r="W46" s="101">
        <f t="shared" si="21"/>
        <v>-0.4767918613469817</v>
      </c>
      <c r="X46" s="101">
        <f t="shared" si="22"/>
        <v>-0.36756718311988124</v>
      </c>
      <c r="Y46" s="101">
        <f t="shared" si="23"/>
        <v>-0.60996382007958161</v>
      </c>
      <c r="Z46" s="101">
        <f t="shared" si="16"/>
        <v>-0.48477428818214818</v>
      </c>
      <c r="AA46" s="101">
        <f t="shared" si="3"/>
        <v>1.3993669154009116</v>
      </c>
      <c r="AB46" s="102"/>
      <c r="AC46" s="103"/>
      <c r="AD46" s="36">
        <f t="shared" si="24"/>
        <v>6.4439143496552198</v>
      </c>
      <c r="AE46" s="37">
        <f t="shared" si="29"/>
        <v>6.6408521336390187</v>
      </c>
      <c r="AF46" s="37">
        <f t="shared" si="25"/>
        <v>6.9094810536215192</v>
      </c>
      <c r="AG46" s="37">
        <f t="shared" si="17"/>
        <v>6.6647491789719195</v>
      </c>
      <c r="AH46" s="104">
        <f t="shared" si="18"/>
        <v>9.8562244201995212E-3</v>
      </c>
      <c r="AI46" s="37"/>
      <c r="AJ46" s="47"/>
      <c r="AK46" s="36">
        <f t="shared" si="26"/>
        <v>6.5886585348211213</v>
      </c>
      <c r="AL46" s="37">
        <f t="shared" si="27"/>
        <v>6.683679980903019</v>
      </c>
      <c r="AM46" s="37">
        <f t="shared" si="28"/>
        <v>6.5660007623962215</v>
      </c>
      <c r="AN46" s="42">
        <f>AVERAGE(AK46:AM46)</f>
        <v>6.6127797593734536</v>
      </c>
      <c r="AO46" s="105">
        <f t="shared" si="30"/>
        <v>1.0217742123413196E-2</v>
      </c>
      <c r="AP46" s="43"/>
      <c r="AQ46" s="44"/>
    </row>
    <row r="47" spans="1:43" ht="15.6">
      <c r="A47" s="96" t="s">
        <v>60</v>
      </c>
      <c r="B47" s="97">
        <v>25.872259663944799</v>
      </c>
      <c r="C47" s="97">
        <v>25.594064778262201</v>
      </c>
      <c r="D47" s="97">
        <v>25.940113499811201</v>
      </c>
      <c r="E47" s="98">
        <f t="shared" si="10"/>
        <v>25.802145980672734</v>
      </c>
      <c r="F47" s="97">
        <v>31.343780324773299</v>
      </c>
      <c r="G47" s="97">
        <v>30.8687673996419</v>
      </c>
      <c r="H47" s="97">
        <v>31.644436161395301</v>
      </c>
      <c r="I47" s="98">
        <f t="shared" si="11"/>
        <v>31.28566129527017</v>
      </c>
      <c r="J47" s="97">
        <v>32.480272316139001</v>
      </c>
      <c r="K47" s="97">
        <v>32.810052789316899</v>
      </c>
      <c r="L47" s="97">
        <v>32.5479461369425</v>
      </c>
      <c r="M47" s="98">
        <f t="shared" si="12"/>
        <v>32.612757080799469</v>
      </c>
      <c r="N47" s="97">
        <v>22.702156417673599</v>
      </c>
      <c r="O47" s="97">
        <v>22.833204721898198</v>
      </c>
      <c r="P47" s="97">
        <v>22.864792442203399</v>
      </c>
      <c r="Q47" s="98">
        <f t="shared" si="13"/>
        <v>22.800051193925068</v>
      </c>
      <c r="R47" s="97">
        <v>27.982512538696199</v>
      </c>
      <c r="S47" s="97">
        <v>27.816129233195099</v>
      </c>
      <c r="T47" s="97">
        <v>27.9419102826159</v>
      </c>
      <c r="U47" s="99">
        <f t="shared" si="14"/>
        <v>27.913517351502396</v>
      </c>
      <c r="V47" s="100">
        <f t="shared" si="15"/>
        <v>25.356784272713732</v>
      </c>
      <c r="W47" s="101">
        <f t="shared" si="21"/>
        <v>0.51547539123106745</v>
      </c>
      <c r="X47" s="101">
        <f t="shared" si="22"/>
        <v>0.23728050554846902</v>
      </c>
      <c r="Y47" s="101">
        <f t="shared" si="23"/>
        <v>0.58332922709746882</v>
      </c>
      <c r="Z47" s="101">
        <f t="shared" si="16"/>
        <v>0.44536170795900176</v>
      </c>
      <c r="AA47" s="101">
        <f t="shared" si="3"/>
        <v>0.73440016705744782</v>
      </c>
      <c r="AB47" s="102"/>
      <c r="AC47" s="103"/>
      <c r="AD47" s="36">
        <f t="shared" si="24"/>
        <v>5.9869960520595669</v>
      </c>
      <c r="AE47" s="37">
        <f t="shared" si="29"/>
        <v>5.5119831269281683</v>
      </c>
      <c r="AF47" s="37">
        <f t="shared" si="25"/>
        <v>6.2876518886815695</v>
      </c>
      <c r="AG47" s="37">
        <f t="shared" si="17"/>
        <v>5.9288770225564349</v>
      </c>
      <c r="AH47" s="104">
        <f t="shared" si="18"/>
        <v>1.6414595144725951E-2</v>
      </c>
      <c r="AI47" s="37"/>
      <c r="AJ47" s="47"/>
      <c r="AK47" s="36">
        <f t="shared" si="26"/>
        <v>7.1234880434252688</v>
      </c>
      <c r="AL47" s="37">
        <f t="shared" si="27"/>
        <v>7.4532685166031669</v>
      </c>
      <c r="AM47" s="37">
        <f t="shared" si="28"/>
        <v>7.1911618642287678</v>
      </c>
      <c r="AN47" s="42">
        <f t="shared" si="19"/>
        <v>7.2559728080857342</v>
      </c>
      <c r="AO47" s="105">
        <f t="shared" si="30"/>
        <v>6.5423614929184743E-3</v>
      </c>
      <c r="AP47" s="43"/>
      <c r="AQ47" s="44"/>
    </row>
    <row r="48" spans="1:43" ht="15.6">
      <c r="A48" s="96" t="s">
        <v>61</v>
      </c>
      <c r="B48" s="97">
        <v>23.624838194260199</v>
      </c>
      <c r="C48" s="97">
        <v>23.3466288875773</v>
      </c>
      <c r="D48" s="97">
        <v>23.313076688525001</v>
      </c>
      <c r="E48" s="98">
        <f t="shared" si="10"/>
        <v>23.4281812567875</v>
      </c>
      <c r="F48" s="97">
        <v>29.0647264686766</v>
      </c>
      <c r="G48" s="97">
        <v>29.0936850128084</v>
      </c>
      <c r="H48" s="97">
        <v>28.9771650604238</v>
      </c>
      <c r="I48" s="98">
        <f t="shared" si="11"/>
        <v>29.045192180636267</v>
      </c>
      <c r="J48" s="97">
        <v>29.201407981914802</v>
      </c>
      <c r="K48" s="97">
        <v>29.206040049931499</v>
      </c>
      <c r="L48" s="97">
        <v>28.853164759506299</v>
      </c>
      <c r="M48" s="98">
        <f t="shared" si="12"/>
        <v>29.086870930450868</v>
      </c>
      <c r="N48" s="97">
        <v>21.4997472936215</v>
      </c>
      <c r="O48" s="97">
        <v>21.258799975454298</v>
      </c>
      <c r="P48" s="97">
        <v>21.245649819649</v>
      </c>
      <c r="Q48" s="98">
        <f t="shared" si="13"/>
        <v>21.334732362908266</v>
      </c>
      <c r="R48" s="97">
        <v>26.0557721176549</v>
      </c>
      <c r="S48" s="97">
        <v>26.1723904811677</v>
      </c>
      <c r="T48" s="97">
        <v>26.092271653437798</v>
      </c>
      <c r="U48" s="99">
        <f t="shared" si="14"/>
        <v>26.106811417420133</v>
      </c>
      <c r="V48" s="100">
        <f t="shared" si="15"/>
        <v>23.720771890164201</v>
      </c>
      <c r="W48" s="101">
        <f t="shared" si="21"/>
        <v>-9.5933695904001581E-2</v>
      </c>
      <c r="X48" s="101">
        <f t="shared" si="22"/>
        <v>-0.37414300258690147</v>
      </c>
      <c r="Y48" s="101">
        <f t="shared" si="23"/>
        <v>-0.40769520163919992</v>
      </c>
      <c r="Z48" s="101">
        <f t="shared" si="16"/>
        <v>-0.29259063337670099</v>
      </c>
      <c r="AA48" s="101">
        <f t="shared" si="3"/>
        <v>1.2248377332666969</v>
      </c>
      <c r="AB48" s="102"/>
      <c r="AC48" s="103"/>
      <c r="AD48" s="36">
        <f t="shared" si="24"/>
        <v>5.343954578512399</v>
      </c>
      <c r="AE48" s="37">
        <f t="shared" si="29"/>
        <v>5.3729131226441993</v>
      </c>
      <c r="AF48" s="37">
        <f t="shared" si="25"/>
        <v>5.2563931702595994</v>
      </c>
      <c r="AG48" s="37">
        <f t="shared" si="17"/>
        <v>5.3244202904720659</v>
      </c>
      <c r="AH48" s="104">
        <f t="shared" si="18"/>
        <v>2.4956850821360954E-2</v>
      </c>
      <c r="AI48" s="37"/>
      <c r="AJ48" s="47"/>
      <c r="AK48" s="36">
        <f t="shared" si="26"/>
        <v>5.4806360917506005</v>
      </c>
      <c r="AL48" s="37">
        <f t="shared" si="27"/>
        <v>5.4852681597672976</v>
      </c>
      <c r="AM48" s="37">
        <f t="shared" si="28"/>
        <v>5.1323928693420982</v>
      </c>
      <c r="AN48" s="42">
        <f t="shared" si="19"/>
        <v>5.3660990402866657</v>
      </c>
      <c r="AO48" s="105">
        <f t="shared" si="30"/>
        <v>2.4246174651298077E-2</v>
      </c>
      <c r="AP48" s="43"/>
      <c r="AQ48" s="44"/>
    </row>
    <row r="49" spans="1:43" ht="15.6">
      <c r="A49" s="96" t="s">
        <v>62</v>
      </c>
      <c r="B49" s="97">
        <v>26.8553584066041</v>
      </c>
      <c r="C49" s="97">
        <v>27.000886701031799</v>
      </c>
      <c r="D49" s="97">
        <v>26.919570331504399</v>
      </c>
      <c r="E49" s="98">
        <f t="shared" si="10"/>
        <v>26.925271813046766</v>
      </c>
      <c r="F49" s="97">
        <v>34.282435504490699</v>
      </c>
      <c r="G49" s="106" t="s">
        <v>18</v>
      </c>
      <c r="H49" s="97">
        <v>35.792803290164798</v>
      </c>
      <c r="I49" s="98">
        <f t="shared" si="11"/>
        <v>35.037619397327745</v>
      </c>
      <c r="J49" s="97">
        <v>29.3778193992447</v>
      </c>
      <c r="K49" s="97">
        <v>29.317907636123099</v>
      </c>
      <c r="L49" s="97">
        <v>29.4726896082778</v>
      </c>
      <c r="M49" s="98">
        <f t="shared" si="12"/>
        <v>29.389472214548533</v>
      </c>
      <c r="N49" s="97">
        <v>21.4503476466544</v>
      </c>
      <c r="O49" s="97">
        <v>21.661043784914</v>
      </c>
      <c r="P49" s="97">
        <v>21.399836437770201</v>
      </c>
      <c r="Q49" s="98">
        <f t="shared" si="13"/>
        <v>21.503742623112867</v>
      </c>
      <c r="R49" s="97">
        <v>26.680040597515699</v>
      </c>
      <c r="S49" s="97">
        <v>26.8029271069956</v>
      </c>
      <c r="T49" s="97">
        <v>26.803340285846801</v>
      </c>
      <c r="U49" s="99">
        <f t="shared" si="14"/>
        <v>26.762102663452698</v>
      </c>
      <c r="V49" s="100">
        <f t="shared" si="15"/>
        <v>24.132922643282782</v>
      </c>
      <c r="W49" s="101">
        <f t="shared" si="21"/>
        <v>2.7224357633213181</v>
      </c>
      <c r="X49" s="101">
        <f t="shared" si="22"/>
        <v>2.8679640577490169</v>
      </c>
      <c r="Y49" s="101">
        <f t="shared" si="23"/>
        <v>2.7866476882216169</v>
      </c>
      <c r="Z49" s="101">
        <f t="shared" si="16"/>
        <v>2.792349169763984</v>
      </c>
      <c r="AA49" s="101">
        <f t="shared" si="3"/>
        <v>0.14435078219325179</v>
      </c>
      <c r="AB49" s="102"/>
      <c r="AC49" s="103"/>
      <c r="AD49" s="36">
        <f t="shared" si="24"/>
        <v>10.149512861207917</v>
      </c>
      <c r="AE49" s="109"/>
      <c r="AF49" s="37">
        <f t="shared" si="25"/>
        <v>11.659880646882016</v>
      </c>
      <c r="AG49" s="37">
        <f t="shared" si="17"/>
        <v>10.904696754044966</v>
      </c>
      <c r="AH49" s="104">
        <f t="shared" si="18"/>
        <v>5.2162594368573487E-4</v>
      </c>
      <c r="AI49" s="37"/>
      <c r="AJ49" s="47"/>
      <c r="AK49" s="36">
        <f t="shared" si="26"/>
        <v>5.2448967559619177</v>
      </c>
      <c r="AL49" s="37">
        <f t="shared" si="27"/>
        <v>5.1849849928403167</v>
      </c>
      <c r="AM49" s="37">
        <f t="shared" si="28"/>
        <v>5.3397669649950181</v>
      </c>
      <c r="AN49" s="42">
        <f t="shared" si="19"/>
        <v>5.2565495712657508</v>
      </c>
      <c r="AO49" s="105">
        <f t="shared" si="30"/>
        <v>2.6158985995182293E-2</v>
      </c>
      <c r="AP49" s="43"/>
      <c r="AQ49" s="44"/>
    </row>
    <row r="50" spans="1:43" ht="15.6">
      <c r="A50" s="96" t="s">
        <v>63</v>
      </c>
      <c r="B50" s="97">
        <v>25.3013720041921</v>
      </c>
      <c r="C50" s="97">
        <v>25.323422981718899</v>
      </c>
      <c r="D50" s="97">
        <v>25.148208915742799</v>
      </c>
      <c r="E50" s="98">
        <f t="shared" si="10"/>
        <v>25.25766796721793</v>
      </c>
      <c r="F50" s="97">
        <v>30.7990360361472</v>
      </c>
      <c r="G50" s="97">
        <v>31.1056958647155</v>
      </c>
      <c r="H50" s="97">
        <v>30.7807868520296</v>
      </c>
      <c r="I50" s="98">
        <f t="shared" si="11"/>
        <v>30.89517291763077</v>
      </c>
      <c r="J50" s="97">
        <v>28.433051879338201</v>
      </c>
      <c r="K50" s="97">
        <v>27.675579303370199</v>
      </c>
      <c r="L50" s="97">
        <v>28.677093593779801</v>
      </c>
      <c r="M50" s="98">
        <f t="shared" si="12"/>
        <v>28.261908258829397</v>
      </c>
      <c r="N50" s="97">
        <v>19.8900165525733</v>
      </c>
      <c r="O50" s="97">
        <v>19.983328620974898</v>
      </c>
      <c r="P50" s="97">
        <v>19.964274852086401</v>
      </c>
      <c r="Q50" s="98">
        <f t="shared" si="13"/>
        <v>19.945873341878201</v>
      </c>
      <c r="R50" s="97">
        <v>25.097444711923998</v>
      </c>
      <c r="S50" s="97">
        <v>24.946288999146098</v>
      </c>
      <c r="T50" s="97">
        <v>25.062291371640502</v>
      </c>
      <c r="U50" s="99">
        <f t="shared" si="14"/>
        <v>25.035341694236866</v>
      </c>
      <c r="V50" s="100">
        <f t="shared" si="15"/>
        <v>22.490607518057534</v>
      </c>
      <c r="W50" s="101">
        <f t="shared" si="21"/>
        <v>2.8107644861345662</v>
      </c>
      <c r="X50" s="101">
        <f t="shared" si="22"/>
        <v>2.8328154636613654</v>
      </c>
      <c r="Y50" s="101">
        <f t="shared" si="23"/>
        <v>2.6576013976852657</v>
      </c>
      <c r="Z50" s="101">
        <f t="shared" si="16"/>
        <v>2.7670604491603989</v>
      </c>
      <c r="AA50" s="101">
        <f t="shared" si="3"/>
        <v>0.14690338564740396</v>
      </c>
      <c r="AB50" s="102"/>
      <c r="AC50" s="103"/>
      <c r="AD50" s="36">
        <f t="shared" si="24"/>
        <v>8.3084285180896664</v>
      </c>
      <c r="AE50" s="37">
        <f t="shared" ref="AE50:AE70" si="31">G50-V50</f>
        <v>8.6150883466579664</v>
      </c>
      <c r="AF50" s="37">
        <f t="shared" si="25"/>
        <v>8.2901793339720662</v>
      </c>
      <c r="AG50" s="37">
        <f t="shared" si="17"/>
        <v>8.404565399573233</v>
      </c>
      <c r="AH50" s="104">
        <f t="shared" si="18"/>
        <v>2.9510306093338827E-3</v>
      </c>
      <c r="AI50" s="37"/>
      <c r="AJ50" s="47"/>
      <c r="AK50" s="36">
        <f t="shared" si="26"/>
        <v>5.9424443612806677</v>
      </c>
      <c r="AL50" s="37">
        <f t="shared" si="27"/>
        <v>5.1849717853126656</v>
      </c>
      <c r="AM50" s="37">
        <f t="shared" si="28"/>
        <v>6.1864860757222679</v>
      </c>
      <c r="AN50" s="42">
        <f t="shared" si="19"/>
        <v>5.7713007407718671</v>
      </c>
      <c r="AO50" s="105">
        <f t="shared" si="30"/>
        <v>1.8309031127562474E-2</v>
      </c>
      <c r="AP50" s="43"/>
      <c r="AQ50" s="44"/>
    </row>
    <row r="51" spans="1:43" ht="15.6">
      <c r="A51" s="96" t="s">
        <v>64</v>
      </c>
      <c r="B51" s="97">
        <v>23.6069382029828</v>
      </c>
      <c r="C51" s="97">
        <v>23.6859867994648</v>
      </c>
      <c r="D51" s="97">
        <v>23.678496203357</v>
      </c>
      <c r="E51" s="98">
        <f t="shared" si="10"/>
        <v>23.657140401934868</v>
      </c>
      <c r="F51" s="97">
        <v>30.378610455164701</v>
      </c>
      <c r="G51" s="97">
        <v>30.383473489569901</v>
      </c>
      <c r="H51" s="97">
        <v>30.301807415597501</v>
      </c>
      <c r="I51" s="98">
        <f t="shared" si="11"/>
        <v>30.354630453444031</v>
      </c>
      <c r="J51" s="97">
        <v>29.138822738263102</v>
      </c>
      <c r="K51" s="97">
        <v>29.1946962952162</v>
      </c>
      <c r="L51" s="97">
        <v>29.2156193134212</v>
      </c>
      <c r="M51" s="98">
        <f t="shared" si="12"/>
        <v>29.183046115633502</v>
      </c>
      <c r="N51" s="97">
        <v>21.681269960757199</v>
      </c>
      <c r="O51" s="97">
        <v>21.435338357989998</v>
      </c>
      <c r="P51" s="97">
        <v>21.544684297264698</v>
      </c>
      <c r="Q51" s="98">
        <f t="shared" si="13"/>
        <v>21.553764205337298</v>
      </c>
      <c r="R51" s="97">
        <v>26.6006016792719</v>
      </c>
      <c r="S51" s="97">
        <v>26.355027714762201</v>
      </c>
      <c r="T51" s="97">
        <v>26.5221783473168</v>
      </c>
      <c r="U51" s="99">
        <f t="shared" si="14"/>
        <v>26.492602580450299</v>
      </c>
      <c r="V51" s="100">
        <f t="shared" si="15"/>
        <v>24.023183392893799</v>
      </c>
      <c r="W51" s="101">
        <f t="shared" si="21"/>
        <v>-0.4162451899109989</v>
      </c>
      <c r="X51" s="101">
        <f t="shared" si="22"/>
        <v>-0.33719659342899888</v>
      </c>
      <c r="Y51" s="101">
        <f t="shared" si="23"/>
        <v>-0.34468718953679911</v>
      </c>
      <c r="Z51" s="101">
        <f t="shared" si="16"/>
        <v>-0.36604299095893228</v>
      </c>
      <c r="AA51" s="101">
        <f t="shared" si="3"/>
        <v>1.2888130353323106</v>
      </c>
      <c r="AB51" s="102"/>
      <c r="AC51" s="103"/>
      <c r="AD51" s="36">
        <f t="shared" si="24"/>
        <v>6.3554270622709019</v>
      </c>
      <c r="AE51" s="37">
        <f t="shared" si="31"/>
        <v>6.3602900966761027</v>
      </c>
      <c r="AF51" s="37">
        <f t="shared" si="25"/>
        <v>6.2786240227037027</v>
      </c>
      <c r="AG51" s="37">
        <f t="shared" si="17"/>
        <v>6.3314470605502358</v>
      </c>
      <c r="AH51" s="104">
        <f t="shared" si="18"/>
        <v>1.2417795938601076E-2</v>
      </c>
      <c r="AI51" s="37"/>
      <c r="AJ51" s="47"/>
      <c r="AK51" s="36">
        <f t="shared" si="26"/>
        <v>5.1156393453693028</v>
      </c>
      <c r="AL51" s="37">
        <f t="shared" si="27"/>
        <v>5.1715129023224016</v>
      </c>
      <c r="AM51" s="37">
        <f t="shared" si="28"/>
        <v>5.1924359205274015</v>
      </c>
      <c r="AN51" s="42">
        <f t="shared" si="19"/>
        <v>5.1598627227397023</v>
      </c>
      <c r="AO51" s="105">
        <f t="shared" si="30"/>
        <v>2.7972194987816903E-2</v>
      </c>
      <c r="AP51" s="43"/>
      <c r="AQ51" s="44"/>
    </row>
    <row r="52" spans="1:43" ht="15.6">
      <c r="A52" s="96" t="s">
        <v>65</v>
      </c>
      <c r="B52" s="97">
        <v>24.735960128193</v>
      </c>
      <c r="C52" s="97">
        <v>24.459087616695701</v>
      </c>
      <c r="D52" s="97">
        <v>24.561171645565501</v>
      </c>
      <c r="E52" s="98">
        <f t="shared" si="10"/>
        <v>24.58540646348473</v>
      </c>
      <c r="F52" s="97">
        <v>29.761707002052901</v>
      </c>
      <c r="G52" s="97">
        <v>29.701826245685499</v>
      </c>
      <c r="H52" s="97">
        <v>29.609912808774201</v>
      </c>
      <c r="I52" s="98">
        <f t="shared" si="11"/>
        <v>29.691148685504199</v>
      </c>
      <c r="J52" s="97">
        <v>30.3593035964164</v>
      </c>
      <c r="K52" s="97">
        <v>30.732155535918402</v>
      </c>
      <c r="L52" s="97">
        <v>30.658314836143099</v>
      </c>
      <c r="M52" s="98">
        <f t="shared" si="12"/>
        <v>30.583257989492637</v>
      </c>
      <c r="N52" s="97">
        <v>21.622079493738099</v>
      </c>
      <c r="O52" s="97">
        <v>21.424858868159902</v>
      </c>
      <c r="P52" s="97">
        <v>21.3598211583334</v>
      </c>
      <c r="Q52" s="98">
        <f t="shared" si="13"/>
        <v>21.468919840077135</v>
      </c>
      <c r="R52" s="97">
        <v>26.717702946897401</v>
      </c>
      <c r="S52" s="97">
        <v>26.571172266623702</v>
      </c>
      <c r="T52" s="97">
        <v>26.556829235976402</v>
      </c>
      <c r="U52" s="99">
        <f t="shared" si="14"/>
        <v>26.615234816499168</v>
      </c>
      <c r="V52" s="100">
        <f t="shared" si="15"/>
        <v>24.042077328288151</v>
      </c>
      <c r="W52" s="101">
        <f t="shared" si="21"/>
        <v>0.69388279990484847</v>
      </c>
      <c r="X52" s="101">
        <f t="shared" si="22"/>
        <v>0.41701028840754972</v>
      </c>
      <c r="Y52" s="101">
        <f t="shared" si="23"/>
        <v>0.51909431727735011</v>
      </c>
      <c r="Z52" s="101">
        <f t="shared" si="16"/>
        <v>0.54332913519658277</v>
      </c>
      <c r="AA52" s="101">
        <f t="shared" si="3"/>
        <v>0.6861856519689018</v>
      </c>
      <c r="AB52" s="102"/>
      <c r="AC52" s="103"/>
      <c r="AD52" s="36">
        <f t="shared" si="24"/>
        <v>5.7196296737647501</v>
      </c>
      <c r="AE52" s="37">
        <f t="shared" si="31"/>
        <v>5.6597489173973479</v>
      </c>
      <c r="AF52" s="37">
        <f t="shared" si="25"/>
        <v>5.5678354804860497</v>
      </c>
      <c r="AG52" s="37">
        <f t="shared" si="17"/>
        <v>5.6490713572160489</v>
      </c>
      <c r="AH52" s="104">
        <f t="shared" si="18"/>
        <v>1.9927832943997421E-2</v>
      </c>
      <c r="AI52" s="37"/>
      <c r="AJ52" s="47"/>
      <c r="AK52" s="36">
        <f t="shared" si="26"/>
        <v>6.3172262681282483</v>
      </c>
      <c r="AL52" s="37">
        <f t="shared" si="27"/>
        <v>6.6900782076302505</v>
      </c>
      <c r="AM52" s="37">
        <f t="shared" si="28"/>
        <v>6.6162375078549474</v>
      </c>
      <c r="AN52" s="42">
        <f t="shared" si="19"/>
        <v>6.541180661204482</v>
      </c>
      <c r="AO52" s="105">
        <f t="shared" si="30"/>
        <v>1.0737629482410247E-2</v>
      </c>
      <c r="AP52" s="43"/>
      <c r="AQ52" s="44"/>
    </row>
    <row r="53" spans="1:43" ht="15.6">
      <c r="A53" s="96" t="s">
        <v>66</v>
      </c>
      <c r="B53" s="97">
        <v>22.3523469812386</v>
      </c>
      <c r="C53" s="97">
        <v>22.4001159136197</v>
      </c>
      <c r="D53" s="97">
        <v>22.3587013869851</v>
      </c>
      <c r="E53" s="98">
        <f t="shared" si="10"/>
        <v>22.370388093947799</v>
      </c>
      <c r="F53" s="97">
        <v>28.064271070201201</v>
      </c>
      <c r="G53" s="97">
        <v>28.130297034461599</v>
      </c>
      <c r="H53" s="97">
        <v>27.9629082455568</v>
      </c>
      <c r="I53" s="98">
        <f t="shared" si="11"/>
        <v>28.052492116739867</v>
      </c>
      <c r="J53" s="97">
        <v>25.906595660579299</v>
      </c>
      <c r="K53" s="97">
        <v>25.739641921345001</v>
      </c>
      <c r="L53" s="97">
        <v>25.787814890709001</v>
      </c>
      <c r="M53" s="98">
        <f t="shared" si="12"/>
        <v>25.8113508242111</v>
      </c>
      <c r="N53" s="97">
        <v>18.5509291213579</v>
      </c>
      <c r="O53" s="97">
        <v>18.497368105440302</v>
      </c>
      <c r="P53" s="97">
        <v>18.3847143168652</v>
      </c>
      <c r="Q53" s="98">
        <f t="shared" si="13"/>
        <v>18.477670514554465</v>
      </c>
      <c r="R53" s="97">
        <v>23.7520108084681</v>
      </c>
      <c r="S53" s="97">
        <v>24.0458976079459</v>
      </c>
      <c r="T53" s="97">
        <v>23.631375937192502</v>
      </c>
      <c r="U53" s="99">
        <f t="shared" si="14"/>
        <v>23.809761451202167</v>
      </c>
      <c r="V53" s="100">
        <f t="shared" si="15"/>
        <v>21.143715982878316</v>
      </c>
      <c r="W53" s="101">
        <f t="shared" si="21"/>
        <v>1.2086309983602845</v>
      </c>
      <c r="X53" s="101">
        <f t="shared" si="22"/>
        <v>1.2563999307413845</v>
      </c>
      <c r="Y53" s="101">
        <f t="shared" si="23"/>
        <v>1.214985404106784</v>
      </c>
      <c r="Z53" s="101">
        <f t="shared" si="16"/>
        <v>1.2266721110694843</v>
      </c>
      <c r="AA53" s="101">
        <f t="shared" si="3"/>
        <v>0.427301974588982</v>
      </c>
      <c r="AB53" s="102"/>
      <c r="AC53" s="103"/>
      <c r="AD53" s="36">
        <f t="shared" si="24"/>
        <v>6.9205550873228852</v>
      </c>
      <c r="AE53" s="37">
        <f t="shared" si="31"/>
        <v>6.9865810515832827</v>
      </c>
      <c r="AF53" s="37">
        <f t="shared" si="25"/>
        <v>6.8191922626784844</v>
      </c>
      <c r="AG53" s="37">
        <f t="shared" si="17"/>
        <v>6.9087761338615508</v>
      </c>
      <c r="AH53" s="104">
        <f t="shared" si="18"/>
        <v>8.3224491514207483E-3</v>
      </c>
      <c r="AI53" s="37"/>
      <c r="AJ53" s="47"/>
      <c r="AK53" s="36">
        <f t="shared" si="26"/>
        <v>4.7628796777009832</v>
      </c>
      <c r="AL53" s="37">
        <f t="shared" si="27"/>
        <v>4.5959259384666851</v>
      </c>
      <c r="AM53" s="37">
        <f t="shared" si="28"/>
        <v>4.6440989078306849</v>
      </c>
      <c r="AN53" s="42">
        <f t="shared" si="19"/>
        <v>4.6676348413327844</v>
      </c>
      <c r="AO53" s="105">
        <f t="shared" si="30"/>
        <v>3.9346119256918208E-2</v>
      </c>
      <c r="AP53" s="43"/>
      <c r="AQ53" s="44"/>
    </row>
    <row r="54" spans="1:43" ht="15.6">
      <c r="A54" s="96" t="s">
        <v>67</v>
      </c>
      <c r="B54" s="97">
        <v>25.541430837358298</v>
      </c>
      <c r="C54" s="97">
        <v>25.5701424546418</v>
      </c>
      <c r="D54" s="97">
        <v>25.4750432593064</v>
      </c>
      <c r="E54" s="98">
        <f t="shared" si="10"/>
        <v>25.528872183768836</v>
      </c>
      <c r="F54" s="97">
        <v>30.726057103578501</v>
      </c>
      <c r="G54" s="97">
        <v>31.103272928341401</v>
      </c>
      <c r="H54" s="97">
        <v>30.696254782476501</v>
      </c>
      <c r="I54" s="98">
        <f t="shared" si="11"/>
        <v>30.841861604798805</v>
      </c>
      <c r="J54" s="97">
        <v>30.822010236687099</v>
      </c>
      <c r="K54" s="97">
        <v>30.711985384211701</v>
      </c>
      <c r="L54" s="97">
        <v>31.079290106034499</v>
      </c>
      <c r="M54" s="98">
        <f t="shared" si="12"/>
        <v>30.8710952423111</v>
      </c>
      <c r="N54" s="97">
        <v>22.033676856808899</v>
      </c>
      <c r="O54" s="97">
        <v>22.1588956768259</v>
      </c>
      <c r="P54" s="97">
        <v>21.953371365299802</v>
      </c>
      <c r="Q54" s="98">
        <f t="shared" si="13"/>
        <v>22.048647966311535</v>
      </c>
      <c r="R54" s="97">
        <v>27.044854893066699</v>
      </c>
      <c r="S54" s="97">
        <v>27.094964128099999</v>
      </c>
      <c r="T54" s="97">
        <v>27.277891718989999</v>
      </c>
      <c r="U54" s="99">
        <f t="shared" si="14"/>
        <v>27.13923691338557</v>
      </c>
      <c r="V54" s="100">
        <f t="shared" si="15"/>
        <v>24.593942439848554</v>
      </c>
      <c r="W54" s="101">
        <f t="shared" si="21"/>
        <v>0.94748839750974412</v>
      </c>
      <c r="X54" s="101">
        <f t="shared" si="22"/>
        <v>0.97620001479324614</v>
      </c>
      <c r="Y54" s="101">
        <f t="shared" si="23"/>
        <v>0.88110081945784557</v>
      </c>
      <c r="Z54" s="101">
        <f t="shared" si="16"/>
        <v>0.93492974392027861</v>
      </c>
      <c r="AA54" s="101">
        <f t="shared" si="3"/>
        <v>0.52306794153592695</v>
      </c>
      <c r="AB54" s="102"/>
      <c r="AC54" s="103"/>
      <c r="AD54" s="36">
        <f t="shared" si="24"/>
        <v>6.1321146637299471</v>
      </c>
      <c r="AE54" s="37">
        <f t="shared" si="31"/>
        <v>6.5093304884928465</v>
      </c>
      <c r="AF54" s="37">
        <f t="shared" si="25"/>
        <v>6.1023123426279469</v>
      </c>
      <c r="AG54" s="37">
        <f t="shared" si="17"/>
        <v>6.2479191649502468</v>
      </c>
      <c r="AH54" s="104">
        <f t="shared" si="18"/>
        <v>1.3157970878307404E-2</v>
      </c>
      <c r="AI54" s="37"/>
      <c r="AJ54" s="47"/>
      <c r="AK54" s="36">
        <f t="shared" si="26"/>
        <v>6.2280677968385447</v>
      </c>
      <c r="AL54" s="37">
        <f t="shared" si="27"/>
        <v>6.1180429443631468</v>
      </c>
      <c r="AM54" s="37">
        <f t="shared" si="28"/>
        <v>6.4853476661859446</v>
      </c>
      <c r="AN54" s="42">
        <f t="shared" si="19"/>
        <v>6.2771528024625454</v>
      </c>
      <c r="AO54" s="105">
        <f t="shared" si="30"/>
        <v>1.289403126957177E-2</v>
      </c>
      <c r="AP54" s="43"/>
      <c r="AQ54" s="44"/>
    </row>
    <row r="55" spans="1:43" ht="15.6">
      <c r="A55" s="96" t="s">
        <v>68</v>
      </c>
      <c r="B55" s="97">
        <v>28.0727091258942</v>
      </c>
      <c r="C55" s="97">
        <v>28.056590341493301</v>
      </c>
      <c r="D55" s="97">
        <v>28.971823350439099</v>
      </c>
      <c r="E55" s="98">
        <f t="shared" si="10"/>
        <v>28.36704093927553</v>
      </c>
      <c r="F55" s="97">
        <v>32.161870529440897</v>
      </c>
      <c r="G55" s="97">
        <v>32.649247476281602</v>
      </c>
      <c r="H55" s="97">
        <v>32.125147272161101</v>
      </c>
      <c r="I55" s="98">
        <f t="shared" si="11"/>
        <v>32.3120884259612</v>
      </c>
      <c r="J55" s="97">
        <v>33.592226211376399</v>
      </c>
      <c r="K55" s="97">
        <v>32.929692518254697</v>
      </c>
      <c r="L55" s="97">
        <v>32.210417834337498</v>
      </c>
      <c r="M55" s="98">
        <f t="shared" si="12"/>
        <v>32.910778854656201</v>
      </c>
      <c r="N55" s="97">
        <v>23.111193780264301</v>
      </c>
      <c r="O55" s="97">
        <v>23.132535264618902</v>
      </c>
      <c r="P55" s="97">
        <v>23.203589972611901</v>
      </c>
      <c r="Q55" s="98">
        <f t="shared" si="13"/>
        <v>23.149106339165034</v>
      </c>
      <c r="R55" s="97">
        <v>28.573096901533301</v>
      </c>
      <c r="S55" s="97">
        <v>28.423255280660001</v>
      </c>
      <c r="T55" s="97">
        <v>28.5743873181809</v>
      </c>
      <c r="U55" s="99">
        <f t="shared" si="14"/>
        <v>28.523579833458069</v>
      </c>
      <c r="V55" s="100">
        <f t="shared" si="15"/>
        <v>25.836343086311551</v>
      </c>
      <c r="W55" s="101">
        <f t="shared" si="21"/>
        <v>2.2363660395826486</v>
      </c>
      <c r="X55" s="101">
        <f t="shared" si="22"/>
        <v>2.22024725518175</v>
      </c>
      <c r="Y55" s="101">
        <f t="shared" si="23"/>
        <v>3.1354802641275477</v>
      </c>
      <c r="Z55" s="101">
        <f t="shared" si="16"/>
        <v>2.5306978529639821</v>
      </c>
      <c r="AA55" s="101">
        <f t="shared" si="3"/>
        <v>0.17305495401992999</v>
      </c>
      <c r="AB55" s="102"/>
      <c r="AC55" s="103"/>
      <c r="AD55" s="36">
        <f t="shared" si="24"/>
        <v>6.3255274431293458</v>
      </c>
      <c r="AE55" s="37">
        <f t="shared" si="31"/>
        <v>6.8129043899700505</v>
      </c>
      <c r="AF55" s="37">
        <f t="shared" si="25"/>
        <v>6.2888041858495498</v>
      </c>
      <c r="AG55" s="37">
        <f t="shared" si="17"/>
        <v>6.4757453396496487</v>
      </c>
      <c r="AH55" s="104">
        <f t="shared" si="18"/>
        <v>1.1235862309706166E-2</v>
      </c>
      <c r="AI55" s="37"/>
      <c r="AJ55" s="47"/>
      <c r="AK55" s="36">
        <f t="shared" si="26"/>
        <v>7.7558831250648481</v>
      </c>
      <c r="AL55" s="37">
        <f t="shared" si="27"/>
        <v>7.093349431943146</v>
      </c>
      <c r="AM55" s="37">
        <f t="shared" si="28"/>
        <v>6.3740747480259472</v>
      </c>
      <c r="AN55" s="42">
        <f t="shared" si="19"/>
        <v>7.0744357683446468</v>
      </c>
      <c r="AO55" s="105">
        <f t="shared" si="30"/>
        <v>7.4196365396257957E-3</v>
      </c>
      <c r="AP55" s="43"/>
      <c r="AQ55" s="44"/>
    </row>
    <row r="56" spans="1:43" ht="15.6">
      <c r="A56" s="96" t="s">
        <v>69</v>
      </c>
      <c r="B56" s="97">
        <v>28.837237223524799</v>
      </c>
      <c r="C56" s="97">
        <v>29.0999878717749</v>
      </c>
      <c r="D56" s="97">
        <v>28.842112410418</v>
      </c>
      <c r="E56" s="98">
        <f t="shared" si="10"/>
        <v>28.926445835239232</v>
      </c>
      <c r="F56" s="97">
        <v>36.466951004665503</v>
      </c>
      <c r="G56" s="97">
        <v>34.470767521053503</v>
      </c>
      <c r="H56" s="97">
        <v>36.081330923767702</v>
      </c>
      <c r="I56" s="98">
        <f t="shared" si="11"/>
        <v>35.673016483162236</v>
      </c>
      <c r="J56" s="97">
        <v>33.440191210058899</v>
      </c>
      <c r="K56" s="97">
        <v>35.3089062252971</v>
      </c>
      <c r="L56" s="97">
        <v>35.825878784165397</v>
      </c>
      <c r="M56" s="98">
        <f t="shared" si="12"/>
        <v>34.858325406507127</v>
      </c>
      <c r="N56" s="97">
        <v>24.0146928297623</v>
      </c>
      <c r="O56" s="97">
        <v>23.845002390097601</v>
      </c>
      <c r="P56" s="97">
        <v>24.138228178311799</v>
      </c>
      <c r="Q56" s="98">
        <f t="shared" si="13"/>
        <v>23.999307799390568</v>
      </c>
      <c r="R56" s="97">
        <v>28.922615043514899</v>
      </c>
      <c r="S56" s="97">
        <v>28.851990232770302</v>
      </c>
      <c r="T56" s="97">
        <v>28.886645805270099</v>
      </c>
      <c r="U56" s="99">
        <f t="shared" si="14"/>
        <v>28.887083693851764</v>
      </c>
      <c r="V56" s="100">
        <f t="shared" si="15"/>
        <v>26.443195746621164</v>
      </c>
      <c r="W56" s="101">
        <f t="shared" si="21"/>
        <v>2.3940414769036344</v>
      </c>
      <c r="X56" s="101">
        <f t="shared" si="22"/>
        <v>2.6567921251537356</v>
      </c>
      <c r="Y56" s="101">
        <f t="shared" si="23"/>
        <v>2.398916663796836</v>
      </c>
      <c r="Z56" s="101">
        <f t="shared" si="16"/>
        <v>2.4832500886180688</v>
      </c>
      <c r="AA56" s="101">
        <f t="shared" si="3"/>
        <v>0.17884106053606005</v>
      </c>
      <c r="AB56" s="102"/>
      <c r="AC56" s="103"/>
      <c r="AD56" s="36">
        <f t="shared" si="24"/>
        <v>10.023755258044339</v>
      </c>
      <c r="AE56" s="37">
        <f t="shared" si="31"/>
        <v>8.0275717744323387</v>
      </c>
      <c r="AF56" s="37">
        <f t="shared" si="25"/>
        <v>9.6381351771465376</v>
      </c>
      <c r="AG56" s="37">
        <f>AVERAGE(AD56:AF56)</f>
        <v>9.2298207365410718</v>
      </c>
      <c r="AH56" s="104">
        <f t="shared" si="18"/>
        <v>1.6655094596061506E-3</v>
      </c>
      <c r="AI56" s="37"/>
      <c r="AJ56" s="47"/>
      <c r="AK56" s="36">
        <f t="shared" si="26"/>
        <v>6.9969954634377345</v>
      </c>
      <c r="AL56" s="37">
        <f t="shared" si="27"/>
        <v>8.8657104786759362</v>
      </c>
      <c r="AM56" s="37">
        <f t="shared" si="28"/>
        <v>9.3826830375442327</v>
      </c>
      <c r="AN56" s="42">
        <f t="shared" si="19"/>
        <v>8.4151296598859684</v>
      </c>
      <c r="AO56" s="105">
        <f t="shared" si="30"/>
        <v>2.9295003550059147E-3</v>
      </c>
      <c r="AP56" s="43"/>
      <c r="AQ56" s="44"/>
    </row>
    <row r="57" spans="1:43" ht="15.6">
      <c r="A57" s="96" t="s">
        <v>70</v>
      </c>
      <c r="B57" s="97">
        <v>26.430531497659999</v>
      </c>
      <c r="C57" s="97">
        <v>26.350432158929799</v>
      </c>
      <c r="D57" s="97">
        <v>26.336804486098298</v>
      </c>
      <c r="E57" s="98">
        <f t="shared" si="10"/>
        <v>26.372589380896031</v>
      </c>
      <c r="F57" s="97">
        <v>32.396346537293397</v>
      </c>
      <c r="G57" s="97">
        <v>32.564153387809597</v>
      </c>
      <c r="H57" s="97">
        <v>32.559299977482397</v>
      </c>
      <c r="I57" s="98">
        <f t="shared" si="11"/>
        <v>32.506599967528466</v>
      </c>
      <c r="J57" s="97">
        <v>30.297992865957301</v>
      </c>
      <c r="K57" s="97">
        <v>30.1891673471339</v>
      </c>
      <c r="L57" s="97">
        <v>30.332594136883898</v>
      </c>
      <c r="M57" s="98">
        <f t="shared" si="12"/>
        <v>30.273251449991701</v>
      </c>
      <c r="N57" s="97">
        <v>23.0436175609277</v>
      </c>
      <c r="O57" s="97">
        <v>23.014411585713699</v>
      </c>
      <c r="P57" s="97">
        <v>23.0154139924338</v>
      </c>
      <c r="Q57" s="98">
        <f t="shared" si="13"/>
        <v>23.024481046358403</v>
      </c>
      <c r="R57" s="97">
        <v>28.209458187374398</v>
      </c>
      <c r="S57" s="97">
        <v>28.373512772693601</v>
      </c>
      <c r="T57" s="97">
        <v>28.2500779874918</v>
      </c>
      <c r="U57" s="99">
        <f t="shared" si="14"/>
        <v>28.277682982519934</v>
      </c>
      <c r="V57" s="100">
        <f t="shared" si="15"/>
        <v>25.651082014439169</v>
      </c>
      <c r="W57" s="101">
        <f t="shared" si="21"/>
        <v>0.77944948322083007</v>
      </c>
      <c r="X57" s="101">
        <f t="shared" si="22"/>
        <v>0.69935014449063004</v>
      </c>
      <c r="Y57" s="101">
        <f t="shared" si="23"/>
        <v>0.6857224716591297</v>
      </c>
      <c r="Z57" s="101">
        <f t="shared" si="16"/>
        <v>0.72150736645686331</v>
      </c>
      <c r="AA57" s="101">
        <f t="shared" si="3"/>
        <v>0.60646346177139576</v>
      </c>
      <c r="AB57" s="102"/>
      <c r="AC57" s="103"/>
      <c r="AD57" s="36">
        <f t="shared" si="24"/>
        <v>6.7452645228542281</v>
      </c>
      <c r="AE57" s="37">
        <f t="shared" si="31"/>
        <v>6.9130713733704283</v>
      </c>
      <c r="AF57" s="37">
        <f t="shared" si="25"/>
        <v>6.9082179630432279</v>
      </c>
      <c r="AG57" s="37">
        <f t="shared" si="17"/>
        <v>6.8555179530892945</v>
      </c>
      <c r="AH57" s="104">
        <f t="shared" si="18"/>
        <v>8.6354199036769302E-3</v>
      </c>
      <c r="AI57" s="37"/>
      <c r="AJ57" s="47"/>
      <c r="AK57" s="36">
        <f t="shared" si="26"/>
        <v>4.6469108515181325</v>
      </c>
      <c r="AL57" s="37">
        <f t="shared" si="27"/>
        <v>4.538085332694731</v>
      </c>
      <c r="AM57" s="37">
        <f t="shared" si="28"/>
        <v>4.6815121224447296</v>
      </c>
      <c r="AN57" s="42">
        <f t="shared" si="19"/>
        <v>4.6221694355525313</v>
      </c>
      <c r="AO57" s="105">
        <f t="shared" si="30"/>
        <v>4.0605826520107857E-2</v>
      </c>
      <c r="AP57" s="43"/>
      <c r="AQ57" s="44"/>
    </row>
    <row r="58" spans="1:43" ht="15.6">
      <c r="A58" s="96" t="s">
        <v>71</v>
      </c>
      <c r="B58" s="97">
        <v>24.0634017239625</v>
      </c>
      <c r="C58" s="97">
        <v>24.7385060623782</v>
      </c>
      <c r="D58" s="97">
        <v>24.615255377900301</v>
      </c>
      <c r="E58" s="98">
        <f t="shared" si="10"/>
        <v>24.472387721413668</v>
      </c>
      <c r="F58" s="97">
        <v>29.5508763865624</v>
      </c>
      <c r="G58" s="97">
        <v>30.179104289553798</v>
      </c>
      <c r="H58" s="97">
        <v>30.376923926861298</v>
      </c>
      <c r="I58" s="98">
        <f t="shared" si="11"/>
        <v>30.035634867659166</v>
      </c>
      <c r="J58" s="97">
        <v>30.029035200394102</v>
      </c>
      <c r="K58" s="97">
        <v>30.6276041065064</v>
      </c>
      <c r="L58" s="97">
        <v>30.342619095831399</v>
      </c>
      <c r="M58" s="98">
        <f t="shared" si="12"/>
        <v>30.333086134243967</v>
      </c>
      <c r="N58" s="97">
        <v>21.838727683315099</v>
      </c>
      <c r="O58" s="97">
        <v>22.194232399507101</v>
      </c>
      <c r="P58" s="97">
        <v>22.084188830087101</v>
      </c>
      <c r="Q58" s="98">
        <f t="shared" si="13"/>
        <v>22.039049637636435</v>
      </c>
      <c r="R58" s="97">
        <v>26.992528687734598</v>
      </c>
      <c r="S58" s="97">
        <v>27.1230556773689</v>
      </c>
      <c r="T58" s="97">
        <v>27.042980656811501</v>
      </c>
      <c r="U58" s="99">
        <f t="shared" si="14"/>
        <v>27.052855007304998</v>
      </c>
      <c r="V58" s="100">
        <f t="shared" si="15"/>
        <v>24.545952322470718</v>
      </c>
      <c r="W58" s="101">
        <f t="shared" si="21"/>
        <v>-0.4825505985082188</v>
      </c>
      <c r="X58" s="101">
        <f t="shared" si="22"/>
        <v>0.19255373990748126</v>
      </c>
      <c r="Y58" s="101">
        <f t="shared" si="23"/>
        <v>6.9303055429582372E-2</v>
      </c>
      <c r="Z58" s="101">
        <f t="shared" si="16"/>
        <v>-7.3564601057051718E-2</v>
      </c>
      <c r="AA58" s="101">
        <f t="shared" si="3"/>
        <v>1.0523135232437393</v>
      </c>
      <c r="AB58" s="102"/>
      <c r="AC58" s="103"/>
      <c r="AD58" s="36">
        <f t="shared" si="24"/>
        <v>5.0049240640916821</v>
      </c>
      <c r="AE58" s="37">
        <f t="shared" si="31"/>
        <v>5.6331519670830801</v>
      </c>
      <c r="AF58" s="37">
        <f t="shared" si="25"/>
        <v>5.8309716043905802</v>
      </c>
      <c r="AG58" s="37">
        <f t="shared" si="17"/>
        <v>5.4896825451884474</v>
      </c>
      <c r="AH58" s="104">
        <f>2^-(AG58)</f>
        <v>2.2255680972197541E-2</v>
      </c>
      <c r="AI58" s="37"/>
      <c r="AJ58" s="47"/>
      <c r="AK58" s="36">
        <f t="shared" si="26"/>
        <v>5.4830828779233833</v>
      </c>
      <c r="AL58" s="37">
        <f t="shared" si="27"/>
        <v>6.0816517840356816</v>
      </c>
      <c r="AM58" s="37">
        <f t="shared" si="28"/>
        <v>5.7966667733606805</v>
      </c>
      <c r="AN58" s="42">
        <f t="shared" si="19"/>
        <v>5.7871338117732485</v>
      </c>
      <c r="AO58" s="105">
        <f t="shared" si="30"/>
        <v>1.8109194520120924E-2</v>
      </c>
      <c r="AP58" s="43"/>
      <c r="AQ58" s="44"/>
    </row>
    <row r="59" spans="1:43" ht="15.6">
      <c r="A59" s="96" t="s">
        <v>72</v>
      </c>
      <c r="B59" s="97">
        <v>27.878630387075301</v>
      </c>
      <c r="C59" s="97">
        <v>27.863256290045101</v>
      </c>
      <c r="D59" s="97">
        <v>28.071671635307698</v>
      </c>
      <c r="E59" s="98">
        <f t="shared" si="10"/>
        <v>27.937852770809368</v>
      </c>
      <c r="F59" s="97">
        <v>33.452855283193401</v>
      </c>
      <c r="G59" s="97">
        <v>32.122169465918603</v>
      </c>
      <c r="H59" s="97">
        <v>33.768307330791203</v>
      </c>
      <c r="I59" s="98">
        <f t="shared" si="11"/>
        <v>33.114444026634402</v>
      </c>
      <c r="J59" s="97">
        <v>32.645058388194002</v>
      </c>
      <c r="K59" s="97">
        <v>32.319219923712701</v>
      </c>
      <c r="L59" s="97">
        <v>32.577474213972302</v>
      </c>
      <c r="M59" s="98">
        <f t="shared" si="12"/>
        <v>32.513917508626328</v>
      </c>
      <c r="N59" s="97">
        <v>22.0039436000927</v>
      </c>
      <c r="O59" s="97">
        <v>22.0458301152456</v>
      </c>
      <c r="P59" s="97">
        <v>22.307457669348199</v>
      </c>
      <c r="Q59" s="98">
        <f t="shared" si="13"/>
        <v>22.119077128228835</v>
      </c>
      <c r="R59" s="97">
        <v>27.2166846707199</v>
      </c>
      <c r="S59" s="97">
        <v>27.217453034839799</v>
      </c>
      <c r="T59" s="97">
        <v>27.3239533333807</v>
      </c>
      <c r="U59" s="99">
        <f t="shared" si="14"/>
        <v>27.252697012980132</v>
      </c>
      <c r="V59" s="100">
        <f t="shared" si="15"/>
        <v>24.685887070604483</v>
      </c>
      <c r="W59" s="101">
        <f t="shared" si="21"/>
        <v>3.1927433164708177</v>
      </c>
      <c r="X59" s="101">
        <f t="shared" si="22"/>
        <v>3.1773692194406173</v>
      </c>
      <c r="Y59" s="101">
        <f t="shared" si="23"/>
        <v>3.385784564703215</v>
      </c>
      <c r="Z59" s="101">
        <f t="shared" si="16"/>
        <v>3.2519657002048832</v>
      </c>
      <c r="AA59" s="101">
        <f t="shared" si="3"/>
        <v>0.10496893220437988</v>
      </c>
      <c r="AB59" s="102"/>
      <c r="AC59" s="103"/>
      <c r="AD59" s="36">
        <f t="shared" si="24"/>
        <v>8.7669682125889175</v>
      </c>
      <c r="AE59" s="37">
        <f t="shared" si="31"/>
        <v>7.4362823953141195</v>
      </c>
      <c r="AF59" s="37">
        <f t="shared" si="25"/>
        <v>9.0824202601867192</v>
      </c>
      <c r="AG59" s="37">
        <f t="shared" si="17"/>
        <v>8.4285569560299187</v>
      </c>
      <c r="AH59" s="104">
        <f t="shared" si="18"/>
        <v>2.9023617111602062E-3</v>
      </c>
      <c r="AI59" s="37"/>
      <c r="AJ59" s="47"/>
      <c r="AK59" s="36">
        <f t="shared" si="26"/>
        <v>7.9591713175895187</v>
      </c>
      <c r="AL59" s="37">
        <f t="shared" si="27"/>
        <v>7.6333328531082181</v>
      </c>
      <c r="AM59" s="37">
        <f t="shared" si="28"/>
        <v>7.8915871433678184</v>
      </c>
      <c r="AN59" s="42">
        <f t="shared" si="19"/>
        <v>7.8280304380218517</v>
      </c>
      <c r="AO59" s="105">
        <f t="shared" si="30"/>
        <v>4.4007635129017014E-3</v>
      </c>
      <c r="AP59" s="43"/>
      <c r="AQ59" s="44"/>
    </row>
    <row r="60" spans="1:43" ht="15.6">
      <c r="A60" s="96" t="s">
        <v>73</v>
      </c>
      <c r="B60" s="97">
        <v>27.3085805797161</v>
      </c>
      <c r="C60" s="97">
        <v>26.668041732211002</v>
      </c>
      <c r="D60" s="97">
        <v>26.803292555049801</v>
      </c>
      <c r="E60" s="98">
        <f t="shared" si="10"/>
        <v>26.926638288992297</v>
      </c>
      <c r="F60" s="97">
        <v>31.3821188754956</v>
      </c>
      <c r="G60" s="97">
        <v>31.426407258234601</v>
      </c>
      <c r="H60" s="97">
        <v>31.649012128422299</v>
      </c>
      <c r="I60" s="98">
        <f t="shared" si="11"/>
        <v>31.485846087384164</v>
      </c>
      <c r="J60" s="97">
        <v>31.1128079708058</v>
      </c>
      <c r="K60" s="97">
        <v>31.3197025310164</v>
      </c>
      <c r="L60" s="97">
        <v>31.331600645095801</v>
      </c>
      <c r="M60" s="98">
        <f t="shared" si="12"/>
        <v>31.254703715639334</v>
      </c>
      <c r="N60" s="97">
        <v>21.401814259658401</v>
      </c>
      <c r="O60" s="97">
        <v>21.283037629034499</v>
      </c>
      <c r="P60" s="97">
        <v>21.4666033200238</v>
      </c>
      <c r="Q60" s="98">
        <f t="shared" si="13"/>
        <v>21.383818402905565</v>
      </c>
      <c r="R60" s="97">
        <v>26.499353915204701</v>
      </c>
      <c r="S60" s="97">
        <v>26.279130717668899</v>
      </c>
      <c r="T60" s="97">
        <v>26.332433358106801</v>
      </c>
      <c r="U60" s="99">
        <f t="shared" si="14"/>
        <v>26.370305996993466</v>
      </c>
      <c r="V60" s="100">
        <f t="shared" si="15"/>
        <v>23.877062199949513</v>
      </c>
      <c r="W60" s="101">
        <f t="shared" si="21"/>
        <v>3.4315183797665867</v>
      </c>
      <c r="X60" s="101">
        <f t="shared" si="22"/>
        <v>2.7909795322614883</v>
      </c>
      <c r="Y60" s="101">
        <f t="shared" si="23"/>
        <v>2.9262303551002873</v>
      </c>
      <c r="Z60" s="101">
        <f t="shared" si="16"/>
        <v>3.0495760890427874</v>
      </c>
      <c r="AA60" s="101">
        <f t="shared" si="3"/>
        <v>0.12077752428651738</v>
      </c>
      <c r="AB60" s="102"/>
      <c r="AC60" s="103"/>
      <c r="AD60" s="36">
        <f t="shared" si="24"/>
        <v>7.5050566755460864</v>
      </c>
      <c r="AE60" s="37">
        <f t="shared" si="31"/>
        <v>7.5493450582850876</v>
      </c>
      <c r="AF60" s="37">
        <f t="shared" si="25"/>
        <v>7.771949928472786</v>
      </c>
      <c r="AG60" s="37">
        <f t="shared" si="17"/>
        <v>7.6087838874346536</v>
      </c>
      <c r="AH60" s="104">
        <f t="shared" si="18"/>
        <v>5.123040855881977E-3</v>
      </c>
      <c r="AI60" s="37"/>
      <c r="AJ60" s="47"/>
      <c r="AK60" s="36">
        <f t="shared" si="26"/>
        <v>7.2357457708562869</v>
      </c>
      <c r="AL60" s="37">
        <f t="shared" si="27"/>
        <v>7.4426403310668867</v>
      </c>
      <c r="AM60" s="37">
        <f t="shared" si="28"/>
        <v>7.4545384451462873</v>
      </c>
      <c r="AN60" s="42">
        <f t="shared" si="19"/>
        <v>7.3776415156898203</v>
      </c>
      <c r="AO60" s="105">
        <f t="shared" si="30"/>
        <v>6.0132409526062703E-3</v>
      </c>
      <c r="AP60" s="43"/>
      <c r="AQ60" s="44"/>
    </row>
    <row r="61" spans="1:43" ht="15.6">
      <c r="A61" s="96" t="s">
        <v>74</v>
      </c>
      <c r="B61" s="97">
        <v>29.010941896455599</v>
      </c>
      <c r="C61" s="97">
        <v>28.960051026601001</v>
      </c>
      <c r="D61" s="97">
        <v>28.846895950117201</v>
      </c>
      <c r="E61" s="98">
        <f t="shared" si="10"/>
        <v>28.939296291057932</v>
      </c>
      <c r="F61" s="97">
        <v>30.313976801421099</v>
      </c>
      <c r="G61" s="97">
        <v>30.4235091889283</v>
      </c>
      <c r="H61" s="97">
        <v>30.310606886831401</v>
      </c>
      <c r="I61" s="98">
        <f t="shared" si="11"/>
        <v>30.349364292393602</v>
      </c>
      <c r="J61" s="97">
        <v>31.0875727686415</v>
      </c>
      <c r="K61" s="97">
        <v>30.671876499842099</v>
      </c>
      <c r="L61" s="97">
        <v>31.150363503743399</v>
      </c>
      <c r="M61" s="98">
        <f t="shared" si="12"/>
        <v>30.969937590742333</v>
      </c>
      <c r="N61" s="97">
        <v>18.6847895921731</v>
      </c>
      <c r="O61" s="97">
        <v>18.473006147033999</v>
      </c>
      <c r="P61" s="97">
        <v>18.454718409596602</v>
      </c>
      <c r="Q61" s="98">
        <f t="shared" si="13"/>
        <v>18.5375047162679</v>
      </c>
      <c r="R61" s="97">
        <v>24.163816161871601</v>
      </c>
      <c r="S61" s="97">
        <v>24.0131877486902</v>
      </c>
      <c r="T61" s="97">
        <v>24.0338066188943</v>
      </c>
      <c r="U61" s="99">
        <f t="shared" si="14"/>
        <v>24.070270176485366</v>
      </c>
      <c r="V61" s="100">
        <f t="shared" si="15"/>
        <v>21.303887446376635</v>
      </c>
      <c r="W61" s="101">
        <f t="shared" si="21"/>
        <v>7.7070544500789637</v>
      </c>
      <c r="X61" s="101">
        <f t="shared" si="22"/>
        <v>7.6561635802243657</v>
      </c>
      <c r="Y61" s="101">
        <f t="shared" si="23"/>
        <v>7.5430085037405661</v>
      </c>
      <c r="Z61" s="101">
        <f t="shared" si="16"/>
        <v>7.6354088446812982</v>
      </c>
      <c r="AA61" s="101">
        <f t="shared" si="3"/>
        <v>5.0293621446853062E-3</v>
      </c>
      <c r="AB61" s="102"/>
      <c r="AC61" s="103"/>
      <c r="AD61" s="36">
        <f t="shared" si="24"/>
        <v>9.0100893550444638</v>
      </c>
      <c r="AE61" s="37">
        <f t="shared" si="31"/>
        <v>9.119621742551665</v>
      </c>
      <c r="AF61" s="37">
        <f t="shared" si="25"/>
        <v>9.0067194404547664</v>
      </c>
      <c r="AG61" s="37">
        <f t="shared" si="17"/>
        <v>9.0454768460169657</v>
      </c>
      <c r="AH61" s="104">
        <f t="shared" si="18"/>
        <v>1.892518546620674E-3</v>
      </c>
      <c r="AI61" s="37"/>
      <c r="AJ61" s="47"/>
      <c r="AK61" s="36">
        <f t="shared" si="26"/>
        <v>9.7836853222648656</v>
      </c>
      <c r="AL61" s="37">
        <f t="shared" si="27"/>
        <v>9.3679890534654646</v>
      </c>
      <c r="AM61" s="37">
        <f t="shared" si="28"/>
        <v>9.8464760573667647</v>
      </c>
      <c r="AN61" s="42">
        <f t="shared" si="19"/>
        <v>9.6660501443656983</v>
      </c>
      <c r="AO61" s="105">
        <f t="shared" si="30"/>
        <v>1.2309175590736203E-3</v>
      </c>
      <c r="AP61" s="43"/>
      <c r="AQ61" s="44"/>
    </row>
    <row r="62" spans="1:43" ht="15.6">
      <c r="A62" s="96" t="s">
        <v>75</v>
      </c>
      <c r="B62" s="97">
        <v>27.2589330947986</v>
      </c>
      <c r="C62" s="97">
        <v>27.376311821015001</v>
      </c>
      <c r="D62" s="97">
        <v>27.044385593152299</v>
      </c>
      <c r="E62" s="98">
        <f t="shared" si="10"/>
        <v>27.226543502988633</v>
      </c>
      <c r="F62" s="97">
        <v>31.009355683517501</v>
      </c>
      <c r="G62" s="97">
        <v>31.536156889342099</v>
      </c>
      <c r="H62" s="97">
        <v>31.397079380851</v>
      </c>
      <c r="I62" s="98">
        <f t="shared" si="11"/>
        <v>31.314197317903535</v>
      </c>
      <c r="J62" s="97">
        <v>30.676056919745299</v>
      </c>
      <c r="K62" s="97">
        <v>30.709659180009599</v>
      </c>
      <c r="L62" s="97">
        <v>30.984024962353399</v>
      </c>
      <c r="M62" s="98">
        <f t="shared" si="12"/>
        <v>30.789913687369435</v>
      </c>
      <c r="N62" s="97">
        <v>21.5011650423581</v>
      </c>
      <c r="O62" s="97">
        <v>21.6691370631954</v>
      </c>
      <c r="P62" s="97">
        <v>21.523654376097699</v>
      </c>
      <c r="Q62" s="98">
        <f t="shared" si="13"/>
        <v>21.564652160550398</v>
      </c>
      <c r="R62" s="97">
        <v>26.425412972011198</v>
      </c>
      <c r="S62" s="97">
        <v>26.402250034982401</v>
      </c>
      <c r="T62" s="97">
        <v>27.0557103339926</v>
      </c>
      <c r="U62" s="99">
        <f t="shared" si="14"/>
        <v>26.627791113662067</v>
      </c>
      <c r="V62" s="100">
        <f t="shared" si="15"/>
        <v>24.096221637106233</v>
      </c>
      <c r="W62" s="101">
        <f t="shared" si="21"/>
        <v>3.1627114576923674</v>
      </c>
      <c r="X62" s="101">
        <f t="shared" si="22"/>
        <v>3.2800901839087686</v>
      </c>
      <c r="Y62" s="101">
        <f t="shared" si="23"/>
        <v>2.9481639560460664</v>
      </c>
      <c r="Z62" s="101">
        <f t="shared" si="16"/>
        <v>3.1303218658824008</v>
      </c>
      <c r="AA62" s="101">
        <f t="shared" si="3"/>
        <v>0.11420344959770616</v>
      </c>
      <c r="AB62" s="102"/>
      <c r="AC62" s="103"/>
      <c r="AD62" s="36">
        <f t="shared" si="24"/>
        <v>6.9131340464112689</v>
      </c>
      <c r="AE62" s="37">
        <f t="shared" si="31"/>
        <v>7.4399352522358662</v>
      </c>
      <c r="AF62" s="37">
        <f t="shared" si="25"/>
        <v>7.3008577437447677</v>
      </c>
      <c r="AG62" s="37">
        <f t="shared" si="17"/>
        <v>7.2179756807973012</v>
      </c>
      <c r="AH62" s="104">
        <f t="shared" si="18"/>
        <v>6.7169607741947874E-3</v>
      </c>
      <c r="AI62" s="37"/>
      <c r="AJ62" s="47"/>
      <c r="AK62" s="36">
        <f t="shared" si="26"/>
        <v>6.5798352826390669</v>
      </c>
      <c r="AL62" s="37">
        <f t="shared" si="27"/>
        <v>6.6134375429033661</v>
      </c>
      <c r="AM62" s="37">
        <f t="shared" si="28"/>
        <v>6.887803325247166</v>
      </c>
      <c r="AN62" s="42">
        <f t="shared" si="19"/>
        <v>6.6936920502631994</v>
      </c>
      <c r="AO62" s="105">
        <f t="shared" si="30"/>
        <v>9.6604623249579337E-3</v>
      </c>
      <c r="AP62" s="43"/>
      <c r="AQ62" s="44"/>
    </row>
    <row r="63" spans="1:43" ht="15.6">
      <c r="A63" s="96" t="s">
        <v>76</v>
      </c>
      <c r="B63" s="97">
        <v>28.228750389012902</v>
      </c>
      <c r="C63" s="97">
        <v>28.068157312053501</v>
      </c>
      <c r="D63" s="97">
        <v>26.073704505786999</v>
      </c>
      <c r="E63" s="98">
        <f t="shared" si="10"/>
        <v>27.456870735617798</v>
      </c>
      <c r="F63" s="97">
        <v>31.352330940068398</v>
      </c>
      <c r="G63" s="97">
        <v>32.034896796090202</v>
      </c>
      <c r="H63" s="97">
        <v>31.905127992932499</v>
      </c>
      <c r="I63" s="98">
        <f t="shared" si="11"/>
        <v>31.7641185763637</v>
      </c>
      <c r="J63" s="97">
        <v>32.006832413679902</v>
      </c>
      <c r="K63" s="97">
        <v>33.414347005627398</v>
      </c>
      <c r="L63" s="97">
        <v>32.540180945852903</v>
      </c>
      <c r="M63" s="98">
        <f t="shared" si="12"/>
        <v>32.653786788386732</v>
      </c>
      <c r="N63" s="97">
        <v>22.372601889129498</v>
      </c>
      <c r="O63" s="97">
        <v>22.222859390151299</v>
      </c>
      <c r="P63" s="97">
        <v>22.375266770838799</v>
      </c>
      <c r="Q63" s="98">
        <f t="shared" si="13"/>
        <v>22.323576016706529</v>
      </c>
      <c r="R63" s="97">
        <v>27.676602887707201</v>
      </c>
      <c r="S63" s="97">
        <v>27.524929915434999</v>
      </c>
      <c r="T63" s="97">
        <v>27.586209441770901</v>
      </c>
      <c r="U63" s="99">
        <f t="shared" si="14"/>
        <v>27.595914081637702</v>
      </c>
      <c r="V63" s="100">
        <f t="shared" si="15"/>
        <v>24.959745049172113</v>
      </c>
      <c r="W63" s="101">
        <f t="shared" si="21"/>
        <v>3.2690053398407883</v>
      </c>
      <c r="X63" s="101">
        <f t="shared" si="22"/>
        <v>3.1084122628813873</v>
      </c>
      <c r="Y63" s="101">
        <f t="shared" si="23"/>
        <v>1.1139594566148858</v>
      </c>
      <c r="Z63" s="101">
        <f t="shared" si="16"/>
        <v>2.497125686445687</v>
      </c>
      <c r="AA63" s="101">
        <f t="shared" si="3"/>
        <v>0.17712924253245008</v>
      </c>
      <c r="AB63" s="102"/>
      <c r="AC63" s="103"/>
      <c r="AD63" s="36">
        <f t="shared" si="24"/>
        <v>6.3925858908962852</v>
      </c>
      <c r="AE63" s="37">
        <f t="shared" si="31"/>
        <v>7.0751517469180882</v>
      </c>
      <c r="AF63" s="37">
        <f t="shared" si="25"/>
        <v>6.9453829437603858</v>
      </c>
      <c r="AG63" s="37">
        <f t="shared" si="17"/>
        <v>6.8043735271915864</v>
      </c>
      <c r="AH63" s="104">
        <f t="shared" si="18"/>
        <v>8.9470418055555088E-3</v>
      </c>
      <c r="AI63" s="37"/>
      <c r="AJ63" s="47"/>
      <c r="AK63" s="36">
        <f t="shared" si="26"/>
        <v>7.0470873645077887</v>
      </c>
      <c r="AL63" s="37">
        <f t="shared" si="27"/>
        <v>8.454601956455285</v>
      </c>
      <c r="AM63" s="37">
        <f t="shared" si="28"/>
        <v>7.5804358966807897</v>
      </c>
      <c r="AN63" s="42">
        <f t="shared" si="19"/>
        <v>7.6940417392146214</v>
      </c>
      <c r="AO63" s="105">
        <f t="shared" si="30"/>
        <v>4.8290605243783346E-3</v>
      </c>
      <c r="AP63" s="43"/>
      <c r="AQ63" s="44"/>
    </row>
    <row r="64" spans="1:43" ht="15.6">
      <c r="A64" s="96" t="s">
        <v>77</v>
      </c>
      <c r="B64" s="97">
        <v>24.2136430237864</v>
      </c>
      <c r="C64" s="97">
        <v>24.017676266256</v>
      </c>
      <c r="D64" s="97">
        <v>23.911895422864198</v>
      </c>
      <c r="E64" s="98">
        <f t="shared" si="10"/>
        <v>24.047738237635532</v>
      </c>
      <c r="F64" s="97">
        <v>29.343832437285101</v>
      </c>
      <c r="G64" s="97">
        <v>28.9982891267456</v>
      </c>
      <c r="H64" s="97">
        <v>28.804822765860902</v>
      </c>
      <c r="I64" s="98">
        <f t="shared" si="11"/>
        <v>29.048981443297205</v>
      </c>
      <c r="J64" s="97">
        <v>29.752987771452698</v>
      </c>
      <c r="K64" s="97">
        <v>29.4085148723602</v>
      </c>
      <c r="L64" s="97">
        <v>29.3757132791103</v>
      </c>
      <c r="M64" s="98">
        <f t="shared" si="12"/>
        <v>29.512405307641064</v>
      </c>
      <c r="N64" s="97">
        <v>20.781455674665398</v>
      </c>
      <c r="O64" s="97">
        <v>20.755723578513098</v>
      </c>
      <c r="P64" s="97">
        <v>20.737050379471899</v>
      </c>
      <c r="Q64" s="98">
        <f t="shared" si="13"/>
        <v>20.758076544216795</v>
      </c>
      <c r="R64" s="97">
        <v>26.5655103249101</v>
      </c>
      <c r="S64" s="97">
        <v>26.796486216093999</v>
      </c>
      <c r="T64" s="97">
        <v>26.586637831359202</v>
      </c>
      <c r="U64" s="99">
        <f t="shared" si="14"/>
        <v>26.649544790787768</v>
      </c>
      <c r="V64" s="100">
        <f t="shared" si="15"/>
        <v>23.703810667502282</v>
      </c>
      <c r="W64" s="101">
        <f t="shared" si="21"/>
        <v>0.50983235628411805</v>
      </c>
      <c r="X64" s="101">
        <f t="shared" si="22"/>
        <v>0.31386559875371844</v>
      </c>
      <c r="Y64" s="101">
        <f t="shared" si="23"/>
        <v>0.20808475536191651</v>
      </c>
      <c r="Z64" s="101">
        <f t="shared" si="16"/>
        <v>0.34392757013325098</v>
      </c>
      <c r="AA64" s="101">
        <f t="shared" si="3"/>
        <v>0.78789344089831359</v>
      </c>
      <c r="AB64" s="102"/>
      <c r="AC64" s="103"/>
      <c r="AD64" s="36">
        <f t="shared" si="24"/>
        <v>5.6400217697828197</v>
      </c>
      <c r="AE64" s="37">
        <f t="shared" si="31"/>
        <v>5.2944784592433187</v>
      </c>
      <c r="AF64" s="37">
        <f t="shared" si="25"/>
        <v>5.1010120983586198</v>
      </c>
      <c r="AG64" s="37">
        <f t="shared" si="17"/>
        <v>5.3451707757949194</v>
      </c>
      <c r="AH64" s="104">
        <f t="shared" si="18"/>
        <v>2.4600462070817411E-2</v>
      </c>
      <c r="AI64" s="37"/>
      <c r="AJ64" s="47"/>
      <c r="AK64" s="36">
        <f t="shared" si="26"/>
        <v>6.0491771039504165</v>
      </c>
      <c r="AL64" s="37">
        <f t="shared" si="27"/>
        <v>5.7047042048579186</v>
      </c>
      <c r="AM64" s="37">
        <f t="shared" si="28"/>
        <v>5.6719026116080187</v>
      </c>
      <c r="AN64" s="42">
        <f t="shared" si="19"/>
        <v>5.8085946401387849</v>
      </c>
      <c r="AO64" s="105">
        <f t="shared" si="30"/>
        <v>1.7841804678677672E-2</v>
      </c>
      <c r="AP64" s="43"/>
      <c r="AQ64" s="44"/>
    </row>
    <row r="65" spans="1:43" ht="15.6">
      <c r="A65" s="96" t="s">
        <v>78</v>
      </c>
      <c r="B65" s="97">
        <v>23.532190502850099</v>
      </c>
      <c r="C65" s="97">
        <v>23.6110324447165</v>
      </c>
      <c r="D65" s="97">
        <v>23.765176000407799</v>
      </c>
      <c r="E65" s="98">
        <f t="shared" si="10"/>
        <v>23.636132982658136</v>
      </c>
      <c r="F65" s="97">
        <v>27.5861143461408</v>
      </c>
      <c r="G65" s="97">
        <v>27.389694810390299</v>
      </c>
      <c r="H65" s="97">
        <v>27.5029498564476</v>
      </c>
      <c r="I65" s="98">
        <f t="shared" si="11"/>
        <v>27.492919670992901</v>
      </c>
      <c r="J65" s="97">
        <v>28.7879028963319</v>
      </c>
      <c r="K65" s="97">
        <v>29.016205732221898</v>
      </c>
      <c r="L65" s="97">
        <v>29.160142765626102</v>
      </c>
      <c r="M65" s="98">
        <f t="shared" si="12"/>
        <v>28.988083798059964</v>
      </c>
      <c r="N65" s="97">
        <v>20.806716749588599</v>
      </c>
      <c r="O65" s="97">
        <v>20.862316982842401</v>
      </c>
      <c r="P65" s="97">
        <v>21.021867743192299</v>
      </c>
      <c r="Q65" s="98">
        <f t="shared" si="13"/>
        <v>20.896967158541102</v>
      </c>
      <c r="R65" s="97">
        <v>26.3668249255938</v>
      </c>
      <c r="S65" s="97">
        <v>26.426750356814001</v>
      </c>
      <c r="T65" s="97">
        <v>26.292446469209398</v>
      </c>
      <c r="U65" s="99">
        <f t="shared" si="14"/>
        <v>26.362007250539065</v>
      </c>
      <c r="V65" s="100">
        <f t="shared" si="15"/>
        <v>23.629487204540084</v>
      </c>
      <c r="W65" s="101">
        <f t="shared" si="21"/>
        <v>-9.7296701689984388E-2</v>
      </c>
      <c r="X65" s="101">
        <f t="shared" si="22"/>
        <v>-1.84547598235838E-2</v>
      </c>
      <c r="Y65" s="101">
        <f t="shared" si="23"/>
        <v>0.13568879586771487</v>
      </c>
      <c r="Z65" s="101">
        <f t="shared" si="16"/>
        <v>6.6457781180488951E-3</v>
      </c>
      <c r="AA65" s="101">
        <f t="shared" si="3"/>
        <v>0.99540409129405305</v>
      </c>
      <c r="AB65" s="102"/>
      <c r="AC65" s="103"/>
      <c r="AD65" s="36">
        <f t="shared" si="24"/>
        <v>3.9566271416007162</v>
      </c>
      <c r="AE65" s="37">
        <f t="shared" si="31"/>
        <v>3.7602076058502156</v>
      </c>
      <c r="AF65" s="37">
        <f t="shared" si="25"/>
        <v>3.8734626519075164</v>
      </c>
      <c r="AG65" s="37">
        <f t="shared" si="17"/>
        <v>3.8634324664528159</v>
      </c>
      <c r="AH65" s="104">
        <f t="shared" si="18"/>
        <v>6.8705410911603232E-2</v>
      </c>
      <c r="AI65" s="37"/>
      <c r="AJ65" s="47"/>
      <c r="AK65" s="36">
        <f t="shared" si="26"/>
        <v>5.1584156917918165</v>
      </c>
      <c r="AL65" s="37">
        <f t="shared" si="27"/>
        <v>5.3867185276818148</v>
      </c>
      <c r="AM65" s="37">
        <f t="shared" si="28"/>
        <v>5.530655561086018</v>
      </c>
      <c r="AN65" s="42">
        <f t="shared" si="19"/>
        <v>5.3585965935198834</v>
      </c>
      <c r="AO65" s="105">
        <f t="shared" si="30"/>
        <v>2.4372590444185629E-2</v>
      </c>
      <c r="AP65" s="43"/>
      <c r="AQ65" s="44"/>
    </row>
    <row r="66" spans="1:43" ht="15.6">
      <c r="A66" s="96" t="s">
        <v>79</v>
      </c>
      <c r="B66" s="97">
        <v>25.930316731997301</v>
      </c>
      <c r="C66" s="97">
        <v>26.203087200114101</v>
      </c>
      <c r="D66" s="97">
        <v>26.146213231029002</v>
      </c>
      <c r="E66" s="98">
        <f t="shared" si="10"/>
        <v>26.093205721046804</v>
      </c>
      <c r="F66" s="97">
        <v>31.421825940821101</v>
      </c>
      <c r="G66" s="97">
        <v>31.319695723301599</v>
      </c>
      <c r="H66" s="97">
        <v>32.149735809528799</v>
      </c>
      <c r="I66" s="98">
        <f t="shared" si="11"/>
        <v>31.630419157883836</v>
      </c>
      <c r="J66" s="97">
        <v>31.158844201108799</v>
      </c>
      <c r="K66" s="97">
        <v>31.7641666340669</v>
      </c>
      <c r="L66" s="97">
        <v>31.599250971978901</v>
      </c>
      <c r="M66" s="98">
        <f t="shared" si="12"/>
        <v>31.507420602384869</v>
      </c>
      <c r="N66" s="97">
        <v>22.150821658924801</v>
      </c>
      <c r="O66" s="97">
        <v>22.520325116075099</v>
      </c>
      <c r="P66" s="97">
        <v>22.540071883134502</v>
      </c>
      <c r="Q66" s="98">
        <f t="shared" si="13"/>
        <v>22.403739552711468</v>
      </c>
      <c r="R66" s="97">
        <v>27.810593993149102</v>
      </c>
      <c r="S66" s="97">
        <v>28.197523476602299</v>
      </c>
      <c r="T66" s="97">
        <v>27.816112104366798</v>
      </c>
      <c r="U66" s="99">
        <f t="shared" si="14"/>
        <v>27.941409858039396</v>
      </c>
      <c r="V66" s="100">
        <f>(Q66+U66)/2</f>
        <v>25.172574705375432</v>
      </c>
      <c r="W66" s="101">
        <f t="shared" si="21"/>
        <v>0.75774202662186951</v>
      </c>
      <c r="X66" s="101">
        <f t="shared" si="22"/>
        <v>1.0305124947386695</v>
      </c>
      <c r="Y66" s="101">
        <f t="shared" si="23"/>
        <v>0.97363852565356979</v>
      </c>
      <c r="Z66" s="101">
        <f t="shared" si="16"/>
        <v>0.92063101567136962</v>
      </c>
      <c r="AA66" s="101">
        <f t="shared" si="3"/>
        <v>0.5282779079930936</v>
      </c>
      <c r="AB66" s="102"/>
      <c r="AC66" s="103"/>
      <c r="AD66" s="36">
        <f t="shared" si="24"/>
        <v>6.2492512354456693</v>
      </c>
      <c r="AE66" s="37">
        <f t="shared" si="31"/>
        <v>6.1471210179261675</v>
      </c>
      <c r="AF66" s="37">
        <f t="shared" si="25"/>
        <v>6.9771611041533674</v>
      </c>
      <c r="AG66" s="37">
        <f t="shared" si="17"/>
        <v>6.4578444525084011</v>
      </c>
      <c r="AH66" s="104">
        <f t="shared" si="18"/>
        <v>1.137614483071606E-2</v>
      </c>
      <c r="AI66" s="37"/>
      <c r="AJ66" s="47"/>
      <c r="AK66" s="36">
        <f t="shared" si="26"/>
        <v>5.9862694957333673</v>
      </c>
      <c r="AL66" s="37">
        <f t="shared" si="27"/>
        <v>6.5915919286914679</v>
      </c>
      <c r="AM66" s="37">
        <f t="shared" si="28"/>
        <v>6.4266762666034687</v>
      </c>
      <c r="AN66" s="42">
        <f t="shared" si="19"/>
        <v>6.3348458970094343</v>
      </c>
      <c r="AO66" s="105">
        <f t="shared" si="30"/>
        <v>1.2388575362591242E-2</v>
      </c>
      <c r="AP66" s="43"/>
      <c r="AQ66" s="44"/>
    </row>
    <row r="67" spans="1:43" ht="15.6">
      <c r="A67" s="96" t="s">
        <v>80</v>
      </c>
      <c r="B67" s="97">
        <v>25.349468039169299</v>
      </c>
      <c r="C67" s="97">
        <v>25.2871323125126</v>
      </c>
      <c r="D67" s="97">
        <v>25.6324866309238</v>
      </c>
      <c r="E67" s="98">
        <f t="shared" si="10"/>
        <v>25.4230289942019</v>
      </c>
      <c r="F67" s="97">
        <v>30.520333416032599</v>
      </c>
      <c r="G67" s="97">
        <v>30.115760647131001</v>
      </c>
      <c r="H67" s="97">
        <v>30.514108643241901</v>
      </c>
      <c r="I67" s="98">
        <f t="shared" si="11"/>
        <v>30.383400902135165</v>
      </c>
      <c r="J67" s="97">
        <v>30.188048215298501</v>
      </c>
      <c r="K67" s="97">
        <v>30.2985081680382</v>
      </c>
      <c r="L67" s="97">
        <v>30.827355921509302</v>
      </c>
      <c r="M67" s="98">
        <f t="shared" si="12"/>
        <v>30.437970768282003</v>
      </c>
      <c r="N67" s="97">
        <v>21.081585833707098</v>
      </c>
      <c r="O67" s="97">
        <v>21.073397503137802</v>
      </c>
      <c r="P67" s="97">
        <v>21.177141225259799</v>
      </c>
      <c r="Q67" s="98">
        <f t="shared" si="13"/>
        <v>21.110708187368232</v>
      </c>
      <c r="R67" s="97">
        <v>26.5080222379964</v>
      </c>
      <c r="S67" s="97">
        <v>26.3562239892474</v>
      </c>
      <c r="T67" s="97">
        <v>26.520806088187999</v>
      </c>
      <c r="U67" s="99">
        <f t="shared" si="14"/>
        <v>26.461684105143931</v>
      </c>
      <c r="V67" s="100">
        <f t="shared" si="15"/>
        <v>23.786196146256081</v>
      </c>
      <c r="W67" s="101">
        <f t="shared" ref="W67:W98" si="32">B67-V67</f>
        <v>1.5632718929132174</v>
      </c>
      <c r="X67" s="101">
        <f t="shared" si="22"/>
        <v>1.500936166256519</v>
      </c>
      <c r="Y67" s="101">
        <f t="shared" si="23"/>
        <v>1.8462904846677191</v>
      </c>
      <c r="Z67" s="101">
        <f t="shared" si="16"/>
        <v>1.6368328479458185</v>
      </c>
      <c r="AA67" s="101">
        <f t="shared" ref="AA67:AA70" si="33">2^-Z67</f>
        <v>0.32156162514288789</v>
      </c>
      <c r="AB67" s="102"/>
      <c r="AC67" s="103"/>
      <c r="AD67" s="36">
        <f t="shared" si="24"/>
        <v>6.7341372697765181</v>
      </c>
      <c r="AE67" s="37">
        <f t="shared" si="31"/>
        <v>6.3295645008749197</v>
      </c>
      <c r="AF67" s="37">
        <f t="shared" si="25"/>
        <v>6.7279124969858195</v>
      </c>
      <c r="AG67" s="37">
        <f t="shared" si="17"/>
        <v>6.5972047558790861</v>
      </c>
      <c r="AH67" s="104">
        <f t="shared" si="18"/>
        <v>1.0328648095347134E-2</v>
      </c>
      <c r="AI67" s="37"/>
      <c r="AJ67" s="47"/>
      <c r="AK67" s="36">
        <f t="shared" si="26"/>
        <v>6.4018520690424197</v>
      </c>
      <c r="AL67" s="37">
        <f t="shared" si="27"/>
        <v>6.5123120217821189</v>
      </c>
      <c r="AM67" s="37">
        <f t="shared" si="28"/>
        <v>7.0411597752532202</v>
      </c>
      <c r="AN67" s="42">
        <f t="shared" si="19"/>
        <v>6.6517746220259193</v>
      </c>
      <c r="AO67" s="105">
        <f t="shared" si="30"/>
        <v>9.945263960696938E-3</v>
      </c>
      <c r="AP67" s="43"/>
      <c r="AQ67" s="44"/>
    </row>
    <row r="68" spans="1:43" ht="15.6">
      <c r="A68" s="96" t="s">
        <v>81</v>
      </c>
      <c r="B68" s="97">
        <v>24.282842344040599</v>
      </c>
      <c r="C68" s="97">
        <v>24.157465136245001</v>
      </c>
      <c r="D68" s="97">
        <v>24.248183721670902</v>
      </c>
      <c r="E68" s="98">
        <f t="shared" ref="E68:E71" si="34">AVERAGE(B68:D68)</f>
        <v>24.229497067318832</v>
      </c>
      <c r="F68" s="97">
        <v>27.2776842807795</v>
      </c>
      <c r="G68" s="97">
        <v>27.1199705227652</v>
      </c>
      <c r="H68" s="97">
        <v>27.264903888970899</v>
      </c>
      <c r="I68" s="98">
        <f t="shared" ref="I68:I71" si="35">AVERAGE(F68:H68)</f>
        <v>27.2208528975052</v>
      </c>
      <c r="J68" s="97">
        <v>28.258676279791299</v>
      </c>
      <c r="K68" s="97">
        <v>28.1820867576861</v>
      </c>
      <c r="L68" s="97">
        <v>28.053461047169201</v>
      </c>
      <c r="M68" s="98">
        <f t="shared" ref="M68:M71" si="36">AVERAGE(J68:L68)</f>
        <v>28.164741361548863</v>
      </c>
      <c r="N68" s="97">
        <v>20.198214376212199</v>
      </c>
      <c r="O68" s="97">
        <v>20.094027050325199</v>
      </c>
      <c r="P68" s="97">
        <v>20.268862115630199</v>
      </c>
      <c r="Q68" s="98">
        <f t="shared" ref="Q68:Q71" si="37">AVERAGE(N68:P68)</f>
        <v>20.187034514055867</v>
      </c>
      <c r="R68" s="97">
        <v>25.729181386459299</v>
      </c>
      <c r="S68" s="97">
        <v>25.750397277397401</v>
      </c>
      <c r="T68" s="97">
        <v>25.8113998360712</v>
      </c>
      <c r="U68" s="99">
        <f t="shared" ref="U68:U71" si="38">AVERAGE(R68:T68)</f>
        <v>25.763659499975969</v>
      </c>
      <c r="V68" s="100">
        <f t="shared" ref="V68:V70" si="39">(Q68+U68)/2</f>
        <v>22.97534700701592</v>
      </c>
      <c r="W68" s="101">
        <f t="shared" si="32"/>
        <v>1.3074953370246796</v>
      </c>
      <c r="X68" s="101">
        <f t="shared" si="22"/>
        <v>1.1821181292290817</v>
      </c>
      <c r="Y68" s="101">
        <f t="shared" si="23"/>
        <v>1.2728367146549822</v>
      </c>
      <c r="Z68" s="101">
        <f t="shared" ref="Z68:Z70" si="40">AVERAGE(W68:Y68)</f>
        <v>1.2541500603029145</v>
      </c>
      <c r="AA68" s="101">
        <f t="shared" si="33"/>
        <v>0.4192404831249541</v>
      </c>
      <c r="AB68" s="102"/>
      <c r="AC68" s="103"/>
      <c r="AD68" s="36">
        <f t="shared" si="24"/>
        <v>4.3023372737635803</v>
      </c>
      <c r="AE68" s="37">
        <f t="shared" si="31"/>
        <v>4.1446235157492808</v>
      </c>
      <c r="AF68" s="37">
        <f t="shared" si="25"/>
        <v>4.2895568819549794</v>
      </c>
      <c r="AG68" s="37">
        <f t="shared" ref="AG68:AG70" si="41">AVERAGE(AD68:AF68)</f>
        <v>4.2455058904892802</v>
      </c>
      <c r="AH68" s="104">
        <f t="shared" ref="AH68:AH70" si="42">2^-(AG68)</f>
        <v>5.2719997403255413E-2</v>
      </c>
      <c r="AI68" s="37"/>
      <c r="AJ68" s="47"/>
      <c r="AK68" s="36">
        <f t="shared" si="26"/>
        <v>5.2833292727753793</v>
      </c>
      <c r="AL68" s="37">
        <f t="shared" si="27"/>
        <v>5.2067397506701809</v>
      </c>
      <c r="AM68" s="37">
        <f t="shared" si="28"/>
        <v>5.0781140401532809</v>
      </c>
      <c r="AN68" s="42">
        <f t="shared" ref="AN68:AN70" si="43">AVERAGE(AK68:AM68)</f>
        <v>5.1893943545329471</v>
      </c>
      <c r="AO68" s="105">
        <f t="shared" si="30"/>
        <v>2.7405431216294913E-2</v>
      </c>
      <c r="AP68" s="43"/>
      <c r="AQ68" s="44"/>
    </row>
    <row r="69" spans="1:43" ht="15.6">
      <c r="A69" s="96" t="s">
        <v>82</v>
      </c>
      <c r="B69" s="97">
        <v>23.908809887066401</v>
      </c>
      <c r="C69" s="97">
        <v>24.231740596951401</v>
      </c>
      <c r="D69" s="97">
        <v>24.254892954702601</v>
      </c>
      <c r="E69" s="98">
        <f t="shared" si="34"/>
        <v>24.131814479573467</v>
      </c>
      <c r="F69" s="97">
        <v>29.305283835965199</v>
      </c>
      <c r="G69" s="97">
        <v>29.022684470572599</v>
      </c>
      <c r="H69" s="97">
        <v>29.265719025519601</v>
      </c>
      <c r="I69" s="98">
        <f t="shared" si="35"/>
        <v>29.197895777352468</v>
      </c>
      <c r="J69" s="97">
        <v>28.298822891495401</v>
      </c>
      <c r="K69" s="97">
        <v>28.6100696736308</v>
      </c>
      <c r="L69" s="97">
        <v>28.542323282596598</v>
      </c>
      <c r="M69" s="98">
        <f t="shared" si="36"/>
        <v>28.483738615907601</v>
      </c>
      <c r="N69" s="97">
        <v>20.652266823289199</v>
      </c>
      <c r="O69" s="97">
        <v>20.990752465911601</v>
      </c>
      <c r="P69" s="97">
        <v>21.121051956875899</v>
      </c>
      <c r="Q69" s="98">
        <f t="shared" si="37"/>
        <v>20.921357082025565</v>
      </c>
      <c r="R69" s="97">
        <v>26.836839047040399</v>
      </c>
      <c r="S69" s="97">
        <v>27.2228629206958</v>
      </c>
      <c r="T69" s="97">
        <v>27.060104472239601</v>
      </c>
      <c r="U69" s="99">
        <f t="shared" si="38"/>
        <v>27.039935479991936</v>
      </c>
      <c r="V69" s="100">
        <f t="shared" si="39"/>
        <v>23.980646281008752</v>
      </c>
      <c r="W69" s="101">
        <f t="shared" si="32"/>
        <v>-7.1836393942351862E-2</v>
      </c>
      <c r="X69" s="101">
        <f t="shared" si="22"/>
        <v>0.25109431594264819</v>
      </c>
      <c r="Y69" s="101">
        <f t="shared" si="23"/>
        <v>0.27424667369384892</v>
      </c>
      <c r="Z69" s="101">
        <f t="shared" si="40"/>
        <v>0.15116819856471508</v>
      </c>
      <c r="AA69" s="101">
        <f t="shared" si="33"/>
        <v>0.90052098526298818</v>
      </c>
      <c r="AB69" s="102"/>
      <c r="AC69" s="103"/>
      <c r="AD69" s="36">
        <f t="shared" si="24"/>
        <v>5.3246375549564462</v>
      </c>
      <c r="AE69" s="37">
        <f t="shared" si="31"/>
        <v>5.0420381895638471</v>
      </c>
      <c r="AF69" s="37">
        <f t="shared" si="25"/>
        <v>5.285072744510849</v>
      </c>
      <c r="AG69" s="37">
        <f t="shared" si="41"/>
        <v>5.2172494963437144</v>
      </c>
      <c r="AH69" s="104">
        <f t="shared" si="42"/>
        <v>2.6881370502564159E-2</v>
      </c>
      <c r="AI69" s="37"/>
      <c r="AJ69" s="47"/>
      <c r="AK69" s="36">
        <f t="shared" si="26"/>
        <v>4.318176610486649</v>
      </c>
      <c r="AL69" s="37">
        <f t="shared" si="27"/>
        <v>4.6294233926220478</v>
      </c>
      <c r="AM69" s="37">
        <f t="shared" si="28"/>
        <v>4.5616770015878458</v>
      </c>
      <c r="AN69" s="42">
        <f t="shared" si="43"/>
        <v>4.5030923348988479</v>
      </c>
      <c r="AO69" s="105">
        <f t="shared" si="30"/>
        <v>4.4099547571296478E-2</v>
      </c>
      <c r="AP69" s="43"/>
      <c r="AQ69" s="44"/>
    </row>
    <row r="70" spans="1:43" ht="16.2" thickBot="1">
      <c r="A70" s="110" t="s">
        <v>83</v>
      </c>
      <c r="B70" s="111">
        <v>23.598044556912001</v>
      </c>
      <c r="C70" s="111">
        <v>24.040639226143998</v>
      </c>
      <c r="D70" s="111">
        <v>23.881383808046898</v>
      </c>
      <c r="E70" s="112">
        <f t="shared" si="34"/>
        <v>23.840022530367634</v>
      </c>
      <c r="F70" s="111">
        <v>30.121530415931499</v>
      </c>
      <c r="G70" s="111">
        <v>30.297276783670998</v>
      </c>
      <c r="H70" s="111">
        <v>30.294281027645798</v>
      </c>
      <c r="I70" s="112">
        <f t="shared" si="35"/>
        <v>30.23769607574943</v>
      </c>
      <c r="J70" s="111">
        <v>27.304184367842801</v>
      </c>
      <c r="K70" s="111">
        <v>27.4901906918195</v>
      </c>
      <c r="L70" s="111">
        <v>27.546991286673801</v>
      </c>
      <c r="M70" s="112">
        <f t="shared" si="36"/>
        <v>27.447122115445367</v>
      </c>
      <c r="N70" s="111">
        <v>21.274239428687</v>
      </c>
      <c r="O70" s="111">
        <v>21.599961493873501</v>
      </c>
      <c r="P70" s="111">
        <v>21.479632528732001</v>
      </c>
      <c r="Q70" s="112">
        <f t="shared" si="37"/>
        <v>21.451277817097502</v>
      </c>
      <c r="R70" s="111">
        <v>27.279655785594301</v>
      </c>
      <c r="S70" s="111">
        <v>27.4489630283685</v>
      </c>
      <c r="T70" s="111">
        <v>27.4869119689928</v>
      </c>
      <c r="U70" s="113">
        <f t="shared" si="38"/>
        <v>27.405176927651866</v>
      </c>
      <c r="V70" s="100">
        <f t="shared" si="39"/>
        <v>24.428227372374685</v>
      </c>
      <c r="W70" s="101">
        <f t="shared" si="32"/>
        <v>-0.83018281546268469</v>
      </c>
      <c r="X70" s="101">
        <f t="shared" si="22"/>
        <v>-0.38758814623068716</v>
      </c>
      <c r="Y70" s="101">
        <f t="shared" si="23"/>
        <v>-0.54684356432778713</v>
      </c>
      <c r="Z70" s="101">
        <f t="shared" si="40"/>
        <v>-0.58820484200705303</v>
      </c>
      <c r="AA70" s="114">
        <f t="shared" si="33"/>
        <v>1.5033749205921152</v>
      </c>
      <c r="AB70" s="102"/>
      <c r="AC70" s="103"/>
      <c r="AD70" s="54">
        <f t="shared" si="24"/>
        <v>5.6933030435568135</v>
      </c>
      <c r="AE70" s="55">
        <f t="shared" si="31"/>
        <v>5.869049411296313</v>
      </c>
      <c r="AF70" s="55">
        <f t="shared" si="25"/>
        <v>5.8660536552711129</v>
      </c>
      <c r="AG70" s="55">
        <f t="shared" si="41"/>
        <v>5.8094687033747467</v>
      </c>
      <c r="AH70" s="115">
        <f t="shared" si="42"/>
        <v>1.7830998415444343E-2</v>
      </c>
      <c r="AI70" s="55"/>
      <c r="AJ70" s="59"/>
      <c r="AK70" s="54">
        <f t="shared" si="26"/>
        <v>2.8759569954681155</v>
      </c>
      <c r="AL70" s="55">
        <f t="shared" si="27"/>
        <v>3.0619633194448141</v>
      </c>
      <c r="AM70" s="55">
        <f t="shared" si="28"/>
        <v>3.1187639142991159</v>
      </c>
      <c r="AN70" s="60">
        <f t="shared" si="43"/>
        <v>3.0188947430706818</v>
      </c>
      <c r="AO70" s="116">
        <f t="shared" si="30"/>
        <v>0.12337356906332379</v>
      </c>
      <c r="AP70" s="61"/>
      <c r="AQ70" s="62"/>
    </row>
    <row r="71" spans="1:43" ht="15.6">
      <c r="A71" s="117" t="s">
        <v>84</v>
      </c>
      <c r="B71" s="118">
        <v>33.100221665510702</v>
      </c>
      <c r="C71" s="118">
        <v>32.278731372582797</v>
      </c>
      <c r="D71" s="118">
        <v>32.633498800536401</v>
      </c>
      <c r="E71" s="119">
        <f t="shared" si="34"/>
        <v>32.6708172795433</v>
      </c>
      <c r="F71" s="118">
        <v>34.397182033884597</v>
      </c>
      <c r="G71" s="118">
        <v>36.026843348780197</v>
      </c>
      <c r="H71" s="118">
        <v>34.116745737610898</v>
      </c>
      <c r="I71" s="119">
        <f t="shared" si="35"/>
        <v>34.846923706758567</v>
      </c>
      <c r="J71" s="118">
        <v>35.145706011993099</v>
      </c>
      <c r="K71" s="118">
        <v>34.541835763519401</v>
      </c>
      <c r="L71" s="118">
        <v>33.355818511543902</v>
      </c>
      <c r="M71" s="119">
        <f t="shared" si="36"/>
        <v>34.347786762352136</v>
      </c>
      <c r="N71" s="118" t="s">
        <v>18</v>
      </c>
      <c r="O71" s="118">
        <v>35.032843174493102</v>
      </c>
      <c r="P71" s="118" t="s">
        <v>18</v>
      </c>
      <c r="Q71" s="119">
        <f t="shared" si="37"/>
        <v>35.032843174493102</v>
      </c>
      <c r="R71" s="118" t="s">
        <v>18</v>
      </c>
      <c r="S71" s="118">
        <v>35.090633955117703</v>
      </c>
      <c r="T71" s="118">
        <v>36.475205527976598</v>
      </c>
      <c r="U71" s="119">
        <f t="shared" si="38"/>
        <v>35.782919741547147</v>
      </c>
      <c r="V71" s="120"/>
      <c r="W71" s="121"/>
      <c r="X71" s="121"/>
      <c r="Y71" s="121"/>
      <c r="Z71" s="121"/>
    </row>
    <row r="74" spans="1:43">
      <c r="B74" t="s">
        <v>85</v>
      </c>
      <c r="C74" t="s">
        <v>86</v>
      </c>
      <c r="D74" t="s">
        <v>87</v>
      </c>
      <c r="E74" t="s">
        <v>88</v>
      </c>
      <c r="F74" t="s">
        <v>89</v>
      </c>
    </row>
    <row r="75" spans="1:43" ht="15.6">
      <c r="A75" s="122" t="s">
        <v>15</v>
      </c>
      <c r="B75" s="123">
        <f>AVERAGE(Q3,U3)</f>
        <v>23.17567562979503</v>
      </c>
      <c r="C75" s="123">
        <f>B75-B$145</f>
        <v>-0.6089937391805833</v>
      </c>
      <c r="D75" s="123">
        <f>E3-C75</f>
        <v>25.883185112394617</v>
      </c>
      <c r="E75" s="123">
        <f>I3-C75</f>
        <v>30.190445813106383</v>
      </c>
      <c r="F75" s="123">
        <f>M3-C75</f>
        <v>32.330345413739117</v>
      </c>
      <c r="G75" s="123"/>
      <c r="L75" t="s">
        <v>90</v>
      </c>
    </row>
    <row r="76" spans="1:43" ht="15.6">
      <c r="A76" s="122" t="s">
        <v>16</v>
      </c>
      <c r="B76" s="123">
        <f t="shared" ref="B76:B139" si="44">AVERAGE(Q4,U4)</f>
        <v>21.29408143177745</v>
      </c>
      <c r="C76" s="123">
        <f t="shared" ref="C76:C139" si="45">B76-B$145</f>
        <v>-2.4905879371981641</v>
      </c>
      <c r="D76" s="123">
        <f t="shared" ref="D76:D139" si="46">E4-C76</f>
        <v>26.688807516959333</v>
      </c>
      <c r="E76" s="123">
        <f t="shared" ref="E76:E139" si="47">I4-C76</f>
        <v>29.368981963320199</v>
      </c>
      <c r="F76" s="123">
        <f t="shared" ref="F76:F139" si="48">M4-C76</f>
        <v>32.890742945615798</v>
      </c>
      <c r="G76" s="123"/>
      <c r="L76" t="s">
        <v>91</v>
      </c>
    </row>
    <row r="77" spans="1:43" ht="15.6">
      <c r="A77" s="122" t="s">
        <v>17</v>
      </c>
      <c r="B77" s="123">
        <f t="shared" si="44"/>
        <v>24.094453211836303</v>
      </c>
      <c r="C77" s="123">
        <f t="shared" si="45"/>
        <v>0.30978384286068916</v>
      </c>
      <c r="D77" s="123">
        <f t="shared" si="46"/>
        <v>25.980563987490708</v>
      </c>
      <c r="E77" s="123">
        <f t="shared" si="47"/>
        <v>30.168586717824546</v>
      </c>
      <c r="F77" s="123">
        <f t="shared" si="48"/>
        <v>32.275160470728146</v>
      </c>
      <c r="G77" s="123"/>
      <c r="L77" t="s">
        <v>92</v>
      </c>
    </row>
    <row r="78" spans="1:43" ht="15.6">
      <c r="A78" s="122" t="s">
        <v>19</v>
      </c>
      <c r="B78" s="123">
        <f t="shared" si="44"/>
        <v>23.4386627531713</v>
      </c>
      <c r="C78" s="123">
        <f t="shared" si="45"/>
        <v>-0.34600661580431336</v>
      </c>
      <c r="D78" s="123">
        <f t="shared" si="46"/>
        <v>27.290389303839316</v>
      </c>
      <c r="E78" s="123">
        <f t="shared" si="47"/>
        <v>31.164602399328178</v>
      </c>
      <c r="F78" s="123">
        <f t="shared" si="48"/>
        <v>32.568228369647009</v>
      </c>
      <c r="G78" s="123"/>
    </row>
    <row r="79" spans="1:43" ht="15.6">
      <c r="A79" s="122" t="s">
        <v>20</v>
      </c>
      <c r="B79" s="123">
        <f t="shared" si="44"/>
        <v>21.602027919757369</v>
      </c>
      <c r="C79" s="123">
        <f t="shared" si="45"/>
        <v>-2.1826414492182451</v>
      </c>
      <c r="D79" s="123">
        <f t="shared" si="46"/>
        <v>27.253622734309676</v>
      </c>
      <c r="E79" s="123">
        <f t="shared" si="47"/>
        <v>31.374649806674579</v>
      </c>
      <c r="F79" s="123">
        <f t="shared" si="48"/>
        <v>31.093802697476281</v>
      </c>
      <c r="G79" s="123"/>
    </row>
    <row r="80" spans="1:43" ht="15.6">
      <c r="A80" s="122" t="s">
        <v>21</v>
      </c>
      <c r="B80" s="123">
        <f t="shared" si="44"/>
        <v>23.906339569109218</v>
      </c>
      <c r="C80" s="123">
        <f t="shared" si="45"/>
        <v>0.12167020013360386</v>
      </c>
      <c r="D80" s="123">
        <f t="shared" si="46"/>
        <v>23.515042763674163</v>
      </c>
      <c r="E80" s="123">
        <f t="shared" si="47"/>
        <v>28.738633602495362</v>
      </c>
      <c r="F80" s="123">
        <f t="shared" si="48"/>
        <v>30.903256978944928</v>
      </c>
      <c r="G80" s="123"/>
    </row>
    <row r="81" spans="1:7" ht="15.6">
      <c r="A81" s="122" t="s">
        <v>22</v>
      </c>
      <c r="B81" s="123">
        <f t="shared" si="44"/>
        <v>23.403791199135867</v>
      </c>
      <c r="C81" s="123">
        <f t="shared" si="45"/>
        <v>-0.38087816983974676</v>
      </c>
      <c r="D81" s="123">
        <f t="shared" si="46"/>
        <v>26.900206120067679</v>
      </c>
      <c r="E81" s="123">
        <f t="shared" si="47"/>
        <v>31.552596252838047</v>
      </c>
      <c r="F81" s="123">
        <f t="shared" si="48"/>
        <v>32.27622911790661</v>
      </c>
      <c r="G81" s="123"/>
    </row>
    <row r="82" spans="1:7" ht="15.6">
      <c r="A82" s="122" t="s">
        <v>23</v>
      </c>
      <c r="B82" s="123">
        <f t="shared" si="44"/>
        <v>24.958078380723968</v>
      </c>
      <c r="C82" s="123">
        <f t="shared" si="45"/>
        <v>1.1734090117483547</v>
      </c>
      <c r="D82" s="123">
        <f t="shared" si="46"/>
        <v>26.655663290498115</v>
      </c>
      <c r="E82" s="123">
        <f t="shared" si="47"/>
        <v>30.814522076880113</v>
      </c>
      <c r="F82" s="123">
        <f t="shared" si="48"/>
        <v>32.203553828835041</v>
      </c>
      <c r="G82" s="123"/>
    </row>
    <row r="83" spans="1:7" ht="15.6">
      <c r="A83" s="122" t="s">
        <v>24</v>
      </c>
      <c r="B83" s="123">
        <f t="shared" si="44"/>
        <v>23.868338025004782</v>
      </c>
      <c r="C83" s="123">
        <f t="shared" si="45"/>
        <v>8.3668656029168176E-2</v>
      </c>
      <c r="D83" s="123">
        <f t="shared" si="46"/>
        <v>26.956067601654166</v>
      </c>
      <c r="E83" s="123">
        <f t="shared" si="47"/>
        <v>32.483479005392169</v>
      </c>
      <c r="F83" s="123">
        <f t="shared" si="48"/>
        <v>31.779950258864098</v>
      </c>
      <c r="G83" s="123"/>
    </row>
    <row r="84" spans="1:7" ht="15.6">
      <c r="A84" s="122" t="s">
        <v>25</v>
      </c>
      <c r="B84" s="123">
        <f t="shared" si="44"/>
        <v>22.896192301690583</v>
      </c>
      <c r="C84" s="123">
        <f t="shared" si="45"/>
        <v>-0.88847706728503084</v>
      </c>
      <c r="D84" s="123">
        <f t="shared" si="46"/>
        <v>26.608099158065432</v>
      </c>
      <c r="E84" s="123">
        <f t="shared" si="47"/>
        <v>31.134322222798364</v>
      </c>
      <c r="F84" s="123">
        <f t="shared" si="48"/>
        <v>31.145601082829497</v>
      </c>
      <c r="G84" s="123"/>
    </row>
    <row r="85" spans="1:7" ht="15.6">
      <c r="A85" s="122" t="s">
        <v>26</v>
      </c>
      <c r="B85" s="123">
        <f t="shared" si="44"/>
        <v>24.769810696497</v>
      </c>
      <c r="C85" s="123">
        <f t="shared" si="45"/>
        <v>0.9851413275213865</v>
      </c>
      <c r="D85" s="123">
        <f t="shared" si="46"/>
        <v>27.151579110735614</v>
      </c>
      <c r="E85" s="123">
        <f t="shared" si="47"/>
        <v>32.679152872190187</v>
      </c>
      <c r="F85" s="123">
        <f t="shared" si="48"/>
        <v>31.324121536975415</v>
      </c>
      <c r="G85" s="123"/>
    </row>
    <row r="86" spans="1:7" ht="15.6">
      <c r="A86" s="122" t="s">
        <v>27</v>
      </c>
      <c r="B86" s="123">
        <f t="shared" si="44"/>
        <v>23.853428787063248</v>
      </c>
      <c r="C86" s="123">
        <f t="shared" si="45"/>
        <v>6.8759418087633861E-2</v>
      </c>
      <c r="D86" s="123">
        <f t="shared" si="46"/>
        <v>27.468879607547766</v>
      </c>
      <c r="E86" s="123">
        <f t="shared" si="47"/>
        <v>33.91997747188644</v>
      </c>
      <c r="F86" s="123">
        <f t="shared" si="48"/>
        <v>31.60580860722623</v>
      </c>
      <c r="G86" s="123"/>
    </row>
    <row r="87" spans="1:7" ht="15.6">
      <c r="A87" s="122" t="s">
        <v>28</v>
      </c>
      <c r="B87" s="123">
        <f t="shared" si="44"/>
        <v>23.198123872695351</v>
      </c>
      <c r="C87" s="123">
        <f t="shared" si="45"/>
        <v>-0.58654549628026231</v>
      </c>
      <c r="D87" s="123">
        <f t="shared" si="46"/>
        <v>28.182849140570561</v>
      </c>
      <c r="E87" s="123">
        <f t="shared" si="47"/>
        <v>32.671197850547657</v>
      </c>
      <c r="F87" s="123">
        <f t="shared" si="48"/>
        <v>32.094289035470567</v>
      </c>
      <c r="G87" s="123"/>
    </row>
    <row r="88" spans="1:7" ht="15.6">
      <c r="A88" s="122" t="s">
        <v>29</v>
      </c>
      <c r="B88" s="123">
        <f t="shared" si="44"/>
        <v>26.178944587215998</v>
      </c>
      <c r="C88" s="123">
        <f t="shared" si="45"/>
        <v>2.3942752182403844</v>
      </c>
      <c r="D88" s="123">
        <f t="shared" si="46"/>
        <v>26.813923364849014</v>
      </c>
      <c r="E88" s="123">
        <f t="shared" si="47"/>
        <v>31.953430173638186</v>
      </c>
      <c r="F88" s="123">
        <f t="shared" si="48"/>
        <v>29.799618448937682</v>
      </c>
      <c r="G88" s="123"/>
    </row>
    <row r="89" spans="1:7" ht="15.6">
      <c r="A89" s="122" t="s">
        <v>30</v>
      </c>
      <c r="B89" s="123">
        <f t="shared" si="44"/>
        <v>23.502709933174835</v>
      </c>
      <c r="C89" s="123">
        <f t="shared" si="45"/>
        <v>-0.28195943580077909</v>
      </c>
      <c r="D89" s="123">
        <f t="shared" si="46"/>
        <v>26.412438662459813</v>
      </c>
      <c r="E89" s="123">
        <f t="shared" si="47"/>
        <v>30.510721696043181</v>
      </c>
      <c r="F89" s="123">
        <f t="shared" si="48"/>
        <v>31.301334920613815</v>
      </c>
      <c r="G89" s="123"/>
    </row>
    <row r="90" spans="1:7" ht="15.6">
      <c r="A90" s="122" t="s">
        <v>31</v>
      </c>
      <c r="B90" s="123">
        <f t="shared" si="44"/>
        <v>21.681186180455118</v>
      </c>
      <c r="C90" s="123">
        <f t="shared" si="45"/>
        <v>-2.1034831885204959</v>
      </c>
      <c r="D90" s="123">
        <f t="shared" si="46"/>
        <v>26.989773089686999</v>
      </c>
      <c r="E90" s="123">
        <f t="shared" si="47"/>
        <v>30.426794531702594</v>
      </c>
      <c r="F90" s="123">
        <f t="shared" si="48"/>
        <v>32.067308545232194</v>
      </c>
      <c r="G90" s="123"/>
    </row>
    <row r="91" spans="1:7" ht="15.6">
      <c r="A91" s="122" t="s">
        <v>32</v>
      </c>
      <c r="B91" s="123">
        <f t="shared" si="44"/>
        <v>22.753281979403997</v>
      </c>
      <c r="C91" s="123">
        <f t="shared" si="45"/>
        <v>-1.0313873895716164</v>
      </c>
      <c r="D91" s="123">
        <f t="shared" si="46"/>
        <v>27.524168961269687</v>
      </c>
      <c r="E91" s="123">
        <f t="shared" si="47"/>
        <v>31.535751633425715</v>
      </c>
      <c r="F91" s="123">
        <f t="shared" si="48"/>
        <v>33.322714863699389</v>
      </c>
      <c r="G91" s="123"/>
    </row>
    <row r="92" spans="1:7" ht="15.6">
      <c r="A92" s="124" t="s">
        <v>33</v>
      </c>
      <c r="B92" s="125">
        <f t="shared" si="44"/>
        <v>21.019230581830968</v>
      </c>
      <c r="C92" s="125">
        <f t="shared" si="45"/>
        <v>-2.765438787144646</v>
      </c>
      <c r="D92" s="125">
        <f t="shared" si="46"/>
        <v>26.657132269924546</v>
      </c>
      <c r="E92" s="125">
        <f t="shared" si="47"/>
        <v>34.232863594878651</v>
      </c>
      <c r="F92" s="125">
        <f t="shared" si="48"/>
        <v>30.647561215119183</v>
      </c>
      <c r="G92" s="125"/>
    </row>
    <row r="93" spans="1:7" ht="15.6">
      <c r="A93" s="126" t="s">
        <v>34</v>
      </c>
      <c r="B93" s="125">
        <f t="shared" si="44"/>
        <v>21.820116102204565</v>
      </c>
      <c r="C93" s="125">
        <f t="shared" si="45"/>
        <v>-1.9645532667710484</v>
      </c>
      <c r="D93" s="125">
        <f t="shared" si="46"/>
        <v>27.187255970505181</v>
      </c>
      <c r="E93" s="125">
        <f t="shared" si="47"/>
        <v>34.302732138063448</v>
      </c>
      <c r="F93" s="125">
        <f t="shared" si="48"/>
        <v>31.172303484008413</v>
      </c>
      <c r="G93" s="125"/>
    </row>
    <row r="94" spans="1:7" ht="15.6">
      <c r="A94" s="126" t="s">
        <v>35</v>
      </c>
      <c r="B94" s="125">
        <f t="shared" si="44"/>
        <v>21.901004658891402</v>
      </c>
      <c r="C94" s="125">
        <f t="shared" si="45"/>
        <v>-1.8836647100842114</v>
      </c>
      <c r="D94" s="125">
        <f t="shared" si="46"/>
        <v>26.619965408212476</v>
      </c>
      <c r="E94" s="125">
        <f t="shared" si="47"/>
        <v>32.493316254778279</v>
      </c>
      <c r="F94" s="125">
        <f t="shared" si="48"/>
        <v>29.912979131945075</v>
      </c>
      <c r="G94" s="125"/>
    </row>
    <row r="95" spans="1:7" ht="15.6">
      <c r="A95" s="126" t="s">
        <v>36</v>
      </c>
      <c r="B95" s="125">
        <f t="shared" si="44"/>
        <v>23.136071441200684</v>
      </c>
      <c r="C95" s="125">
        <f t="shared" si="45"/>
        <v>-0.64859792777492942</v>
      </c>
      <c r="D95" s="125">
        <f t="shared" si="46"/>
        <v>26.546188721253262</v>
      </c>
      <c r="E95" s="125">
        <f t="shared" si="47"/>
        <v>30.113085728415797</v>
      </c>
      <c r="F95" s="125">
        <f t="shared" si="48"/>
        <v>31.46173375736063</v>
      </c>
      <c r="G95" s="125"/>
    </row>
    <row r="96" spans="1:7" ht="15.6">
      <c r="A96" s="126" t="s">
        <v>37</v>
      </c>
      <c r="B96" s="125">
        <f t="shared" si="44"/>
        <v>23.665259714411366</v>
      </c>
      <c r="C96" s="125">
        <f t="shared" si="45"/>
        <v>-0.11940965456424735</v>
      </c>
      <c r="D96" s="125">
        <f t="shared" si="46"/>
        <v>25.389643864792117</v>
      </c>
      <c r="E96" s="125">
        <f t="shared" si="47"/>
        <v>31.322265051892913</v>
      </c>
      <c r="F96" s="125">
        <f t="shared" si="48"/>
        <v>30.433363664880883</v>
      </c>
      <c r="G96" s="125"/>
    </row>
    <row r="97" spans="1:7" ht="15.6">
      <c r="A97" s="126" t="s">
        <v>38</v>
      </c>
      <c r="B97" s="125">
        <f t="shared" si="44"/>
        <v>23.242480675382552</v>
      </c>
      <c r="C97" s="125">
        <f t="shared" si="45"/>
        <v>-0.54218869359306154</v>
      </c>
      <c r="D97" s="125">
        <f t="shared" si="46"/>
        <v>26.414570006201359</v>
      </c>
      <c r="E97" s="125">
        <f t="shared" si="47"/>
        <v>32.827726411952334</v>
      </c>
      <c r="F97" s="125">
        <f t="shared" si="48"/>
        <v>30.807906772118429</v>
      </c>
      <c r="G97" s="125"/>
    </row>
    <row r="98" spans="1:7" ht="15.6">
      <c r="A98" s="126" t="s">
        <v>39</v>
      </c>
      <c r="B98" s="125">
        <f t="shared" si="44"/>
        <v>23.717917273866014</v>
      </c>
      <c r="C98" s="125">
        <f t="shared" si="45"/>
        <v>-6.6752095109599452E-2</v>
      </c>
      <c r="D98" s="125">
        <f t="shared" si="46"/>
        <v>26.877736447488335</v>
      </c>
      <c r="E98" s="125">
        <f t="shared" si="47"/>
        <v>30.475441015829833</v>
      </c>
      <c r="F98" s="125">
        <f t="shared" si="48"/>
        <v>31.85957241897523</v>
      </c>
      <c r="G98" s="125"/>
    </row>
    <row r="99" spans="1:7" ht="15.6">
      <c r="A99" s="126" t="s">
        <v>40</v>
      </c>
      <c r="B99" s="125">
        <f t="shared" si="44"/>
        <v>21.933176604577252</v>
      </c>
      <c r="C99" s="125">
        <f t="shared" si="45"/>
        <v>-1.8514927643983619</v>
      </c>
      <c r="D99" s="125">
        <f t="shared" si="46"/>
        <v>27.427620726379594</v>
      </c>
      <c r="E99" s="125">
        <f t="shared" si="47"/>
        <v>32.524184676830629</v>
      </c>
      <c r="F99" s="125">
        <f t="shared" si="48"/>
        <v>31.688732015837331</v>
      </c>
      <c r="G99" s="125"/>
    </row>
    <row r="100" spans="1:7" ht="15.6">
      <c r="A100" s="126" t="s">
        <v>41</v>
      </c>
      <c r="B100" s="125">
        <f t="shared" si="44"/>
        <v>21.693056660905583</v>
      </c>
      <c r="C100" s="125">
        <f t="shared" si="45"/>
        <v>-2.0916127080700306</v>
      </c>
      <c r="D100" s="125">
        <f t="shared" si="46"/>
        <v>27.674561375622698</v>
      </c>
      <c r="E100" s="125">
        <f t="shared" si="47"/>
        <v>33.606407850842999</v>
      </c>
      <c r="F100" s="125">
        <f t="shared" si="48"/>
        <v>31.849640446972767</v>
      </c>
      <c r="G100" s="125"/>
    </row>
    <row r="101" spans="1:7" ht="15.6">
      <c r="A101" s="126" t="s">
        <v>42</v>
      </c>
      <c r="B101" s="125">
        <f t="shared" si="44"/>
        <v>24.161316391833598</v>
      </c>
      <c r="C101" s="125">
        <f t="shared" si="45"/>
        <v>0.37664702285798413</v>
      </c>
      <c r="D101" s="125">
        <f t="shared" si="46"/>
        <v>26.04659590994698</v>
      </c>
      <c r="E101" s="125">
        <f t="shared" si="47"/>
        <v>30.443505113997148</v>
      </c>
      <c r="F101" s="125">
        <f t="shared" si="48"/>
        <v>32.025381996413117</v>
      </c>
      <c r="G101" s="125"/>
    </row>
    <row r="102" spans="1:7" ht="15.6">
      <c r="A102" s="126" t="s">
        <v>43</v>
      </c>
      <c r="B102" s="125">
        <f t="shared" si="44"/>
        <v>22.634896191715349</v>
      </c>
      <c r="C102" s="125">
        <f t="shared" si="45"/>
        <v>-1.1497731772602648</v>
      </c>
      <c r="D102" s="125">
        <f t="shared" si="46"/>
        <v>27.418036213341562</v>
      </c>
      <c r="E102" s="125">
        <f t="shared" si="47"/>
        <v>33.334396850672434</v>
      </c>
      <c r="F102" s="125">
        <f t="shared" si="48"/>
        <v>33.416579709971501</v>
      </c>
      <c r="G102" s="125"/>
    </row>
    <row r="103" spans="1:7" ht="15.6">
      <c r="A103" s="126" t="s">
        <v>44</v>
      </c>
      <c r="B103" s="125">
        <f t="shared" si="44"/>
        <v>23.491388071371816</v>
      </c>
      <c r="C103" s="125">
        <f t="shared" si="45"/>
        <v>-0.29328129760379795</v>
      </c>
      <c r="D103" s="125">
        <f t="shared" si="46"/>
        <v>26.519624683235197</v>
      </c>
      <c r="E103" s="125">
        <f t="shared" si="47"/>
        <v>34.391170764080996</v>
      </c>
      <c r="F103" s="125">
        <f t="shared" si="48"/>
        <v>33.047066947342202</v>
      </c>
      <c r="G103" s="125"/>
    </row>
    <row r="104" spans="1:7" ht="15.6">
      <c r="A104" s="126" t="s">
        <v>45</v>
      </c>
      <c r="B104" s="125">
        <f t="shared" si="44"/>
        <v>21.966093434288801</v>
      </c>
      <c r="C104" s="125">
        <f t="shared" si="45"/>
        <v>-1.8185759346868124</v>
      </c>
      <c r="D104" s="125">
        <f t="shared" si="46"/>
        <v>27.617479733359211</v>
      </c>
      <c r="E104" s="125">
        <f t="shared" si="47"/>
        <v>32.604037587217512</v>
      </c>
      <c r="F104" s="125">
        <f t="shared" si="48"/>
        <v>31.455534035781678</v>
      </c>
      <c r="G104" s="125"/>
    </row>
    <row r="105" spans="1:7" ht="15.6">
      <c r="A105" s="126" t="s">
        <v>46</v>
      </c>
      <c r="B105" s="125">
        <f t="shared" si="44"/>
        <v>24.123845686965282</v>
      </c>
      <c r="C105" s="125">
        <f t="shared" si="45"/>
        <v>0.33917631798966852</v>
      </c>
      <c r="D105" s="125">
        <f t="shared" si="46"/>
        <v>27.696571459661129</v>
      </c>
      <c r="E105" s="125">
        <f t="shared" si="47"/>
        <v>32.621282433971295</v>
      </c>
      <c r="F105" s="125">
        <f t="shared" si="48"/>
        <v>33.076848503634494</v>
      </c>
      <c r="G105" s="125"/>
    </row>
    <row r="106" spans="1:7" ht="15.6">
      <c r="A106" s="126" t="s">
        <v>47</v>
      </c>
      <c r="B106" s="125">
        <f t="shared" si="44"/>
        <v>21.8052943079879</v>
      </c>
      <c r="C106" s="125">
        <f t="shared" si="45"/>
        <v>-1.9793750609877137</v>
      </c>
      <c r="D106" s="125">
        <f t="shared" si="46"/>
        <v>27.826226625476682</v>
      </c>
      <c r="E106" s="125">
        <f t="shared" si="47"/>
        <v>32.737993568921183</v>
      </c>
      <c r="F106" s="125">
        <f t="shared" si="48"/>
        <v>32.407254681441884</v>
      </c>
      <c r="G106" s="125"/>
    </row>
    <row r="107" spans="1:7" ht="15.6">
      <c r="A107" s="126" t="s">
        <v>48</v>
      </c>
      <c r="B107" s="125">
        <f t="shared" si="44"/>
        <v>24.075229101437635</v>
      </c>
      <c r="C107" s="125">
        <f t="shared" si="45"/>
        <v>0.29055973246202171</v>
      </c>
      <c r="D107" s="125">
        <f t="shared" si="46"/>
        <v>27.171582287093877</v>
      </c>
      <c r="E107" s="125">
        <f t="shared" si="47"/>
        <v>30.815341292608675</v>
      </c>
      <c r="F107" s="125">
        <f t="shared" si="48"/>
        <v>32.440546271453876</v>
      </c>
      <c r="G107" s="125"/>
    </row>
    <row r="108" spans="1:7" ht="15.6">
      <c r="A108" s="127" t="s">
        <v>49</v>
      </c>
      <c r="B108" s="128">
        <f t="shared" si="44"/>
        <v>25.004850266950214</v>
      </c>
      <c r="C108" s="128">
        <f t="shared" si="45"/>
        <v>1.2201808979746005</v>
      </c>
      <c r="D108" s="128">
        <f t="shared" si="46"/>
        <v>24.990369806404797</v>
      </c>
      <c r="E108" s="128">
        <f t="shared" si="47"/>
        <v>30.97303618727603</v>
      </c>
      <c r="F108" s="128">
        <f t="shared" si="48"/>
        <v>28.168825135306701</v>
      </c>
      <c r="G108" s="128"/>
    </row>
    <row r="109" spans="1:7" ht="15.6">
      <c r="A109" s="127" t="s">
        <v>50</v>
      </c>
      <c r="B109" s="128">
        <f t="shared" si="44"/>
        <v>24.543505378007882</v>
      </c>
      <c r="C109" s="128">
        <f t="shared" si="45"/>
        <v>0.75883600903226878</v>
      </c>
      <c r="D109" s="128">
        <f t="shared" si="46"/>
        <v>25.0924668540531</v>
      </c>
      <c r="E109" s="128">
        <f t="shared" si="47"/>
        <v>31.406196265248564</v>
      </c>
      <c r="F109" s="128">
        <f t="shared" si="48"/>
        <v>29.803716755591232</v>
      </c>
      <c r="G109" s="128"/>
    </row>
    <row r="110" spans="1:7" ht="15.6">
      <c r="A110" s="127" t="s">
        <v>51</v>
      </c>
      <c r="B110" s="128">
        <f t="shared" si="44"/>
        <v>24.928935766329154</v>
      </c>
      <c r="C110" s="128">
        <f t="shared" si="45"/>
        <v>1.1442663973535403</v>
      </c>
      <c r="D110" s="128">
        <f t="shared" si="46"/>
        <v>28.503293011428429</v>
      </c>
      <c r="E110" s="128">
        <f t="shared" si="47"/>
        <v>34.927539386755292</v>
      </c>
      <c r="F110" s="128">
        <f t="shared" si="48"/>
        <v>30.369707433280592</v>
      </c>
      <c r="G110" s="128"/>
    </row>
    <row r="111" spans="1:7" ht="15.6">
      <c r="A111" s="127" t="s">
        <v>52</v>
      </c>
      <c r="B111" s="128">
        <f t="shared" si="44"/>
        <v>24.820148384860865</v>
      </c>
      <c r="C111" s="128">
        <f t="shared" si="45"/>
        <v>1.0354790158852509</v>
      </c>
      <c r="D111" s="128">
        <f t="shared" si="46"/>
        <v>27.185421471606951</v>
      </c>
      <c r="E111" s="128">
        <f t="shared" si="47"/>
        <v>32.535829306002199</v>
      </c>
      <c r="F111" s="128">
        <f t="shared" si="48"/>
        <v>30.247151326431084</v>
      </c>
      <c r="G111" s="128"/>
    </row>
    <row r="112" spans="1:7" ht="15.6">
      <c r="A112" s="127" t="s">
        <v>53</v>
      </c>
      <c r="B112" s="128">
        <f t="shared" si="44"/>
        <v>25.152517753408482</v>
      </c>
      <c r="C112" s="128">
        <f t="shared" si="45"/>
        <v>1.3678483844328682</v>
      </c>
      <c r="D112" s="128">
        <f t="shared" si="46"/>
        <v>24.552491545665166</v>
      </c>
      <c r="E112" s="128">
        <f t="shared" si="47"/>
        <v>32.090154625542368</v>
      </c>
      <c r="F112" s="128">
        <f t="shared" si="48"/>
        <v>30.940687760085332</v>
      </c>
      <c r="G112" s="128"/>
    </row>
    <row r="113" spans="1:7" ht="15.6">
      <c r="A113" s="127" t="s">
        <v>54</v>
      </c>
      <c r="B113" s="128">
        <f t="shared" si="44"/>
        <v>25.720269676165014</v>
      </c>
      <c r="C113" s="128">
        <f t="shared" si="45"/>
        <v>1.9356003071894001</v>
      </c>
      <c r="D113" s="128">
        <f t="shared" si="46"/>
        <v>25.603664069441997</v>
      </c>
      <c r="E113" s="128">
        <f t="shared" si="47"/>
        <v>32.781772544869497</v>
      </c>
      <c r="F113" s="128">
        <f t="shared" si="48"/>
        <v>30.530268977220739</v>
      </c>
      <c r="G113" s="128"/>
    </row>
    <row r="114" spans="1:7" ht="15.6">
      <c r="A114" s="127" t="s">
        <v>55</v>
      </c>
      <c r="B114" s="128">
        <f t="shared" si="44"/>
        <v>24.860181103661233</v>
      </c>
      <c r="C114" s="128">
        <f t="shared" si="45"/>
        <v>1.0755117346856196</v>
      </c>
      <c r="D114" s="128">
        <f t="shared" si="46"/>
        <v>26.394429644205079</v>
      </c>
      <c r="E114" s="128">
        <f t="shared" si="47"/>
        <v>32.849875884838347</v>
      </c>
      <c r="F114" s="128">
        <f t="shared" si="48"/>
        <v>30.342414135985347</v>
      </c>
      <c r="G114" s="128"/>
    </row>
    <row r="115" spans="1:7" ht="15.6">
      <c r="A115" s="127" t="s">
        <v>56</v>
      </c>
      <c r="B115" s="128">
        <f t="shared" si="44"/>
        <v>26.038484864908853</v>
      </c>
      <c r="C115" s="128">
        <f t="shared" si="45"/>
        <v>2.2538154959332388</v>
      </c>
      <c r="D115" s="128">
        <f t="shared" si="46"/>
        <v>21.296429478112596</v>
      </c>
      <c r="E115" s="128">
        <f t="shared" si="47"/>
        <v>26.989557935363027</v>
      </c>
      <c r="F115" s="128">
        <f t="shared" si="48"/>
        <v>28.325336844703561</v>
      </c>
      <c r="G115" s="128"/>
    </row>
    <row r="116" spans="1:7" ht="15.6">
      <c r="A116" s="127" t="s">
        <v>57</v>
      </c>
      <c r="B116" s="128">
        <f t="shared" si="44"/>
        <v>27.318094276443283</v>
      </c>
      <c r="C116" s="128">
        <f t="shared" si="45"/>
        <v>3.5334249074676691</v>
      </c>
      <c r="D116" s="128">
        <f t="shared" si="46"/>
        <v>25.902164776789196</v>
      </c>
      <c r="E116" s="128">
        <f t="shared" si="47"/>
        <v>30.176736667373135</v>
      </c>
      <c r="F116" s="128">
        <f t="shared" si="48"/>
        <v>29.794156287028031</v>
      </c>
      <c r="G116" s="128"/>
    </row>
    <row r="117" spans="1:7" ht="15.6">
      <c r="A117" s="127" t="s">
        <v>58</v>
      </c>
      <c r="B117" s="128">
        <f t="shared" si="44"/>
        <v>23.653069945640418</v>
      </c>
      <c r="C117" s="128">
        <f t="shared" si="45"/>
        <v>-0.13159942333519581</v>
      </c>
      <c r="D117" s="128">
        <f t="shared" si="46"/>
        <v>23.294610668850193</v>
      </c>
      <c r="E117" s="128">
        <f t="shared" si="47"/>
        <v>29.422785713049461</v>
      </c>
      <c r="F117" s="128">
        <f t="shared" si="48"/>
        <v>29.969719661081694</v>
      </c>
      <c r="G117" s="128"/>
    </row>
    <row r="118" spans="1:7" ht="15.6">
      <c r="A118" s="127" t="s">
        <v>59</v>
      </c>
      <c r="B118" s="128">
        <f t="shared" si="44"/>
        <v>23.77628489133658</v>
      </c>
      <c r="C118" s="128">
        <f t="shared" si="45"/>
        <v>-8.3844776390336051E-3</v>
      </c>
      <c r="D118" s="128">
        <f t="shared" si="46"/>
        <v>23.299895080793465</v>
      </c>
      <c r="E118" s="128">
        <f t="shared" si="47"/>
        <v>30.449418547947534</v>
      </c>
      <c r="F118" s="128">
        <f t="shared" si="48"/>
        <v>30.39744912834907</v>
      </c>
      <c r="G118" s="128"/>
    </row>
    <row r="119" spans="1:7" ht="15.6">
      <c r="A119" s="127" t="s">
        <v>60</v>
      </c>
      <c r="B119" s="128">
        <f t="shared" si="44"/>
        <v>25.356784272713732</v>
      </c>
      <c r="C119" s="128">
        <f t="shared" si="45"/>
        <v>1.5721149037381181</v>
      </c>
      <c r="D119" s="128">
        <f t="shared" si="46"/>
        <v>24.230031076934615</v>
      </c>
      <c r="E119" s="128">
        <f t="shared" si="47"/>
        <v>29.713546391532052</v>
      </c>
      <c r="F119" s="128">
        <f t="shared" si="48"/>
        <v>31.040642177061351</v>
      </c>
      <c r="G119" s="128"/>
    </row>
    <row r="120" spans="1:7" ht="15.6">
      <c r="A120" s="127" t="s">
        <v>61</v>
      </c>
      <c r="B120" s="128">
        <f t="shared" si="44"/>
        <v>23.720771890164201</v>
      </c>
      <c r="C120" s="128">
        <f t="shared" si="45"/>
        <v>-6.3897478811412611E-2</v>
      </c>
      <c r="D120" s="128">
        <f t="shared" si="46"/>
        <v>23.492078735598913</v>
      </c>
      <c r="E120" s="128">
        <f t="shared" si="47"/>
        <v>29.10908965944768</v>
      </c>
      <c r="F120" s="128">
        <f t="shared" si="48"/>
        <v>29.15076840926228</v>
      </c>
      <c r="G120" s="128"/>
    </row>
    <row r="121" spans="1:7" ht="15.6">
      <c r="A121" s="127" t="s">
        <v>62</v>
      </c>
      <c r="B121" s="128">
        <f t="shared" si="44"/>
        <v>24.132922643282782</v>
      </c>
      <c r="C121" s="128">
        <f t="shared" si="45"/>
        <v>0.34825327430716868</v>
      </c>
      <c r="D121" s="128">
        <f t="shared" si="46"/>
        <v>26.577018538739598</v>
      </c>
      <c r="E121" s="128">
        <f t="shared" si="47"/>
        <v>34.689366123020577</v>
      </c>
      <c r="F121" s="128">
        <f t="shared" si="48"/>
        <v>29.041218940241365</v>
      </c>
      <c r="G121" s="128"/>
    </row>
    <row r="122" spans="1:7" ht="15.6">
      <c r="A122" s="127" t="s">
        <v>63</v>
      </c>
      <c r="B122" s="128">
        <f t="shared" si="44"/>
        <v>22.490607518057534</v>
      </c>
      <c r="C122" s="128">
        <f t="shared" si="45"/>
        <v>-1.2940618509180801</v>
      </c>
      <c r="D122" s="128">
        <f t="shared" si="46"/>
        <v>26.55172981813601</v>
      </c>
      <c r="E122" s="128">
        <f t="shared" si="47"/>
        <v>32.18923476854885</v>
      </c>
      <c r="F122" s="128">
        <f t="shared" si="48"/>
        <v>29.555970109747477</v>
      </c>
      <c r="G122" s="128"/>
    </row>
    <row r="123" spans="1:7" ht="15.6">
      <c r="A123" s="127" t="s">
        <v>64</v>
      </c>
      <c r="B123" s="128">
        <f t="shared" si="44"/>
        <v>24.023183392893799</v>
      </c>
      <c r="C123" s="128">
        <f t="shared" si="45"/>
        <v>0.2385140239181851</v>
      </c>
      <c r="D123" s="128">
        <f t="shared" si="46"/>
        <v>23.418626378016683</v>
      </c>
      <c r="E123" s="128">
        <f t="shared" si="47"/>
        <v>30.116116429525846</v>
      </c>
      <c r="F123" s="128">
        <f t="shared" si="48"/>
        <v>28.944532091715317</v>
      </c>
      <c r="G123" s="128"/>
    </row>
    <row r="124" spans="1:7" ht="15.6">
      <c r="A124" s="127" t="s">
        <v>65</v>
      </c>
      <c r="B124" s="128">
        <f t="shared" si="44"/>
        <v>24.042077328288151</v>
      </c>
      <c r="C124" s="128">
        <f t="shared" si="45"/>
        <v>0.25740795931253757</v>
      </c>
      <c r="D124" s="128">
        <f t="shared" si="46"/>
        <v>24.327998504172193</v>
      </c>
      <c r="E124" s="128">
        <f t="shared" si="47"/>
        <v>29.433740726191662</v>
      </c>
      <c r="F124" s="128">
        <f t="shared" si="48"/>
        <v>30.325850030180099</v>
      </c>
      <c r="G124" s="128"/>
    </row>
    <row r="125" spans="1:7" ht="15.6">
      <c r="A125" s="127" t="s">
        <v>66</v>
      </c>
      <c r="B125" s="128">
        <f t="shared" si="44"/>
        <v>21.143715982878316</v>
      </c>
      <c r="C125" s="128">
        <f t="shared" si="45"/>
        <v>-2.6409533860972978</v>
      </c>
      <c r="D125" s="128">
        <f t="shared" si="46"/>
        <v>25.011341480045097</v>
      </c>
      <c r="E125" s="128">
        <f t="shared" si="47"/>
        <v>30.693445502837164</v>
      </c>
      <c r="F125" s="128">
        <f t="shared" si="48"/>
        <v>28.452304210308398</v>
      </c>
      <c r="G125" s="128"/>
    </row>
    <row r="126" spans="1:7" ht="15.6">
      <c r="A126" s="127" t="s">
        <v>67</v>
      </c>
      <c r="B126" s="128">
        <f t="shared" si="44"/>
        <v>24.593942439848554</v>
      </c>
      <c r="C126" s="128">
        <f t="shared" si="45"/>
        <v>0.80927307087294054</v>
      </c>
      <c r="D126" s="128">
        <f t="shared" si="46"/>
        <v>24.719599112895896</v>
      </c>
      <c r="E126" s="128">
        <f t="shared" si="47"/>
        <v>30.032588533925864</v>
      </c>
      <c r="F126" s="128">
        <f t="shared" si="48"/>
        <v>30.061822171438159</v>
      </c>
      <c r="G126" s="128"/>
    </row>
    <row r="127" spans="1:7" ht="15.6">
      <c r="A127" s="127" t="s">
        <v>68</v>
      </c>
      <c r="B127" s="128">
        <f t="shared" si="44"/>
        <v>25.836343086311551</v>
      </c>
      <c r="C127" s="128">
        <f t="shared" si="45"/>
        <v>2.0516737173359374</v>
      </c>
      <c r="D127" s="128">
        <f t="shared" si="46"/>
        <v>26.315367221939592</v>
      </c>
      <c r="E127" s="128">
        <f t="shared" si="47"/>
        <v>30.260414708625262</v>
      </c>
      <c r="F127" s="128">
        <f t="shared" si="48"/>
        <v>30.859105137320263</v>
      </c>
      <c r="G127" s="128"/>
    </row>
    <row r="128" spans="1:7" ht="15.6">
      <c r="A128" s="127" t="s">
        <v>69</v>
      </c>
      <c r="B128" s="128">
        <f t="shared" si="44"/>
        <v>26.443195746621164</v>
      </c>
      <c r="C128" s="128">
        <f t="shared" si="45"/>
        <v>2.6585263776455506</v>
      </c>
      <c r="D128" s="128">
        <f t="shared" si="46"/>
        <v>26.267919457593681</v>
      </c>
      <c r="E128" s="128">
        <f t="shared" si="47"/>
        <v>33.014490105516686</v>
      </c>
      <c r="F128" s="128">
        <f t="shared" si="48"/>
        <v>32.199799028861577</v>
      </c>
      <c r="G128" s="128"/>
    </row>
    <row r="129" spans="1:7" ht="15.6">
      <c r="A129" s="127" t="s">
        <v>70</v>
      </c>
      <c r="B129" s="128">
        <f t="shared" si="44"/>
        <v>25.651082014439169</v>
      </c>
      <c r="C129" s="128">
        <f t="shared" si="45"/>
        <v>1.866412645463555</v>
      </c>
      <c r="D129" s="128">
        <f t="shared" si="46"/>
        <v>24.506176735432476</v>
      </c>
      <c r="E129" s="128">
        <f t="shared" si="47"/>
        <v>30.640187322064911</v>
      </c>
      <c r="F129" s="128">
        <f t="shared" si="48"/>
        <v>28.406838804528146</v>
      </c>
      <c r="G129" s="128"/>
    </row>
    <row r="130" spans="1:7" ht="15.6">
      <c r="A130" s="127" t="s">
        <v>71</v>
      </c>
      <c r="B130" s="128">
        <f t="shared" si="44"/>
        <v>24.545952322470718</v>
      </c>
      <c r="C130" s="128">
        <f t="shared" si="45"/>
        <v>0.76128295349510466</v>
      </c>
      <c r="D130" s="128">
        <f t="shared" si="46"/>
        <v>23.711104767918563</v>
      </c>
      <c r="E130" s="128">
        <f t="shared" si="47"/>
        <v>29.274351914164061</v>
      </c>
      <c r="F130" s="128">
        <f t="shared" si="48"/>
        <v>29.571803180748862</v>
      </c>
      <c r="G130" s="128"/>
    </row>
    <row r="131" spans="1:7" ht="15.6">
      <c r="A131" s="127" t="s">
        <v>72</v>
      </c>
      <c r="B131" s="128">
        <f t="shared" si="44"/>
        <v>24.685887070604483</v>
      </c>
      <c r="C131" s="128">
        <f t="shared" si="45"/>
        <v>0.90121770162886961</v>
      </c>
      <c r="D131" s="128">
        <f t="shared" si="46"/>
        <v>27.036635069180498</v>
      </c>
      <c r="E131" s="128">
        <f t="shared" si="47"/>
        <v>32.213226325005536</v>
      </c>
      <c r="F131" s="128">
        <f t="shared" si="48"/>
        <v>31.612699806997458</v>
      </c>
      <c r="G131" s="128"/>
    </row>
    <row r="132" spans="1:7" ht="15.6">
      <c r="A132" s="127" t="s">
        <v>73</v>
      </c>
      <c r="B132" s="128">
        <f t="shared" si="44"/>
        <v>23.877062199949513</v>
      </c>
      <c r="C132" s="128">
        <f t="shared" si="45"/>
        <v>9.239283097389972E-2</v>
      </c>
      <c r="D132" s="128">
        <f t="shared" si="46"/>
        <v>26.834245458018398</v>
      </c>
      <c r="E132" s="128">
        <f t="shared" si="47"/>
        <v>31.393453256410265</v>
      </c>
      <c r="F132" s="128">
        <f t="shared" si="48"/>
        <v>31.162310884665434</v>
      </c>
      <c r="G132" s="128"/>
    </row>
    <row r="133" spans="1:7" ht="15.6">
      <c r="A133" s="127" t="s">
        <v>74</v>
      </c>
      <c r="B133" s="128">
        <f t="shared" si="44"/>
        <v>21.303887446376635</v>
      </c>
      <c r="C133" s="128">
        <f t="shared" si="45"/>
        <v>-2.4807819225989789</v>
      </c>
      <c r="D133" s="128">
        <f t="shared" si="46"/>
        <v>31.420078213656911</v>
      </c>
      <c r="E133" s="128">
        <f t="shared" si="47"/>
        <v>32.830146214992581</v>
      </c>
      <c r="F133" s="128">
        <f t="shared" si="48"/>
        <v>33.450719513341312</v>
      </c>
      <c r="G133" s="128"/>
    </row>
    <row r="134" spans="1:7" ht="15.6">
      <c r="A134" s="127" t="s">
        <v>75</v>
      </c>
      <c r="B134" s="128">
        <f t="shared" si="44"/>
        <v>24.096221637106233</v>
      </c>
      <c r="C134" s="128">
        <f t="shared" si="45"/>
        <v>0.31155226813061887</v>
      </c>
      <c r="D134" s="128">
        <f t="shared" si="46"/>
        <v>26.914991234858014</v>
      </c>
      <c r="E134" s="128">
        <f t="shared" si="47"/>
        <v>31.002645049772916</v>
      </c>
      <c r="F134" s="128">
        <f t="shared" si="48"/>
        <v>30.478361419238816</v>
      </c>
      <c r="G134" s="128"/>
    </row>
    <row r="135" spans="1:7" ht="15.6">
      <c r="A135" s="127" t="s">
        <v>76</v>
      </c>
      <c r="B135" s="128">
        <f t="shared" si="44"/>
        <v>24.959745049172113</v>
      </c>
      <c r="C135" s="128">
        <f t="shared" si="45"/>
        <v>1.1750756801964997</v>
      </c>
      <c r="D135" s="128">
        <f t="shared" si="46"/>
        <v>26.281795055421298</v>
      </c>
      <c r="E135" s="128">
        <f t="shared" si="47"/>
        <v>30.5890428961672</v>
      </c>
      <c r="F135" s="128">
        <f t="shared" si="48"/>
        <v>31.478711108190232</v>
      </c>
      <c r="G135" s="128"/>
    </row>
    <row r="136" spans="1:7" ht="15.6">
      <c r="A136" s="127" t="s">
        <v>77</v>
      </c>
      <c r="B136" s="128">
        <f t="shared" si="44"/>
        <v>23.703810667502282</v>
      </c>
      <c r="C136" s="128">
        <f t="shared" si="45"/>
        <v>-8.0858701473331962E-2</v>
      </c>
      <c r="D136" s="128">
        <f t="shared" si="46"/>
        <v>24.128596939108863</v>
      </c>
      <c r="E136" s="128">
        <f t="shared" si="47"/>
        <v>29.129840144770537</v>
      </c>
      <c r="F136" s="128">
        <f t="shared" si="48"/>
        <v>29.593264009114396</v>
      </c>
      <c r="G136" s="128"/>
    </row>
    <row r="137" spans="1:7" ht="15.6">
      <c r="A137" s="127" t="s">
        <v>78</v>
      </c>
      <c r="B137" s="128">
        <f t="shared" si="44"/>
        <v>23.629487204540084</v>
      </c>
      <c r="C137" s="128">
        <f t="shared" si="45"/>
        <v>-0.15518216443553001</v>
      </c>
      <c r="D137" s="128">
        <f t="shared" si="46"/>
        <v>23.791315147093666</v>
      </c>
      <c r="E137" s="128">
        <f t="shared" si="47"/>
        <v>27.648101835428431</v>
      </c>
      <c r="F137" s="128">
        <f t="shared" si="48"/>
        <v>29.143265962495494</v>
      </c>
      <c r="G137" s="128"/>
    </row>
    <row r="138" spans="1:7" ht="15.6">
      <c r="A138" s="127" t="s">
        <v>79</v>
      </c>
      <c r="B138" s="128">
        <f t="shared" si="44"/>
        <v>25.172574705375432</v>
      </c>
      <c r="C138" s="128">
        <f t="shared" si="45"/>
        <v>1.3879053363998182</v>
      </c>
      <c r="D138" s="128">
        <f t="shared" si="46"/>
        <v>24.705300384646986</v>
      </c>
      <c r="E138" s="128">
        <f t="shared" si="47"/>
        <v>30.242513821484017</v>
      </c>
      <c r="F138" s="128">
        <f t="shared" si="48"/>
        <v>30.119515265985051</v>
      </c>
      <c r="G138" s="128"/>
    </row>
    <row r="139" spans="1:7" ht="15.6">
      <c r="A139" s="127" t="s">
        <v>80</v>
      </c>
      <c r="B139" s="128">
        <f t="shared" si="44"/>
        <v>23.786196146256081</v>
      </c>
      <c r="C139" s="128">
        <f t="shared" si="45"/>
        <v>1.5267772804676838E-3</v>
      </c>
      <c r="D139" s="128">
        <f t="shared" si="46"/>
        <v>25.421502216921432</v>
      </c>
      <c r="E139" s="128">
        <f t="shared" si="47"/>
        <v>30.381874124854697</v>
      </c>
      <c r="F139" s="128">
        <f t="shared" si="48"/>
        <v>30.436443991001536</v>
      </c>
      <c r="G139" s="128"/>
    </row>
    <row r="140" spans="1:7" ht="15.6">
      <c r="A140" s="127" t="s">
        <v>81</v>
      </c>
      <c r="B140" s="128">
        <f t="shared" ref="B140:B143" si="49">AVERAGE(Q68,U68)</f>
        <v>22.97534700701592</v>
      </c>
      <c r="C140" s="128">
        <f t="shared" ref="C140:C143" si="50">B140-B$145</f>
        <v>-0.80932236195969409</v>
      </c>
      <c r="D140" s="128">
        <f t="shared" ref="D140:D143" si="51">E68-C140</f>
        <v>25.038819429278526</v>
      </c>
      <c r="E140" s="128">
        <f t="shared" ref="E140:E143" si="52">I68-C140</f>
        <v>28.030175259464894</v>
      </c>
      <c r="F140" s="128">
        <f t="shared" ref="F140:F143" si="53">M68-C140</f>
        <v>28.974063723508557</v>
      </c>
      <c r="G140" s="128"/>
    </row>
    <row r="141" spans="1:7" ht="15.6">
      <c r="A141" s="127" t="s">
        <v>82</v>
      </c>
      <c r="B141" s="128">
        <f t="shared" si="49"/>
        <v>23.980646281008752</v>
      </c>
      <c r="C141" s="128">
        <f t="shared" si="50"/>
        <v>0.19597691203313872</v>
      </c>
      <c r="D141" s="128">
        <f t="shared" si="51"/>
        <v>23.935837567540329</v>
      </c>
      <c r="E141" s="128">
        <f t="shared" si="52"/>
        <v>29.001918865319329</v>
      </c>
      <c r="F141" s="128">
        <f t="shared" si="53"/>
        <v>28.287761703874462</v>
      </c>
      <c r="G141" s="128"/>
    </row>
    <row r="142" spans="1:7" ht="15.6">
      <c r="A142" s="127" t="s">
        <v>83</v>
      </c>
      <c r="B142" s="128">
        <f t="shared" si="49"/>
        <v>24.428227372374685</v>
      </c>
      <c r="C142" s="128">
        <f t="shared" si="50"/>
        <v>0.64355800339907177</v>
      </c>
      <c r="D142" s="128">
        <f t="shared" si="51"/>
        <v>23.196464526968562</v>
      </c>
      <c r="E142" s="128">
        <f t="shared" si="52"/>
        <v>29.594138072350358</v>
      </c>
      <c r="F142" s="128">
        <f t="shared" si="53"/>
        <v>26.803564112046296</v>
      </c>
      <c r="G142" s="128"/>
    </row>
    <row r="143" spans="1:7" ht="15.6">
      <c r="A143" s="117" t="s">
        <v>84</v>
      </c>
      <c r="B143" s="121">
        <f t="shared" si="49"/>
        <v>35.407881458020128</v>
      </c>
      <c r="C143" s="121">
        <f t="shared" si="50"/>
        <v>11.623212089044515</v>
      </c>
      <c r="D143" s="121">
        <f t="shared" si="51"/>
        <v>21.047605190498786</v>
      </c>
      <c r="E143" s="121">
        <f t="shared" si="52"/>
        <v>23.223711617714052</v>
      </c>
      <c r="F143" s="121">
        <f t="shared" si="53"/>
        <v>22.724574673307622</v>
      </c>
      <c r="G143" s="121"/>
    </row>
    <row r="144" spans="1:7">
      <c r="A144" s="121"/>
    </row>
    <row r="145" spans="1:7">
      <c r="A145" s="121"/>
      <c r="B145" s="121">
        <f>AVERAGE(B75:B142)</f>
        <v>23.784669368975614</v>
      </c>
    </row>
    <row r="146" spans="1:7">
      <c r="A146" s="121"/>
      <c r="B146" s="121"/>
    </row>
    <row r="147" spans="1:7">
      <c r="A147" s="121"/>
      <c r="B147" s="121"/>
      <c r="C147" s="38"/>
      <c r="D147" s="38" t="s">
        <v>93</v>
      </c>
      <c r="E147" s="38" t="s">
        <v>94</v>
      </c>
      <c r="F147" s="366" t="s">
        <v>95</v>
      </c>
    </row>
    <row r="148" spans="1:7">
      <c r="A148" s="121"/>
      <c r="C148" s="38" t="s">
        <v>96</v>
      </c>
      <c r="D148" s="42">
        <f>AVERAGE(D75:D91)</f>
        <v>26.722074089768981</v>
      </c>
      <c r="E148" s="42">
        <f t="shared" ref="E148:F148" si="54">AVERAGE(E75:E91)</f>
        <v>31.216932122946581</v>
      </c>
      <c r="F148" s="317">
        <f t="shared" si="54"/>
        <v>31.822474536631876</v>
      </c>
      <c r="G148" s="121"/>
    </row>
    <row r="149" spans="1:7">
      <c r="A149" s="121"/>
      <c r="C149" s="38" t="s">
        <v>97</v>
      </c>
      <c r="D149" s="42">
        <f>AVERAGE(D92:D107)</f>
        <v>26.943174481405887</v>
      </c>
      <c r="E149" s="42">
        <f t="shared" ref="E149:F149" si="55">AVERAGE(E92:E107)</f>
        <v>32.42785939593464</v>
      </c>
      <c r="F149" s="317">
        <f t="shared" si="55"/>
        <v>31.731437815828542</v>
      </c>
      <c r="G149" s="121"/>
    </row>
    <row r="150" spans="1:7">
      <c r="A150" s="121"/>
      <c r="C150" s="38" t="s">
        <v>92</v>
      </c>
      <c r="D150" s="42">
        <f>AVERAGE(D108:D142)</f>
        <v>25.255708842213366</v>
      </c>
      <c r="E150" s="42">
        <f t="shared" ref="E150:F150" si="56">AVERAGE(E108:E142)</f>
        <v>30.737901460448199</v>
      </c>
      <c r="F150" s="317">
        <f t="shared" si="56"/>
        <v>29.944021978198165</v>
      </c>
      <c r="G150" s="121"/>
    </row>
    <row r="151" spans="1:7">
      <c r="A151" s="121"/>
      <c r="D151" s="121"/>
      <c r="E151" s="121"/>
      <c r="F151" s="121"/>
      <c r="G151" s="121"/>
    </row>
    <row r="152" spans="1:7">
      <c r="A152" s="121"/>
      <c r="C152" t="s">
        <v>98</v>
      </c>
      <c r="D152" s="121">
        <f>STDEV(D75:D91)</f>
        <v>0.9982649155173049</v>
      </c>
      <c r="E152" s="121">
        <f t="shared" ref="E152:F152" si="57">STDEV(E75:E91)</f>
        <v>1.2978185261050079</v>
      </c>
      <c r="F152" s="121">
        <f t="shared" si="57"/>
        <v>0.84374865546740796</v>
      </c>
      <c r="G152" s="121"/>
    </row>
    <row r="153" spans="1:7">
      <c r="A153" s="121"/>
      <c r="C153" t="s">
        <v>99</v>
      </c>
      <c r="D153" s="121">
        <f>STDEV(D92:D107)</f>
        <v>0.67986380507006872</v>
      </c>
      <c r="E153" s="121">
        <f t="shared" ref="E153:F153" si="58">STDEV(E92:E107)</f>
        <v>1.416733035116565</v>
      </c>
      <c r="F153" s="121">
        <f t="shared" si="58"/>
        <v>0.99799380804515947</v>
      </c>
      <c r="G153" s="121"/>
    </row>
    <row r="154" spans="1:7">
      <c r="A154" s="121"/>
      <c r="C154" t="s">
        <v>100</v>
      </c>
      <c r="D154" s="121">
        <f>STDEV(D108:D142)</f>
        <v>1.8355501868878787</v>
      </c>
      <c r="E154" s="121">
        <f t="shared" ref="E154:F154" si="59">STDEV(E108:E142)</f>
        <v>1.8047184531242504</v>
      </c>
      <c r="F154" s="121">
        <f t="shared" si="59"/>
        <v>1.2855288631387596</v>
      </c>
      <c r="G154" s="121"/>
    </row>
    <row r="155" spans="1:7">
      <c r="A155" s="121"/>
      <c r="D155" s="121"/>
      <c r="E155" s="121"/>
      <c r="F155" s="121"/>
      <c r="G155" s="121"/>
    </row>
    <row r="156" spans="1:7">
      <c r="A156" s="121"/>
    </row>
    <row r="157" spans="1:7">
      <c r="A157" s="121"/>
      <c r="C157" t="s">
        <v>101</v>
      </c>
      <c r="D157" s="129">
        <f>2^-(D148-D149)</f>
        <v>1.1656223065162341</v>
      </c>
      <c r="E157" s="129">
        <f t="shared" ref="E157:F158" si="60">2^-(E148-E149)</f>
        <v>2.3148637375465793</v>
      </c>
      <c r="F157" s="129">
        <f t="shared" si="60"/>
        <v>0.93884785059087983</v>
      </c>
      <c r="G157" s="129"/>
    </row>
    <row r="158" spans="1:7">
      <c r="A158" s="121"/>
      <c r="C158" t="s">
        <v>102</v>
      </c>
      <c r="D158" s="130">
        <f>2^-(D149-D150)</f>
        <v>0.31047184746836642</v>
      </c>
      <c r="E158" s="130">
        <f t="shared" si="60"/>
        <v>0.30993596162452786</v>
      </c>
      <c r="F158" s="130">
        <f t="shared" si="60"/>
        <v>0.28969047651967111</v>
      </c>
      <c r="G158" s="130"/>
    </row>
    <row r="159" spans="1:7">
      <c r="A159" s="121"/>
      <c r="C159" t="s">
        <v>103</v>
      </c>
      <c r="D159" s="130">
        <f>2^-(D148-D150)</f>
        <v>0.36189291095443377</v>
      </c>
      <c r="E159" s="130">
        <f t="shared" ref="E159:F159" si="61">2^-(E148-E150)</f>
        <v>0.71745951852624779</v>
      </c>
      <c r="F159" s="130">
        <f t="shared" si="61"/>
        <v>0.27197528121714093</v>
      </c>
      <c r="G159" s="130"/>
    </row>
    <row r="160" spans="1:7">
      <c r="A160" s="121"/>
      <c r="D160" s="130"/>
      <c r="E160" s="130"/>
      <c r="F160" s="130"/>
      <c r="G160" s="130"/>
    </row>
    <row r="161" spans="1:7">
      <c r="A161" s="121"/>
    </row>
    <row r="162" spans="1:7">
      <c r="A162" s="121"/>
      <c r="C162" s="131" t="s">
        <v>104</v>
      </c>
      <c r="D162" s="131">
        <f>TTEST(D75:D91,D92:D107,2,3)</f>
        <v>0.4609705928279294</v>
      </c>
      <c r="E162" s="132">
        <f t="shared" ref="E162:F162" si="62">TTEST(E75:E91,E92:E107,2,3)</f>
        <v>1.5849819636621625E-2</v>
      </c>
      <c r="F162" s="318">
        <f t="shared" si="62"/>
        <v>0.77982261681112985</v>
      </c>
      <c r="G162" s="320"/>
    </row>
    <row r="163" spans="1:7">
      <c r="A163" s="121"/>
      <c r="C163" s="131" t="s">
        <v>105</v>
      </c>
      <c r="D163" s="132">
        <f>TTEST(D92:D107,D108:D142,2,3)</f>
        <v>1.7741431426798456E-5</v>
      </c>
      <c r="E163" s="132">
        <f t="shared" ref="E163:F163" si="63">TTEST(E92:E107,E108:E142,2,3)</f>
        <v>8.9676750079889316E-4</v>
      </c>
      <c r="F163" s="319">
        <f t="shared" si="63"/>
        <v>4.0484094648378686E-6</v>
      </c>
      <c r="G163" s="320"/>
    </row>
    <row r="164" spans="1:7">
      <c r="A164" s="121"/>
      <c r="C164" s="131" t="s">
        <v>106</v>
      </c>
      <c r="D164" s="132">
        <f>TTEST(D75:D91,D108:D142,2,3)</f>
        <v>5.0188137758756151E-4</v>
      </c>
      <c r="E164" s="132">
        <f t="shared" ref="E164:F164" si="64">TTEST(E75:E91,E108:E142,2,3)</f>
        <v>0.2806145729105004</v>
      </c>
      <c r="F164" s="319">
        <f t="shared" si="64"/>
        <v>1.1140913069433391E-7</v>
      </c>
      <c r="G164" s="320"/>
    </row>
    <row r="165" spans="1:7">
      <c r="A165" s="121"/>
    </row>
    <row r="166" spans="1:7">
      <c r="A166" s="121"/>
    </row>
    <row r="167" spans="1:7">
      <c r="A167" s="121"/>
    </row>
    <row r="168" spans="1:7">
      <c r="A168" s="121"/>
    </row>
    <row r="169" spans="1:7">
      <c r="A169" s="121"/>
    </row>
    <row r="170" spans="1:7">
      <c r="A170" s="121"/>
    </row>
    <row r="171" spans="1:7">
      <c r="A171" s="121"/>
    </row>
    <row r="172" spans="1:7">
      <c r="A172" s="121"/>
    </row>
    <row r="173" spans="1:7">
      <c r="A173" s="121"/>
    </row>
    <row r="174" spans="1:7">
      <c r="A174" s="121"/>
    </row>
    <row r="175" spans="1:7">
      <c r="A175" s="121"/>
    </row>
    <row r="176" spans="1:7">
      <c r="A176" s="121"/>
    </row>
    <row r="177" spans="1:1">
      <c r="A177" s="121"/>
    </row>
    <row r="178" spans="1:1">
      <c r="A178" s="121"/>
    </row>
    <row r="179" spans="1:1">
      <c r="A179" s="121"/>
    </row>
    <row r="180" spans="1:1">
      <c r="A180" s="121"/>
    </row>
    <row r="181" spans="1:1">
      <c r="A181" s="121"/>
    </row>
    <row r="182" spans="1:1">
      <c r="A182" s="121"/>
    </row>
    <row r="183" spans="1:1">
      <c r="A183" s="121"/>
    </row>
    <row r="184" spans="1:1">
      <c r="A184" s="121"/>
    </row>
    <row r="185" spans="1:1">
      <c r="A185" s="121"/>
    </row>
    <row r="186" spans="1:1">
      <c r="A186" s="121"/>
    </row>
    <row r="187" spans="1:1">
      <c r="A187" s="121"/>
    </row>
    <row r="188" spans="1:1">
      <c r="A188" s="121"/>
    </row>
    <row r="189" spans="1:1">
      <c r="A189" s="121"/>
    </row>
    <row r="190" spans="1:1">
      <c r="A190" s="121"/>
    </row>
    <row r="191" spans="1:1">
      <c r="A191" s="121"/>
    </row>
    <row r="192" spans="1:1">
      <c r="A192" s="121"/>
    </row>
    <row r="193" spans="1:1">
      <c r="A193" s="121"/>
    </row>
    <row r="194" spans="1:1">
      <c r="A194" s="121"/>
    </row>
    <row r="195" spans="1:1">
      <c r="A195" s="121"/>
    </row>
    <row r="196" spans="1:1">
      <c r="A196" s="121"/>
    </row>
    <row r="197" spans="1:1">
      <c r="A197" s="121"/>
    </row>
    <row r="198" spans="1:1">
      <c r="A198" s="121"/>
    </row>
    <row r="199" spans="1:1">
      <c r="A199" s="121"/>
    </row>
    <row r="200" spans="1:1">
      <c r="A200" s="121"/>
    </row>
    <row r="201" spans="1:1">
      <c r="A201" s="121"/>
    </row>
    <row r="202" spans="1:1">
      <c r="A202" s="121"/>
    </row>
    <row r="203" spans="1:1">
      <c r="A203" s="121"/>
    </row>
    <row r="204" spans="1:1">
      <c r="A204" s="121"/>
    </row>
    <row r="205" spans="1:1">
      <c r="A205" s="121"/>
    </row>
    <row r="206" spans="1:1">
      <c r="A206" s="121"/>
    </row>
    <row r="207" spans="1:1">
      <c r="A207" s="121"/>
    </row>
    <row r="208" spans="1:1">
      <c r="A208" s="121"/>
    </row>
    <row r="209" spans="1:1">
      <c r="A209" s="121"/>
    </row>
    <row r="210" spans="1:1">
      <c r="A210" s="121"/>
    </row>
    <row r="211" spans="1:1">
      <c r="A211" s="121"/>
    </row>
    <row r="212" spans="1:1">
      <c r="A212" s="121"/>
    </row>
    <row r="213" spans="1:1">
      <c r="A213" s="121"/>
    </row>
    <row r="214" spans="1:1">
      <c r="A214" s="121"/>
    </row>
    <row r="215" spans="1:1">
      <c r="A215" s="121"/>
    </row>
    <row r="216" spans="1:1">
      <c r="A216" s="121"/>
    </row>
    <row r="217" spans="1:1">
      <c r="A217" s="121"/>
    </row>
    <row r="218" spans="1:1">
      <c r="A218" s="121"/>
    </row>
    <row r="219" spans="1:1">
      <c r="A219" s="121"/>
    </row>
    <row r="220" spans="1:1">
      <c r="A220" s="121"/>
    </row>
    <row r="221" spans="1:1">
      <c r="A221" s="121"/>
    </row>
    <row r="222" spans="1:1">
      <c r="A222" s="121"/>
    </row>
    <row r="223" spans="1:1">
      <c r="A223" s="121"/>
    </row>
    <row r="224" spans="1:1">
      <c r="A224" s="121"/>
    </row>
    <row r="225" spans="1:1">
      <c r="A225" s="121"/>
    </row>
    <row r="226" spans="1:1">
      <c r="A226" s="121"/>
    </row>
    <row r="227" spans="1:1">
      <c r="A227" s="121"/>
    </row>
    <row r="228" spans="1:1">
      <c r="A228" s="121"/>
    </row>
    <row r="229" spans="1:1">
      <c r="A229" s="121"/>
    </row>
    <row r="230" spans="1:1">
      <c r="A230" s="121"/>
    </row>
    <row r="231" spans="1:1">
      <c r="A231" s="121"/>
    </row>
    <row r="232" spans="1:1">
      <c r="A232" s="121"/>
    </row>
    <row r="233" spans="1:1">
      <c r="A233" s="121"/>
    </row>
    <row r="234" spans="1:1">
      <c r="A234" s="121"/>
    </row>
    <row r="235" spans="1:1">
      <c r="A235" s="121"/>
    </row>
    <row r="236" spans="1:1">
      <c r="A236" s="121"/>
    </row>
    <row r="237" spans="1:1">
      <c r="A237" s="121"/>
    </row>
    <row r="238" spans="1:1">
      <c r="A238" s="121"/>
    </row>
    <row r="239" spans="1:1">
      <c r="A239" s="121"/>
    </row>
    <row r="240" spans="1:1">
      <c r="A240" s="121"/>
    </row>
    <row r="241" spans="1:1">
      <c r="A241" s="121"/>
    </row>
    <row r="242" spans="1:1">
      <c r="A242" s="121"/>
    </row>
    <row r="243" spans="1:1">
      <c r="A243" s="121"/>
    </row>
    <row r="244" spans="1:1">
      <c r="A244" s="121"/>
    </row>
    <row r="245" spans="1:1">
      <c r="A245" s="121"/>
    </row>
    <row r="246" spans="1:1">
      <c r="A246" s="121"/>
    </row>
    <row r="247" spans="1:1">
      <c r="A247" s="121"/>
    </row>
    <row r="248" spans="1:1">
      <c r="A248" s="121"/>
    </row>
    <row r="249" spans="1:1">
      <c r="A249" s="121"/>
    </row>
    <row r="250" spans="1:1">
      <c r="A250" s="121"/>
    </row>
    <row r="251" spans="1:1">
      <c r="A251" s="121"/>
    </row>
    <row r="252" spans="1:1">
      <c r="A252" s="121"/>
    </row>
  </sheetData>
  <mergeCells count="12">
    <mergeCell ref="B1:E1"/>
    <mergeCell ref="F1:I1"/>
    <mergeCell ref="J1:M1"/>
    <mergeCell ref="N1:Q1"/>
    <mergeCell ref="R1:U1"/>
    <mergeCell ref="AO1:AQ1"/>
    <mergeCell ref="V1:V2"/>
    <mergeCell ref="W1:Z1"/>
    <mergeCell ref="AA1:AC1"/>
    <mergeCell ref="AD1:AG1"/>
    <mergeCell ref="AH1:AJ1"/>
    <mergeCell ref="AK1:AN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0DB0-D094-1D4A-AFB5-4F9E35D28800}">
  <dimension ref="B2:Z53"/>
  <sheetViews>
    <sheetView topLeftCell="A11" zoomScale="52" workbookViewId="0">
      <selection activeCell="K21" sqref="K21"/>
    </sheetView>
  </sheetViews>
  <sheetFormatPr defaultColWidth="8.77734375" defaultRowHeight="14.4"/>
  <cols>
    <col min="19" max="19" width="11" bestFit="1" customWidth="1"/>
    <col min="20" max="20" width="10.44140625" bestFit="1" customWidth="1"/>
    <col min="21" max="21" width="9.44140625" bestFit="1" customWidth="1"/>
    <col min="22" max="23" width="10" bestFit="1" customWidth="1"/>
  </cols>
  <sheetData>
    <row r="2" spans="17:26">
      <c r="Q2" s="348" t="s">
        <v>107</v>
      </c>
      <c r="R2" s="348"/>
      <c r="S2" s="348"/>
      <c r="T2" s="348"/>
      <c r="U2" s="348"/>
      <c r="V2" s="348"/>
      <c r="W2" s="348"/>
      <c r="X2" s="348"/>
      <c r="Y2" s="348"/>
      <c r="Z2" s="133"/>
    </row>
    <row r="3" spans="17:26">
      <c r="Q3" s="134" t="s">
        <v>108</v>
      </c>
      <c r="R3" s="133"/>
      <c r="S3" s="133"/>
      <c r="T3" s="133"/>
      <c r="U3" s="133"/>
      <c r="V3" s="133"/>
      <c r="W3" s="133"/>
      <c r="X3" s="133"/>
      <c r="Y3" s="133"/>
      <c r="Z3" s="133"/>
    </row>
    <row r="4" spans="17:26" ht="46.8">
      <c r="Q4" s="135" t="s">
        <v>109</v>
      </c>
      <c r="R4" s="136" t="s">
        <v>110</v>
      </c>
      <c r="S4" s="137" t="s">
        <v>12</v>
      </c>
      <c r="T4" s="342" t="s">
        <v>111</v>
      </c>
      <c r="U4" s="137" t="s">
        <v>112</v>
      </c>
      <c r="V4" s="137" t="s">
        <v>113</v>
      </c>
      <c r="W4" s="137"/>
      <c r="X4" s="137" t="s">
        <v>114</v>
      </c>
      <c r="Y4" s="138" t="s">
        <v>115</v>
      </c>
      <c r="Z4" s="133"/>
    </row>
    <row r="5" spans="17:26" ht="24">
      <c r="Q5" s="139"/>
      <c r="R5" s="140"/>
      <c r="S5" s="141"/>
      <c r="T5" s="347"/>
      <c r="U5" s="141"/>
      <c r="V5" s="141" t="s">
        <v>116</v>
      </c>
      <c r="W5" s="141" t="s">
        <v>117</v>
      </c>
      <c r="X5" s="141"/>
      <c r="Y5" s="142"/>
      <c r="Z5" s="133"/>
    </row>
    <row r="6" spans="17:26">
      <c r="Q6" s="143" t="s">
        <v>90</v>
      </c>
      <c r="R6" s="144">
        <v>17</v>
      </c>
      <c r="S6" s="145">
        <v>1.3851764705882352E-3</v>
      </c>
      <c r="T6" s="146">
        <v>1.1999927726498044E-3</v>
      </c>
      <c r="U6" s="147">
        <v>2.910409971537025E-4</v>
      </c>
      <c r="V6" s="147">
        <v>7.6819711843147316E-4</v>
      </c>
      <c r="W6" s="147">
        <v>2.0021558227449974E-3</v>
      </c>
      <c r="X6" s="147">
        <v>1.5899999999999999E-4</v>
      </c>
      <c r="Y6" s="148">
        <v>4.8409999999999998E-3</v>
      </c>
      <c r="Z6" s="133"/>
    </row>
    <row r="7" spans="17:26">
      <c r="Q7" s="149" t="s">
        <v>118</v>
      </c>
      <c r="R7" s="150">
        <v>16</v>
      </c>
      <c r="S7" s="151">
        <v>6.60875E-4</v>
      </c>
      <c r="T7" s="152">
        <v>6.7101464216513188E-4</v>
      </c>
      <c r="U7" s="153">
        <v>1.6775366054128297E-4</v>
      </c>
      <c r="V7" s="153">
        <v>3.0331653647329724E-4</v>
      </c>
      <c r="W7" s="153">
        <v>1.0184334635267027E-3</v>
      </c>
      <c r="X7" s="153">
        <v>9.2999999999999997E-5</v>
      </c>
      <c r="Y7" s="154">
        <v>2.366E-3</v>
      </c>
      <c r="Z7" s="133"/>
    </row>
    <row r="8" spans="17:26">
      <c r="Q8" s="149" t="s">
        <v>92</v>
      </c>
      <c r="R8" s="150">
        <v>33</v>
      </c>
      <c r="S8" s="151">
        <v>1.8008181818181823E-3</v>
      </c>
      <c r="T8" s="152">
        <v>1.6155197780928249E-3</v>
      </c>
      <c r="U8" s="153">
        <v>2.8122589612046811E-4</v>
      </c>
      <c r="V8" s="153">
        <v>1.2279797769660197E-3</v>
      </c>
      <c r="W8" s="153">
        <v>2.3736565866703447E-3</v>
      </c>
      <c r="X8" s="153">
        <v>7.4999999999999993E-5</v>
      </c>
      <c r="Y8" s="154">
        <v>7.6309999999999998E-3</v>
      </c>
      <c r="Z8" s="133"/>
    </row>
    <row r="9" spans="17:26">
      <c r="Q9" s="155" t="s">
        <v>119</v>
      </c>
      <c r="R9" s="156">
        <v>66</v>
      </c>
      <c r="S9" s="157">
        <v>1.4174090909090909E-3</v>
      </c>
      <c r="T9" s="157">
        <v>1.399652769876792E-3</v>
      </c>
      <c r="U9" s="157">
        <v>1.7228534629748721E-4</v>
      </c>
      <c r="V9" s="157">
        <v>1.0733314947580011E-3</v>
      </c>
      <c r="W9" s="157">
        <v>1.7614866870601807E-3</v>
      </c>
      <c r="X9" s="157">
        <v>7.4999999999999993E-5</v>
      </c>
      <c r="Y9" s="158">
        <v>7.6309999999999998E-3</v>
      </c>
      <c r="Z9" s="133"/>
    </row>
    <row r="11" spans="17:26">
      <c r="Q11" s="348" t="s">
        <v>120</v>
      </c>
      <c r="R11" s="348"/>
      <c r="S11" s="348"/>
      <c r="T11" s="348"/>
      <c r="U11" s="348"/>
      <c r="V11" s="348"/>
      <c r="W11" s="133"/>
    </row>
    <row r="12" spans="17:26" ht="24">
      <c r="Q12" s="139" t="s">
        <v>109</v>
      </c>
      <c r="R12" s="139"/>
      <c r="S12" s="140" t="s">
        <v>121</v>
      </c>
      <c r="T12" s="141" t="s">
        <v>122</v>
      </c>
      <c r="U12" s="141" t="s">
        <v>123</v>
      </c>
      <c r="V12" s="142" t="s">
        <v>124</v>
      </c>
      <c r="W12" s="133"/>
    </row>
    <row r="13" spans="17:26" ht="22.8">
      <c r="Q13" s="159" t="s">
        <v>108</v>
      </c>
      <c r="R13" s="143" t="s">
        <v>125</v>
      </c>
      <c r="S13" s="160">
        <v>2.974061094412344</v>
      </c>
      <c r="T13" s="161">
        <v>2</v>
      </c>
      <c r="U13" s="161">
        <v>63</v>
      </c>
      <c r="V13" s="162">
        <v>5.831366877671941E-2</v>
      </c>
      <c r="W13" s="133"/>
    </row>
    <row r="14" spans="17:26" ht="22.8">
      <c r="Q14" s="149"/>
      <c r="R14" s="149" t="s">
        <v>126</v>
      </c>
      <c r="S14" s="163">
        <v>2.6977812364531681</v>
      </c>
      <c r="T14" s="164">
        <v>2</v>
      </c>
      <c r="U14" s="164">
        <v>63</v>
      </c>
      <c r="V14" s="165">
        <v>7.5135928173687305E-2</v>
      </c>
      <c r="W14" s="133"/>
    </row>
    <row r="15" spans="17:26" ht="45.6">
      <c r="Q15" s="149"/>
      <c r="R15" s="149" t="s">
        <v>127</v>
      </c>
      <c r="S15" s="163">
        <v>2.6977812364531681</v>
      </c>
      <c r="T15" s="164">
        <v>2</v>
      </c>
      <c r="U15" s="166">
        <v>53.787668492002119</v>
      </c>
      <c r="V15" s="165">
        <v>7.6467499722930266E-2</v>
      </c>
      <c r="W15" s="133"/>
    </row>
    <row r="16" spans="17:26" ht="34.200000000000003">
      <c r="Q16" s="155"/>
      <c r="R16" s="155" t="s">
        <v>128</v>
      </c>
      <c r="S16" s="167">
        <v>2.6951400192183894</v>
      </c>
      <c r="T16" s="168">
        <v>2</v>
      </c>
      <c r="U16" s="168">
        <v>63</v>
      </c>
      <c r="V16" s="169">
        <v>7.5318952825676411E-2</v>
      </c>
      <c r="W16" s="133"/>
    </row>
    <row r="19" spans="2:24">
      <c r="Q19" s="348" t="s">
        <v>129</v>
      </c>
      <c r="R19" s="348"/>
      <c r="S19" s="348"/>
      <c r="T19" s="348"/>
      <c r="U19" s="348"/>
      <c r="V19" s="348"/>
      <c r="W19" s="133"/>
    </row>
    <row r="20" spans="2:24">
      <c r="Q20" s="134" t="s">
        <v>108</v>
      </c>
      <c r="R20" s="133"/>
      <c r="S20" s="133"/>
      <c r="T20" s="133"/>
      <c r="U20" s="133"/>
      <c r="V20" s="133"/>
      <c r="W20" s="133"/>
    </row>
    <row r="21" spans="2:24" ht="24">
      <c r="Q21" s="139" t="s">
        <v>109</v>
      </c>
      <c r="R21" s="140" t="s">
        <v>130</v>
      </c>
      <c r="S21" s="141" t="s">
        <v>131</v>
      </c>
      <c r="T21" s="141" t="s">
        <v>132</v>
      </c>
      <c r="U21" s="141" t="s">
        <v>133</v>
      </c>
      <c r="V21" s="142" t="s">
        <v>124</v>
      </c>
      <c r="W21" s="133"/>
    </row>
    <row r="22" spans="2:24" ht="22.8">
      <c r="Q22" s="143" t="s">
        <v>134</v>
      </c>
      <c r="R22" s="160">
        <v>1.4026246824866323E-5</v>
      </c>
      <c r="S22" s="161">
        <v>2</v>
      </c>
      <c r="T22" s="170">
        <v>7.0131234124331613E-6</v>
      </c>
      <c r="U22" s="170">
        <v>3.8992548883472353</v>
      </c>
      <c r="V22" s="162">
        <v>2.5320229680241106E-2</v>
      </c>
      <c r="W22" s="133"/>
    </row>
    <row r="23" spans="2:24" ht="22.8">
      <c r="Q23" s="149" t="s">
        <v>135</v>
      </c>
      <c r="R23" s="163">
        <v>1.1331056512967913E-4</v>
      </c>
      <c r="S23" s="164">
        <v>63</v>
      </c>
      <c r="T23" s="166">
        <v>1.7985803988837957E-6</v>
      </c>
      <c r="U23" s="171"/>
      <c r="V23" s="172"/>
      <c r="W23" s="133"/>
    </row>
    <row r="24" spans="2:24">
      <c r="Q24" s="155" t="s">
        <v>119</v>
      </c>
      <c r="R24" s="167">
        <v>1.2733681195454546E-4</v>
      </c>
      <c r="S24" s="168">
        <v>65</v>
      </c>
      <c r="T24" s="173"/>
      <c r="U24" s="173"/>
      <c r="V24" s="174"/>
      <c r="W24" s="133"/>
    </row>
    <row r="29" spans="2:24">
      <c r="B29" s="348" t="s">
        <v>136</v>
      </c>
      <c r="C29" s="348"/>
      <c r="D29" s="348"/>
      <c r="E29" s="348"/>
      <c r="F29" s="348"/>
      <c r="G29" s="348"/>
      <c r="H29" s="348"/>
      <c r="I29" s="348"/>
      <c r="J29" s="133"/>
      <c r="Q29" s="348" t="s">
        <v>137</v>
      </c>
      <c r="R29" s="348"/>
      <c r="S29" s="348"/>
      <c r="T29" s="348"/>
      <c r="U29" s="348"/>
      <c r="V29" s="348"/>
      <c r="W29" s="348"/>
      <c r="X29" s="133"/>
    </row>
    <row r="30" spans="2:24">
      <c r="B30" s="135" t="s">
        <v>138</v>
      </c>
      <c r="C30" s="340"/>
      <c r="D30" s="341" t="s">
        <v>139</v>
      </c>
      <c r="E30" s="342"/>
      <c r="F30" s="342"/>
      <c r="G30" s="342"/>
      <c r="H30" s="342"/>
      <c r="I30" s="343"/>
      <c r="J30" s="133"/>
      <c r="Q30" s="134" t="s">
        <v>140</v>
      </c>
      <c r="R30" s="345" t="s">
        <v>108</v>
      </c>
      <c r="S30" s="346"/>
      <c r="T30" s="346"/>
      <c r="U30" s="346"/>
      <c r="V30" s="346"/>
      <c r="W30" s="346"/>
      <c r="X30" s="346"/>
    </row>
    <row r="31" spans="2:24">
      <c r="B31" s="135"/>
      <c r="C31" s="340"/>
      <c r="D31" s="344" t="s">
        <v>141</v>
      </c>
      <c r="E31" s="343"/>
      <c r="F31" s="343" t="s">
        <v>142</v>
      </c>
      <c r="G31" s="343"/>
      <c r="H31" s="343" t="s">
        <v>119</v>
      </c>
      <c r="I31" s="343"/>
      <c r="J31" s="133"/>
      <c r="Q31" s="134" t="s">
        <v>143</v>
      </c>
      <c r="R31" s="133"/>
      <c r="S31" s="133"/>
      <c r="T31" s="133"/>
      <c r="U31" s="133"/>
      <c r="V31" s="133"/>
      <c r="W31" s="133"/>
      <c r="X31" s="133"/>
    </row>
    <row r="32" spans="2:24" ht="35.4">
      <c r="B32" s="139"/>
      <c r="C32" s="139"/>
      <c r="D32" s="140" t="s">
        <v>110</v>
      </c>
      <c r="E32" s="142" t="s">
        <v>144</v>
      </c>
      <c r="F32" s="141" t="s">
        <v>110</v>
      </c>
      <c r="G32" s="142" t="s">
        <v>144</v>
      </c>
      <c r="H32" s="141" t="s">
        <v>110</v>
      </c>
      <c r="I32" s="142" t="s">
        <v>144</v>
      </c>
      <c r="J32" s="133"/>
      <c r="Q32" s="135" t="s">
        <v>145</v>
      </c>
      <c r="R32" s="135"/>
      <c r="S32" s="136" t="s">
        <v>146</v>
      </c>
      <c r="T32" s="137" t="s">
        <v>112</v>
      </c>
      <c r="U32" s="342" t="s">
        <v>124</v>
      </c>
      <c r="V32" s="137" t="s">
        <v>147</v>
      </c>
      <c r="W32" s="138"/>
      <c r="X32" s="133"/>
    </row>
    <row r="33" spans="2:24" ht="24">
      <c r="B33" s="159" t="s">
        <v>108</v>
      </c>
      <c r="C33" s="143" t="s">
        <v>90</v>
      </c>
      <c r="D33" s="144">
        <v>17</v>
      </c>
      <c r="E33" s="175">
        <v>1</v>
      </c>
      <c r="F33" s="161">
        <v>0</v>
      </c>
      <c r="G33" s="175">
        <v>0</v>
      </c>
      <c r="H33" s="161">
        <v>17</v>
      </c>
      <c r="I33" s="175">
        <v>1</v>
      </c>
      <c r="J33" s="133"/>
      <c r="Q33" s="139"/>
      <c r="R33" s="139"/>
      <c r="S33" s="140"/>
      <c r="T33" s="141"/>
      <c r="U33" s="347"/>
      <c r="V33" s="141" t="s">
        <v>116</v>
      </c>
      <c r="W33" s="142" t="s">
        <v>117</v>
      </c>
      <c r="X33" s="133"/>
    </row>
    <row r="34" spans="2:24">
      <c r="B34" s="149"/>
      <c r="C34" s="149" t="s">
        <v>118</v>
      </c>
      <c r="D34" s="150">
        <v>16</v>
      </c>
      <c r="E34" s="176">
        <v>1</v>
      </c>
      <c r="F34" s="164">
        <v>0</v>
      </c>
      <c r="G34" s="176">
        <v>0</v>
      </c>
      <c r="H34" s="164">
        <v>16</v>
      </c>
      <c r="I34" s="176">
        <v>1</v>
      </c>
      <c r="J34" s="133"/>
      <c r="Q34" s="159" t="s">
        <v>90</v>
      </c>
      <c r="R34" s="143" t="s">
        <v>118</v>
      </c>
      <c r="S34" s="177">
        <v>7.2430147058823516E-4</v>
      </c>
      <c r="T34" s="147">
        <v>4.6712966285968364E-4</v>
      </c>
      <c r="U34" s="170">
        <v>0.27467888549592345</v>
      </c>
      <c r="V34" s="147">
        <v>-3.9696184238801122E-4</v>
      </c>
      <c r="W34" s="148">
        <v>1.8455647835644816E-3</v>
      </c>
      <c r="X34" s="133"/>
    </row>
    <row r="35" spans="2:24">
      <c r="B35" s="155"/>
      <c r="C35" s="155" t="s">
        <v>92</v>
      </c>
      <c r="D35" s="156">
        <v>33</v>
      </c>
      <c r="E35" s="178">
        <v>0.94285714285714295</v>
      </c>
      <c r="F35" s="168">
        <v>2</v>
      </c>
      <c r="G35" s="178">
        <v>5.7142857142857141E-2</v>
      </c>
      <c r="H35" s="168">
        <v>35</v>
      </c>
      <c r="I35" s="178">
        <v>1</v>
      </c>
      <c r="J35" s="133"/>
      <c r="Q35" s="179"/>
      <c r="R35" s="179" t="s">
        <v>92</v>
      </c>
      <c r="S35" s="180">
        <v>-4.1564171122994713E-4</v>
      </c>
      <c r="T35" s="181">
        <v>4.0037642703208247E-4</v>
      </c>
      <c r="U35" s="182">
        <v>0.55581975500204162</v>
      </c>
      <c r="V35" s="181">
        <v>-1.3766755198374599E-3</v>
      </c>
      <c r="W35" s="183">
        <v>5.4539209737756555E-4</v>
      </c>
      <c r="X35" s="133"/>
    </row>
    <row r="36" spans="2:24">
      <c r="Q36" s="179" t="s">
        <v>118</v>
      </c>
      <c r="R36" s="149" t="s">
        <v>90</v>
      </c>
      <c r="S36" s="184">
        <v>-7.2430147058823516E-4</v>
      </c>
      <c r="T36" s="153">
        <v>4.6712966285968364E-4</v>
      </c>
      <c r="U36" s="166">
        <v>0.27467888549592345</v>
      </c>
      <c r="V36" s="153">
        <v>-1.8455647835644816E-3</v>
      </c>
      <c r="W36" s="154">
        <v>3.9696184238801122E-4</v>
      </c>
      <c r="X36" s="133"/>
    </row>
    <row r="37" spans="2:24">
      <c r="Q37" s="179"/>
      <c r="R37" s="179" t="s">
        <v>92</v>
      </c>
      <c r="S37" s="185" t="s">
        <v>148</v>
      </c>
      <c r="T37" s="181">
        <v>4.0855074502446967E-4</v>
      </c>
      <c r="U37" s="186">
        <v>1.8823635465249455E-2</v>
      </c>
      <c r="V37" s="187">
        <v>-2.1205980155974973E-3</v>
      </c>
      <c r="W37" s="188">
        <v>-1.5928834803886717E-4</v>
      </c>
      <c r="X37" s="133"/>
    </row>
    <row r="38" spans="2:24">
      <c r="Q38" s="179" t="s">
        <v>92</v>
      </c>
      <c r="R38" s="149" t="s">
        <v>90</v>
      </c>
      <c r="S38" s="184">
        <v>4.1564171122994713E-4</v>
      </c>
      <c r="T38" s="153">
        <v>4.0037642703208247E-4</v>
      </c>
      <c r="U38" s="166">
        <v>0.55581975500204162</v>
      </c>
      <c r="V38" s="153">
        <v>-5.4539209737756555E-4</v>
      </c>
      <c r="W38" s="154">
        <v>1.3766755198374599E-3</v>
      </c>
      <c r="X38" s="133"/>
    </row>
    <row r="39" spans="2:24">
      <c r="Q39" s="155"/>
      <c r="R39" s="155" t="s">
        <v>118</v>
      </c>
      <c r="S39" s="189" t="s">
        <v>149</v>
      </c>
      <c r="T39" s="157">
        <v>4.0855074502446967E-4</v>
      </c>
      <c r="U39" s="190">
        <v>1.8823635465249455E-2</v>
      </c>
      <c r="V39" s="191">
        <v>1.5928834803886717E-4</v>
      </c>
      <c r="W39" s="192">
        <v>2.1205980155974973E-3</v>
      </c>
      <c r="X39" s="133"/>
    </row>
    <row r="40" spans="2:24" ht="79.8">
      <c r="Q40" s="193" t="s">
        <v>150</v>
      </c>
      <c r="R40" s="193"/>
      <c r="S40" s="193"/>
      <c r="T40" s="193"/>
      <c r="U40" s="193"/>
      <c r="V40" s="193"/>
      <c r="W40" s="193"/>
      <c r="X40" s="133"/>
    </row>
    <row r="43" spans="2:24">
      <c r="Q43" s="348" t="s">
        <v>108</v>
      </c>
      <c r="R43" s="348"/>
      <c r="S43" s="348"/>
      <c r="T43" s="348"/>
      <c r="U43" s="133"/>
    </row>
    <row r="44" spans="2:24">
      <c r="Q44" s="134" t="s">
        <v>151</v>
      </c>
      <c r="R44" s="133"/>
      <c r="S44" s="133"/>
      <c r="T44" s="133"/>
      <c r="U44" s="133"/>
    </row>
    <row r="45" spans="2:24">
      <c r="Q45" s="135" t="s">
        <v>138</v>
      </c>
      <c r="R45" s="136" t="s">
        <v>110</v>
      </c>
      <c r="S45" s="342" t="s">
        <v>152</v>
      </c>
      <c r="T45" s="343"/>
      <c r="U45" s="133"/>
    </row>
    <row r="46" spans="2:24">
      <c r="Q46" s="139"/>
      <c r="R46" s="140"/>
      <c r="S46" s="194" t="s">
        <v>153</v>
      </c>
      <c r="T46" s="195" t="s">
        <v>154</v>
      </c>
      <c r="U46" s="133"/>
    </row>
    <row r="47" spans="2:24">
      <c r="Q47" s="143" t="s">
        <v>118</v>
      </c>
      <c r="R47" s="144">
        <v>16</v>
      </c>
      <c r="S47" s="196">
        <v>6.60875E-4</v>
      </c>
      <c r="T47" s="197"/>
      <c r="U47" s="133"/>
    </row>
    <row r="48" spans="2:24">
      <c r="Q48" s="149" t="s">
        <v>90</v>
      </c>
      <c r="R48" s="150">
        <v>17</v>
      </c>
      <c r="S48" s="198">
        <v>1.3851764705882352E-3</v>
      </c>
      <c r="T48" s="199">
        <v>1.3851764705882352E-3</v>
      </c>
      <c r="U48" s="133"/>
    </row>
    <row r="49" spans="17:21">
      <c r="Q49" s="149" t="s">
        <v>92</v>
      </c>
      <c r="R49" s="150">
        <v>33</v>
      </c>
      <c r="S49" s="171"/>
      <c r="T49" s="199">
        <v>1.8008181818181823E-3</v>
      </c>
      <c r="U49" s="133"/>
    </row>
    <row r="50" spans="17:21">
      <c r="Q50" s="155" t="s">
        <v>124</v>
      </c>
      <c r="R50" s="200"/>
      <c r="S50" s="201">
        <v>0.21368234044147882</v>
      </c>
      <c r="T50" s="169">
        <v>0.59539035499848136</v>
      </c>
      <c r="U50" s="133"/>
    </row>
    <row r="51" spans="17:21" ht="79.8">
      <c r="Q51" s="193" t="s">
        <v>155</v>
      </c>
      <c r="R51" s="193"/>
      <c r="S51" s="193"/>
      <c r="T51" s="193"/>
      <c r="U51" s="133"/>
    </row>
    <row r="52" spans="17:21" ht="68.400000000000006">
      <c r="Q52" s="193" t="s">
        <v>156</v>
      </c>
      <c r="R52" s="193"/>
      <c r="S52" s="193"/>
      <c r="T52" s="193"/>
      <c r="U52" s="133"/>
    </row>
    <row r="53" spans="17:21" ht="182.4">
      <c r="Q53" s="193" t="s">
        <v>157</v>
      </c>
      <c r="R53" s="193"/>
      <c r="S53" s="193"/>
      <c r="T53" s="193"/>
      <c r="U53" s="133"/>
    </row>
  </sheetData>
  <mergeCells count="11">
    <mergeCell ref="Q2:Y2"/>
    <mergeCell ref="T4:T5"/>
    <mergeCell ref="Q11:V11"/>
    <mergeCell ref="Q19:V19"/>
    <mergeCell ref="B29:I29"/>
    <mergeCell ref="Q29:W29"/>
    <mergeCell ref="C30:I31"/>
    <mergeCell ref="R30:X30"/>
    <mergeCell ref="U32:U33"/>
    <mergeCell ref="Q43:T43"/>
    <mergeCell ref="S45:T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2BFF-99C2-F847-8343-4070E216B28F}">
  <dimension ref="B2:Z150"/>
  <sheetViews>
    <sheetView topLeftCell="A31" zoomScale="28" workbookViewId="0">
      <selection activeCell="O150" sqref="O150"/>
    </sheetView>
  </sheetViews>
  <sheetFormatPr defaultColWidth="8.77734375" defaultRowHeight="14.4"/>
  <cols>
    <col min="19" max="19" width="11" bestFit="1" customWidth="1"/>
    <col min="20" max="20" width="10.44140625" bestFit="1" customWidth="1"/>
    <col min="21" max="22" width="11" bestFit="1" customWidth="1"/>
    <col min="23" max="23" width="9.44140625" bestFit="1" customWidth="1"/>
  </cols>
  <sheetData>
    <row r="2" spans="17:26">
      <c r="Q2" s="349" t="s">
        <v>107</v>
      </c>
      <c r="R2" s="349"/>
      <c r="S2" s="349"/>
      <c r="T2" s="349"/>
      <c r="U2" s="349"/>
      <c r="V2" s="349"/>
      <c r="W2" s="349"/>
      <c r="X2" s="349"/>
      <c r="Y2" s="349"/>
      <c r="Z2" s="202"/>
    </row>
    <row r="3" spans="17:26">
      <c r="Q3" s="203" t="s">
        <v>158</v>
      </c>
      <c r="R3" s="202"/>
      <c r="S3" s="202"/>
      <c r="T3" s="202"/>
      <c r="U3" s="202"/>
      <c r="V3" s="202"/>
      <c r="W3" s="202"/>
      <c r="X3" s="202"/>
      <c r="Y3" s="202"/>
      <c r="Z3" s="202"/>
    </row>
    <row r="4" spans="17:26" ht="46.8">
      <c r="Q4" s="204" t="s">
        <v>109</v>
      </c>
      <c r="R4" s="205" t="s">
        <v>110</v>
      </c>
      <c r="S4" s="206" t="s">
        <v>12</v>
      </c>
      <c r="T4" s="352" t="s">
        <v>111</v>
      </c>
      <c r="U4" s="206" t="s">
        <v>112</v>
      </c>
      <c r="V4" s="206" t="s">
        <v>113</v>
      </c>
      <c r="W4" s="206"/>
      <c r="X4" s="206" t="s">
        <v>114</v>
      </c>
      <c r="Y4" s="207" t="s">
        <v>115</v>
      </c>
      <c r="Z4" s="202"/>
    </row>
    <row r="5" spans="17:26" ht="24">
      <c r="Q5" s="208"/>
      <c r="R5" s="209"/>
      <c r="S5" s="210"/>
      <c r="T5" s="354"/>
      <c r="U5" s="210"/>
      <c r="V5" s="210" t="s">
        <v>116</v>
      </c>
      <c r="W5" s="210" t="s">
        <v>117</v>
      </c>
      <c r="X5" s="210"/>
      <c r="Y5" s="211"/>
      <c r="Z5" s="202"/>
    </row>
    <row r="6" spans="17:26">
      <c r="Q6" s="212" t="s">
        <v>90</v>
      </c>
      <c r="R6" s="213">
        <v>16</v>
      </c>
      <c r="S6" s="214">
        <v>6.5500000000000009E-4</v>
      </c>
      <c r="T6" s="214">
        <v>2.8085749648769094E-4</v>
      </c>
      <c r="U6" s="215">
        <v>7.0214374121922734E-5</v>
      </c>
      <c r="V6" s="215">
        <v>5.053416041860653E-4</v>
      </c>
      <c r="W6" s="215">
        <v>8.0465839581393488E-4</v>
      </c>
      <c r="X6" s="215">
        <v>2.6699999999999998E-4</v>
      </c>
      <c r="Y6" s="216">
        <v>1.116E-3</v>
      </c>
      <c r="Z6" s="202"/>
    </row>
    <row r="7" spans="17:26">
      <c r="Q7" s="217" t="s">
        <v>118</v>
      </c>
      <c r="R7" s="218">
        <v>16</v>
      </c>
      <c r="S7" s="219">
        <v>8.0999999999999996E-4</v>
      </c>
      <c r="T7" s="219">
        <v>5.326189382037907E-4</v>
      </c>
      <c r="U7" s="220">
        <v>1.3315473455094768E-4</v>
      </c>
      <c r="V7" s="220">
        <v>5.2618740155225294E-4</v>
      </c>
      <c r="W7" s="220">
        <v>1.0938125984477471E-3</v>
      </c>
      <c r="X7" s="220">
        <v>2.13E-4</v>
      </c>
      <c r="Y7" s="221">
        <v>2.2390000000000001E-3</v>
      </c>
      <c r="Z7" s="202"/>
    </row>
    <row r="8" spans="17:26">
      <c r="Q8" s="217" t="s">
        <v>92</v>
      </c>
      <c r="R8" s="218">
        <v>34</v>
      </c>
      <c r="S8" s="219">
        <v>2.7999411764705884E-3</v>
      </c>
      <c r="T8" s="219">
        <v>1.9752497953450586E-3</v>
      </c>
      <c r="U8" s="220">
        <v>3.3875254520470766E-4</v>
      </c>
      <c r="V8" s="220">
        <v>2.1107439412017936E-3</v>
      </c>
      <c r="W8" s="220">
        <v>3.4891384117393832E-3</v>
      </c>
      <c r="X8" s="220">
        <v>1.8100000000000001E-4</v>
      </c>
      <c r="Y8" s="221">
        <v>7.5640000000000004E-3</v>
      </c>
      <c r="Z8" s="202"/>
    </row>
    <row r="9" spans="17:26">
      <c r="Q9" s="222" t="s">
        <v>119</v>
      </c>
      <c r="R9" s="223">
        <v>66</v>
      </c>
      <c r="S9" s="224">
        <v>1.7975454545454547E-3</v>
      </c>
      <c r="T9" s="224">
        <v>1.7752367051862576E-3</v>
      </c>
      <c r="U9" s="224">
        <v>2.1851653288261459E-4</v>
      </c>
      <c r="V9" s="224">
        <v>1.361137803115281E-3</v>
      </c>
      <c r="W9" s="224">
        <v>2.2339531059756283E-3</v>
      </c>
      <c r="X9" s="224">
        <v>1.8100000000000001E-4</v>
      </c>
      <c r="Y9" s="225">
        <v>7.5640000000000004E-3</v>
      </c>
      <c r="Z9" s="202"/>
    </row>
    <row r="12" spans="17:26">
      <c r="Q12" s="349" t="s">
        <v>120</v>
      </c>
      <c r="R12" s="349"/>
      <c r="S12" s="349"/>
      <c r="T12" s="349"/>
      <c r="U12" s="349"/>
      <c r="V12" s="349"/>
      <c r="W12" s="202"/>
    </row>
    <row r="13" spans="17:26" ht="24">
      <c r="Q13" s="208" t="s">
        <v>109</v>
      </c>
      <c r="R13" s="208"/>
      <c r="S13" s="209" t="s">
        <v>121</v>
      </c>
      <c r="T13" s="210" t="s">
        <v>122</v>
      </c>
      <c r="U13" s="210" t="s">
        <v>123</v>
      </c>
      <c r="V13" s="211" t="s">
        <v>124</v>
      </c>
      <c r="W13" s="202"/>
    </row>
    <row r="14" spans="17:26" ht="22.8">
      <c r="Q14" s="226" t="s">
        <v>158</v>
      </c>
      <c r="R14" s="212" t="s">
        <v>125</v>
      </c>
      <c r="S14" s="227">
        <v>18.781586715900865</v>
      </c>
      <c r="T14" s="228">
        <v>2</v>
      </c>
      <c r="U14" s="228">
        <v>63</v>
      </c>
      <c r="V14" s="229">
        <v>4.0031306153194723E-7</v>
      </c>
      <c r="W14" s="202"/>
    </row>
    <row r="15" spans="17:26" ht="22.8">
      <c r="Q15" s="217"/>
      <c r="R15" s="217" t="s">
        <v>126</v>
      </c>
      <c r="S15" s="230">
        <v>9.5148125748763537</v>
      </c>
      <c r="T15" s="231">
        <v>2</v>
      </c>
      <c r="U15" s="231">
        <v>63</v>
      </c>
      <c r="V15" s="232">
        <v>2.4499059274616221E-4</v>
      </c>
      <c r="W15" s="202"/>
    </row>
    <row r="16" spans="17:26" ht="45.6">
      <c r="Q16" s="217"/>
      <c r="R16" s="217" t="s">
        <v>127</v>
      </c>
      <c r="S16" s="230">
        <v>9.5148125748763555</v>
      </c>
      <c r="T16" s="231">
        <v>2</v>
      </c>
      <c r="U16" s="233">
        <v>35.624518354360227</v>
      </c>
      <c r="V16" s="232">
        <v>4.8883524334727589E-4</v>
      </c>
      <c r="W16" s="202"/>
    </row>
    <row r="17" spans="2:23" ht="34.200000000000003">
      <c r="Q17" s="222"/>
      <c r="R17" s="222" t="s">
        <v>128</v>
      </c>
      <c r="S17" s="234">
        <v>16.301376375435872</v>
      </c>
      <c r="T17" s="235">
        <v>2</v>
      </c>
      <c r="U17" s="235">
        <v>63</v>
      </c>
      <c r="V17" s="236">
        <v>1.9697440193600793E-6</v>
      </c>
      <c r="W17" s="202"/>
    </row>
    <row r="29" spans="2:23">
      <c r="B29" s="349" t="s">
        <v>136</v>
      </c>
      <c r="C29" s="349"/>
      <c r="D29" s="349"/>
      <c r="E29" s="349"/>
      <c r="F29" s="349"/>
      <c r="G29" s="349"/>
      <c r="H29" s="349"/>
      <c r="I29" s="349"/>
      <c r="J29" s="202"/>
      <c r="Q29" s="349" t="s">
        <v>159</v>
      </c>
      <c r="R29" s="349"/>
      <c r="S29" s="349"/>
      <c r="T29" s="349"/>
      <c r="U29" s="349"/>
      <c r="V29" s="202"/>
    </row>
    <row r="30" spans="2:23">
      <c r="B30" s="204" t="s">
        <v>138</v>
      </c>
      <c r="C30" s="356"/>
      <c r="D30" s="357" t="s">
        <v>139</v>
      </c>
      <c r="E30" s="352"/>
      <c r="F30" s="352"/>
      <c r="G30" s="352"/>
      <c r="H30" s="352"/>
      <c r="I30" s="353"/>
      <c r="J30" s="202"/>
      <c r="Q30" s="203" t="s">
        <v>158</v>
      </c>
      <c r="R30" s="202"/>
      <c r="S30" s="202"/>
      <c r="T30" s="202"/>
      <c r="U30" s="202"/>
      <c r="V30" s="202"/>
    </row>
    <row r="31" spans="2:23">
      <c r="B31" s="204"/>
      <c r="C31" s="356"/>
      <c r="D31" s="358" t="s">
        <v>141</v>
      </c>
      <c r="E31" s="353"/>
      <c r="F31" s="353" t="s">
        <v>142</v>
      </c>
      <c r="G31" s="353"/>
      <c r="H31" s="353" t="s">
        <v>119</v>
      </c>
      <c r="I31" s="353"/>
      <c r="J31" s="202"/>
      <c r="Q31" s="208" t="s">
        <v>109</v>
      </c>
      <c r="R31" s="209" t="s">
        <v>160</v>
      </c>
      <c r="S31" s="210" t="s">
        <v>122</v>
      </c>
      <c r="T31" s="210" t="s">
        <v>123</v>
      </c>
      <c r="U31" s="211" t="s">
        <v>124</v>
      </c>
      <c r="V31" s="202"/>
    </row>
    <row r="32" spans="2:23">
      <c r="B32" s="208"/>
      <c r="C32" s="208"/>
      <c r="D32" s="209" t="s">
        <v>110</v>
      </c>
      <c r="E32" s="211" t="s">
        <v>144</v>
      </c>
      <c r="F32" s="210" t="s">
        <v>110</v>
      </c>
      <c r="G32" s="211" t="s">
        <v>144</v>
      </c>
      <c r="H32" s="210" t="s">
        <v>110</v>
      </c>
      <c r="I32" s="211" t="s">
        <v>144</v>
      </c>
      <c r="J32" s="202"/>
      <c r="Q32" s="237" t="s">
        <v>161</v>
      </c>
      <c r="R32" s="238">
        <v>18.969244027955398</v>
      </c>
      <c r="S32" s="239">
        <v>2</v>
      </c>
      <c r="T32" s="240">
        <v>36.106194226626457</v>
      </c>
      <c r="U32" s="241">
        <v>2.3389421807005266E-6</v>
      </c>
      <c r="V32" s="202"/>
    </row>
    <row r="33" spans="2:23" ht="45.6">
      <c r="B33" s="226" t="s">
        <v>158</v>
      </c>
      <c r="C33" s="212" t="s">
        <v>90</v>
      </c>
      <c r="D33" s="213">
        <v>16</v>
      </c>
      <c r="E33" s="242">
        <v>0.94117647058823539</v>
      </c>
      <c r="F33" s="228">
        <v>1</v>
      </c>
      <c r="G33" s="242">
        <v>5.8823529411764712E-2</v>
      </c>
      <c r="H33" s="228">
        <v>17</v>
      </c>
      <c r="I33" s="242">
        <v>1</v>
      </c>
      <c r="J33" s="202"/>
      <c r="Q33" s="243" t="s">
        <v>162</v>
      </c>
      <c r="R33" s="243"/>
      <c r="S33" s="243"/>
      <c r="T33" s="243"/>
      <c r="U33" s="243"/>
      <c r="V33" s="202"/>
    </row>
    <row r="34" spans="2:23">
      <c r="B34" s="217"/>
      <c r="C34" s="217" t="s">
        <v>118</v>
      </c>
      <c r="D34" s="218">
        <v>16</v>
      </c>
      <c r="E34" s="244">
        <v>1</v>
      </c>
      <c r="F34" s="231">
        <v>0</v>
      </c>
      <c r="G34" s="244">
        <v>0</v>
      </c>
      <c r="H34" s="231">
        <v>16</v>
      </c>
      <c r="I34" s="244">
        <v>1</v>
      </c>
      <c r="J34" s="202"/>
    </row>
    <row r="35" spans="2:23">
      <c r="B35" s="222"/>
      <c r="C35" s="222" t="s">
        <v>92</v>
      </c>
      <c r="D35" s="223">
        <v>34</v>
      </c>
      <c r="E35" s="245">
        <v>0.97142857142857142</v>
      </c>
      <c r="F35" s="235">
        <v>1</v>
      </c>
      <c r="G35" s="245">
        <v>2.8571428571428571E-2</v>
      </c>
      <c r="H35" s="235">
        <v>35</v>
      </c>
      <c r="I35" s="245">
        <v>1</v>
      </c>
      <c r="J35" s="202"/>
    </row>
    <row r="36" spans="2:23">
      <c r="Q36" s="349" t="s">
        <v>137</v>
      </c>
      <c r="R36" s="349"/>
      <c r="S36" s="349"/>
      <c r="T36" s="349"/>
      <c r="U36" s="349"/>
      <c r="V36" s="349"/>
      <c r="W36" s="202"/>
    </row>
    <row r="37" spans="2:23">
      <c r="Q37" s="203" t="s">
        <v>140</v>
      </c>
      <c r="R37" s="350" t="s">
        <v>158</v>
      </c>
      <c r="S37" s="351"/>
      <c r="T37" s="351"/>
      <c r="U37" s="351"/>
      <c r="V37" s="351"/>
      <c r="W37" s="351"/>
    </row>
    <row r="38" spans="2:23">
      <c r="Q38" s="203" t="s">
        <v>163</v>
      </c>
      <c r="R38" s="202"/>
      <c r="S38" s="202"/>
      <c r="T38" s="202"/>
      <c r="U38" s="202"/>
      <c r="V38" s="202"/>
      <c r="W38" s="202"/>
    </row>
    <row r="39" spans="2:23" ht="35.4">
      <c r="Q39" s="204" t="s">
        <v>145</v>
      </c>
      <c r="R39" s="204"/>
      <c r="S39" s="205" t="s">
        <v>146</v>
      </c>
      <c r="T39" s="352" t="s">
        <v>112</v>
      </c>
      <c r="U39" s="352" t="s">
        <v>147</v>
      </c>
      <c r="V39" s="353"/>
      <c r="W39" s="202"/>
    </row>
    <row r="40" spans="2:23">
      <c r="Q40" s="208"/>
      <c r="R40" s="208"/>
      <c r="S40" s="209"/>
      <c r="T40" s="354"/>
      <c r="U40" s="354" t="s">
        <v>116</v>
      </c>
      <c r="V40" s="355" t="s">
        <v>117</v>
      </c>
      <c r="W40" s="202"/>
    </row>
    <row r="41" spans="2:23">
      <c r="Q41" s="226" t="s">
        <v>90</v>
      </c>
      <c r="R41" s="212" t="s">
        <v>118</v>
      </c>
      <c r="S41" s="246">
        <v>-1.5499999999999986E-4</v>
      </c>
      <c r="T41" s="215">
        <v>1.5053319124587331E-4</v>
      </c>
      <c r="U41" s="215">
        <v>-5.4600548639837179E-4</v>
      </c>
      <c r="V41" s="216">
        <v>2.3600548639837206E-4</v>
      </c>
      <c r="W41" s="202"/>
    </row>
    <row r="42" spans="2:23">
      <c r="Q42" s="247"/>
      <c r="R42" s="247" t="s">
        <v>92</v>
      </c>
      <c r="S42" s="248" t="s">
        <v>164</v>
      </c>
      <c r="T42" s="249">
        <v>3.4595280778742187E-4</v>
      </c>
      <c r="U42" s="250">
        <v>-2.9958857552934729E-3</v>
      </c>
      <c r="V42" s="251">
        <v>-1.2939965976477038E-3</v>
      </c>
      <c r="W42" s="202"/>
    </row>
    <row r="43" spans="2:23">
      <c r="Q43" s="247" t="s">
        <v>118</v>
      </c>
      <c r="R43" s="217" t="s">
        <v>90</v>
      </c>
      <c r="S43" s="252">
        <v>1.5499999999999986E-4</v>
      </c>
      <c r="T43" s="220">
        <v>1.5053319124587331E-4</v>
      </c>
      <c r="U43" s="220">
        <v>-2.3600548639837206E-4</v>
      </c>
      <c r="V43" s="221">
        <v>5.4600548639837179E-4</v>
      </c>
      <c r="W43" s="202"/>
    </row>
    <row r="44" spans="2:23">
      <c r="Q44" s="247"/>
      <c r="R44" s="247" t="s">
        <v>92</v>
      </c>
      <c r="S44" s="248" t="s">
        <v>165</v>
      </c>
      <c r="T44" s="249">
        <v>3.6398278835131869E-4</v>
      </c>
      <c r="U44" s="250">
        <v>-2.8900788223344765E-3</v>
      </c>
      <c r="V44" s="251">
        <v>-1.0898035306067002E-3</v>
      </c>
      <c r="W44" s="202"/>
    </row>
    <row r="45" spans="2:23">
      <c r="Q45" s="247" t="s">
        <v>92</v>
      </c>
      <c r="R45" s="217" t="s">
        <v>90</v>
      </c>
      <c r="S45" s="253" t="s">
        <v>166</v>
      </c>
      <c r="T45" s="220">
        <v>3.4595280778742187E-4</v>
      </c>
      <c r="U45" s="219">
        <v>1.2939965976477038E-3</v>
      </c>
      <c r="V45" s="254">
        <v>2.9958857552934729E-3</v>
      </c>
      <c r="W45" s="202"/>
    </row>
    <row r="46" spans="2:23">
      <c r="Q46" s="222"/>
      <c r="R46" s="222" t="s">
        <v>118</v>
      </c>
      <c r="S46" s="255" t="s">
        <v>167</v>
      </c>
      <c r="T46" s="224">
        <v>3.6398278835131869E-4</v>
      </c>
      <c r="U46" s="256">
        <v>1.0898035306067002E-3</v>
      </c>
      <c r="V46" s="257">
        <v>2.8900788223344765E-3</v>
      </c>
      <c r="W46" s="202"/>
    </row>
    <row r="47" spans="2:23" ht="79.8">
      <c r="Q47" s="243" t="s">
        <v>150</v>
      </c>
      <c r="R47" s="243"/>
      <c r="S47" s="243"/>
      <c r="T47" s="243"/>
      <c r="U47" s="243"/>
      <c r="V47" s="243"/>
      <c r="W47" s="202"/>
    </row>
    <row r="150" spans="15:15">
      <c r="O150" t="s">
        <v>168</v>
      </c>
    </row>
  </sheetData>
  <mergeCells count="9">
    <mergeCell ref="B29:I29"/>
    <mergeCell ref="Q29:U29"/>
    <mergeCell ref="C30:I31"/>
    <mergeCell ref="Q36:V36"/>
    <mergeCell ref="R37:W37"/>
    <mergeCell ref="T39:V40"/>
    <mergeCell ref="Q2:Y2"/>
    <mergeCell ref="T4:T5"/>
    <mergeCell ref="Q12:V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41DB-C0DC-8B42-890D-283799F965DA}">
  <dimension ref="B2:Z61"/>
  <sheetViews>
    <sheetView topLeftCell="A6" zoomScale="140" zoomScaleNormal="140" workbookViewId="0">
      <selection activeCell="O61" sqref="O61"/>
    </sheetView>
  </sheetViews>
  <sheetFormatPr defaultColWidth="8.77734375" defaultRowHeight="14.4"/>
  <cols>
    <col min="19" max="19" width="9.44140625" bestFit="1" customWidth="1"/>
    <col min="20" max="20" width="11" bestFit="1" customWidth="1"/>
    <col min="21" max="21" width="10.44140625" bestFit="1" customWidth="1"/>
    <col min="22" max="23" width="11" bestFit="1" customWidth="1"/>
  </cols>
  <sheetData>
    <row r="2" spans="17:26">
      <c r="Q2" s="365" t="s">
        <v>107</v>
      </c>
      <c r="R2" s="365"/>
      <c r="S2" s="365"/>
      <c r="T2" s="365"/>
      <c r="U2" s="365"/>
      <c r="V2" s="365"/>
      <c r="W2" s="365"/>
      <c r="X2" s="365"/>
      <c r="Y2" s="365"/>
      <c r="Z2" s="258"/>
    </row>
    <row r="3" spans="17:26">
      <c r="Q3" s="259" t="s">
        <v>169</v>
      </c>
      <c r="R3" s="258"/>
      <c r="S3" s="258"/>
      <c r="T3" s="258"/>
      <c r="U3" s="258"/>
      <c r="V3" s="258"/>
      <c r="W3" s="258"/>
      <c r="X3" s="258"/>
      <c r="Y3" s="258"/>
      <c r="Z3" s="258"/>
    </row>
    <row r="4" spans="17:26" ht="46.8">
      <c r="Q4" s="260" t="s">
        <v>109</v>
      </c>
      <c r="R4" s="261" t="s">
        <v>110</v>
      </c>
      <c r="S4" s="262" t="s">
        <v>12</v>
      </c>
      <c r="T4" s="361" t="s">
        <v>111</v>
      </c>
      <c r="U4" s="262" t="s">
        <v>112</v>
      </c>
      <c r="V4" s="262" t="s">
        <v>113</v>
      </c>
      <c r="W4" s="262"/>
      <c r="X4" s="262" t="s">
        <v>114</v>
      </c>
      <c r="Y4" s="263" t="s">
        <v>115</v>
      </c>
      <c r="Z4" s="258"/>
    </row>
    <row r="5" spans="17:26">
      <c r="Q5" s="264"/>
      <c r="R5" s="265"/>
      <c r="S5" s="266"/>
      <c r="T5" s="363"/>
      <c r="U5" s="266"/>
      <c r="V5" s="266" t="s">
        <v>116</v>
      </c>
      <c r="W5" s="266" t="s">
        <v>117</v>
      </c>
      <c r="X5" s="266"/>
      <c r="Y5" s="267"/>
      <c r="Z5" s="258"/>
    </row>
    <row r="6" spans="17:26">
      <c r="Q6" s="268" t="s">
        <v>90</v>
      </c>
      <c r="R6" s="269">
        <v>16</v>
      </c>
      <c r="S6" s="270">
        <v>1.63125E-5</v>
      </c>
      <c r="T6" s="270">
        <v>1.9206661170888952E-5</v>
      </c>
      <c r="U6" s="270">
        <v>4.8016652927222379E-6</v>
      </c>
      <c r="V6" s="270">
        <v>6.077992693897144E-6</v>
      </c>
      <c r="W6" s="270">
        <v>2.6547007306102855E-5</v>
      </c>
      <c r="X6" s="270">
        <v>1.9999999999999999E-6</v>
      </c>
      <c r="Y6" s="271">
        <v>7.6000000000000004E-5</v>
      </c>
      <c r="Z6" s="258"/>
    </row>
    <row r="7" spans="17:26">
      <c r="Q7" s="272" t="s">
        <v>118</v>
      </c>
      <c r="R7" s="273">
        <v>14</v>
      </c>
      <c r="S7" s="274">
        <v>4.8571428571428559E-6</v>
      </c>
      <c r="T7" s="274">
        <v>3.919520042382404E-6</v>
      </c>
      <c r="U7" s="274">
        <v>1.0475357942277595E-6</v>
      </c>
      <c r="V7" s="274">
        <v>2.5940793607703548E-6</v>
      </c>
      <c r="W7" s="274">
        <v>7.1202063535153574E-6</v>
      </c>
      <c r="X7" s="274">
        <v>9.9999999999999995E-7</v>
      </c>
      <c r="Y7" s="275">
        <v>1.5E-5</v>
      </c>
      <c r="Z7" s="258"/>
    </row>
    <row r="8" spans="17:26">
      <c r="Q8" s="272" t="s">
        <v>92</v>
      </c>
      <c r="R8" s="273">
        <v>31</v>
      </c>
      <c r="S8" s="274">
        <v>1.7977419354838707E-4</v>
      </c>
      <c r="T8" s="274">
        <v>2.3740945076350256E-4</v>
      </c>
      <c r="U8" s="274">
        <v>4.2639996108389623E-5</v>
      </c>
      <c r="V8" s="274">
        <v>9.2691703959440041E-5</v>
      </c>
      <c r="W8" s="274">
        <v>2.6685668313733408E-4</v>
      </c>
      <c r="X8" s="274">
        <v>9.9999999999999995E-7</v>
      </c>
      <c r="Y8" s="275">
        <v>8.8099999999999995E-4</v>
      </c>
      <c r="Z8" s="258"/>
    </row>
    <row r="9" spans="17:26">
      <c r="Q9" s="276" t="s">
        <v>119</v>
      </c>
      <c r="R9" s="277">
        <v>61</v>
      </c>
      <c r="S9" s="278">
        <v>9.6754098360655723E-5</v>
      </c>
      <c r="T9" s="278">
        <v>1.8850540714947716E-4</v>
      </c>
      <c r="U9" s="278">
        <v>2.4135644181899279E-5</v>
      </c>
      <c r="V9" s="278">
        <v>4.847562187070055E-5</v>
      </c>
      <c r="W9" s="278">
        <v>1.450325748506109E-4</v>
      </c>
      <c r="X9" s="278">
        <v>9.9999999999999995E-7</v>
      </c>
      <c r="Y9" s="279">
        <v>8.8099999999999995E-4</v>
      </c>
      <c r="Z9" s="258"/>
    </row>
    <row r="11" spans="17:26">
      <c r="Q11" s="365" t="s">
        <v>120</v>
      </c>
      <c r="R11" s="365"/>
      <c r="S11" s="365"/>
      <c r="T11" s="365"/>
      <c r="U11" s="365"/>
      <c r="V11" s="365"/>
      <c r="W11" s="258"/>
    </row>
    <row r="12" spans="17:26" ht="24">
      <c r="Q12" s="264" t="s">
        <v>109</v>
      </c>
      <c r="R12" s="264"/>
      <c r="S12" s="265" t="s">
        <v>121</v>
      </c>
      <c r="T12" s="266" t="s">
        <v>122</v>
      </c>
      <c r="U12" s="266" t="s">
        <v>123</v>
      </c>
      <c r="V12" s="267" t="s">
        <v>124</v>
      </c>
      <c r="W12" s="258"/>
    </row>
    <row r="13" spans="17:26" ht="22.8">
      <c r="Q13" s="280" t="s">
        <v>169</v>
      </c>
      <c r="R13" s="268" t="s">
        <v>125</v>
      </c>
      <c r="S13" s="281">
        <v>11.947238495823026</v>
      </c>
      <c r="T13" s="282">
        <v>2</v>
      </c>
      <c r="U13" s="282">
        <v>58</v>
      </c>
      <c r="V13" s="283">
        <v>4.5188509450627207E-5</v>
      </c>
      <c r="W13" s="258"/>
    </row>
    <row r="14" spans="17:26" ht="22.8">
      <c r="Q14" s="272"/>
      <c r="R14" s="272" t="s">
        <v>126</v>
      </c>
      <c r="S14" s="284">
        <v>6.0306252044067925</v>
      </c>
      <c r="T14" s="285">
        <v>2</v>
      </c>
      <c r="U14" s="285">
        <v>58</v>
      </c>
      <c r="V14" s="286">
        <v>4.174007023241548E-3</v>
      </c>
      <c r="W14" s="258"/>
    </row>
    <row r="15" spans="17:26" ht="45.6">
      <c r="Q15" s="272"/>
      <c r="R15" s="272" t="s">
        <v>127</v>
      </c>
      <c r="S15" s="284">
        <v>6.0306252044067925</v>
      </c>
      <c r="T15" s="285">
        <v>2</v>
      </c>
      <c r="U15" s="287">
        <v>30.200820563680118</v>
      </c>
      <c r="V15" s="286">
        <v>6.2570041554094622E-3</v>
      </c>
      <c r="W15" s="258"/>
    </row>
    <row r="16" spans="17:26" ht="34.200000000000003">
      <c r="Q16" s="276"/>
      <c r="R16" s="276" t="s">
        <v>128</v>
      </c>
      <c r="S16" s="288">
        <v>9.928446458591063</v>
      </c>
      <c r="T16" s="289">
        <v>2</v>
      </c>
      <c r="U16" s="289">
        <v>58</v>
      </c>
      <c r="V16" s="290">
        <v>1.9579285502344912E-4</v>
      </c>
      <c r="W16" s="258"/>
    </row>
    <row r="29" spans="2:23">
      <c r="B29" s="365" t="s">
        <v>170</v>
      </c>
      <c r="C29" s="365"/>
      <c r="D29" s="365"/>
      <c r="E29" s="365"/>
      <c r="F29" s="365"/>
      <c r="G29" s="365"/>
      <c r="H29" s="258"/>
      <c r="R29" s="365" t="s">
        <v>159</v>
      </c>
      <c r="S29" s="365"/>
      <c r="T29" s="365"/>
      <c r="U29" s="365"/>
      <c r="V29" s="365"/>
      <c r="W29" s="258"/>
    </row>
    <row r="30" spans="2:23" ht="24">
      <c r="B30" s="264" t="s">
        <v>138</v>
      </c>
      <c r="C30" s="264"/>
      <c r="D30" s="264"/>
      <c r="E30" s="264"/>
      <c r="F30" s="265" t="s">
        <v>171</v>
      </c>
      <c r="G30" s="267" t="s">
        <v>172</v>
      </c>
      <c r="H30" s="258"/>
      <c r="R30" s="259" t="s">
        <v>169</v>
      </c>
      <c r="S30" s="258"/>
      <c r="T30" s="258"/>
      <c r="U30" s="258"/>
      <c r="V30" s="258"/>
      <c r="W30" s="258"/>
    </row>
    <row r="31" spans="2:23">
      <c r="B31" s="280" t="s">
        <v>173</v>
      </c>
      <c r="C31" s="280" t="s">
        <v>90</v>
      </c>
      <c r="D31" s="280" t="s">
        <v>174</v>
      </c>
      <c r="E31" s="291" t="s">
        <v>153</v>
      </c>
      <c r="F31" s="269">
        <v>14</v>
      </c>
      <c r="G31" s="271">
        <v>9.1000000000000003E-5</v>
      </c>
      <c r="H31" s="258"/>
      <c r="R31" s="264" t="s">
        <v>109</v>
      </c>
      <c r="S31" s="265" t="s">
        <v>160</v>
      </c>
      <c r="T31" s="266" t="s">
        <v>122</v>
      </c>
      <c r="U31" s="266" t="s">
        <v>123</v>
      </c>
      <c r="V31" s="267" t="s">
        <v>124</v>
      </c>
      <c r="W31" s="258"/>
    </row>
    <row r="32" spans="2:23">
      <c r="B32" s="272"/>
      <c r="C32" s="272"/>
      <c r="D32" s="272"/>
      <c r="E32" s="292" t="s">
        <v>154</v>
      </c>
      <c r="F32" s="273">
        <v>15</v>
      </c>
      <c r="G32" s="275">
        <v>7.6000000000000004E-5</v>
      </c>
      <c r="H32" s="258"/>
      <c r="R32" s="293" t="s">
        <v>161</v>
      </c>
      <c r="S32" s="294">
        <v>10.820795068454922</v>
      </c>
      <c r="T32" s="295">
        <v>2</v>
      </c>
      <c r="U32" s="296">
        <v>28.306276417530526</v>
      </c>
      <c r="V32" s="297">
        <v>3.2311125702930301E-4</v>
      </c>
      <c r="W32" s="258"/>
    </row>
    <row r="33" spans="2:24" ht="45.6">
      <c r="B33" s="272"/>
      <c r="C33" s="272"/>
      <c r="D33" s="272"/>
      <c r="E33" s="292" t="s">
        <v>175</v>
      </c>
      <c r="F33" s="273">
        <v>17</v>
      </c>
      <c r="G33" s="275">
        <v>4.6E-5</v>
      </c>
      <c r="H33" s="258"/>
      <c r="R33" s="298" t="s">
        <v>162</v>
      </c>
      <c r="S33" s="298"/>
      <c r="T33" s="298"/>
      <c r="U33" s="298"/>
      <c r="V33" s="298"/>
      <c r="W33" s="258"/>
    </row>
    <row r="34" spans="2:24">
      <c r="B34" s="272"/>
      <c r="C34" s="272"/>
      <c r="D34" s="272"/>
      <c r="E34" s="292" t="s">
        <v>176</v>
      </c>
      <c r="F34" s="273">
        <v>11</v>
      </c>
      <c r="G34" s="275">
        <v>2.1999999999999999E-5</v>
      </c>
      <c r="H34" s="258"/>
    </row>
    <row r="35" spans="2:24">
      <c r="B35" s="272"/>
      <c r="C35" s="272"/>
      <c r="D35" s="299"/>
      <c r="E35" s="300" t="s">
        <v>177</v>
      </c>
      <c r="F35" s="301">
        <v>16</v>
      </c>
      <c r="G35" s="302">
        <v>2.0999999999999999E-5</v>
      </c>
      <c r="H35" s="258"/>
      <c r="R35" s="365" t="s">
        <v>137</v>
      </c>
      <c r="S35" s="365"/>
      <c r="T35" s="365"/>
      <c r="U35" s="365"/>
      <c r="V35" s="365"/>
      <c r="W35" s="365"/>
      <c r="X35" s="258"/>
    </row>
    <row r="36" spans="2:24">
      <c r="B36" s="272"/>
      <c r="C36" s="272"/>
      <c r="D36" s="299" t="s">
        <v>178</v>
      </c>
      <c r="E36" s="292" t="s">
        <v>153</v>
      </c>
      <c r="F36" s="273">
        <v>5</v>
      </c>
      <c r="G36" s="275">
        <v>1.9999999999999999E-6</v>
      </c>
      <c r="H36" s="258"/>
      <c r="R36" s="259" t="s">
        <v>140</v>
      </c>
      <c r="S36" s="359" t="s">
        <v>169</v>
      </c>
      <c r="T36" s="360"/>
      <c r="U36" s="360"/>
      <c r="V36" s="360"/>
      <c r="W36" s="360"/>
      <c r="X36" s="360"/>
    </row>
    <row r="37" spans="2:24">
      <c r="B37" s="272"/>
      <c r="C37" s="272"/>
      <c r="D37" s="272"/>
      <c r="E37" s="292" t="s">
        <v>154</v>
      </c>
      <c r="F37" s="273">
        <v>2</v>
      </c>
      <c r="G37" s="275">
        <v>3.0000000000000001E-6</v>
      </c>
      <c r="H37" s="258"/>
      <c r="R37" s="259" t="s">
        <v>163</v>
      </c>
      <c r="S37" s="258"/>
      <c r="T37" s="258"/>
      <c r="U37" s="258"/>
      <c r="V37" s="258"/>
      <c r="W37" s="258"/>
      <c r="X37" s="258"/>
    </row>
    <row r="38" spans="2:24" ht="35.4">
      <c r="B38" s="272"/>
      <c r="C38" s="272"/>
      <c r="D38" s="272"/>
      <c r="E38" s="292" t="s">
        <v>175</v>
      </c>
      <c r="F38" s="273">
        <v>3</v>
      </c>
      <c r="G38" s="275">
        <v>3.9999999999999998E-6</v>
      </c>
      <c r="H38" s="258"/>
      <c r="R38" s="260" t="s">
        <v>145</v>
      </c>
      <c r="S38" s="260"/>
      <c r="T38" s="261" t="s">
        <v>146</v>
      </c>
      <c r="U38" s="361" t="s">
        <v>112</v>
      </c>
      <c r="V38" s="361" t="s">
        <v>147</v>
      </c>
      <c r="W38" s="362"/>
      <c r="X38" s="258"/>
    </row>
    <row r="39" spans="2:24">
      <c r="B39" s="272"/>
      <c r="C39" s="272"/>
      <c r="D39" s="272"/>
      <c r="E39" s="292" t="s">
        <v>176</v>
      </c>
      <c r="F39" s="273">
        <v>4</v>
      </c>
      <c r="G39" s="275">
        <v>5.0000000000000004E-6</v>
      </c>
      <c r="H39" s="258"/>
      <c r="R39" s="264"/>
      <c r="S39" s="264"/>
      <c r="T39" s="265"/>
      <c r="U39" s="363"/>
      <c r="V39" s="363" t="s">
        <v>116</v>
      </c>
      <c r="W39" s="364" t="s">
        <v>117</v>
      </c>
      <c r="X39" s="258"/>
    </row>
    <row r="40" spans="2:24">
      <c r="B40" s="272"/>
      <c r="C40" s="299"/>
      <c r="D40" s="299"/>
      <c r="E40" s="300" t="s">
        <v>177</v>
      </c>
      <c r="F40" s="301">
        <v>7</v>
      </c>
      <c r="G40" s="302">
        <v>6.0000000000000002E-6</v>
      </c>
      <c r="H40" s="258"/>
      <c r="R40" s="280" t="s">
        <v>90</v>
      </c>
      <c r="S40" s="268" t="s">
        <v>118</v>
      </c>
      <c r="T40" s="303">
        <v>1.1455357142857144E-5</v>
      </c>
      <c r="U40" s="270">
        <v>4.9146028144217027E-6</v>
      </c>
      <c r="V40" s="270">
        <v>-1.3197711075748152E-6</v>
      </c>
      <c r="W40" s="271">
        <v>2.4230485393289104E-5</v>
      </c>
      <c r="X40" s="258"/>
    </row>
    <row r="41" spans="2:24">
      <c r="B41" s="272"/>
      <c r="C41" s="299" t="s">
        <v>118</v>
      </c>
      <c r="D41" s="299" t="s">
        <v>174</v>
      </c>
      <c r="E41" s="292" t="s">
        <v>153</v>
      </c>
      <c r="F41" s="273">
        <v>33</v>
      </c>
      <c r="G41" s="275">
        <v>3.0000000000000001E-5</v>
      </c>
      <c r="H41" s="258"/>
      <c r="R41" s="299"/>
      <c r="S41" s="299" t="s">
        <v>92</v>
      </c>
      <c r="T41" s="304" t="s">
        <v>179</v>
      </c>
      <c r="U41" s="305">
        <v>4.2909500786035902E-5</v>
      </c>
      <c r="V41" s="306">
        <v>-2.6931628575882098E-4</v>
      </c>
      <c r="W41" s="307">
        <v>-5.7607101337953158E-5</v>
      </c>
      <c r="X41" s="258"/>
    </row>
    <row r="42" spans="2:24">
      <c r="B42" s="272"/>
      <c r="C42" s="272"/>
      <c r="D42" s="272"/>
      <c r="E42" s="292" t="s">
        <v>154</v>
      </c>
      <c r="F42" s="273">
        <v>31</v>
      </c>
      <c r="G42" s="275">
        <v>1.5E-5</v>
      </c>
      <c r="H42" s="258"/>
      <c r="R42" s="299" t="s">
        <v>118</v>
      </c>
      <c r="S42" s="272" t="s">
        <v>90</v>
      </c>
      <c r="T42" s="308">
        <v>-1.1455357142857144E-5</v>
      </c>
      <c r="U42" s="274">
        <v>4.9146028144217027E-6</v>
      </c>
      <c r="V42" s="274">
        <v>-2.4230485393289104E-5</v>
      </c>
      <c r="W42" s="275">
        <v>1.3197711075748152E-6</v>
      </c>
      <c r="X42" s="258"/>
    </row>
    <row r="43" spans="2:24">
      <c r="B43" s="272"/>
      <c r="C43" s="272"/>
      <c r="D43" s="272"/>
      <c r="E43" s="292" t="s">
        <v>175</v>
      </c>
      <c r="F43" s="273">
        <v>24</v>
      </c>
      <c r="G43" s="275">
        <v>7.9999999999999996E-6</v>
      </c>
      <c r="H43" s="258"/>
      <c r="R43" s="299"/>
      <c r="S43" s="299" t="s">
        <v>92</v>
      </c>
      <c r="T43" s="304" t="s">
        <v>180</v>
      </c>
      <c r="U43" s="305">
        <v>4.2652861561256011E-5</v>
      </c>
      <c r="V43" s="306">
        <v>-2.8007243137454966E-4</v>
      </c>
      <c r="W43" s="307">
        <v>-6.9761670007938777E-5</v>
      </c>
      <c r="X43" s="258"/>
    </row>
    <row r="44" spans="2:24">
      <c r="B44" s="272"/>
      <c r="C44" s="272"/>
      <c r="D44" s="272"/>
      <c r="E44" s="292" t="s">
        <v>176</v>
      </c>
      <c r="F44" s="273">
        <v>20</v>
      </c>
      <c r="G44" s="275">
        <v>6.9999999999999999E-6</v>
      </c>
      <c r="H44" s="258"/>
      <c r="R44" s="299" t="s">
        <v>92</v>
      </c>
      <c r="S44" s="272" t="s">
        <v>90</v>
      </c>
      <c r="T44" s="309" t="s">
        <v>181</v>
      </c>
      <c r="U44" s="274">
        <v>4.2909500786035902E-5</v>
      </c>
      <c r="V44" s="310">
        <v>5.7607101337953158E-5</v>
      </c>
      <c r="W44" s="311">
        <v>2.6931628575882098E-4</v>
      </c>
      <c r="X44" s="258"/>
    </row>
    <row r="45" spans="2:24">
      <c r="B45" s="272"/>
      <c r="C45" s="272"/>
      <c r="D45" s="299"/>
      <c r="E45" s="300" t="s">
        <v>177</v>
      </c>
      <c r="F45" s="301">
        <v>21</v>
      </c>
      <c r="G45" s="312" t="s">
        <v>182</v>
      </c>
      <c r="H45" s="258"/>
      <c r="R45" s="276"/>
      <c r="S45" s="276" t="s">
        <v>118</v>
      </c>
      <c r="T45" s="313" t="s">
        <v>183</v>
      </c>
      <c r="U45" s="278">
        <v>4.2652861561256011E-5</v>
      </c>
      <c r="V45" s="314">
        <v>6.9761670007938777E-5</v>
      </c>
      <c r="W45" s="315">
        <v>2.8007243137454966E-4</v>
      </c>
      <c r="X45" s="258"/>
    </row>
    <row r="46" spans="2:24" ht="79.8">
      <c r="B46" s="272"/>
      <c r="C46" s="272"/>
      <c r="D46" s="299" t="s">
        <v>178</v>
      </c>
      <c r="E46" s="292" t="s">
        <v>153</v>
      </c>
      <c r="F46" s="273">
        <v>28</v>
      </c>
      <c r="G46" s="275">
        <v>9.9999999999999995E-7</v>
      </c>
      <c r="H46" s="258"/>
      <c r="R46" s="298" t="s">
        <v>150</v>
      </c>
      <c r="S46" s="298"/>
      <c r="T46" s="298"/>
      <c r="U46" s="298"/>
      <c r="V46" s="298"/>
      <c r="W46" s="298"/>
      <c r="X46" s="258"/>
    </row>
    <row r="47" spans="2:24">
      <c r="B47" s="272"/>
      <c r="C47" s="272"/>
      <c r="D47" s="272"/>
      <c r="E47" s="292" t="s">
        <v>154</v>
      </c>
      <c r="F47" s="273">
        <v>26</v>
      </c>
      <c r="G47" s="275">
        <v>9.9999999999999995E-7</v>
      </c>
      <c r="H47" s="258"/>
    </row>
    <row r="48" spans="2:24">
      <c r="B48" s="272"/>
      <c r="C48" s="272"/>
      <c r="D48" s="272"/>
      <c r="E48" s="292" t="s">
        <v>175</v>
      </c>
      <c r="F48" s="273">
        <v>25</v>
      </c>
      <c r="G48" s="275">
        <v>9.9999999999999995E-7</v>
      </c>
      <c r="H48" s="258"/>
    </row>
    <row r="49" spans="2:8">
      <c r="B49" s="272"/>
      <c r="C49" s="272"/>
      <c r="D49" s="272"/>
      <c r="E49" s="292" t="s">
        <v>176</v>
      </c>
      <c r="F49" s="273">
        <v>18</v>
      </c>
      <c r="G49" s="275">
        <v>9.9999999999999995E-7</v>
      </c>
      <c r="H49" s="258"/>
    </row>
    <row r="50" spans="2:8">
      <c r="B50" s="272"/>
      <c r="C50" s="299"/>
      <c r="D50" s="299"/>
      <c r="E50" s="300" t="s">
        <v>177</v>
      </c>
      <c r="F50" s="301">
        <v>19</v>
      </c>
      <c r="G50" s="302">
        <v>1.9999999999999999E-6</v>
      </c>
      <c r="H50" s="258"/>
    </row>
    <row r="51" spans="2:8">
      <c r="B51" s="272"/>
      <c r="C51" s="299" t="s">
        <v>92</v>
      </c>
      <c r="D51" s="299" t="s">
        <v>174</v>
      </c>
      <c r="E51" s="292" t="s">
        <v>153</v>
      </c>
      <c r="F51" s="273">
        <v>34</v>
      </c>
      <c r="G51" s="275">
        <v>3.215E-3</v>
      </c>
      <c r="H51" s="258"/>
    </row>
    <row r="52" spans="2:8">
      <c r="B52" s="272"/>
      <c r="C52" s="272"/>
      <c r="D52" s="272"/>
      <c r="E52" s="292" t="s">
        <v>154</v>
      </c>
      <c r="F52" s="273">
        <v>60</v>
      </c>
      <c r="G52" s="275">
        <v>2.483E-3</v>
      </c>
      <c r="H52" s="258"/>
    </row>
    <row r="53" spans="2:8">
      <c r="B53" s="272"/>
      <c r="C53" s="272"/>
      <c r="D53" s="272"/>
      <c r="E53" s="292" t="s">
        <v>175</v>
      </c>
      <c r="F53" s="273">
        <v>57</v>
      </c>
      <c r="G53" s="275">
        <v>1.4660000000000001E-3</v>
      </c>
      <c r="H53" s="258"/>
    </row>
    <row r="54" spans="2:8">
      <c r="B54" s="272"/>
      <c r="C54" s="272"/>
      <c r="D54" s="272"/>
      <c r="E54" s="292" t="s">
        <v>176</v>
      </c>
      <c r="F54" s="273">
        <v>38</v>
      </c>
      <c r="G54" s="275">
        <v>8.8099999999999995E-4</v>
      </c>
      <c r="H54" s="258"/>
    </row>
    <row r="55" spans="2:8">
      <c r="B55" s="272"/>
      <c r="C55" s="272"/>
      <c r="D55" s="299"/>
      <c r="E55" s="300" t="s">
        <v>177</v>
      </c>
      <c r="F55" s="301">
        <v>55</v>
      </c>
      <c r="G55" s="302">
        <v>8.0999999999999996E-4</v>
      </c>
      <c r="H55" s="258"/>
    </row>
    <row r="56" spans="2:8">
      <c r="B56" s="272"/>
      <c r="C56" s="272"/>
      <c r="D56" s="299" t="s">
        <v>178</v>
      </c>
      <c r="E56" s="292" t="s">
        <v>153</v>
      </c>
      <c r="F56" s="273">
        <v>59</v>
      </c>
      <c r="G56" s="275">
        <v>9.9999999999999995E-7</v>
      </c>
      <c r="H56" s="258"/>
    </row>
    <row r="57" spans="2:8">
      <c r="B57" s="272"/>
      <c r="C57" s="272"/>
      <c r="D57" s="272"/>
      <c r="E57" s="292" t="s">
        <v>154</v>
      </c>
      <c r="F57" s="273">
        <v>62</v>
      </c>
      <c r="G57" s="275">
        <v>3.9999999999999998E-6</v>
      </c>
      <c r="H57" s="258"/>
    </row>
    <row r="58" spans="2:8">
      <c r="B58" s="272"/>
      <c r="C58" s="272"/>
      <c r="D58" s="272"/>
      <c r="E58" s="292" t="s">
        <v>175</v>
      </c>
      <c r="F58" s="273">
        <v>68</v>
      </c>
      <c r="G58" s="275">
        <v>6.0000000000000002E-6</v>
      </c>
      <c r="H58" s="258"/>
    </row>
    <row r="59" spans="2:8">
      <c r="B59" s="272"/>
      <c r="C59" s="272"/>
      <c r="D59" s="272"/>
      <c r="E59" s="292" t="s">
        <v>176</v>
      </c>
      <c r="F59" s="273">
        <v>64</v>
      </c>
      <c r="G59" s="275">
        <v>6.0000000000000002E-6</v>
      </c>
      <c r="H59" s="258"/>
    </row>
    <row r="60" spans="2:8">
      <c r="B60" s="276"/>
      <c r="C60" s="276"/>
      <c r="D60" s="276"/>
      <c r="E60" s="316" t="s">
        <v>177</v>
      </c>
      <c r="F60" s="277">
        <v>49</v>
      </c>
      <c r="G60" s="279">
        <v>6.9999999999999999E-6</v>
      </c>
      <c r="H60" s="258"/>
    </row>
    <row r="61" spans="2:8" ht="125.4">
      <c r="B61" s="298" t="s">
        <v>184</v>
      </c>
      <c r="C61" s="298"/>
      <c r="D61" s="298"/>
      <c r="E61" s="298"/>
      <c r="F61" s="298"/>
      <c r="G61" s="298"/>
      <c r="H61" s="258"/>
    </row>
  </sheetData>
  <mergeCells count="8">
    <mergeCell ref="B29:G29"/>
    <mergeCell ref="R29:V29"/>
    <mergeCell ref="R35:W35"/>
    <mergeCell ref="S36:X36"/>
    <mergeCell ref="U38:W39"/>
    <mergeCell ref="Q2:Y2"/>
    <mergeCell ref="T4:T5"/>
    <mergeCell ref="Q11:V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Everage spike control</vt:lpstr>
      <vt:lpstr>Stat 93</vt:lpstr>
      <vt:lpstr>Stat 4532</vt:lpstr>
      <vt:lpstr>Stat 1294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 Thitapakorn</dc:creator>
  <cp:lastModifiedBy>montinee pholhelm</cp:lastModifiedBy>
  <dcterms:created xsi:type="dcterms:W3CDTF">2024-03-25T07:14:33Z</dcterms:created>
  <dcterms:modified xsi:type="dcterms:W3CDTF">2024-03-25T07:26:25Z</dcterms:modified>
</cp:coreProperties>
</file>