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<sst xmlns="http://schemas.openxmlformats.org/spreadsheetml/2006/main" count="22" uniqueCount="13">
  <si>
    <t>μm</t>
  </si>
  <si>
    <t>Lower epidermis length</t>
  </si>
  <si>
    <t>Lower epidermis width</t>
  </si>
  <si>
    <t>Number of pores</t>
  </si>
  <si>
    <t>stomatal density</t>
  </si>
  <si>
    <t>mean value</t>
  </si>
  <si>
    <t>standard deviation</t>
  </si>
  <si>
    <t>Stomatal length</t>
  </si>
  <si>
    <t>Pore width</t>
  </si>
  <si>
    <t>cn</t>
  </si>
  <si>
    <t>mm</t>
  </si>
  <si>
    <t>ym</t>
  </si>
  <si>
    <t>Pore area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</si>
</sst>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E1" sqref="E1"/>
    </sheetView>
  </sheetViews>
  <sheetFormatPr defaultColWidth="8.88888888888889" defaultRowHeight="14.4"/>
  <cols>
    <col min="2" max="2" width="25.4444444444444" customWidth="1"/>
    <col min="3" max="3" width="24.2222222222222" customWidth="1"/>
    <col min="4" max="4" width="21.5555555555556" customWidth="1"/>
    <col min="5" max="5" width="18.7777777777778" customWidth="1"/>
    <col min="6" max="6" width="12.8888888888889"/>
    <col min="7" max="7" width="20.5555555555556" customWidth="1"/>
    <col min="9" max="9" width="16.7777777777778" customWidth="1"/>
    <col min="10" max="10" width="12.8888888888889"/>
    <col min="11" max="11" width="19.7777777777778" customWidth="1"/>
    <col min="13" max="13" width="12.3333333333333" customWidth="1"/>
    <col min="14" max="14" width="12.8888888888889"/>
    <col min="15" max="15" width="19.4444444444444" customWidth="1"/>
    <col min="16" max="16" width="11.7777777777778"/>
    <col min="17" max="17" width="12.8888888888889"/>
    <col min="18" max="18" width="20.7777777777778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  <c r="J1" t="s">
        <v>5</v>
      </c>
      <c r="K1" t="s">
        <v>6</v>
      </c>
      <c r="M1" t="s">
        <v>8</v>
      </c>
      <c r="N1" t="s">
        <v>5</v>
      </c>
      <c r="O1" t="s">
        <v>6</v>
      </c>
    </row>
    <row r="2" spans="1:15">
      <c r="A2" t="s">
        <v>9</v>
      </c>
      <c r="B2">
        <v>569.93</v>
      </c>
      <c r="C2">
        <v>385.76</v>
      </c>
      <c r="D2">
        <v>23</v>
      </c>
      <c r="E2">
        <f>D2/(B5*C5)</f>
        <v>104.613835474116</v>
      </c>
      <c r="F2">
        <f>AVERAGE(E2:E3)</f>
        <v>95.2614854422749</v>
      </c>
      <c r="G2">
        <f>STDEVP(E2:E3)</f>
        <v>9.35235003184079</v>
      </c>
      <c r="I2">
        <v>15.47</v>
      </c>
      <c r="J2">
        <f>AVERAGE(I2:I4)</f>
        <v>14.5733333333333</v>
      </c>
      <c r="K2">
        <f>STDEVP(I2:I4)</f>
        <v>1.29646527999103</v>
      </c>
      <c r="M2">
        <v>4.49</v>
      </c>
      <c r="N2">
        <f>AVERAGE(M2:M4)</f>
        <v>3.24333333333333</v>
      </c>
      <c r="O2">
        <f>STDEVP(M2:M4)</f>
        <v>0.910689604396337</v>
      </c>
    </row>
    <row r="3" spans="2:13">
      <c r="B3">
        <v>570.51</v>
      </c>
      <c r="C3">
        <v>387.66</v>
      </c>
      <c r="D3">
        <v>19</v>
      </c>
      <c r="E3">
        <f>D3/(B6*C6)</f>
        <v>85.9091354104341</v>
      </c>
      <c r="I3">
        <v>15.51</v>
      </c>
      <c r="M3">
        <v>2.34</v>
      </c>
    </row>
    <row r="4" spans="9:13">
      <c r="I4">
        <v>12.74</v>
      </c>
      <c r="M4">
        <v>2.9</v>
      </c>
    </row>
    <row r="5" spans="1:3">
      <c r="A5" t="s">
        <v>10</v>
      </c>
      <c r="B5">
        <v>0.56993</v>
      </c>
      <c r="C5">
        <v>0.38576</v>
      </c>
    </row>
    <row r="6" spans="2:3">
      <c r="B6">
        <v>0.57051</v>
      </c>
      <c r="C6">
        <v>0.38766</v>
      </c>
    </row>
    <row r="8" spans="1:15">
      <c r="A8" t="s">
        <v>11</v>
      </c>
      <c r="B8">
        <v>571.59</v>
      </c>
      <c r="C8">
        <v>387.44</v>
      </c>
      <c r="D8">
        <v>25</v>
      </c>
      <c r="E8">
        <f>D8/(B11*C11)</f>
        <v>112.888819212103</v>
      </c>
      <c r="F8">
        <f>AVERAGE(E8:E9)</f>
        <v>106.233227258126</v>
      </c>
      <c r="G8">
        <f>STDEVP(E8:E9)</f>
        <v>6.65559195397718</v>
      </c>
      <c r="I8">
        <v>13.69</v>
      </c>
      <c r="J8">
        <f>AVERAGE(I8:I9)</f>
        <v>14.035</v>
      </c>
      <c r="K8">
        <f>STDEVP(I8:I9)</f>
        <v>0.345000000000001</v>
      </c>
      <c r="M8">
        <v>6.56</v>
      </c>
      <c r="N8">
        <f>AVERAGE(M8:M9)</f>
        <v>6.93</v>
      </c>
      <c r="O8">
        <f>STDEVP(M8:M9)</f>
        <v>0.37</v>
      </c>
    </row>
    <row r="9" spans="2:13">
      <c r="B9">
        <v>571.64</v>
      </c>
      <c r="C9">
        <v>386.49</v>
      </c>
      <c r="D9">
        <v>22</v>
      </c>
      <c r="E9">
        <f>D9/(B12*C12)</f>
        <v>99.5776353041491</v>
      </c>
      <c r="I9">
        <v>14.38</v>
      </c>
      <c r="M9">
        <v>7.3</v>
      </c>
    </row>
    <row r="11" spans="1:3">
      <c r="A11" t="s">
        <v>10</v>
      </c>
      <c r="B11">
        <v>0.57159</v>
      </c>
      <c r="C11">
        <v>0.38744</v>
      </c>
    </row>
    <row r="12" spans="2:3">
      <c r="B12">
        <v>0.57164</v>
      </c>
      <c r="C12">
        <v>0.38649</v>
      </c>
    </row>
    <row r="14" spans="16:18">
      <c r="P14" t="s">
        <v>12</v>
      </c>
      <c r="Q14" t="s">
        <v>5</v>
      </c>
      <c r="R14" t="s">
        <v>6</v>
      </c>
    </row>
    <row r="15" spans="8:18">
      <c r="H15" t="s">
        <v>9</v>
      </c>
      <c r="I15">
        <f>I2/2</f>
        <v>7.735</v>
      </c>
      <c r="M15">
        <f>M2/2</f>
        <v>2.245</v>
      </c>
      <c r="P15">
        <f>3.14*I15*M15</f>
        <v>54.5263355</v>
      </c>
      <c r="Q15">
        <f>AVERAGE(P15:P17)</f>
        <v>37.3397548333333</v>
      </c>
      <c r="R15">
        <f>STDEVP(P15:P17)</f>
        <v>12.1545472087898</v>
      </c>
    </row>
    <row r="16" spans="9:16">
      <c r="I16">
        <f>I3/2</f>
        <v>7.755</v>
      </c>
      <c r="M16">
        <f>M3/2</f>
        <v>1.17</v>
      </c>
      <c r="P16">
        <f>3.14*I16*M16</f>
        <v>28.490319</v>
      </c>
    </row>
    <row r="17" spans="9:16">
      <c r="I17">
        <f>I4/2</f>
        <v>6.37</v>
      </c>
      <c r="M17">
        <f>M4/2</f>
        <v>1.45</v>
      </c>
      <c r="P17">
        <f>3.14*I17*M17</f>
        <v>29.00261</v>
      </c>
    </row>
    <row r="20" spans="8:18">
      <c r="H20" t="s">
        <v>11</v>
      </c>
      <c r="I20">
        <f>I8/2</f>
        <v>6.845</v>
      </c>
      <c r="M20">
        <f>M8/2</f>
        <v>3.28</v>
      </c>
      <c r="P20">
        <f>3.14*I20*M20</f>
        <v>70.498024</v>
      </c>
      <c r="Q20">
        <f>AVERAGE(P20:P21)</f>
        <v>76.451307</v>
      </c>
      <c r="R20">
        <f>STDEVP(P20:P21)</f>
        <v>5.95328300000001</v>
      </c>
    </row>
    <row r="21" spans="9:16">
      <c r="I21">
        <f>I9/2</f>
        <v>7.19</v>
      </c>
      <c r="M21">
        <f>M9/2</f>
        <v>3.65</v>
      </c>
      <c r="P21">
        <f>3.14*I21*M21</f>
        <v>82.40459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M40973陈妮</dc:creator>
  <cp:lastModifiedBy>63161</cp:lastModifiedBy>
  <dcterms:created xsi:type="dcterms:W3CDTF">2024-05-20T10:26:00Z</dcterms:created>
  <dcterms:modified xsi:type="dcterms:W3CDTF">2024-08-06T09:23:31Z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E84C6216240744D5941C4B22045A0138_13</vt:lpwstr>
  </property>
  <property fmtid="{D5CDD505-2E9C-101B-9397-08002B2CF9AE}" pid="3" name="KSOProductBuildVer">
    <vt:lpwstr>2052-12.1.0.17147</vt:lpwstr>
  </property>
</Properties>
</file>