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https://ostatemailokstate-my.sharepoint.com/personal/debbie_cunningham_okstate_edu/Documents/Desktop/PeerJ submission/"/>
    </mc:Choice>
  </mc:AlternateContent>
  <xr:revisionPtr revIDLastSave="3" documentId="8_{BAF05741-B427-4F4A-A043-03375A35D40C}" xr6:coauthVersionLast="47" xr6:coauthVersionMax="47" xr10:uidLastSave="{9D673A0F-654A-45F4-80C4-8D450E5CDAEC}"/>
  <bookViews>
    <workbookView xWindow="-28920" yWindow="-120" windowWidth="29040" windowHeight="15720" xr2:uid="{00000000-000D-0000-FFFF-FFFF00000000}"/>
  </bookViews>
  <sheets>
    <sheet name="Sheet1" sheetId="1" r:id="rId1"/>
    <sheet name="Sheet2" sheetId="2" r:id="rId2"/>
  </sheets>
  <definedNames>
    <definedName name="_xlnm._FilterDatabase" localSheetId="0" hidden="1">Sheet1!$A$1:$BW$178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uri="GoogleSheetsCustomDataVersion1">
      <go:sheetsCustomData xmlns:go="http://customooxmlschemas.google.com/" r:id="rId5" roundtripDataSignature="AMtx7mg/jF+q7TGHcprTzH+E6zEZhoNHfg=="/>
    </ext>
  </extLst>
</workbook>
</file>

<file path=xl/calcChain.xml><?xml version="1.0" encoding="utf-8"?>
<calcChain xmlns="http://schemas.openxmlformats.org/spreadsheetml/2006/main">
  <c r="CP68" i="1" l="1"/>
  <c r="CQ69" i="1"/>
  <c r="CP69" i="1"/>
  <c r="CN68" i="1"/>
  <c r="CN69" i="1"/>
  <c r="CQ37" i="1"/>
  <c r="CP38" i="1"/>
  <c r="CP37" i="1"/>
  <c r="CM20" i="1"/>
  <c r="CM21" i="1"/>
  <c r="CM22" i="1"/>
  <c r="CM23" i="1"/>
  <c r="CM24" i="1"/>
  <c r="CM25" i="1"/>
  <c r="CM26" i="1"/>
  <c r="CM27" i="1"/>
  <c r="CM28" i="1"/>
  <c r="CM29" i="1"/>
  <c r="CM30" i="1"/>
  <c r="CM31" i="1"/>
  <c r="CM32" i="1"/>
  <c r="CM33" i="1"/>
  <c r="CM34" i="1"/>
  <c r="CM36" i="1"/>
  <c r="CM37" i="1"/>
  <c r="CM38" i="1"/>
  <c r="CM39" i="1"/>
  <c r="CM40" i="1"/>
  <c r="CM41" i="1"/>
  <c r="CM44" i="1"/>
  <c r="CM45" i="1"/>
  <c r="CM46" i="1"/>
  <c r="CM47" i="1"/>
  <c r="CM48" i="1"/>
  <c r="CM50" i="1"/>
  <c r="CM52" i="1"/>
  <c r="CM53" i="1"/>
  <c r="CM54" i="1"/>
  <c r="CM55" i="1"/>
  <c r="CM56" i="1"/>
  <c r="CM57" i="1"/>
  <c r="CM58" i="1"/>
  <c r="CM59" i="1"/>
  <c r="CM60" i="1"/>
  <c r="CM63" i="1"/>
  <c r="CM64" i="1"/>
  <c r="CM65" i="1"/>
  <c r="CM66" i="1"/>
  <c r="CM67" i="1"/>
  <c r="CM68" i="1"/>
  <c r="CM69" i="1"/>
  <c r="CM71" i="1"/>
  <c r="CM72" i="1"/>
  <c r="CM73" i="1"/>
  <c r="CM74" i="1"/>
  <c r="CM75" i="1"/>
  <c r="CM76" i="1"/>
  <c r="CM78" i="1"/>
  <c r="CM80" i="1"/>
  <c r="CM81" i="1"/>
  <c r="CN20" i="1"/>
  <c r="CN21" i="1"/>
  <c r="CN22" i="1"/>
  <c r="CN23" i="1"/>
  <c r="CN24" i="1"/>
  <c r="CN25" i="1"/>
  <c r="CN26" i="1"/>
  <c r="CN27" i="1"/>
  <c r="CN28" i="1"/>
  <c r="CN29" i="1"/>
  <c r="CN30" i="1"/>
  <c r="CN31" i="1"/>
  <c r="CN32" i="1"/>
  <c r="CN33" i="1"/>
  <c r="CN34" i="1"/>
  <c r="CN36" i="1"/>
  <c r="CN37" i="1"/>
  <c r="CN38" i="1"/>
  <c r="CN39" i="1"/>
  <c r="CN40" i="1"/>
  <c r="CN41" i="1"/>
  <c r="CN44" i="1"/>
  <c r="CN45" i="1"/>
  <c r="CN46" i="1"/>
  <c r="CN47" i="1"/>
  <c r="CN48" i="1"/>
  <c r="CN50" i="1"/>
  <c r="CN52" i="1"/>
  <c r="CN53" i="1"/>
  <c r="CN54" i="1"/>
  <c r="CN55" i="1"/>
  <c r="CN56" i="1"/>
  <c r="CN57" i="1"/>
  <c r="CN58" i="1"/>
  <c r="CN59" i="1"/>
  <c r="CN60" i="1"/>
  <c r="CN63" i="1"/>
  <c r="CN64" i="1"/>
  <c r="CN65" i="1"/>
  <c r="CN66" i="1"/>
  <c r="CN67" i="1"/>
  <c r="CN71" i="1"/>
  <c r="CN72" i="1"/>
  <c r="CN73" i="1"/>
  <c r="CN74" i="1"/>
  <c r="CN75" i="1"/>
  <c r="CN76" i="1"/>
  <c r="CN78" i="1"/>
  <c r="CN80" i="1"/>
  <c r="CN81" i="1"/>
  <c r="CQ76" i="1"/>
  <c r="CP76" i="1"/>
  <c r="CQ75" i="1"/>
  <c r="CP75" i="1"/>
  <c r="CQ74" i="1"/>
  <c r="CP74" i="1"/>
  <c r="CQ71" i="1"/>
  <c r="CP71" i="1"/>
  <c r="CQ65" i="1"/>
  <c r="CP65" i="1"/>
  <c r="CQ60" i="1"/>
  <c r="CP60" i="1"/>
  <c r="CQ59" i="1"/>
  <c r="CP59" i="1"/>
  <c r="CQ58" i="1"/>
  <c r="CP58" i="1"/>
  <c r="CQ57" i="1"/>
  <c r="CP57" i="1"/>
  <c r="CQ56" i="1"/>
  <c r="CP56" i="1"/>
  <c r="CQ52" i="1"/>
  <c r="CP52" i="1"/>
  <c r="CQ50" i="1"/>
  <c r="CP50" i="1"/>
  <c r="CQ41" i="1"/>
  <c r="CP41" i="1"/>
  <c r="CQ40" i="1"/>
  <c r="CP40" i="1"/>
  <c r="CQ39" i="1"/>
  <c r="CP39" i="1"/>
  <c r="CQ38" i="1"/>
  <c r="CQ36" i="1"/>
  <c r="CP36" i="1"/>
  <c r="CQ34" i="1"/>
  <c r="CP34" i="1"/>
  <c r="CQ32" i="1"/>
  <c r="CP32" i="1"/>
  <c r="CQ31" i="1"/>
  <c r="CP31" i="1"/>
  <c r="CQ29" i="1"/>
  <c r="CP29" i="1"/>
  <c r="CQ27" i="1"/>
  <c r="CP27" i="1"/>
  <c r="CQ25" i="1"/>
  <c r="CP25" i="1"/>
  <c r="CQ23" i="1"/>
  <c r="CP23" i="1"/>
  <c r="CQ21" i="1"/>
  <c r="CP21" i="1"/>
  <c r="CQ72" i="1"/>
  <c r="CP72" i="1"/>
  <c r="CQ54" i="1"/>
  <c r="CP54" i="1"/>
  <c r="CQ68" i="1"/>
  <c r="CQ64" i="1"/>
  <c r="CP64" i="1"/>
  <c r="CQ63" i="1"/>
  <c r="CP63" i="1"/>
  <c r="CQ55" i="1"/>
  <c r="CP55" i="1"/>
  <c r="CQ81" i="1"/>
  <c r="CP81" i="1"/>
  <c r="CQ73" i="1"/>
  <c r="CP73" i="1"/>
  <c r="CQ80" i="1"/>
  <c r="CP80" i="1"/>
  <c r="CQ78" i="1"/>
  <c r="CP78" i="1"/>
  <c r="CQ66" i="1"/>
  <c r="CP66" i="1"/>
  <c r="CQ53" i="1"/>
  <c r="CP53" i="1"/>
  <c r="CQ67" i="1"/>
  <c r="CP67" i="1"/>
  <c r="CQ45" i="1"/>
  <c r="CP45" i="1"/>
  <c r="CQ47" i="1"/>
  <c r="CP47" i="1"/>
  <c r="CQ48" i="1"/>
  <c r="CP48" i="1"/>
  <c r="CQ46" i="1"/>
  <c r="CP46" i="1"/>
  <c r="CQ44" i="1"/>
  <c r="CP44" i="1"/>
  <c r="CQ33" i="1"/>
  <c r="CP33" i="1"/>
  <c r="CQ22" i="1"/>
  <c r="CP22" i="1"/>
  <c r="CQ28" i="1"/>
  <c r="CP28" i="1"/>
  <c r="CQ26" i="1"/>
  <c r="CP26" i="1"/>
  <c r="CQ24" i="1"/>
  <c r="CP24" i="1"/>
  <c r="CQ30" i="1"/>
  <c r="CP30" i="1"/>
  <c r="CQ20" i="1"/>
  <c r="CP20" i="1"/>
  <c r="CM19" i="1"/>
  <c r="CN19" i="1"/>
  <c r="CQ19" i="1"/>
  <c r="CP19" i="1"/>
  <c r="CQ18" i="1"/>
  <c r="CP18" i="1"/>
  <c r="CN18" i="1"/>
  <c r="CM18" i="1"/>
  <c r="CM17" i="1"/>
  <c r="CN17" i="1"/>
  <c r="CQ17" i="1"/>
  <c r="CP17" i="1"/>
  <c r="CP15" i="1"/>
  <c r="CP14" i="1"/>
  <c r="CQ15" i="1"/>
  <c r="CQ14" i="1"/>
  <c r="CQ13" i="1"/>
  <c r="CP13" i="1"/>
  <c r="CQ12" i="1"/>
  <c r="CP12" i="1"/>
  <c r="CN12" i="1"/>
  <c r="CN13" i="1"/>
  <c r="CN14" i="1"/>
  <c r="CN15" i="1"/>
  <c r="CM12" i="1"/>
  <c r="CM13" i="1"/>
  <c r="CM14" i="1"/>
  <c r="CM15" i="1"/>
  <c r="CP11" i="1"/>
  <c r="CN10" i="1"/>
  <c r="CN11" i="1"/>
  <c r="CM10" i="1"/>
  <c r="CM11" i="1"/>
  <c r="CQ11" i="1"/>
  <c r="CQ10" i="1"/>
  <c r="CP10" i="1"/>
  <c r="CN9" i="1"/>
  <c r="CM9" i="1"/>
  <c r="CM7" i="1"/>
  <c r="CQ5" i="1"/>
  <c r="CQ3" i="1"/>
  <c r="CQ4" i="1"/>
  <c r="CP3" i="1"/>
  <c r="CQ9" i="1"/>
  <c r="CP9" i="1"/>
  <c r="CP5" i="1"/>
  <c r="CP7" i="1"/>
  <c r="CQ7" i="1"/>
  <c r="CP4" i="1"/>
  <c r="CP2" i="1"/>
  <c r="CN3" i="1"/>
  <c r="CM3" i="1"/>
  <c r="CM4" i="1"/>
  <c r="CM5" i="1"/>
  <c r="CM2" i="1"/>
  <c r="CN4" i="1"/>
  <c r="CN5" i="1"/>
  <c r="CN7" i="1"/>
  <c r="CN2" i="1"/>
  <c r="CQ2" i="1"/>
  <c r="BP71" i="1"/>
  <c r="BP30" i="1"/>
  <c r="BP15" i="1"/>
  <c r="BP12" i="1"/>
  <c r="BP9" i="1"/>
  <c r="BD81" i="1"/>
  <c r="BD80" i="1"/>
  <c r="BD79" i="1"/>
  <c r="BD78" i="1"/>
  <c r="BD77" i="1"/>
  <c r="BD76" i="1"/>
  <c r="BD75" i="1"/>
  <c r="BD74" i="1"/>
  <c r="BD73" i="1"/>
  <c r="BD72" i="1"/>
  <c r="BD71" i="1"/>
  <c r="BD70" i="1"/>
  <c r="BD69" i="1"/>
  <c r="BD68" i="1"/>
  <c r="BD67" i="1"/>
  <c r="BD66" i="1"/>
  <c r="BD65" i="1"/>
  <c r="BD64" i="1"/>
  <c r="BD63" i="1"/>
  <c r="BD62" i="1"/>
  <c r="BD61" i="1"/>
  <c r="BD60" i="1"/>
  <c r="BD59" i="1"/>
  <c r="BD58" i="1"/>
  <c r="BD57" i="1"/>
  <c r="BD56" i="1"/>
  <c r="BD55" i="1"/>
  <c r="BD54" i="1"/>
  <c r="BD53" i="1"/>
  <c r="BD52" i="1"/>
  <c r="BD51" i="1"/>
  <c r="BD50" i="1"/>
  <c r="BD49" i="1"/>
  <c r="BD48" i="1"/>
  <c r="BD47" i="1"/>
  <c r="BD46" i="1"/>
  <c r="BD45" i="1"/>
  <c r="BD44" i="1"/>
  <c r="BD43" i="1"/>
  <c r="BD42" i="1"/>
  <c r="BD41" i="1"/>
  <c r="BD40" i="1"/>
  <c r="BD39" i="1"/>
  <c r="BD38" i="1"/>
  <c r="BD37" i="1"/>
  <c r="BD36" i="1"/>
  <c r="BD35" i="1"/>
  <c r="BD34" i="1"/>
  <c r="BD33" i="1"/>
  <c r="BD32" i="1"/>
  <c r="BD31" i="1"/>
  <c r="BD30" i="1"/>
  <c r="BD29" i="1"/>
  <c r="BD28" i="1"/>
  <c r="BD27" i="1"/>
  <c r="BD26" i="1"/>
  <c r="BD25" i="1"/>
  <c r="BD24" i="1"/>
  <c r="BD23" i="1"/>
  <c r="BD22" i="1"/>
  <c r="BD21" i="1"/>
  <c r="BD20" i="1"/>
  <c r="BD19" i="1"/>
  <c r="BD18" i="1"/>
  <c r="BD17" i="1"/>
  <c r="BD16" i="1"/>
  <c r="BD15" i="1"/>
  <c r="BD14" i="1"/>
  <c r="BD13" i="1"/>
  <c r="BD12" i="1"/>
  <c r="BD11" i="1"/>
  <c r="BD10" i="1"/>
  <c r="BD9" i="1"/>
  <c r="BD8" i="1"/>
  <c r="BD7" i="1"/>
  <c r="BD6" i="1"/>
  <c r="BD5" i="1"/>
  <c r="BD4" i="1"/>
  <c r="BD3" i="1"/>
  <c r="BD2" i="1"/>
  <c r="BI81" i="1"/>
  <c r="BI80" i="1"/>
  <c r="BI79" i="1"/>
  <c r="BI78" i="1"/>
  <c r="BI77" i="1"/>
  <c r="BI76" i="1"/>
  <c r="BI75" i="1"/>
  <c r="BI74" i="1"/>
  <c r="BI73" i="1"/>
  <c r="BI72" i="1"/>
  <c r="BI71" i="1"/>
  <c r="BI70" i="1"/>
  <c r="BI69" i="1"/>
  <c r="BI68" i="1"/>
  <c r="BI67" i="1"/>
  <c r="BI66" i="1"/>
  <c r="BI65" i="1"/>
  <c r="BI64" i="1"/>
  <c r="BI63" i="1"/>
  <c r="BI62" i="1"/>
  <c r="BI61" i="1"/>
  <c r="BI60" i="1"/>
  <c r="BI59" i="1"/>
  <c r="BI58" i="1"/>
  <c r="BI57" i="1"/>
  <c r="BI56" i="1"/>
  <c r="BI55" i="1"/>
  <c r="BI54" i="1"/>
  <c r="BI53" i="1"/>
  <c r="BI52" i="1"/>
  <c r="BI51" i="1"/>
  <c r="BI50" i="1"/>
  <c r="BI49" i="1"/>
  <c r="BI48" i="1"/>
  <c r="BI47" i="1"/>
  <c r="BI46" i="1"/>
  <c r="BI45" i="1"/>
  <c r="BI44" i="1"/>
  <c r="BI43" i="1"/>
  <c r="BI42" i="1"/>
  <c r="BI41" i="1"/>
  <c r="BI40" i="1"/>
  <c r="BI39" i="1"/>
  <c r="BI38" i="1"/>
  <c r="BI37" i="1"/>
  <c r="BI36" i="1"/>
  <c r="BI35" i="1"/>
  <c r="BI34" i="1"/>
  <c r="BI33" i="1"/>
  <c r="BI32" i="1"/>
  <c r="BI31" i="1"/>
  <c r="BI30" i="1"/>
  <c r="BI29" i="1"/>
  <c r="BI28" i="1"/>
  <c r="BI27" i="1"/>
  <c r="BI26" i="1"/>
  <c r="BI25" i="1"/>
  <c r="BI24" i="1"/>
  <c r="BI23" i="1"/>
  <c r="BI22" i="1"/>
  <c r="BI21" i="1"/>
  <c r="BI20" i="1"/>
  <c r="BI19" i="1"/>
  <c r="BI18" i="1"/>
  <c r="BI17" i="1"/>
  <c r="BI16" i="1"/>
  <c r="BI15" i="1"/>
  <c r="BI14" i="1"/>
  <c r="BI13" i="1"/>
  <c r="BI12" i="1"/>
  <c r="BI11" i="1"/>
  <c r="BI10" i="1"/>
  <c r="BI9" i="1"/>
  <c r="BI8" i="1"/>
  <c r="BI7" i="1"/>
  <c r="BI6" i="1"/>
  <c r="BI5" i="1"/>
  <c r="BI4" i="1"/>
  <c r="BI3" i="1"/>
  <c r="BI2" i="1"/>
  <c r="AY81" i="1"/>
  <c r="AY80" i="1"/>
  <c r="AY79" i="1"/>
  <c r="AY78" i="1"/>
  <c r="AY77" i="1"/>
  <c r="AY76" i="1"/>
  <c r="AY75" i="1"/>
  <c r="AY74" i="1"/>
  <c r="AY73" i="1"/>
  <c r="AY72" i="1"/>
  <c r="AY71" i="1"/>
  <c r="AY70" i="1"/>
  <c r="AY69" i="1"/>
  <c r="AY68" i="1"/>
  <c r="AY67" i="1"/>
  <c r="AY66" i="1"/>
  <c r="AY65" i="1"/>
  <c r="AY64" i="1"/>
  <c r="AY63" i="1"/>
  <c r="AY62" i="1"/>
  <c r="AY61" i="1"/>
  <c r="AY60" i="1"/>
  <c r="AY59" i="1"/>
  <c r="AY58" i="1"/>
  <c r="AY57" i="1"/>
  <c r="AY56" i="1"/>
  <c r="AY55" i="1"/>
  <c r="AY54" i="1"/>
  <c r="AY53" i="1"/>
  <c r="AY52" i="1"/>
  <c r="AY51" i="1"/>
  <c r="AY50" i="1"/>
  <c r="AY49" i="1"/>
  <c r="AY48" i="1"/>
  <c r="AY47" i="1"/>
  <c r="AY46" i="1"/>
  <c r="AY45" i="1"/>
  <c r="AY44" i="1"/>
  <c r="AY43" i="1"/>
  <c r="AY42" i="1"/>
  <c r="AY41" i="1"/>
  <c r="AY40" i="1"/>
  <c r="AY39" i="1"/>
  <c r="AY38" i="1"/>
  <c r="AY37" i="1"/>
  <c r="AY36" i="1"/>
  <c r="AY35" i="1"/>
  <c r="AY34" i="1"/>
  <c r="AY33" i="1"/>
  <c r="AY32" i="1"/>
  <c r="AY31" i="1"/>
  <c r="AY30" i="1"/>
  <c r="AY29" i="1"/>
  <c r="AY28" i="1"/>
  <c r="AY27" i="1"/>
  <c r="AY26" i="1"/>
  <c r="AY25" i="1"/>
  <c r="AY24" i="1"/>
  <c r="AY23" i="1"/>
  <c r="AY22" i="1"/>
  <c r="AY21" i="1"/>
  <c r="AY20" i="1"/>
  <c r="AY19" i="1"/>
  <c r="AY18" i="1"/>
  <c r="AY17" i="1"/>
  <c r="AY16" i="1"/>
  <c r="AY15" i="1"/>
  <c r="AY14" i="1"/>
  <c r="AY13" i="1"/>
  <c r="AY12" i="1"/>
  <c r="AY11" i="1"/>
  <c r="AY10" i="1"/>
  <c r="AY9" i="1"/>
  <c r="AY8" i="1"/>
  <c r="AY7" i="1"/>
  <c r="AY6" i="1"/>
  <c r="AY5" i="1"/>
  <c r="AY4" i="1"/>
  <c r="AY3" i="1"/>
  <c r="AY2" i="1"/>
  <c r="BP19" i="1"/>
  <c r="BP39" i="1"/>
  <c r="BP81" i="1"/>
  <c r="BP78" i="1"/>
  <c r="BP75" i="1"/>
  <c r="BP67" i="1"/>
  <c r="BP66" i="1"/>
  <c r="BP60" i="1"/>
  <c r="BP58" i="1"/>
  <c r="BP57" i="1"/>
  <c r="BP53" i="1"/>
  <c r="BP41" i="1"/>
  <c r="BP40" i="1"/>
  <c r="BP4" i="1"/>
  <c r="BP38" i="1"/>
  <c r="BP37" i="1"/>
  <c r="BP36" i="1"/>
  <c r="BP34" i="1"/>
  <c r="BP33" i="1"/>
  <c r="BP32" i="1"/>
  <c r="BP28" i="1"/>
  <c r="BP27" i="1"/>
  <c r="BP26" i="1"/>
  <c r="BP24" i="1"/>
  <c r="BP22" i="1"/>
  <c r="BP21" i="1"/>
  <c r="BP20" i="1"/>
  <c r="BP17" i="1"/>
  <c r="BP13" i="1"/>
  <c r="BP11" i="1"/>
  <c r="BP10" i="1"/>
  <c r="BP8" i="1"/>
  <c r="BP7" i="1"/>
  <c r="BP6" i="1"/>
  <c r="BP5" i="1"/>
  <c r="BP3" i="1"/>
  <c r="BP2" i="1"/>
  <c r="AT81" i="1"/>
  <c r="AT80" i="1"/>
  <c r="AT79" i="1"/>
  <c r="AT78" i="1"/>
  <c r="AT77" i="1"/>
  <c r="AT76" i="1"/>
  <c r="AT75" i="1"/>
  <c r="AT74" i="1"/>
  <c r="AT73" i="1"/>
  <c r="AT72" i="1"/>
  <c r="AT71" i="1"/>
  <c r="AT70" i="1"/>
  <c r="AT69" i="1"/>
  <c r="AT68" i="1"/>
  <c r="AT67" i="1"/>
  <c r="AT66" i="1"/>
  <c r="AT65" i="1"/>
  <c r="AT64" i="1"/>
  <c r="AT63" i="1"/>
  <c r="AT62" i="1"/>
  <c r="AT61" i="1"/>
  <c r="AT60" i="1"/>
  <c r="AT59" i="1"/>
  <c r="AT58" i="1"/>
  <c r="AT57" i="1"/>
  <c r="AT56" i="1"/>
  <c r="AT55" i="1"/>
  <c r="AT54" i="1"/>
  <c r="AT53" i="1"/>
  <c r="AT52" i="1"/>
  <c r="AT51" i="1"/>
  <c r="AT50" i="1"/>
  <c r="AT49" i="1"/>
  <c r="AT48" i="1"/>
  <c r="AT47" i="1"/>
  <c r="AT46" i="1"/>
  <c r="AT45" i="1"/>
  <c r="AT44" i="1"/>
  <c r="AT43" i="1"/>
  <c r="AT42" i="1"/>
  <c r="AT41" i="1"/>
  <c r="AT40" i="1"/>
  <c r="AT39" i="1"/>
  <c r="AT38" i="1"/>
  <c r="AT37" i="1"/>
  <c r="AT36" i="1"/>
  <c r="AT35" i="1"/>
  <c r="AT34" i="1"/>
  <c r="AT33" i="1"/>
  <c r="AT32" i="1"/>
  <c r="AT31" i="1"/>
  <c r="AT30" i="1"/>
  <c r="AT29" i="1"/>
  <c r="AT28" i="1"/>
  <c r="AT27" i="1"/>
  <c r="AT26" i="1"/>
  <c r="AT25" i="1"/>
  <c r="AT24" i="1"/>
  <c r="AT23" i="1"/>
  <c r="AT22" i="1"/>
  <c r="AT21" i="1"/>
  <c r="AT20" i="1"/>
  <c r="AT19" i="1"/>
  <c r="AT18" i="1"/>
  <c r="AT17" i="1"/>
  <c r="AT16" i="1"/>
  <c r="AT15" i="1"/>
  <c r="AT14" i="1"/>
  <c r="AT13" i="1"/>
  <c r="AT12" i="1"/>
  <c r="AT11" i="1"/>
  <c r="AT10" i="1"/>
  <c r="AT9" i="1"/>
  <c r="AT8" i="1"/>
  <c r="AT7" i="1"/>
  <c r="AT6" i="1"/>
  <c r="AT5" i="1"/>
  <c r="AT4" i="1"/>
  <c r="AT3" i="1"/>
  <c r="AT2" i="1"/>
  <c r="AO81" i="1"/>
  <c r="AO80" i="1"/>
  <c r="AO79" i="1"/>
  <c r="AO78" i="1"/>
  <c r="AO77" i="1"/>
  <c r="AO76" i="1"/>
  <c r="AO75" i="1"/>
  <c r="AO74" i="1"/>
  <c r="AO73" i="1"/>
  <c r="AO72" i="1"/>
  <c r="AO71" i="1"/>
  <c r="AO70" i="1"/>
  <c r="AO69" i="1"/>
  <c r="AO68" i="1"/>
  <c r="AO67" i="1"/>
  <c r="AO66" i="1"/>
  <c r="AO65" i="1"/>
  <c r="AO64" i="1"/>
  <c r="AO63" i="1"/>
  <c r="AO62" i="1"/>
  <c r="AO61" i="1"/>
  <c r="AO60" i="1"/>
  <c r="AO59" i="1"/>
  <c r="AO58" i="1"/>
  <c r="AO57" i="1"/>
  <c r="AO56" i="1"/>
  <c r="AO55" i="1"/>
  <c r="AO54" i="1"/>
  <c r="AO53" i="1"/>
  <c r="AO52" i="1"/>
  <c r="AO51" i="1"/>
  <c r="AO50" i="1"/>
  <c r="AO49" i="1"/>
  <c r="AO48" i="1"/>
  <c r="AO47" i="1"/>
  <c r="AO46" i="1"/>
  <c r="AO45" i="1"/>
  <c r="AO44" i="1"/>
  <c r="AO43" i="1"/>
  <c r="AO42" i="1"/>
  <c r="AO41" i="1"/>
  <c r="AO40" i="1"/>
  <c r="AO39" i="1"/>
  <c r="AO38" i="1"/>
  <c r="AO37" i="1"/>
  <c r="AO36" i="1"/>
  <c r="AO35" i="1"/>
  <c r="AO34" i="1"/>
  <c r="AO33" i="1"/>
  <c r="AO32" i="1"/>
  <c r="AO31" i="1"/>
  <c r="AO30" i="1"/>
  <c r="AO29" i="1"/>
  <c r="AO28" i="1"/>
  <c r="AO27" i="1"/>
  <c r="AO26" i="1"/>
  <c r="AO25" i="1"/>
  <c r="AO24" i="1"/>
  <c r="AO23" i="1"/>
  <c r="AO22" i="1"/>
  <c r="AO21" i="1"/>
  <c r="AO20" i="1"/>
  <c r="AO19" i="1"/>
  <c r="AO18" i="1"/>
  <c r="AO17" i="1"/>
  <c r="AO16" i="1"/>
  <c r="AO15" i="1"/>
  <c r="AO14" i="1"/>
  <c r="AO13" i="1"/>
  <c r="AO12" i="1"/>
  <c r="AO11" i="1"/>
  <c r="AO10" i="1"/>
  <c r="AO9" i="1"/>
  <c r="AO8" i="1"/>
  <c r="AO7" i="1"/>
  <c r="AO6" i="1"/>
  <c r="AO5" i="1"/>
  <c r="AO4" i="1"/>
  <c r="AO3" i="1"/>
  <c r="AO2" i="1"/>
  <c r="AJ3" i="1"/>
  <c r="AJ2" i="1"/>
  <c r="AJ81" i="1"/>
  <c r="AJ80" i="1"/>
  <c r="AJ79" i="1"/>
  <c r="AJ78" i="1"/>
  <c r="AJ77" i="1"/>
  <c r="AJ76" i="1"/>
  <c r="AJ75" i="1"/>
  <c r="AJ74" i="1"/>
  <c r="AJ73" i="1"/>
  <c r="AJ72" i="1"/>
  <c r="AJ71" i="1"/>
  <c r="AJ70" i="1"/>
  <c r="AJ69" i="1"/>
  <c r="AJ68" i="1"/>
  <c r="AJ67" i="1"/>
  <c r="AJ66" i="1"/>
  <c r="AJ65" i="1"/>
  <c r="AJ64" i="1"/>
  <c r="AJ63" i="1"/>
  <c r="AJ62" i="1"/>
  <c r="AJ61" i="1"/>
  <c r="AJ60" i="1"/>
  <c r="AJ59" i="1"/>
  <c r="AJ58" i="1"/>
  <c r="AJ57" i="1"/>
  <c r="AJ56" i="1"/>
  <c r="AJ55" i="1"/>
  <c r="AJ54" i="1"/>
  <c r="AJ53" i="1"/>
  <c r="AJ52" i="1"/>
  <c r="AJ51" i="1"/>
  <c r="AJ50" i="1"/>
  <c r="AJ49" i="1"/>
  <c r="AJ48" i="1"/>
  <c r="AJ47" i="1"/>
  <c r="AJ46" i="1"/>
  <c r="AJ45" i="1"/>
  <c r="AJ44" i="1"/>
  <c r="AJ43" i="1"/>
  <c r="AJ42" i="1"/>
  <c r="AJ41" i="1"/>
  <c r="AJ40" i="1"/>
  <c r="AJ39" i="1"/>
  <c r="AJ38" i="1"/>
  <c r="AJ37" i="1"/>
  <c r="AJ36" i="1"/>
  <c r="AJ35" i="1"/>
  <c r="AJ34" i="1"/>
  <c r="AJ33" i="1"/>
  <c r="AJ32" i="1"/>
  <c r="AJ31" i="1"/>
  <c r="AJ30" i="1"/>
  <c r="AJ29" i="1"/>
  <c r="AJ28" i="1"/>
  <c r="AJ27" i="1"/>
  <c r="AJ26" i="1"/>
  <c r="AJ25" i="1"/>
  <c r="AJ24" i="1"/>
  <c r="AJ23" i="1"/>
  <c r="AJ22" i="1"/>
  <c r="AJ21" i="1"/>
  <c r="AJ20" i="1"/>
  <c r="AJ19" i="1"/>
  <c r="AJ18" i="1"/>
  <c r="AJ17" i="1"/>
  <c r="AJ16" i="1"/>
  <c r="AJ15" i="1"/>
  <c r="AJ14" i="1"/>
  <c r="AJ13" i="1"/>
  <c r="AJ12" i="1"/>
  <c r="AJ11" i="1"/>
  <c r="AJ10" i="1"/>
  <c r="AJ9" i="1"/>
  <c r="AJ8" i="1"/>
  <c r="AJ7" i="1"/>
  <c r="AJ6" i="1"/>
  <c r="AJ5" i="1"/>
  <c r="AJ4" i="1"/>
  <c r="AE81" i="1"/>
  <c r="AE80" i="1"/>
  <c r="AE79" i="1"/>
  <c r="AE78" i="1"/>
  <c r="AE77" i="1"/>
  <c r="AE76" i="1"/>
  <c r="AE75" i="1"/>
  <c r="AE74" i="1"/>
  <c r="AE73" i="1"/>
  <c r="AE72" i="1"/>
  <c r="AE71" i="1"/>
  <c r="AE70" i="1"/>
  <c r="AE69" i="1"/>
  <c r="AE68" i="1"/>
  <c r="AE67" i="1"/>
  <c r="AE66" i="1"/>
  <c r="AE65" i="1"/>
  <c r="AE64" i="1"/>
  <c r="AE63" i="1"/>
  <c r="AE62" i="1"/>
  <c r="AE61" i="1"/>
  <c r="AE60" i="1"/>
  <c r="AE59" i="1"/>
  <c r="AE58" i="1"/>
  <c r="AE57" i="1"/>
  <c r="AE56" i="1"/>
  <c r="AE55" i="1"/>
  <c r="AE54" i="1"/>
  <c r="AE53" i="1"/>
  <c r="AE52" i="1"/>
  <c r="AE51" i="1"/>
  <c r="AE50" i="1"/>
  <c r="AE49" i="1"/>
  <c r="AE48" i="1"/>
  <c r="AE47" i="1"/>
  <c r="AE46" i="1"/>
  <c r="AE45" i="1"/>
  <c r="AE44" i="1"/>
  <c r="AE43" i="1"/>
  <c r="AE42" i="1"/>
  <c r="AE41" i="1"/>
  <c r="AE40" i="1"/>
  <c r="AE39" i="1"/>
  <c r="AE38" i="1"/>
  <c r="AE37" i="1"/>
  <c r="AE36" i="1"/>
  <c r="AE35" i="1"/>
  <c r="AE34" i="1"/>
  <c r="AE33" i="1"/>
  <c r="AE32" i="1"/>
  <c r="AE31" i="1"/>
  <c r="AE30" i="1"/>
  <c r="AE29" i="1"/>
  <c r="AE28" i="1"/>
  <c r="AE27" i="1"/>
  <c r="AE26" i="1"/>
  <c r="AE25" i="1"/>
  <c r="AE24" i="1"/>
  <c r="AE23" i="1"/>
  <c r="AE22" i="1"/>
  <c r="AE21" i="1"/>
  <c r="AE20" i="1"/>
  <c r="AE19" i="1"/>
  <c r="AE18" i="1"/>
  <c r="AE17" i="1"/>
  <c r="AE16" i="1"/>
  <c r="AE15" i="1"/>
  <c r="AE14" i="1"/>
  <c r="AE13" i="1"/>
  <c r="AE12" i="1"/>
  <c r="AE11" i="1"/>
  <c r="AE10" i="1"/>
  <c r="AE9" i="1"/>
  <c r="AE8" i="1"/>
  <c r="AE7" i="1"/>
  <c r="AE6" i="1"/>
  <c r="AE5" i="1"/>
  <c r="AE4" i="1"/>
  <c r="AE3" i="1"/>
  <c r="Z81" i="1"/>
  <c r="Z80" i="1"/>
  <c r="Z79" i="1"/>
  <c r="Z78" i="1"/>
  <c r="Z77" i="1"/>
  <c r="Z76" i="1"/>
  <c r="Z75" i="1"/>
  <c r="Z74" i="1"/>
  <c r="Z73" i="1"/>
  <c r="Z72" i="1"/>
  <c r="Z71" i="1"/>
  <c r="Z70" i="1"/>
  <c r="Z69" i="1"/>
  <c r="Z68" i="1"/>
  <c r="Z67" i="1"/>
  <c r="Z66" i="1"/>
  <c r="Z65" i="1"/>
  <c r="Z64" i="1"/>
  <c r="Z63" i="1"/>
  <c r="Z62" i="1"/>
  <c r="Z61" i="1"/>
  <c r="Z60" i="1"/>
  <c r="Z59" i="1"/>
  <c r="Z58" i="1"/>
  <c r="Z57" i="1"/>
  <c r="Z56" i="1"/>
  <c r="Z55" i="1"/>
  <c r="Z54" i="1"/>
  <c r="Z53" i="1"/>
  <c r="Z52" i="1"/>
  <c r="Z51" i="1"/>
  <c r="Z50" i="1"/>
  <c r="Z49" i="1"/>
  <c r="Z48" i="1"/>
  <c r="Z47" i="1"/>
  <c r="Z46" i="1"/>
  <c r="Z45" i="1"/>
  <c r="Z44" i="1"/>
  <c r="Z43" i="1"/>
  <c r="Z42" i="1"/>
  <c r="Z41" i="1"/>
  <c r="Z40" i="1"/>
  <c r="Z39" i="1"/>
  <c r="Z38" i="1"/>
  <c r="Z37" i="1"/>
  <c r="Z36" i="1"/>
  <c r="Z35" i="1"/>
  <c r="Z34" i="1"/>
  <c r="Z33" i="1"/>
  <c r="Z32" i="1"/>
  <c r="Z31" i="1"/>
  <c r="Z30" i="1"/>
  <c r="Z29" i="1"/>
  <c r="Z28" i="1"/>
  <c r="Z27" i="1"/>
  <c r="Z26" i="1"/>
  <c r="Z25" i="1"/>
  <c r="Z24" i="1"/>
  <c r="Z23" i="1"/>
  <c r="Z22" i="1"/>
  <c r="Z21" i="1"/>
  <c r="Z20" i="1"/>
  <c r="Z19" i="1"/>
  <c r="Z18" i="1"/>
  <c r="Z17" i="1"/>
  <c r="Z16" i="1"/>
  <c r="Z15" i="1"/>
  <c r="Z14" i="1"/>
  <c r="Z13" i="1"/>
  <c r="Z12" i="1"/>
  <c r="Z11" i="1"/>
  <c r="Z10" i="1"/>
  <c r="Z9" i="1"/>
  <c r="Z8" i="1"/>
  <c r="Z7" i="1"/>
  <c r="Z6" i="1"/>
  <c r="Z5" i="1"/>
  <c r="Z4" i="1"/>
  <c r="Z3" i="1"/>
  <c r="U81" i="1"/>
  <c r="U80" i="1"/>
  <c r="U79" i="1"/>
  <c r="U78" i="1"/>
  <c r="U77" i="1"/>
  <c r="U76" i="1"/>
  <c r="U75" i="1"/>
  <c r="U74" i="1"/>
  <c r="U73" i="1"/>
  <c r="U72" i="1"/>
  <c r="U71" i="1"/>
  <c r="U70" i="1"/>
  <c r="U69" i="1"/>
  <c r="U68" i="1"/>
  <c r="U67" i="1"/>
  <c r="U66" i="1"/>
  <c r="U65" i="1"/>
  <c r="U64" i="1"/>
  <c r="U63" i="1"/>
  <c r="U62" i="1"/>
  <c r="U61" i="1"/>
  <c r="U60" i="1"/>
  <c r="U59" i="1"/>
  <c r="U58" i="1"/>
  <c r="U57" i="1"/>
  <c r="U56" i="1"/>
  <c r="U55" i="1"/>
  <c r="U54" i="1"/>
  <c r="U53" i="1"/>
  <c r="U52" i="1"/>
  <c r="U51" i="1"/>
  <c r="U50" i="1"/>
  <c r="U49" i="1"/>
  <c r="U48" i="1"/>
  <c r="U47" i="1"/>
  <c r="U46" i="1"/>
  <c r="U45" i="1"/>
  <c r="U44" i="1"/>
  <c r="U43" i="1"/>
  <c r="U42" i="1"/>
  <c r="U41" i="1"/>
  <c r="U40" i="1"/>
  <c r="U39" i="1"/>
  <c r="U38" i="1"/>
  <c r="U37" i="1"/>
  <c r="U36" i="1"/>
  <c r="U35" i="1"/>
  <c r="U34" i="1"/>
  <c r="U33" i="1"/>
  <c r="U32" i="1"/>
  <c r="U31" i="1"/>
  <c r="U30" i="1"/>
  <c r="U29" i="1"/>
  <c r="U28" i="1"/>
  <c r="U27" i="1"/>
  <c r="U26" i="1"/>
  <c r="U25" i="1"/>
  <c r="U24" i="1"/>
  <c r="U23" i="1"/>
  <c r="U22" i="1"/>
  <c r="U21" i="1"/>
  <c r="U20" i="1"/>
  <c r="U19" i="1"/>
  <c r="U18" i="1"/>
  <c r="U17" i="1"/>
  <c r="U16" i="1"/>
  <c r="U15" i="1"/>
  <c r="U14" i="1"/>
  <c r="U13" i="1"/>
  <c r="U12" i="1"/>
  <c r="U11" i="1"/>
  <c r="U10" i="1"/>
  <c r="U9" i="1"/>
  <c r="U8" i="1"/>
  <c r="U7" i="1"/>
  <c r="U6" i="1"/>
  <c r="U5" i="1"/>
  <c r="U4" i="1"/>
  <c r="U3" i="1"/>
  <c r="P81" i="1"/>
  <c r="P80" i="1"/>
  <c r="P79" i="1"/>
  <c r="P78" i="1"/>
  <c r="P77" i="1"/>
  <c r="P76" i="1"/>
  <c r="P75" i="1"/>
  <c r="P74" i="1"/>
  <c r="P73" i="1"/>
  <c r="P72" i="1"/>
  <c r="P71" i="1"/>
  <c r="P70" i="1"/>
  <c r="P69" i="1"/>
  <c r="P68" i="1"/>
  <c r="P67" i="1"/>
  <c r="P66" i="1"/>
  <c r="P65" i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P8" i="1"/>
  <c r="P7" i="1"/>
  <c r="P6" i="1"/>
  <c r="P5" i="1"/>
  <c r="P4" i="1"/>
  <c r="P3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K4" i="1"/>
  <c r="K3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60" i="1"/>
  <c r="J59" i="1"/>
  <c r="J58" i="1"/>
  <c r="J57" i="1"/>
  <c r="J56" i="1"/>
  <c r="J55" i="1"/>
  <c r="J54" i="1"/>
  <c r="J22" i="1"/>
  <c r="J21" i="1"/>
  <c r="J20" i="1"/>
  <c r="J19" i="1"/>
  <c r="J18" i="1"/>
  <c r="J17" i="1"/>
  <c r="J16" i="1"/>
  <c r="J15" i="1"/>
  <c r="J14" i="1"/>
  <c r="J13" i="1"/>
  <c r="J12" i="1"/>
  <c r="J8" i="1"/>
  <c r="J9" i="1"/>
  <c r="J10" i="1"/>
  <c r="J11" i="1"/>
  <c r="J53" i="1"/>
  <c r="AE2" i="1"/>
  <c r="Z2" i="1"/>
  <c r="U2" i="1"/>
  <c r="P2" i="1"/>
  <c r="J7" i="1"/>
  <c r="J6" i="1"/>
  <c r="J5" i="1"/>
  <c r="J4" i="1"/>
  <c r="J3" i="1"/>
  <c r="J2" i="1"/>
  <c r="K2" i="1"/>
</calcChain>
</file>

<file path=xl/sharedStrings.xml><?xml version="1.0" encoding="utf-8"?>
<sst xmlns="http://schemas.openxmlformats.org/spreadsheetml/2006/main" count="1689" uniqueCount="243">
  <si>
    <t>Fish Number</t>
  </si>
  <si>
    <t>Type</t>
  </si>
  <si>
    <t>Source tank</t>
  </si>
  <si>
    <t>Born</t>
  </si>
  <si>
    <t>Died</t>
  </si>
  <si>
    <t>Position in rack</t>
  </si>
  <si>
    <t>Treatment</t>
  </si>
  <si>
    <t>Neighbor?</t>
  </si>
  <si>
    <t>Picture?</t>
  </si>
  <si>
    <t>Day 30</t>
  </si>
  <si>
    <t>Day 90</t>
  </si>
  <si>
    <t>measured by</t>
  </si>
  <si>
    <t>measurement 1</t>
  </si>
  <si>
    <t>weight 1</t>
  </si>
  <si>
    <t>size 1</t>
  </si>
  <si>
    <t>Day 120</t>
  </si>
  <si>
    <t>measurement 2</t>
  </si>
  <si>
    <t>weight 2</t>
  </si>
  <si>
    <t>size 2</t>
  </si>
  <si>
    <t>Day 150</t>
  </si>
  <si>
    <t>measurement 3</t>
  </si>
  <si>
    <t>weight 3</t>
  </si>
  <si>
    <t>size 3</t>
  </si>
  <si>
    <t>Day 180</t>
  </si>
  <si>
    <t>measurement 4</t>
  </si>
  <si>
    <t>weight 4</t>
  </si>
  <si>
    <t>size 4</t>
  </si>
  <si>
    <t>Day 210</t>
  </si>
  <si>
    <t>measurement 5</t>
  </si>
  <si>
    <t>weight 5</t>
  </si>
  <si>
    <t>size 5</t>
  </si>
  <si>
    <t>Day 240</t>
  </si>
  <si>
    <t>measurement 6</t>
  </si>
  <si>
    <t>weight 6</t>
  </si>
  <si>
    <t>size 6</t>
  </si>
  <si>
    <t>Day 270</t>
  </si>
  <si>
    <t>measurement 7</t>
  </si>
  <si>
    <t>weight 7</t>
  </si>
  <si>
    <t>size 7</t>
  </si>
  <si>
    <t>Day 300</t>
  </si>
  <si>
    <t>measurement 8</t>
  </si>
  <si>
    <t>weight 8</t>
  </si>
  <si>
    <t>size 8</t>
  </si>
  <si>
    <t xml:space="preserve">size </t>
  </si>
  <si>
    <t>survived to end?</t>
  </si>
  <si>
    <t>date mated to male</t>
  </si>
  <si>
    <t>30 days after placing male</t>
  </si>
  <si>
    <t>Date male out</t>
  </si>
  <si>
    <t>Male species</t>
  </si>
  <si>
    <t>Male population</t>
  </si>
  <si>
    <t>male size</t>
  </si>
  <si>
    <t>Reproduced?</t>
  </si>
  <si>
    <t>date of first brood</t>
  </si>
  <si>
    <t>number of babies first brood</t>
  </si>
  <si>
    <t>date of second brood</t>
  </si>
  <si>
    <t>number of babies second brood</t>
  </si>
  <si>
    <t>date of third brood</t>
  </si>
  <si>
    <t>number of babies third brood</t>
  </si>
  <si>
    <t>Comments</t>
  </si>
  <si>
    <t>empty</t>
  </si>
  <si>
    <t>Date of social choice experiment</t>
  </si>
  <si>
    <t>time</t>
  </si>
  <si>
    <t>population stimulus fish</t>
  </si>
  <si>
    <t>sizes stimulus fish</t>
  </si>
  <si>
    <t>average size stimulus fish</t>
  </si>
  <si>
    <t>Trial 1 time with two fish</t>
  </si>
  <si>
    <t>Trail 1 time with one fish</t>
  </si>
  <si>
    <t>Trial 2 time with two fish</t>
  </si>
  <si>
    <t>Trial 2 time with one fish</t>
  </si>
  <si>
    <t>Sum time with one fish</t>
  </si>
  <si>
    <t>Sum time with two fish</t>
  </si>
  <si>
    <t>two fish first presentation</t>
  </si>
  <si>
    <t>sum time on left side</t>
  </si>
  <si>
    <t>sum time on right side</t>
  </si>
  <si>
    <t>Euthanized?</t>
  </si>
  <si>
    <t>Pictures?</t>
  </si>
  <si>
    <t>comments</t>
  </si>
  <si>
    <t>Poecilia formosa Genome line</t>
  </si>
  <si>
    <t>n/a</t>
  </si>
  <si>
    <t>TG4F6</t>
  </si>
  <si>
    <t>EnN</t>
  </si>
  <si>
    <t>no</t>
  </si>
  <si>
    <t>Yes</t>
  </si>
  <si>
    <t>Tyler</t>
  </si>
  <si>
    <t>Ingo</t>
  </si>
  <si>
    <t>P. mexicana</t>
  </si>
  <si>
    <t>Oxolatan</t>
  </si>
  <si>
    <t>3N</t>
  </si>
  <si>
    <t>32,32,33</t>
  </si>
  <si>
    <t>R</t>
  </si>
  <si>
    <t>YES</t>
  </si>
  <si>
    <t>Preserved in 5% Paraformaldehyde in  10X PBS then transferred into 10X PBS 6 days later</t>
  </si>
  <si>
    <t>TG4F1</t>
  </si>
  <si>
    <t>EN</t>
  </si>
  <si>
    <t>yes</t>
  </si>
  <si>
    <t>33,29,29</t>
  </si>
  <si>
    <t>L</t>
  </si>
  <si>
    <t>TG4F7</t>
  </si>
  <si>
    <t>nEN</t>
  </si>
  <si>
    <t>male died</t>
  </si>
  <si>
    <t>P. latipinna</t>
  </si>
  <si>
    <t>Airport Ditch</t>
  </si>
  <si>
    <t>Thursday, March 10, 2022</t>
  </si>
  <si>
    <t>34,35,37</t>
  </si>
  <si>
    <t>Preserved in 5% Paraformaldehyde in 10X PBS then transferred into 10X PBS 6 days later</t>
  </si>
  <si>
    <t>TG4F3</t>
  </si>
  <si>
    <t>nEnN</t>
  </si>
  <si>
    <t>2 babies were dead, 2 babies from second brood were dead</t>
  </si>
  <si>
    <t>30,34,34</t>
  </si>
  <si>
    <t>TG4F2</t>
  </si>
  <si>
    <t>TG4F8</t>
  </si>
  <si>
    <t>Thursday, April 14, 2022</t>
  </si>
  <si>
    <t>27,31,29</t>
  </si>
  <si>
    <t>GH 68</t>
  </si>
  <si>
    <t>29-Mar-22 (found dead)</t>
  </si>
  <si>
    <t>TG4B3</t>
  </si>
  <si>
    <t>Debbie</t>
  </si>
  <si>
    <t>GH</t>
  </si>
  <si>
    <t>TG3B8</t>
  </si>
  <si>
    <t>38,35,32</t>
  </si>
  <si>
    <t>TG3F4</t>
  </si>
  <si>
    <t>35,33,32</t>
  </si>
  <si>
    <t>TG3F5</t>
  </si>
  <si>
    <t>27,33,35</t>
  </si>
  <si>
    <t>LF top left</t>
  </si>
  <si>
    <t>TG3B9</t>
  </si>
  <si>
    <t>32,33,38</t>
  </si>
  <si>
    <t>TG3B10</t>
  </si>
  <si>
    <t>33,27,37</t>
  </si>
  <si>
    <t>TG3F9</t>
  </si>
  <si>
    <t>no male</t>
  </si>
  <si>
    <t>41,33,32</t>
  </si>
  <si>
    <t>TG3F12</t>
  </si>
  <si>
    <t>33,39,32</t>
  </si>
  <si>
    <t>LF top right</t>
  </si>
  <si>
    <t>22-Dec-21 (accidental chemical pollution)</t>
  </si>
  <si>
    <t>TG4F4</t>
  </si>
  <si>
    <t>Tyler &amp; Debbie</t>
  </si>
  <si>
    <t>Debbie &amp; Tyler</t>
  </si>
  <si>
    <t>male died 22-Dec-21 (accidental chemical pollution)</t>
  </si>
  <si>
    <t>TG3F1</t>
  </si>
  <si>
    <t>Tyler &amp; Chance</t>
  </si>
  <si>
    <t>33,39,33</t>
  </si>
  <si>
    <t>TG3F2</t>
  </si>
  <si>
    <t>39,33,33</t>
  </si>
  <si>
    <t>TG3F3</t>
  </si>
  <si>
    <t>37,34,33</t>
  </si>
  <si>
    <t>TG3F6</t>
  </si>
  <si>
    <t>Steve's Ditch</t>
  </si>
  <si>
    <t>46,35,51</t>
  </si>
  <si>
    <t>TG3F7</t>
  </si>
  <si>
    <t>35,38,32</t>
  </si>
  <si>
    <t>TG3F8</t>
  </si>
  <si>
    <t>TG3F10</t>
  </si>
  <si>
    <t>51,47,48</t>
  </si>
  <si>
    <t>TG3F11</t>
  </si>
  <si>
    <t>TG3F13</t>
  </si>
  <si>
    <t>46,35,47</t>
  </si>
  <si>
    <t>TG3B1</t>
  </si>
  <si>
    <t>15*: 12 on 12/15/21 and 3 born late on 12/19/21</t>
  </si>
  <si>
    <t>TG3B2</t>
  </si>
  <si>
    <t>37,39,33</t>
  </si>
  <si>
    <t>TG3B3</t>
  </si>
  <si>
    <t>33,34,36</t>
  </si>
  <si>
    <t>TG4B1</t>
  </si>
  <si>
    <t>49,37,38</t>
  </si>
  <si>
    <t>TG4B4</t>
  </si>
  <si>
    <t>46,39,49</t>
  </si>
  <si>
    <t>TG4B6</t>
  </si>
  <si>
    <t>TG4B9</t>
  </si>
  <si>
    <t>36,37,33</t>
  </si>
  <si>
    <t>TG4B11</t>
  </si>
  <si>
    <t>male gone 30 Nov. 21</t>
  </si>
  <si>
    <t>TG4B12</t>
  </si>
  <si>
    <t>TG4B13</t>
  </si>
  <si>
    <t>TG3B5</t>
  </si>
  <si>
    <t>1 baby was dead</t>
  </si>
  <si>
    <t>47,37,39</t>
  </si>
  <si>
    <t>TG3B6</t>
  </si>
  <si>
    <t>51,49,47</t>
  </si>
  <si>
    <t>TG3B7</t>
  </si>
  <si>
    <t>TG3B11</t>
  </si>
  <si>
    <t>46,51,38</t>
  </si>
  <si>
    <t>TG3B12</t>
  </si>
  <si>
    <t>TG3B13</t>
  </si>
  <si>
    <t>TG3B4</t>
  </si>
  <si>
    <t>02-Jan-22 (Euthanized due to  infection)</t>
  </si>
  <si>
    <t>TG2B13</t>
  </si>
  <si>
    <t>TG2B8</t>
  </si>
  <si>
    <t>TG2B3</t>
  </si>
  <si>
    <t>TG4B5</t>
  </si>
  <si>
    <t>TG2F11</t>
  </si>
  <si>
    <t>TG2F13</t>
  </si>
  <si>
    <t>36,35,35</t>
  </si>
  <si>
    <t>TG2F8</t>
  </si>
  <si>
    <t>TG2F5</t>
  </si>
  <si>
    <t>TG2F3</t>
  </si>
  <si>
    <t>TG4B2</t>
  </si>
  <si>
    <t>TG4F5</t>
  </si>
  <si>
    <t>TG4F9</t>
  </si>
  <si>
    <t>TG4F12</t>
  </si>
  <si>
    <t>TG2F12</t>
  </si>
  <si>
    <t>TG2F10</t>
  </si>
  <si>
    <t>TG4B7</t>
  </si>
  <si>
    <t>TG2B1</t>
  </si>
  <si>
    <t>TG2B2</t>
  </si>
  <si>
    <t>17-Nov-21(Euthanized for possible ich infection)</t>
  </si>
  <si>
    <t>TG2B10</t>
  </si>
  <si>
    <t>19-Nov-21 (Removed from experiment for possible ich infection)</t>
  </si>
  <si>
    <t>TG2B6</t>
  </si>
  <si>
    <t>TG2F1</t>
  </si>
  <si>
    <t>TG1F2</t>
  </si>
  <si>
    <t>TG2F7</t>
  </si>
  <si>
    <t>TG2F4</t>
  </si>
  <si>
    <t>TG4B8</t>
  </si>
  <si>
    <t>TG2F6</t>
  </si>
  <si>
    <t>TG2F2</t>
  </si>
  <si>
    <t>TG1F1</t>
  </si>
  <si>
    <t>TG4F10</t>
  </si>
  <si>
    <t>male died Jan 18 2022</t>
  </si>
  <si>
    <t>TG4F13</t>
  </si>
  <si>
    <t>TG2B4</t>
  </si>
  <si>
    <t>TG2B7</t>
  </si>
  <si>
    <t>TG2B12</t>
  </si>
  <si>
    <t>died Aug. 4, replaced Aug 5</t>
  </si>
  <si>
    <t>TG2B5</t>
  </si>
  <si>
    <t>22-Nov-21 (Euthanized due to infection)</t>
  </si>
  <si>
    <t>TG2B9</t>
  </si>
  <si>
    <t>TG2B11</t>
  </si>
  <si>
    <t>TG2F9</t>
  </si>
  <si>
    <t>TG4F11</t>
  </si>
  <si>
    <t>TG4B10</t>
  </si>
  <si>
    <t>male died 6-Dec-21</t>
  </si>
  <si>
    <t>37,38,31</t>
  </si>
  <si>
    <t>38,35,36</t>
  </si>
  <si>
    <t>Dissection date</t>
  </si>
  <si>
    <t># of offspring</t>
  </si>
  <si>
    <t>Aug 28 22</t>
  </si>
  <si>
    <t>unfert eggs</t>
  </si>
  <si>
    <t>fert eggs</t>
  </si>
  <si>
    <t>undev. Ovary</t>
  </si>
  <si>
    <t>underdev ovary</t>
  </si>
  <si>
    <t>very small ovary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</si>
</sst>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[$-C09]dd\-mmmm\-yyyy"/>
    <numFmt numFmtId="165" formatCode="d/m/yyyy"/>
    <numFmt numFmtId="166" formatCode="0.0"/>
    <numFmt numFmtId="167" formatCode="[$-F800]dddd\,\ mmmm\ dd\,\ yyyy"/>
    <numFmt numFmtId="168" formatCode="[$-409]d\-mmm\-yy;@"/>
    <numFmt numFmtId="169" formatCode="[$-409]dd\-mmm\-yy;@"/>
    <numFmt numFmtId="170" formatCode="[$-409]d\-mmm\-yyyy;@"/>
    <numFmt numFmtId="171" formatCode="[$-409]mmmm\ d\,\ yyyy;@"/>
    <numFmt numFmtId="172" formatCode="[$-F400]h:mm:ss\ AM/PM"/>
  </numFmts>
  <fonts count="9" x14ac:knownFonts="1">
    <font>
      <sz val="12"/>
      <color rgb="FF000000"/>
      <name val="Arial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theme="1"/>
      <name val="Calibri"/>
      <family val="2"/>
    </font>
    <font>
      <sz val="12"/>
      <color rgb="FF000000"/>
      <name val="Arial"/>
      <family val="2"/>
    </font>
    <font>
      <sz val="12"/>
      <color theme="1"/>
      <name val="Arial"/>
      <family val="2"/>
    </font>
    <font>
      <b/>
      <sz val="12"/>
      <color rgb="FF000000"/>
      <name val="Arial"/>
      <family val="2"/>
    </font>
    <font>
      <b/>
      <sz val="12"/>
      <color rgb="FF000000"/>
      <name val="Arial"/>
      <family val="2"/>
    </font>
    <font>
      <sz val="1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0000"/>
        <bgColor rgb="FFFF0000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</borders>
  <cellStyleXfs count="1">
    <xf numFmtId="0" fontId="0" fillId="0" borderId="0"/>
  </cellStyleXfs>
  <cellXfs count="150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164" fontId="1" fillId="0" borderId="1" xfId="0" applyNumberFormat="1" applyFont="1" applyBorder="1" applyAlignment="1">
      <alignment horizontal="center"/>
    </xf>
    <xf numFmtId="165" fontId="1" fillId="0" borderId="1" xfId="0" applyNumberFormat="1" applyFont="1" applyBorder="1" applyAlignment="1">
      <alignment horizontal="center"/>
    </xf>
    <xf numFmtId="49" fontId="1" fillId="0" borderId="1" xfId="0" applyNumberFormat="1" applyFont="1" applyBorder="1" applyAlignment="1">
      <alignment horizontal="left"/>
    </xf>
    <xf numFmtId="166" fontId="1" fillId="2" borderId="1" xfId="0" applyNumberFormat="1" applyFont="1" applyFill="1" applyBorder="1" applyAlignment="1">
      <alignment horizontal="right"/>
    </xf>
    <xf numFmtId="1" fontId="1" fillId="2" borderId="1" xfId="0" applyNumberFormat="1" applyFont="1" applyFill="1" applyBorder="1" applyAlignment="1">
      <alignment horizontal="right"/>
    </xf>
    <xf numFmtId="165" fontId="1" fillId="0" borderId="1" xfId="0" applyNumberFormat="1" applyFont="1" applyBorder="1"/>
    <xf numFmtId="0" fontId="1" fillId="2" borderId="1" xfId="0" applyFont="1" applyFill="1" applyBorder="1"/>
    <xf numFmtId="0" fontId="2" fillId="0" borderId="1" xfId="0" applyFont="1" applyBorder="1"/>
    <xf numFmtId="0" fontId="2" fillId="0" borderId="2" xfId="0" applyFont="1" applyBorder="1"/>
    <xf numFmtId="0" fontId="2" fillId="0" borderId="1" xfId="0" applyFont="1" applyBorder="1" applyAlignment="1">
      <alignment horizontal="center"/>
    </xf>
    <xf numFmtId="165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left"/>
    </xf>
    <xf numFmtId="166" fontId="2" fillId="2" borderId="1" xfId="0" applyNumberFormat="1" applyFont="1" applyFill="1" applyBorder="1" applyAlignment="1">
      <alignment horizontal="right"/>
    </xf>
    <xf numFmtId="1" fontId="2" fillId="2" borderId="1" xfId="0" applyNumberFormat="1" applyFont="1" applyFill="1" applyBorder="1" applyAlignment="1">
      <alignment horizontal="right"/>
    </xf>
    <xf numFmtId="0" fontId="2" fillId="2" borderId="1" xfId="0" applyFont="1" applyFill="1" applyBorder="1"/>
    <xf numFmtId="164" fontId="2" fillId="0" borderId="1" xfId="0" applyNumberFormat="1" applyFont="1" applyBorder="1" applyAlignment="1">
      <alignment horizontal="center"/>
    </xf>
    <xf numFmtId="0" fontId="0" fillId="3" borderId="0" xfId="0" applyFill="1"/>
    <xf numFmtId="167" fontId="0" fillId="0" borderId="0" xfId="0" applyNumberFormat="1"/>
    <xf numFmtId="168" fontId="0" fillId="0" borderId="0" xfId="0" applyNumberFormat="1"/>
    <xf numFmtId="168" fontId="4" fillId="0" borderId="0" xfId="0" applyNumberFormat="1" applyFont="1"/>
    <xf numFmtId="167" fontId="1" fillId="0" borderId="1" xfId="0" applyNumberFormat="1" applyFont="1" applyBorder="1" applyAlignment="1">
      <alignment horizontal="center"/>
    </xf>
    <xf numFmtId="167" fontId="2" fillId="0" borderId="1" xfId="0" applyNumberFormat="1" applyFont="1" applyBorder="1" applyAlignment="1">
      <alignment horizontal="center"/>
    </xf>
    <xf numFmtId="49" fontId="4" fillId="0" borderId="2" xfId="0" applyNumberFormat="1" applyFont="1" applyBorder="1"/>
    <xf numFmtId="49" fontId="4" fillId="0" borderId="0" xfId="0" applyNumberFormat="1" applyFont="1"/>
    <xf numFmtId="169" fontId="0" fillId="0" borderId="0" xfId="0" applyNumberFormat="1"/>
    <xf numFmtId="170" fontId="0" fillId="0" borderId="0" xfId="0" applyNumberFormat="1"/>
    <xf numFmtId="169" fontId="1" fillId="0" borderId="1" xfId="0" applyNumberFormat="1" applyFont="1" applyBorder="1" applyAlignment="1">
      <alignment horizontal="center"/>
    </xf>
    <xf numFmtId="169" fontId="4" fillId="0" borderId="0" xfId="0" applyNumberFormat="1" applyFont="1"/>
    <xf numFmtId="169" fontId="2" fillId="0" borderId="1" xfId="0" applyNumberFormat="1" applyFont="1" applyBorder="1" applyAlignment="1">
      <alignment horizontal="center"/>
    </xf>
    <xf numFmtId="164" fontId="1" fillId="0" borderId="2" xfId="0" applyNumberFormat="1" applyFont="1" applyBorder="1" applyAlignment="1">
      <alignment horizontal="center"/>
    </xf>
    <xf numFmtId="164" fontId="2" fillId="0" borderId="2" xfId="0" applyNumberFormat="1" applyFont="1" applyBorder="1" applyAlignment="1">
      <alignment horizontal="center"/>
    </xf>
    <xf numFmtId="0" fontId="2" fillId="0" borderId="0" xfId="0" applyFont="1"/>
    <xf numFmtId="0" fontId="3" fillId="0" borderId="0" xfId="0" applyFont="1"/>
    <xf numFmtId="171" fontId="1" fillId="0" borderId="1" xfId="0" applyNumberFormat="1" applyFont="1" applyBorder="1" applyAlignment="1">
      <alignment horizontal="center"/>
    </xf>
    <xf numFmtId="171" fontId="0" fillId="0" borderId="0" xfId="0" applyNumberFormat="1"/>
    <xf numFmtId="171" fontId="2" fillId="0" borderId="1" xfId="0" applyNumberFormat="1" applyFont="1" applyBorder="1" applyAlignment="1">
      <alignment horizontal="center"/>
    </xf>
    <xf numFmtId="171" fontId="2" fillId="0" borderId="1" xfId="0" applyNumberFormat="1" applyFont="1" applyBorder="1"/>
    <xf numFmtId="0" fontId="4" fillId="0" borderId="0" xfId="0" applyFont="1"/>
    <xf numFmtId="0" fontId="0" fillId="4" borderId="0" xfId="0" applyFill="1"/>
    <xf numFmtId="167" fontId="0" fillId="4" borderId="0" xfId="0" applyNumberFormat="1" applyFill="1"/>
    <xf numFmtId="169" fontId="0" fillId="4" borderId="0" xfId="0" applyNumberFormat="1" applyFill="1"/>
    <xf numFmtId="49" fontId="4" fillId="4" borderId="0" xfId="0" applyNumberFormat="1" applyFont="1" applyFill="1"/>
    <xf numFmtId="168" fontId="0" fillId="4" borderId="0" xfId="0" applyNumberFormat="1" applyFill="1"/>
    <xf numFmtId="171" fontId="0" fillId="4" borderId="0" xfId="0" applyNumberFormat="1" applyFill="1"/>
    <xf numFmtId="168" fontId="4" fillId="4" borderId="0" xfId="0" applyNumberFormat="1" applyFont="1" applyFill="1"/>
    <xf numFmtId="170" fontId="0" fillId="4" borderId="0" xfId="0" applyNumberFormat="1" applyFill="1"/>
    <xf numFmtId="0" fontId="1" fillId="0" borderId="1" xfId="0" applyFont="1" applyBorder="1" applyAlignment="1">
      <alignment horizontal="center"/>
    </xf>
    <xf numFmtId="166" fontId="1" fillId="0" borderId="1" xfId="0" applyNumberFormat="1" applyFont="1" applyBorder="1" applyAlignment="1">
      <alignment horizontal="right"/>
    </xf>
    <xf numFmtId="1" fontId="1" fillId="0" borderId="1" xfId="0" applyNumberFormat="1" applyFont="1" applyBorder="1" applyAlignment="1">
      <alignment horizontal="right"/>
    </xf>
    <xf numFmtId="166" fontId="2" fillId="0" borderId="1" xfId="0" applyNumberFormat="1" applyFont="1" applyBorder="1" applyAlignment="1">
      <alignment horizontal="right"/>
    </xf>
    <xf numFmtId="1" fontId="2" fillId="0" borderId="1" xfId="0" applyNumberFormat="1" applyFont="1" applyBorder="1" applyAlignment="1">
      <alignment horizontal="right"/>
    </xf>
    <xf numFmtId="14" fontId="0" fillId="0" borderId="0" xfId="0" applyNumberFormat="1"/>
    <xf numFmtId="0" fontId="0" fillId="5" borderId="0" xfId="0" applyFill="1"/>
    <xf numFmtId="15" fontId="0" fillId="0" borderId="0" xfId="0" applyNumberFormat="1"/>
    <xf numFmtId="169" fontId="4" fillId="4" borderId="0" xfId="0" applyNumberFormat="1" applyFont="1" applyFill="1"/>
    <xf numFmtId="0" fontId="4" fillId="4" borderId="0" xfId="0" applyFont="1" applyFill="1"/>
    <xf numFmtId="15" fontId="4" fillId="0" borderId="0" xfId="0" applyNumberFormat="1" applyFont="1"/>
    <xf numFmtId="1" fontId="2" fillId="2" borderId="2" xfId="0" applyNumberFormat="1" applyFont="1" applyFill="1" applyBorder="1" applyAlignment="1">
      <alignment horizontal="right"/>
    </xf>
    <xf numFmtId="164" fontId="1" fillId="0" borderId="4" xfId="0" applyNumberFormat="1" applyFont="1" applyBorder="1" applyAlignment="1">
      <alignment horizontal="center"/>
    </xf>
    <xf numFmtId="164" fontId="2" fillId="0" borderId="4" xfId="0" applyNumberFormat="1" applyFont="1" applyBorder="1" applyAlignment="1">
      <alignment horizontal="center"/>
    </xf>
    <xf numFmtId="0" fontId="1" fillId="2" borderId="3" xfId="0" applyFont="1" applyFill="1" applyBorder="1"/>
    <xf numFmtId="0" fontId="6" fillId="0" borderId="3" xfId="0" applyFont="1" applyBorder="1"/>
    <xf numFmtId="0" fontId="0" fillId="5" borderId="3" xfId="0" applyFill="1" applyBorder="1"/>
    <xf numFmtId="0" fontId="0" fillId="0" borderId="3" xfId="0" applyBorder="1"/>
    <xf numFmtId="0" fontId="0" fillId="3" borderId="3" xfId="0" applyFill="1" applyBorder="1"/>
    <xf numFmtId="0" fontId="0" fillId="4" borderId="3" xfId="0" applyFill="1" applyBorder="1"/>
    <xf numFmtId="1" fontId="2" fillId="2" borderId="3" xfId="0" applyNumberFormat="1" applyFont="1" applyFill="1" applyBorder="1" applyAlignment="1">
      <alignment horizontal="right"/>
    </xf>
    <xf numFmtId="0" fontId="2" fillId="0" borderId="3" xfId="0" applyFont="1" applyBorder="1"/>
    <xf numFmtId="170" fontId="1" fillId="0" borderId="4" xfId="0" applyNumberFormat="1" applyFont="1" applyBorder="1" applyAlignment="1">
      <alignment horizontal="center"/>
    </xf>
    <xf numFmtId="170" fontId="2" fillId="0" borderId="4" xfId="0" applyNumberFormat="1" applyFont="1" applyBorder="1" applyAlignment="1">
      <alignment horizontal="center"/>
    </xf>
    <xf numFmtId="0" fontId="2" fillId="2" borderId="3" xfId="0" applyFont="1" applyFill="1" applyBorder="1"/>
    <xf numFmtId="169" fontId="1" fillId="0" borderId="2" xfId="0" applyNumberFormat="1" applyFont="1" applyBorder="1" applyAlignment="1">
      <alignment horizontal="center"/>
    </xf>
    <xf numFmtId="169" fontId="2" fillId="0" borderId="2" xfId="0" applyNumberFormat="1" applyFont="1" applyBorder="1" applyAlignment="1">
      <alignment horizontal="center"/>
    </xf>
    <xf numFmtId="0" fontId="2" fillId="3" borderId="3" xfId="0" applyFont="1" applyFill="1" applyBorder="1"/>
    <xf numFmtId="168" fontId="0" fillId="0" borderId="3" xfId="0" applyNumberFormat="1" applyBorder="1"/>
    <xf numFmtId="0" fontId="1" fillId="0" borderId="3" xfId="0" applyFont="1" applyBorder="1"/>
    <xf numFmtId="0" fontId="4" fillId="3" borderId="3" xfId="0" applyFont="1" applyFill="1" applyBorder="1"/>
    <xf numFmtId="0" fontId="4" fillId="0" borderId="3" xfId="0" applyFont="1" applyBorder="1"/>
    <xf numFmtId="14" fontId="0" fillId="0" borderId="3" xfId="0" applyNumberFormat="1" applyBorder="1"/>
    <xf numFmtId="168" fontId="0" fillId="4" borderId="3" xfId="0" applyNumberFormat="1" applyFill="1" applyBorder="1"/>
    <xf numFmtId="15" fontId="4" fillId="4" borderId="0" xfId="0" applyNumberFormat="1" applyFont="1" applyFill="1"/>
    <xf numFmtId="164" fontId="1" fillId="0" borderId="0" xfId="0" applyNumberFormat="1" applyFont="1" applyAlignment="1">
      <alignment horizontal="center"/>
    </xf>
    <xf numFmtId="167" fontId="1" fillId="0" borderId="0" xfId="0" applyNumberFormat="1" applyFont="1" applyAlignment="1">
      <alignment horizontal="center"/>
    </xf>
    <xf numFmtId="172" fontId="1" fillId="0" borderId="0" xfId="0" applyNumberFormat="1" applyFont="1" applyAlignment="1">
      <alignment horizontal="center"/>
    </xf>
    <xf numFmtId="172" fontId="0" fillId="0" borderId="0" xfId="0" applyNumberFormat="1"/>
    <xf numFmtId="164" fontId="1" fillId="0" borderId="5" xfId="0" applyNumberFormat="1" applyFont="1" applyBorder="1" applyAlignment="1">
      <alignment horizontal="center"/>
    </xf>
    <xf numFmtId="14" fontId="1" fillId="0" borderId="1" xfId="0" applyNumberFormat="1" applyFont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0" fontId="7" fillId="0" borderId="0" xfId="0" applyFont="1"/>
    <xf numFmtId="1" fontId="0" fillId="0" borderId="0" xfId="0" applyNumberFormat="1"/>
    <xf numFmtId="0" fontId="6" fillId="0" borderId="0" xfId="0" applyFont="1"/>
    <xf numFmtId="0" fontId="1" fillId="0" borderId="0" xfId="0" applyFont="1"/>
    <xf numFmtId="15" fontId="0" fillId="0" borderId="3" xfId="0" applyNumberFormat="1" applyBorder="1"/>
    <xf numFmtId="167" fontId="0" fillId="0" borderId="0" xfId="0" applyNumberFormat="1" applyAlignment="1">
      <alignment horizontal="left"/>
    </xf>
    <xf numFmtId="14" fontId="0" fillId="4" borderId="0" xfId="0" applyNumberFormat="1" applyFill="1"/>
    <xf numFmtId="0" fontId="2" fillId="4" borderId="0" xfId="0" applyFont="1" applyFill="1"/>
    <xf numFmtId="167" fontId="0" fillId="4" borderId="0" xfId="0" applyNumberFormat="1" applyFill="1" applyAlignment="1">
      <alignment horizontal="left"/>
    </xf>
    <xf numFmtId="172" fontId="0" fillId="4" borderId="0" xfId="0" applyNumberFormat="1" applyFill="1"/>
    <xf numFmtId="0" fontId="3" fillId="4" borderId="0" xfId="0" applyFont="1" applyFill="1"/>
    <xf numFmtId="167" fontId="4" fillId="0" borderId="0" xfId="0" applyNumberFormat="1" applyFont="1" applyAlignment="1">
      <alignment horizontal="left"/>
    </xf>
    <xf numFmtId="0" fontId="0" fillId="6" borderId="0" xfId="0" applyFill="1"/>
    <xf numFmtId="167" fontId="0" fillId="6" borderId="0" xfId="0" applyNumberFormat="1" applyFill="1"/>
    <xf numFmtId="169" fontId="0" fillId="6" borderId="0" xfId="0" applyNumberFormat="1" applyFill="1"/>
    <xf numFmtId="49" fontId="4" fillId="6" borderId="0" xfId="0" applyNumberFormat="1" applyFont="1" applyFill="1"/>
    <xf numFmtId="168" fontId="0" fillId="6" borderId="0" xfId="0" applyNumberFormat="1" applyFill="1"/>
    <xf numFmtId="171" fontId="0" fillId="6" borderId="0" xfId="0" applyNumberFormat="1" applyFill="1"/>
    <xf numFmtId="168" fontId="4" fillId="6" borderId="0" xfId="0" applyNumberFormat="1" applyFont="1" applyFill="1"/>
    <xf numFmtId="0" fontId="0" fillId="6" borderId="3" xfId="0" applyFill="1" applyBorder="1"/>
    <xf numFmtId="14" fontId="0" fillId="6" borderId="0" xfId="0" applyNumberFormat="1" applyFill="1"/>
    <xf numFmtId="15" fontId="0" fillId="6" borderId="0" xfId="0" applyNumberFormat="1" applyFill="1"/>
    <xf numFmtId="170" fontId="0" fillId="6" borderId="0" xfId="0" applyNumberFormat="1" applyFill="1"/>
    <xf numFmtId="169" fontId="4" fillId="6" borderId="0" xfId="0" applyNumberFormat="1" applyFont="1" applyFill="1"/>
    <xf numFmtId="168" fontId="0" fillId="6" borderId="3" xfId="0" applyNumberFormat="1" applyFill="1" applyBorder="1"/>
    <xf numFmtId="0" fontId="4" fillId="6" borderId="3" xfId="0" applyFont="1" applyFill="1" applyBorder="1"/>
    <xf numFmtId="14" fontId="0" fillId="6" borderId="3" xfId="0" applyNumberFormat="1" applyFill="1" applyBorder="1"/>
    <xf numFmtId="15" fontId="4" fillId="6" borderId="0" xfId="0" applyNumberFormat="1" applyFont="1" applyFill="1"/>
    <xf numFmtId="0" fontId="4" fillId="6" borderId="0" xfId="0" applyFont="1" applyFill="1"/>
    <xf numFmtId="0" fontId="2" fillId="6" borderId="0" xfId="0" applyFont="1" applyFill="1"/>
    <xf numFmtId="167" fontId="0" fillId="6" borderId="0" xfId="0" applyNumberFormat="1" applyFill="1" applyAlignment="1">
      <alignment horizontal="left"/>
    </xf>
    <xf numFmtId="172" fontId="0" fillId="6" borderId="0" xfId="0" applyNumberFormat="1" applyFill="1"/>
    <xf numFmtId="1" fontId="0" fillId="6" borderId="0" xfId="0" applyNumberFormat="1" applyFill="1"/>
    <xf numFmtId="0" fontId="5" fillId="6" borderId="3" xfId="0" applyFont="1" applyFill="1" applyBorder="1"/>
    <xf numFmtId="15" fontId="0" fillId="6" borderId="3" xfId="0" applyNumberFormat="1" applyFill="1" applyBorder="1"/>
    <xf numFmtId="167" fontId="0" fillId="6" borderId="0" xfId="0" applyNumberFormat="1" applyFill="1" applyAlignment="1">
      <alignment horizontal="center"/>
    </xf>
    <xf numFmtId="0" fontId="8" fillId="6" borderId="0" xfId="0" applyFont="1" applyFill="1"/>
    <xf numFmtId="167" fontId="4" fillId="6" borderId="0" xfId="0" applyNumberFormat="1" applyFont="1" applyFill="1" applyAlignment="1">
      <alignment horizontal="left"/>
    </xf>
    <xf numFmtId="0" fontId="3" fillId="6" borderId="0" xfId="0" applyFont="1" applyFill="1"/>
    <xf numFmtId="16" fontId="4" fillId="6" borderId="0" xfId="0" applyNumberFormat="1" applyFont="1" applyFill="1"/>
    <xf numFmtId="0" fontId="0" fillId="7" borderId="0" xfId="0" applyFill="1"/>
    <xf numFmtId="167" fontId="0" fillId="7" borderId="0" xfId="0" applyNumberFormat="1" applyFill="1"/>
    <xf numFmtId="169" fontId="0" fillId="7" borderId="0" xfId="0" applyNumberFormat="1" applyFill="1"/>
    <xf numFmtId="49" fontId="4" fillId="7" borderId="0" xfId="0" applyNumberFormat="1" applyFont="1" applyFill="1"/>
    <xf numFmtId="168" fontId="0" fillId="7" borderId="0" xfId="0" applyNumberFormat="1" applyFill="1"/>
    <xf numFmtId="171" fontId="0" fillId="7" borderId="0" xfId="0" applyNumberFormat="1" applyFill="1"/>
    <xf numFmtId="168" fontId="4" fillId="7" borderId="0" xfId="0" applyNumberFormat="1" applyFont="1" applyFill="1"/>
    <xf numFmtId="15" fontId="0" fillId="7" borderId="0" xfId="0" applyNumberFormat="1" applyFill="1"/>
    <xf numFmtId="0" fontId="0" fillId="7" borderId="3" xfId="0" applyFill="1" applyBorder="1"/>
    <xf numFmtId="170" fontId="0" fillId="7" borderId="0" xfId="0" applyNumberFormat="1" applyFill="1"/>
    <xf numFmtId="169" fontId="4" fillId="7" borderId="0" xfId="0" applyNumberFormat="1" applyFont="1" applyFill="1"/>
    <xf numFmtId="168" fontId="0" fillId="7" borderId="3" xfId="0" applyNumberFormat="1" applyFill="1" applyBorder="1"/>
    <xf numFmtId="15" fontId="0" fillId="7" borderId="3" xfId="0" applyNumberFormat="1" applyFill="1" applyBorder="1"/>
    <xf numFmtId="15" fontId="4" fillId="7" borderId="0" xfId="0" applyNumberFormat="1" applyFont="1" applyFill="1"/>
    <xf numFmtId="0" fontId="4" fillId="7" borderId="0" xfId="0" applyFont="1" applyFill="1"/>
    <xf numFmtId="14" fontId="0" fillId="7" borderId="0" xfId="0" applyNumberFormat="1" applyFill="1"/>
    <xf numFmtId="0" fontId="2" fillId="7" borderId="0" xfId="0" applyFont="1" applyFill="1"/>
    <xf numFmtId="167" fontId="0" fillId="7" borderId="0" xfId="0" applyNumberFormat="1" applyFill="1" applyAlignment="1">
      <alignment horizontal="left"/>
    </xf>
    <xf numFmtId="172" fontId="0" fillId="7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L993"/>
  <sheetViews>
    <sheetView tabSelected="1" zoomScale="91" zoomScaleNormal="91" workbookViewId="0">
      <pane xSplit="7" ySplit="21" topLeftCell="H65" activePane="bottomRight" state="frozen"/>
      <selection pane="topRight" activeCell="H1" sqref="H1"/>
      <selection pane="bottomLeft" activeCell="A22" sqref="A22"/>
      <selection pane="bottomRight" sqref="A1:XFD1"/>
    </sheetView>
  </sheetViews>
  <sheetFormatPr defaultColWidth="11.44140625" defaultRowHeight="15" customHeight="1" x14ac:dyDescent="0.2"/>
  <cols>
    <col min="1" max="1" width="20.5546875" customWidth="1"/>
    <col min="2" max="2" width="9.44140625" customWidth="1"/>
    <col min="3" max="3" width="16" customWidth="1"/>
    <col min="4" max="4" width="25.5546875" style="20" customWidth="1"/>
    <col min="5" max="5" width="19.44140625" style="27" customWidth="1"/>
    <col min="6" max="6" width="16.44140625" style="26" customWidth="1"/>
    <col min="7" max="8" width="11" customWidth="1"/>
    <col min="9" max="10" width="11.5546875" customWidth="1"/>
    <col min="11" max="11" width="14.5546875" customWidth="1"/>
    <col min="12" max="12" width="13.5546875" customWidth="1"/>
    <col min="13" max="13" width="20.5546875" style="37" customWidth="1"/>
    <col min="14" max="15" width="11" customWidth="1"/>
    <col min="16" max="16" width="15.44140625" customWidth="1"/>
    <col min="17" max="17" width="11" customWidth="1"/>
    <col min="18" max="18" width="16.44140625" style="27" customWidth="1"/>
    <col min="19" max="19" width="12.44140625" customWidth="1"/>
    <col min="20" max="20" width="11" customWidth="1"/>
    <col min="21" max="21" width="15" customWidth="1"/>
    <col min="22" max="22" width="14.44140625" customWidth="1"/>
    <col min="23" max="23" width="16.44140625" style="27" customWidth="1"/>
    <col min="24" max="25" width="11" style="66" customWidth="1"/>
    <col min="26" max="26" width="15" customWidth="1"/>
    <col min="27" max="27" width="13.5546875" customWidth="1"/>
    <col min="28" max="28" width="16.44140625" customWidth="1"/>
    <col min="29" max="30" width="11" style="67" customWidth="1"/>
    <col min="31" max="31" width="14.5546875" customWidth="1"/>
    <col min="32" max="32" width="14.44140625" customWidth="1"/>
    <col min="33" max="33" width="16.44140625" customWidth="1"/>
    <col min="34" max="35" width="11" style="66" customWidth="1"/>
    <col min="36" max="36" width="15" style="28" hidden="1" customWidth="1"/>
    <col min="37" max="37" width="18.5546875" hidden="1" customWidth="1"/>
    <col min="38" max="38" width="16.44140625" hidden="1" customWidth="1"/>
    <col min="39" max="40" width="11" hidden="1" customWidth="1"/>
    <col min="41" max="41" width="14.5546875" style="27" hidden="1" customWidth="1"/>
    <col min="42" max="42" width="12" hidden="1" customWidth="1"/>
    <col min="43" max="43" width="16.44140625" hidden="1" customWidth="1"/>
    <col min="44" max="45" width="11" hidden="1" customWidth="1"/>
    <col min="46" max="46" width="15" style="27" hidden="1" customWidth="1"/>
    <col min="47" max="47" width="12" hidden="1" customWidth="1"/>
    <col min="48" max="48" width="16.44140625" hidden="1" customWidth="1"/>
    <col min="49" max="50" width="11" hidden="1" customWidth="1"/>
    <col min="51" max="51" width="11" customWidth="1"/>
    <col min="52" max="52" width="14.44140625" customWidth="1"/>
    <col min="53" max="53" width="15.5546875" customWidth="1"/>
    <col min="54" max="54" width="11" style="67" customWidth="1"/>
    <col min="55" max="55" width="11" style="66" customWidth="1"/>
    <col min="56" max="56" width="15.88671875" style="66" customWidth="1"/>
    <col min="57" max="57" width="13.88671875" style="66" customWidth="1"/>
    <col min="58" max="58" width="13.5546875" style="66" customWidth="1"/>
    <col min="59" max="60" width="11" style="66" customWidth="1"/>
    <col min="61" max="61" width="12.44140625" customWidth="1"/>
    <col min="62" max="62" width="13.44140625" style="66" customWidth="1"/>
    <col min="63" max="63" width="15.44140625" style="66" customWidth="1"/>
    <col min="64" max="65" width="11" style="66" customWidth="1"/>
    <col min="67" max="68" width="20.5546875" style="37" customWidth="1"/>
    <col min="69" max="69" width="17.44140625" style="37" customWidth="1"/>
    <col min="70" max="70" width="16.44140625" style="37" customWidth="1"/>
    <col min="71" max="71" width="15.5546875" customWidth="1"/>
    <col min="72" max="73" width="14.44140625" customWidth="1"/>
    <col min="74" max="74" width="19.5546875" style="54" customWidth="1"/>
    <col min="75" max="75" width="26.44140625" customWidth="1"/>
    <col min="76" max="76" width="21.44140625" customWidth="1"/>
    <col min="77" max="77" width="25.88671875" customWidth="1"/>
    <col min="78" max="78" width="17.88671875" customWidth="1"/>
    <col min="79" max="79" width="23.109375" customWidth="1"/>
    <col min="81" max="81" width="5.88671875" customWidth="1"/>
    <col min="82" max="82" width="24.44140625" style="20" customWidth="1"/>
    <col min="83" max="83" width="11.44140625" style="87"/>
    <col min="84" max="84" width="20.109375" customWidth="1"/>
    <col min="85" max="85" width="14.44140625" customWidth="1"/>
    <col min="86" max="88" width="20.44140625" customWidth="1"/>
    <col min="89" max="89" width="18.44140625" customWidth="1"/>
    <col min="90" max="90" width="19.5546875" customWidth="1"/>
    <col min="91" max="91" width="17.88671875" customWidth="1"/>
    <col min="92" max="92" width="18.109375" customWidth="1"/>
    <col min="93" max="93" width="20.5546875" customWidth="1"/>
    <col min="94" max="94" width="15.5546875" style="20" customWidth="1"/>
    <col min="95" max="95" width="18.44140625" customWidth="1"/>
    <col min="96" max="96" width="21.44140625" bestFit="1" customWidth="1"/>
  </cols>
  <sheetData>
    <row r="1" spans="1:108" ht="15.75" customHeight="1" x14ac:dyDescent="0.25">
      <c r="A1" s="1" t="s">
        <v>0</v>
      </c>
      <c r="B1" s="1" t="s">
        <v>1</v>
      </c>
      <c r="C1" s="2" t="s">
        <v>2</v>
      </c>
      <c r="D1" s="23" t="s">
        <v>3</v>
      </c>
      <c r="E1" s="29" t="s">
        <v>4</v>
      </c>
      <c r="F1" s="25" t="s">
        <v>5</v>
      </c>
      <c r="G1" s="4" t="s">
        <v>6</v>
      </c>
      <c r="H1" s="4" t="s">
        <v>7</v>
      </c>
      <c r="I1" s="3" t="s">
        <v>8</v>
      </c>
      <c r="J1" s="3" t="s">
        <v>9</v>
      </c>
      <c r="K1" s="3" t="s">
        <v>10</v>
      </c>
      <c r="L1" s="5" t="s">
        <v>11</v>
      </c>
      <c r="M1" s="36" t="s">
        <v>12</v>
      </c>
      <c r="N1" s="49" t="s">
        <v>13</v>
      </c>
      <c r="O1" s="49" t="s">
        <v>14</v>
      </c>
      <c r="P1" s="3" t="s">
        <v>15</v>
      </c>
      <c r="Q1" s="5" t="s">
        <v>11</v>
      </c>
      <c r="R1" s="29" t="s">
        <v>16</v>
      </c>
      <c r="S1" s="50" t="s">
        <v>17</v>
      </c>
      <c r="T1" s="51" t="s">
        <v>18</v>
      </c>
      <c r="U1" s="3" t="s">
        <v>19</v>
      </c>
      <c r="V1" s="8" t="s">
        <v>11</v>
      </c>
      <c r="W1" s="74" t="s">
        <v>20</v>
      </c>
      <c r="X1" s="63" t="s">
        <v>21</v>
      </c>
      <c r="Y1" s="63" t="s">
        <v>22</v>
      </c>
      <c r="Z1" s="61" t="s">
        <v>23</v>
      </c>
      <c r="AA1" s="8" t="s">
        <v>11</v>
      </c>
      <c r="AB1" s="32" t="s">
        <v>24</v>
      </c>
      <c r="AC1" s="63" t="s">
        <v>25</v>
      </c>
      <c r="AD1" s="63" t="s">
        <v>26</v>
      </c>
      <c r="AE1" s="61" t="s">
        <v>27</v>
      </c>
      <c r="AF1" s="8" t="s">
        <v>11</v>
      </c>
      <c r="AG1" s="32" t="s">
        <v>28</v>
      </c>
      <c r="AH1" s="63" t="s">
        <v>29</v>
      </c>
      <c r="AI1" s="63" t="s">
        <v>30</v>
      </c>
      <c r="AJ1" s="71" t="s">
        <v>31</v>
      </c>
      <c r="AK1" s="8" t="s">
        <v>11</v>
      </c>
      <c r="AL1" s="3" t="s">
        <v>32</v>
      </c>
      <c r="AM1" s="9" t="s">
        <v>33</v>
      </c>
      <c r="AN1" s="9" t="s">
        <v>34</v>
      </c>
      <c r="AO1" s="29" t="s">
        <v>35</v>
      </c>
      <c r="AP1" s="8" t="s">
        <v>11</v>
      </c>
      <c r="AQ1" s="3" t="s">
        <v>36</v>
      </c>
      <c r="AR1" s="9" t="s">
        <v>37</v>
      </c>
      <c r="AS1" s="9" t="s">
        <v>38</v>
      </c>
      <c r="AT1" s="29" t="s">
        <v>39</v>
      </c>
      <c r="AU1" s="8" t="s">
        <v>11</v>
      </c>
      <c r="AV1" s="3" t="s">
        <v>40</v>
      </c>
      <c r="AW1" s="6" t="s">
        <v>41</v>
      </c>
      <c r="AX1" s="7" t="s">
        <v>42</v>
      </c>
      <c r="AY1" s="3" t="s">
        <v>31</v>
      </c>
      <c r="AZ1" s="8" t="s">
        <v>11</v>
      </c>
      <c r="BA1" s="32" t="s">
        <v>32</v>
      </c>
      <c r="BB1" s="63" t="s">
        <v>33</v>
      </c>
      <c r="BC1" s="63" t="s">
        <v>34</v>
      </c>
      <c r="BD1" s="64" t="s">
        <v>35</v>
      </c>
      <c r="BE1" s="78" t="s">
        <v>11</v>
      </c>
      <c r="BF1" s="78" t="s">
        <v>36</v>
      </c>
      <c r="BG1" s="63" t="s">
        <v>37</v>
      </c>
      <c r="BH1" s="63" t="s">
        <v>38</v>
      </c>
      <c r="BI1" s="61" t="s">
        <v>39</v>
      </c>
      <c r="BJ1" s="78" t="s">
        <v>11</v>
      </c>
      <c r="BK1" s="78" t="s">
        <v>40</v>
      </c>
      <c r="BL1" s="63" t="s">
        <v>41</v>
      </c>
      <c r="BM1" s="63" t="s">
        <v>43</v>
      </c>
      <c r="BN1" t="s">
        <v>44</v>
      </c>
      <c r="BO1" s="36" t="s">
        <v>45</v>
      </c>
      <c r="BP1" s="36" t="s">
        <v>46</v>
      </c>
      <c r="BQ1" s="36" t="s">
        <v>47</v>
      </c>
      <c r="BR1" s="36" t="s">
        <v>48</v>
      </c>
      <c r="BS1" s="3" t="s">
        <v>49</v>
      </c>
      <c r="BT1" s="3" t="s">
        <v>50</v>
      </c>
      <c r="BU1" s="3" t="s">
        <v>51</v>
      </c>
      <c r="BV1" s="89" t="s">
        <v>52</v>
      </c>
      <c r="BW1" s="3" t="s">
        <v>53</v>
      </c>
      <c r="BX1" s="3" t="s">
        <v>54</v>
      </c>
      <c r="BY1" s="32" t="s">
        <v>55</v>
      </c>
      <c r="BZ1" s="3" t="s">
        <v>56</v>
      </c>
      <c r="CA1" s="3" t="s">
        <v>57</v>
      </c>
      <c r="CB1" s="94" t="s">
        <v>58</v>
      </c>
      <c r="CC1" s="88" t="s">
        <v>59</v>
      </c>
      <c r="CD1" s="85" t="s">
        <v>60</v>
      </c>
      <c r="CE1" s="86" t="s">
        <v>61</v>
      </c>
      <c r="CF1" s="84" t="s">
        <v>62</v>
      </c>
      <c r="CG1" s="84" t="s">
        <v>63</v>
      </c>
      <c r="CH1" s="84" t="s">
        <v>64</v>
      </c>
      <c r="CI1" s="93" t="s">
        <v>65</v>
      </c>
      <c r="CJ1" s="84" t="s">
        <v>66</v>
      </c>
      <c r="CK1" s="84" t="s">
        <v>67</v>
      </c>
      <c r="CL1" s="91" t="s">
        <v>68</v>
      </c>
      <c r="CM1" s="84" t="s">
        <v>69</v>
      </c>
      <c r="CN1" s="84" t="s">
        <v>70</v>
      </c>
      <c r="CO1" s="84" t="s">
        <v>71</v>
      </c>
      <c r="CP1" s="84" t="s">
        <v>72</v>
      </c>
      <c r="CQ1" s="91" t="s">
        <v>73</v>
      </c>
      <c r="CR1" s="85" t="s">
        <v>74</v>
      </c>
      <c r="CS1" s="91" t="s">
        <v>75</v>
      </c>
      <c r="CT1" s="84" t="s">
        <v>76</v>
      </c>
      <c r="CZ1" s="93" t="s">
        <v>235</v>
      </c>
      <c r="DA1" s="40" t="s">
        <v>236</v>
      </c>
      <c r="DB1" s="40" t="s">
        <v>238</v>
      </c>
      <c r="DC1" s="40" t="s">
        <v>239</v>
      </c>
    </row>
    <row r="2" spans="1:108" s="103" customFormat="1" ht="15.75" customHeight="1" x14ac:dyDescent="0.25">
      <c r="A2" s="103">
        <v>1</v>
      </c>
      <c r="B2" s="103" t="s">
        <v>77</v>
      </c>
      <c r="C2" s="103" t="s">
        <v>78</v>
      </c>
      <c r="D2" s="104">
        <v>44324</v>
      </c>
      <c r="E2" s="105"/>
      <c r="F2" s="106" t="s">
        <v>79</v>
      </c>
      <c r="G2" s="103" t="s">
        <v>80</v>
      </c>
      <c r="H2" s="103" t="s">
        <v>81</v>
      </c>
      <c r="I2" s="103" t="s">
        <v>82</v>
      </c>
      <c r="J2" s="107">
        <f t="shared" ref="J2:J33" si="0">D2 + 30</f>
        <v>44354</v>
      </c>
      <c r="K2" s="107">
        <f t="shared" ref="K2:K33" si="1">D2 + 90</f>
        <v>44414</v>
      </c>
      <c r="L2" s="103" t="s">
        <v>83</v>
      </c>
      <c r="M2" s="108">
        <v>44414</v>
      </c>
      <c r="N2" s="103">
        <v>0.5</v>
      </c>
      <c r="O2" s="103">
        <v>27</v>
      </c>
      <c r="P2" s="107">
        <f t="shared" ref="P2:P33" si="2">D2 + 120</f>
        <v>44444</v>
      </c>
      <c r="Q2" s="103" t="s">
        <v>84</v>
      </c>
      <c r="R2" s="105">
        <v>44444</v>
      </c>
      <c r="S2" s="103">
        <v>0.8</v>
      </c>
      <c r="T2" s="103">
        <v>32</v>
      </c>
      <c r="U2" s="109">
        <f t="shared" ref="U2:U33" si="3">D2 + 150</f>
        <v>44474</v>
      </c>
      <c r="V2" s="103" t="s">
        <v>83</v>
      </c>
      <c r="W2" s="105">
        <v>44474</v>
      </c>
      <c r="X2" s="110">
        <v>0.9</v>
      </c>
      <c r="Y2" s="110">
        <v>32</v>
      </c>
      <c r="Z2" s="107">
        <f t="shared" ref="Z2:Z33" si="4">D2+180</f>
        <v>44504</v>
      </c>
      <c r="AA2" s="103" t="s">
        <v>84</v>
      </c>
      <c r="AB2" s="111">
        <v>44504</v>
      </c>
      <c r="AC2" s="110">
        <v>1.1000000000000001</v>
      </c>
      <c r="AD2" s="110">
        <v>34</v>
      </c>
      <c r="AE2" s="107">
        <f t="shared" ref="AE2:AE33" si="5" xml:space="preserve"> D2 + 210</f>
        <v>44534</v>
      </c>
      <c r="AF2" s="103" t="s">
        <v>83</v>
      </c>
      <c r="AG2" s="112">
        <v>44534</v>
      </c>
      <c r="AH2" s="110">
        <v>1.3</v>
      </c>
      <c r="AI2" s="110">
        <v>37</v>
      </c>
      <c r="AJ2" s="113">
        <f>D2+240</f>
        <v>44564</v>
      </c>
      <c r="AO2" s="114">
        <f t="shared" ref="AO2:AO33" si="6">D2+270</f>
        <v>44594</v>
      </c>
      <c r="AT2" s="105">
        <f t="shared" ref="AT2:AT33" si="7">D2+300</f>
        <v>44624</v>
      </c>
      <c r="AY2" s="107">
        <f t="shared" ref="AY2:AY33" si="8" xml:space="preserve"> D2 + 240</f>
        <v>44564</v>
      </c>
      <c r="AZ2" s="103" t="s">
        <v>83</v>
      </c>
      <c r="BA2" s="107">
        <v>44564</v>
      </c>
      <c r="BB2" s="110">
        <v>1.1000000000000001</v>
      </c>
      <c r="BC2" s="110">
        <v>37</v>
      </c>
      <c r="BD2" s="115">
        <f t="shared" ref="BD2:BD33" si="9" xml:space="preserve"> D2 + 270</f>
        <v>44594</v>
      </c>
      <c r="BE2" s="116" t="s">
        <v>84</v>
      </c>
      <c r="BF2" s="117">
        <v>44594</v>
      </c>
      <c r="BG2" s="110">
        <v>1.1000000000000001</v>
      </c>
      <c r="BH2" s="110">
        <v>38</v>
      </c>
      <c r="BI2" s="118">
        <f t="shared" ref="BI2:BI33" si="10" xml:space="preserve"> D2 + 300</f>
        <v>44624</v>
      </c>
      <c r="BJ2" s="116" t="s">
        <v>83</v>
      </c>
      <c r="BK2" s="115">
        <v>44625</v>
      </c>
      <c r="BL2" s="110">
        <v>1.2</v>
      </c>
      <c r="BM2" s="110">
        <v>38</v>
      </c>
      <c r="BN2" s="103">
        <v>1</v>
      </c>
      <c r="BO2" s="108">
        <v>44450</v>
      </c>
      <c r="BP2" s="108">
        <f>BO2 + 30</f>
        <v>44480</v>
      </c>
      <c r="BQ2" s="108">
        <v>44496</v>
      </c>
      <c r="BR2" s="108" t="s">
        <v>85</v>
      </c>
      <c r="BS2" s="119" t="s">
        <v>86</v>
      </c>
      <c r="BT2" s="103">
        <v>24</v>
      </c>
      <c r="BU2" s="103">
        <v>1</v>
      </c>
      <c r="BV2" s="111">
        <v>44496</v>
      </c>
      <c r="BW2" s="103">
        <v>5</v>
      </c>
      <c r="BX2" s="111">
        <v>44551</v>
      </c>
      <c r="BY2" s="103">
        <v>8</v>
      </c>
      <c r="CB2" s="120"/>
      <c r="CD2" s="121">
        <v>44629</v>
      </c>
      <c r="CE2" s="122">
        <v>0.625</v>
      </c>
      <c r="CF2" s="103" t="s">
        <v>87</v>
      </c>
      <c r="CG2" s="103" t="s">
        <v>88</v>
      </c>
      <c r="CH2" s="103">
        <v>32</v>
      </c>
      <c r="CI2" s="103">
        <v>200</v>
      </c>
      <c r="CJ2" s="103">
        <v>53</v>
      </c>
      <c r="CK2" s="103">
        <v>224</v>
      </c>
      <c r="CL2" s="103">
        <v>27</v>
      </c>
      <c r="CM2" s="103">
        <f>SUM(CJ2,CL2)</f>
        <v>80</v>
      </c>
      <c r="CN2" s="103">
        <f>SUM(CI2,CK2)</f>
        <v>424</v>
      </c>
      <c r="CO2" s="103" t="s">
        <v>89</v>
      </c>
      <c r="CP2" s="123">
        <f>SUM(CJ2,CK2)</f>
        <v>277</v>
      </c>
      <c r="CQ2" s="103">
        <f>SUM(CI2,CL2)</f>
        <v>227</v>
      </c>
      <c r="CR2" s="104">
        <v>44635</v>
      </c>
      <c r="CS2" s="103" t="s">
        <v>90</v>
      </c>
      <c r="CT2" s="119" t="s">
        <v>91</v>
      </c>
      <c r="CZ2" s="119" t="s">
        <v>237</v>
      </c>
      <c r="DD2" s="119" t="s">
        <v>241</v>
      </c>
    </row>
    <row r="3" spans="1:108" s="103" customFormat="1" ht="15.75" customHeight="1" x14ac:dyDescent="0.25">
      <c r="A3" s="103">
        <v>2</v>
      </c>
      <c r="B3" s="103" t="s">
        <v>77</v>
      </c>
      <c r="C3" s="103" t="s">
        <v>78</v>
      </c>
      <c r="D3" s="104">
        <v>44324</v>
      </c>
      <c r="E3" s="105"/>
      <c r="F3" s="106" t="s">
        <v>92</v>
      </c>
      <c r="G3" s="103" t="s">
        <v>93</v>
      </c>
      <c r="H3" s="103" t="s">
        <v>94</v>
      </c>
      <c r="I3" s="103" t="s">
        <v>82</v>
      </c>
      <c r="J3" s="107">
        <f t="shared" si="0"/>
        <v>44354</v>
      </c>
      <c r="K3" s="107">
        <f t="shared" si="1"/>
        <v>44414</v>
      </c>
      <c r="L3" s="103" t="s">
        <v>83</v>
      </c>
      <c r="M3" s="108">
        <v>44414</v>
      </c>
      <c r="N3" s="103">
        <v>0.1</v>
      </c>
      <c r="O3" s="103">
        <v>19</v>
      </c>
      <c r="P3" s="107">
        <f t="shared" si="2"/>
        <v>44444</v>
      </c>
      <c r="Q3" s="103" t="s">
        <v>84</v>
      </c>
      <c r="R3" s="105">
        <v>44444</v>
      </c>
      <c r="S3" s="103">
        <v>0.6</v>
      </c>
      <c r="T3" s="103">
        <v>29</v>
      </c>
      <c r="U3" s="109">
        <f t="shared" si="3"/>
        <v>44474</v>
      </c>
      <c r="V3" s="103" t="s">
        <v>83</v>
      </c>
      <c r="W3" s="105">
        <v>44474</v>
      </c>
      <c r="X3" s="110">
        <v>0.8</v>
      </c>
      <c r="Y3" s="110">
        <v>29</v>
      </c>
      <c r="Z3" s="107">
        <f t="shared" si="4"/>
        <v>44504</v>
      </c>
      <c r="AA3" s="103" t="s">
        <v>84</v>
      </c>
      <c r="AB3" s="111">
        <v>44504</v>
      </c>
      <c r="AC3" s="110">
        <v>1.1000000000000001</v>
      </c>
      <c r="AD3" s="110">
        <v>31</v>
      </c>
      <c r="AE3" s="107">
        <f t="shared" si="5"/>
        <v>44534</v>
      </c>
      <c r="AF3" s="103" t="s">
        <v>83</v>
      </c>
      <c r="AG3" s="112">
        <v>44534</v>
      </c>
      <c r="AH3" s="110">
        <v>1.2</v>
      </c>
      <c r="AI3" s="110">
        <v>35</v>
      </c>
      <c r="AJ3" s="113">
        <f>D3+240</f>
        <v>44564</v>
      </c>
      <c r="AO3" s="114">
        <f t="shared" si="6"/>
        <v>44594</v>
      </c>
      <c r="AT3" s="105">
        <f t="shared" si="7"/>
        <v>44624</v>
      </c>
      <c r="AY3" s="107">
        <f t="shared" si="8"/>
        <v>44564</v>
      </c>
      <c r="AZ3" s="103" t="s">
        <v>83</v>
      </c>
      <c r="BA3" s="107">
        <v>44564</v>
      </c>
      <c r="BB3" s="110">
        <v>1.1000000000000001</v>
      </c>
      <c r="BC3" s="110">
        <v>36</v>
      </c>
      <c r="BD3" s="115">
        <f t="shared" si="9"/>
        <v>44594</v>
      </c>
      <c r="BE3" s="116" t="s">
        <v>84</v>
      </c>
      <c r="BF3" s="117">
        <v>44594</v>
      </c>
      <c r="BG3" s="110">
        <v>1.2</v>
      </c>
      <c r="BH3" s="110">
        <v>36</v>
      </c>
      <c r="BI3" s="118">
        <f t="shared" si="10"/>
        <v>44624</v>
      </c>
      <c r="BJ3" s="116" t="s">
        <v>83</v>
      </c>
      <c r="BK3" s="115">
        <v>44625</v>
      </c>
      <c r="BL3" s="110">
        <v>1.2</v>
      </c>
      <c r="BM3" s="110">
        <v>36</v>
      </c>
      <c r="BN3" s="103">
        <v>1</v>
      </c>
      <c r="BO3" s="108">
        <v>44513</v>
      </c>
      <c r="BP3" s="108">
        <f t="shared" ref="BP3:BP66" si="11">BO3 + 30</f>
        <v>44543</v>
      </c>
      <c r="BQ3" s="108">
        <v>44578</v>
      </c>
      <c r="BR3" s="108" t="s">
        <v>85</v>
      </c>
      <c r="BS3" s="103" t="s">
        <v>86</v>
      </c>
      <c r="BT3" s="103">
        <v>22</v>
      </c>
      <c r="BU3" s="103">
        <v>0</v>
      </c>
      <c r="BV3" s="111"/>
      <c r="CB3" s="120"/>
      <c r="CD3" s="121">
        <v>44629</v>
      </c>
      <c r="CE3" s="122">
        <v>0.66666666666666663</v>
      </c>
      <c r="CF3" s="103" t="s">
        <v>87</v>
      </c>
      <c r="CG3" s="103" t="s">
        <v>95</v>
      </c>
      <c r="CH3" s="103">
        <v>30</v>
      </c>
      <c r="CI3" s="103">
        <v>248</v>
      </c>
      <c r="CJ3" s="103">
        <v>16</v>
      </c>
      <c r="CK3" s="103">
        <v>0</v>
      </c>
      <c r="CL3" s="103">
        <v>260</v>
      </c>
      <c r="CM3" s="103">
        <f t="shared" ref="CM3:CM66" si="12">SUM(CJ3,CL3)</f>
        <v>276</v>
      </c>
      <c r="CN3" s="103">
        <f>SUM(CI3,CK3)</f>
        <v>248</v>
      </c>
      <c r="CO3" s="103" t="s">
        <v>96</v>
      </c>
      <c r="CP3" s="103">
        <f>SUM(CI3,CL3)</f>
        <v>508</v>
      </c>
      <c r="CQ3" s="123">
        <f>SUM(CK3,CJ3)</f>
        <v>16</v>
      </c>
      <c r="CR3" s="104">
        <v>44635</v>
      </c>
      <c r="CS3" s="103" t="s">
        <v>90</v>
      </c>
      <c r="CT3" s="119" t="s">
        <v>91</v>
      </c>
      <c r="CZ3" s="119" t="s">
        <v>237</v>
      </c>
    </row>
    <row r="4" spans="1:108" s="103" customFormat="1" ht="15.75" customHeight="1" x14ac:dyDescent="0.25">
      <c r="A4" s="103">
        <v>3</v>
      </c>
      <c r="B4" s="103" t="s">
        <v>77</v>
      </c>
      <c r="C4" s="103" t="s">
        <v>78</v>
      </c>
      <c r="D4" s="104">
        <v>44324</v>
      </c>
      <c r="E4" s="105"/>
      <c r="F4" s="106" t="s">
        <v>97</v>
      </c>
      <c r="G4" s="103" t="s">
        <v>98</v>
      </c>
      <c r="H4" s="103" t="s">
        <v>94</v>
      </c>
      <c r="I4" s="103" t="s">
        <v>82</v>
      </c>
      <c r="J4" s="107">
        <f t="shared" si="0"/>
        <v>44354</v>
      </c>
      <c r="K4" s="107">
        <f t="shared" si="1"/>
        <v>44414</v>
      </c>
      <c r="L4" s="103" t="s">
        <v>83</v>
      </c>
      <c r="M4" s="108">
        <v>44414</v>
      </c>
      <c r="N4" s="103">
        <v>0.3</v>
      </c>
      <c r="O4" s="103">
        <v>23</v>
      </c>
      <c r="P4" s="107">
        <f t="shared" si="2"/>
        <v>44444</v>
      </c>
      <c r="Q4" s="103" t="s">
        <v>84</v>
      </c>
      <c r="R4" s="105">
        <v>44444</v>
      </c>
      <c r="S4" s="103">
        <v>0.5</v>
      </c>
      <c r="T4" s="103">
        <v>27</v>
      </c>
      <c r="U4" s="109">
        <f t="shared" si="3"/>
        <v>44474</v>
      </c>
      <c r="V4" s="103" t="s">
        <v>83</v>
      </c>
      <c r="W4" s="105">
        <v>44474</v>
      </c>
      <c r="X4" s="110">
        <v>0.7</v>
      </c>
      <c r="Y4" s="110">
        <v>27</v>
      </c>
      <c r="Z4" s="107">
        <f t="shared" si="4"/>
        <v>44504</v>
      </c>
      <c r="AA4" s="103" t="s">
        <v>84</v>
      </c>
      <c r="AB4" s="111">
        <v>44504</v>
      </c>
      <c r="AC4" s="110">
        <v>1.1000000000000001</v>
      </c>
      <c r="AD4" s="110">
        <v>33</v>
      </c>
      <c r="AE4" s="107">
        <f t="shared" si="5"/>
        <v>44534</v>
      </c>
      <c r="AF4" s="103" t="s">
        <v>83</v>
      </c>
      <c r="AG4" s="112">
        <v>44534</v>
      </c>
      <c r="AH4" s="110">
        <v>1.2</v>
      </c>
      <c r="AI4" s="110">
        <v>39</v>
      </c>
      <c r="AJ4" s="113">
        <f>D3+240</f>
        <v>44564</v>
      </c>
      <c r="AO4" s="114">
        <f t="shared" si="6"/>
        <v>44594</v>
      </c>
      <c r="AT4" s="105">
        <f t="shared" si="7"/>
        <v>44624</v>
      </c>
      <c r="AY4" s="107">
        <f t="shared" si="8"/>
        <v>44564</v>
      </c>
      <c r="AZ4" s="103" t="s">
        <v>83</v>
      </c>
      <c r="BA4" s="107">
        <v>44564</v>
      </c>
      <c r="BB4" s="110">
        <v>1.4</v>
      </c>
      <c r="BC4" s="110">
        <v>39</v>
      </c>
      <c r="BD4" s="115">
        <f t="shared" si="9"/>
        <v>44594</v>
      </c>
      <c r="BE4" s="116" t="s">
        <v>84</v>
      </c>
      <c r="BF4" s="117">
        <v>44594</v>
      </c>
      <c r="BG4" s="110">
        <v>1.4</v>
      </c>
      <c r="BH4" s="110">
        <v>38</v>
      </c>
      <c r="BI4" s="118">
        <f t="shared" si="10"/>
        <v>44624</v>
      </c>
      <c r="BJ4" s="116" t="s">
        <v>83</v>
      </c>
      <c r="BK4" s="115">
        <v>44625</v>
      </c>
      <c r="BL4" s="110">
        <v>1.3</v>
      </c>
      <c r="BM4" s="110">
        <v>38</v>
      </c>
      <c r="BN4" s="103">
        <v>1</v>
      </c>
      <c r="BO4" s="108">
        <v>44513</v>
      </c>
      <c r="BP4" s="108">
        <f>BO4 + 30</f>
        <v>44543</v>
      </c>
      <c r="BQ4" s="108" t="s">
        <v>99</v>
      </c>
      <c r="BR4" s="108" t="s">
        <v>100</v>
      </c>
      <c r="BS4" s="103" t="s">
        <v>101</v>
      </c>
      <c r="BT4" s="103">
        <v>67</v>
      </c>
      <c r="BU4" s="103">
        <v>0</v>
      </c>
      <c r="BV4" s="111"/>
      <c r="CB4" s="120"/>
      <c r="CD4" s="121" t="s">
        <v>102</v>
      </c>
      <c r="CE4" s="122">
        <v>0.5</v>
      </c>
      <c r="CF4" s="103" t="s">
        <v>87</v>
      </c>
      <c r="CG4" s="103" t="s">
        <v>103</v>
      </c>
      <c r="CH4" s="103">
        <v>35</v>
      </c>
      <c r="CI4" s="103">
        <v>100</v>
      </c>
      <c r="CJ4" s="103">
        <v>89</v>
      </c>
      <c r="CK4" s="103">
        <v>144</v>
      </c>
      <c r="CL4" s="103">
        <v>67</v>
      </c>
      <c r="CM4" s="103">
        <f t="shared" si="12"/>
        <v>156</v>
      </c>
      <c r="CN4" s="103">
        <f t="shared" ref="CN4:CN68" si="13">SUM(CI4,CK4)</f>
        <v>244</v>
      </c>
      <c r="CO4" s="103" t="s">
        <v>89</v>
      </c>
      <c r="CP4" s="123">
        <f>SUM(CJ4,CK4)</f>
        <v>233</v>
      </c>
      <c r="CQ4" s="103">
        <f>SUM(CI4,CL4)</f>
        <v>167</v>
      </c>
      <c r="CR4" s="104">
        <v>44635</v>
      </c>
      <c r="CS4" s="103" t="s">
        <v>90</v>
      </c>
      <c r="CT4" s="119" t="s">
        <v>104</v>
      </c>
      <c r="CZ4" s="119" t="s">
        <v>237</v>
      </c>
      <c r="DD4" s="119" t="s">
        <v>241</v>
      </c>
    </row>
    <row r="5" spans="1:108" s="103" customFormat="1" ht="14.1" customHeight="1" x14ac:dyDescent="0.25">
      <c r="A5" s="103">
        <v>4</v>
      </c>
      <c r="B5" s="103" t="s">
        <v>77</v>
      </c>
      <c r="C5" s="103" t="s">
        <v>78</v>
      </c>
      <c r="D5" s="104">
        <v>44324</v>
      </c>
      <c r="E5" s="105"/>
      <c r="F5" s="106" t="s">
        <v>105</v>
      </c>
      <c r="G5" s="103" t="s">
        <v>106</v>
      </c>
      <c r="H5" s="103" t="s">
        <v>81</v>
      </c>
      <c r="I5" s="103" t="s">
        <v>82</v>
      </c>
      <c r="J5" s="107">
        <f t="shared" si="0"/>
        <v>44354</v>
      </c>
      <c r="K5" s="107">
        <f t="shared" si="1"/>
        <v>44414</v>
      </c>
      <c r="L5" s="103" t="s">
        <v>83</v>
      </c>
      <c r="M5" s="108">
        <v>44414</v>
      </c>
      <c r="N5" s="103">
        <v>0.6</v>
      </c>
      <c r="O5" s="103">
        <v>27</v>
      </c>
      <c r="P5" s="107">
        <f t="shared" si="2"/>
        <v>44444</v>
      </c>
      <c r="Q5" s="103" t="s">
        <v>84</v>
      </c>
      <c r="R5" s="105">
        <v>44444</v>
      </c>
      <c r="S5" s="103">
        <v>0.7</v>
      </c>
      <c r="T5" s="103">
        <v>30</v>
      </c>
      <c r="U5" s="109">
        <f t="shared" si="3"/>
        <v>44474</v>
      </c>
      <c r="V5" s="103" t="s">
        <v>83</v>
      </c>
      <c r="W5" s="105">
        <v>44474</v>
      </c>
      <c r="X5" s="110">
        <v>0.7</v>
      </c>
      <c r="Y5" s="124">
        <v>30</v>
      </c>
      <c r="Z5" s="107">
        <f t="shared" si="4"/>
        <v>44504</v>
      </c>
      <c r="AA5" s="103" t="s">
        <v>84</v>
      </c>
      <c r="AB5" s="111">
        <v>44504</v>
      </c>
      <c r="AC5" s="110">
        <v>1.1000000000000001</v>
      </c>
      <c r="AD5" s="110">
        <v>33</v>
      </c>
      <c r="AE5" s="107">
        <f t="shared" si="5"/>
        <v>44534</v>
      </c>
      <c r="AF5" s="103" t="s">
        <v>83</v>
      </c>
      <c r="AG5" s="112">
        <v>44534</v>
      </c>
      <c r="AH5" s="110">
        <v>1.2</v>
      </c>
      <c r="AI5" s="110">
        <v>39</v>
      </c>
      <c r="AJ5" s="113">
        <f>D2+240</f>
        <v>44564</v>
      </c>
      <c r="AO5" s="114">
        <f t="shared" si="6"/>
        <v>44594</v>
      </c>
      <c r="AT5" s="105">
        <f t="shared" si="7"/>
        <v>44624</v>
      </c>
      <c r="AY5" s="107">
        <f t="shared" si="8"/>
        <v>44564</v>
      </c>
      <c r="AZ5" s="103" t="s">
        <v>83</v>
      </c>
      <c r="BA5" s="107">
        <v>44564</v>
      </c>
      <c r="BB5" s="110">
        <v>1.5</v>
      </c>
      <c r="BC5" s="110">
        <v>39</v>
      </c>
      <c r="BD5" s="115">
        <f t="shared" si="9"/>
        <v>44594</v>
      </c>
      <c r="BE5" s="116" t="s">
        <v>84</v>
      </c>
      <c r="BF5" s="117">
        <v>44594</v>
      </c>
      <c r="BG5" s="110">
        <v>1.4</v>
      </c>
      <c r="BH5" s="110">
        <v>39</v>
      </c>
      <c r="BI5" s="118">
        <f t="shared" si="10"/>
        <v>44624</v>
      </c>
      <c r="BJ5" s="116" t="s">
        <v>83</v>
      </c>
      <c r="BK5" s="115">
        <v>44625</v>
      </c>
      <c r="BL5" s="110">
        <v>1.5</v>
      </c>
      <c r="BM5" s="110">
        <v>40</v>
      </c>
      <c r="BN5" s="103">
        <v>1</v>
      </c>
      <c r="BO5" s="108">
        <v>44450</v>
      </c>
      <c r="BP5" s="108">
        <f t="shared" si="11"/>
        <v>44480</v>
      </c>
      <c r="BQ5" s="108">
        <v>44496</v>
      </c>
      <c r="BR5" s="108" t="s">
        <v>85</v>
      </c>
      <c r="BS5" s="119" t="s">
        <v>86</v>
      </c>
      <c r="BT5" s="103">
        <v>28</v>
      </c>
      <c r="BU5" s="103">
        <v>1</v>
      </c>
      <c r="BV5" s="111">
        <v>44498</v>
      </c>
      <c r="BW5" s="103">
        <v>8</v>
      </c>
      <c r="BX5" s="111">
        <v>44533</v>
      </c>
      <c r="BY5" s="103">
        <v>12</v>
      </c>
      <c r="CB5" s="120" t="s">
        <v>107</v>
      </c>
      <c r="CD5" s="121" t="s">
        <v>102</v>
      </c>
      <c r="CE5" s="122">
        <v>0.54166666666666663</v>
      </c>
      <c r="CF5" s="103" t="s">
        <v>87</v>
      </c>
      <c r="CG5" s="103" t="s">
        <v>108</v>
      </c>
      <c r="CH5" s="103">
        <v>33</v>
      </c>
      <c r="CI5" s="103">
        <v>28</v>
      </c>
      <c r="CJ5" s="103">
        <v>158</v>
      </c>
      <c r="CK5" s="103">
        <v>135</v>
      </c>
      <c r="CL5" s="103">
        <v>55</v>
      </c>
      <c r="CM5" s="103">
        <f t="shared" si="12"/>
        <v>213</v>
      </c>
      <c r="CN5" s="103">
        <f t="shared" si="13"/>
        <v>163</v>
      </c>
      <c r="CO5" s="103" t="s">
        <v>96</v>
      </c>
      <c r="CP5" s="103">
        <f>SUM(CI5,CL5)</f>
        <v>83</v>
      </c>
      <c r="CQ5" s="123">
        <f>SUM(CK5,CJ5)</f>
        <v>293</v>
      </c>
      <c r="CR5" s="104">
        <v>44635</v>
      </c>
      <c r="CS5" s="103" t="s">
        <v>90</v>
      </c>
      <c r="CT5" s="119" t="s">
        <v>104</v>
      </c>
      <c r="CZ5" s="119" t="s">
        <v>237</v>
      </c>
      <c r="DD5" s="119" t="s">
        <v>241</v>
      </c>
    </row>
    <row r="6" spans="1:108" s="131" customFormat="1" ht="15.75" customHeight="1" x14ac:dyDescent="0.25">
      <c r="A6" s="131">
        <v>5</v>
      </c>
      <c r="B6" s="131" t="s">
        <v>77</v>
      </c>
      <c r="C6" s="131" t="s">
        <v>78</v>
      </c>
      <c r="D6" s="132">
        <v>44360</v>
      </c>
      <c r="E6" s="133">
        <v>44651</v>
      </c>
      <c r="F6" s="134" t="s">
        <v>109</v>
      </c>
      <c r="G6" s="131" t="s">
        <v>93</v>
      </c>
      <c r="H6" s="131" t="s">
        <v>94</v>
      </c>
      <c r="J6" s="135">
        <f t="shared" si="0"/>
        <v>44390</v>
      </c>
      <c r="K6" s="135">
        <f t="shared" si="1"/>
        <v>44450</v>
      </c>
      <c r="L6" s="131" t="s">
        <v>84</v>
      </c>
      <c r="M6" s="136">
        <v>44450</v>
      </c>
      <c r="N6" s="131">
        <v>0.6</v>
      </c>
      <c r="O6" s="131">
        <v>28</v>
      </c>
      <c r="P6" s="135">
        <f t="shared" si="2"/>
        <v>44480</v>
      </c>
      <c r="Q6" s="131" t="s">
        <v>83</v>
      </c>
      <c r="R6" s="133">
        <v>44480</v>
      </c>
      <c r="S6" s="131">
        <v>0.7</v>
      </c>
      <c r="T6" s="131">
        <v>31</v>
      </c>
      <c r="U6" s="137">
        <f t="shared" si="3"/>
        <v>44510</v>
      </c>
      <c r="V6" s="138" t="s">
        <v>83</v>
      </c>
      <c r="W6" s="138">
        <v>44510</v>
      </c>
      <c r="X6" s="139">
        <v>0.8</v>
      </c>
      <c r="Y6" s="139">
        <v>32</v>
      </c>
      <c r="Z6" s="135">
        <f t="shared" si="4"/>
        <v>44540</v>
      </c>
      <c r="AA6" s="131" t="s">
        <v>83</v>
      </c>
      <c r="AB6" s="138">
        <v>44540</v>
      </c>
      <c r="AC6" s="139">
        <v>0.7</v>
      </c>
      <c r="AD6" s="139">
        <v>33</v>
      </c>
      <c r="AE6" s="135">
        <f t="shared" si="5"/>
        <v>44570</v>
      </c>
      <c r="AF6" s="131" t="s">
        <v>83</v>
      </c>
      <c r="AG6" s="138">
        <v>44570</v>
      </c>
      <c r="AH6" s="139">
        <v>0.7</v>
      </c>
      <c r="AI6" s="139">
        <v>33</v>
      </c>
      <c r="AJ6" s="140">
        <f t="shared" ref="AJ6:AJ37" si="14">D4+240</f>
        <v>44564</v>
      </c>
      <c r="AO6" s="141">
        <f t="shared" si="6"/>
        <v>44630</v>
      </c>
      <c r="AT6" s="133">
        <f t="shared" si="7"/>
        <v>44660</v>
      </c>
      <c r="AY6" s="135">
        <f t="shared" si="8"/>
        <v>44600</v>
      </c>
      <c r="AZ6" s="131" t="s">
        <v>84</v>
      </c>
      <c r="BA6" s="135">
        <v>44600</v>
      </c>
      <c r="BB6" s="139">
        <v>0.8</v>
      </c>
      <c r="BC6" s="139">
        <v>33</v>
      </c>
      <c r="BD6" s="142">
        <f t="shared" si="9"/>
        <v>44630</v>
      </c>
      <c r="BE6" s="139" t="s">
        <v>83</v>
      </c>
      <c r="BF6" s="143">
        <v>44630</v>
      </c>
      <c r="BG6" s="139">
        <v>0.6</v>
      </c>
      <c r="BH6" s="139">
        <v>33</v>
      </c>
      <c r="BI6" s="144">
        <f t="shared" si="10"/>
        <v>44660</v>
      </c>
      <c r="BJ6" s="139"/>
      <c r="BK6" s="139"/>
      <c r="BL6" s="139"/>
      <c r="BM6" s="139"/>
      <c r="BN6" s="131">
        <v>0</v>
      </c>
      <c r="BO6" s="136">
        <v>44489</v>
      </c>
      <c r="BP6" s="136">
        <f t="shared" si="11"/>
        <v>44519</v>
      </c>
      <c r="BQ6" s="136">
        <v>44524</v>
      </c>
      <c r="BR6" s="136" t="s">
        <v>85</v>
      </c>
      <c r="BS6" s="145" t="s">
        <v>86</v>
      </c>
      <c r="BT6" s="131">
        <v>26</v>
      </c>
      <c r="BU6" s="131">
        <v>0</v>
      </c>
      <c r="BV6" s="146"/>
      <c r="CB6" s="147"/>
      <c r="CD6" s="148"/>
      <c r="CE6" s="149"/>
      <c r="CP6" s="132"/>
    </row>
    <row r="7" spans="1:108" s="103" customFormat="1" ht="15.75" customHeight="1" x14ac:dyDescent="0.25">
      <c r="A7" s="103">
        <v>6</v>
      </c>
      <c r="B7" s="103" t="s">
        <v>77</v>
      </c>
      <c r="C7" s="103" t="s">
        <v>78</v>
      </c>
      <c r="D7" s="104">
        <v>44360</v>
      </c>
      <c r="E7" s="105"/>
      <c r="F7" s="106" t="s">
        <v>110</v>
      </c>
      <c r="G7" s="103" t="s">
        <v>98</v>
      </c>
      <c r="H7" s="103" t="s">
        <v>94</v>
      </c>
      <c r="I7" s="103" t="s">
        <v>82</v>
      </c>
      <c r="J7" s="107">
        <f t="shared" si="0"/>
        <v>44390</v>
      </c>
      <c r="K7" s="107">
        <f t="shared" si="1"/>
        <v>44450</v>
      </c>
      <c r="L7" s="103" t="s">
        <v>84</v>
      </c>
      <c r="M7" s="108">
        <v>44450</v>
      </c>
      <c r="N7" s="103">
        <v>0.6</v>
      </c>
      <c r="O7" s="103">
        <v>28</v>
      </c>
      <c r="P7" s="107">
        <f t="shared" si="2"/>
        <v>44480</v>
      </c>
      <c r="Q7" s="103" t="s">
        <v>83</v>
      </c>
      <c r="R7" s="105">
        <v>44480</v>
      </c>
      <c r="S7" s="103">
        <v>0.7</v>
      </c>
      <c r="T7" s="103">
        <v>30</v>
      </c>
      <c r="U7" s="109">
        <f t="shared" si="3"/>
        <v>44510</v>
      </c>
      <c r="V7" s="103" t="s">
        <v>83</v>
      </c>
      <c r="W7" s="112">
        <v>44510</v>
      </c>
      <c r="X7" s="110">
        <v>1</v>
      </c>
      <c r="Y7" s="110">
        <v>34</v>
      </c>
      <c r="Z7" s="107">
        <f t="shared" si="4"/>
        <v>44540</v>
      </c>
      <c r="AA7" s="103" t="s">
        <v>83</v>
      </c>
      <c r="AB7" s="112">
        <v>44540</v>
      </c>
      <c r="AC7" s="110">
        <v>1.1000000000000001</v>
      </c>
      <c r="AD7" s="110">
        <v>36</v>
      </c>
      <c r="AE7" s="107">
        <f t="shared" si="5"/>
        <v>44570</v>
      </c>
      <c r="AF7" s="103" t="s">
        <v>83</v>
      </c>
      <c r="AG7" s="112">
        <v>44570</v>
      </c>
      <c r="AH7" s="110">
        <v>1.3</v>
      </c>
      <c r="AI7" s="110">
        <v>37</v>
      </c>
      <c r="AJ7" s="113">
        <f t="shared" si="14"/>
        <v>44564</v>
      </c>
      <c r="AO7" s="114">
        <f t="shared" si="6"/>
        <v>44630</v>
      </c>
      <c r="AT7" s="105">
        <f t="shared" si="7"/>
        <v>44660</v>
      </c>
      <c r="AY7" s="107">
        <f t="shared" si="8"/>
        <v>44600</v>
      </c>
      <c r="AZ7" s="103" t="s">
        <v>84</v>
      </c>
      <c r="BA7" s="107">
        <v>44600</v>
      </c>
      <c r="BB7" s="110">
        <v>1.4</v>
      </c>
      <c r="BC7" s="110">
        <v>38</v>
      </c>
      <c r="BD7" s="115">
        <f t="shared" si="9"/>
        <v>44630</v>
      </c>
      <c r="BE7" s="110" t="s">
        <v>83</v>
      </c>
      <c r="BF7" s="125">
        <v>44630</v>
      </c>
      <c r="BG7" s="110">
        <v>1.5</v>
      </c>
      <c r="BH7" s="110">
        <v>38</v>
      </c>
      <c r="BI7" s="118">
        <f t="shared" si="10"/>
        <v>44660</v>
      </c>
      <c r="BJ7" s="110" t="s">
        <v>83</v>
      </c>
      <c r="BK7" s="125">
        <v>44660</v>
      </c>
      <c r="BL7" s="110">
        <v>1.5</v>
      </c>
      <c r="BM7" s="110">
        <v>38</v>
      </c>
      <c r="BN7" s="103">
        <v>1</v>
      </c>
      <c r="BO7" s="108">
        <v>44488</v>
      </c>
      <c r="BP7" s="108">
        <f t="shared" si="11"/>
        <v>44518</v>
      </c>
      <c r="BQ7" s="108">
        <v>44524</v>
      </c>
      <c r="BR7" s="108" t="s">
        <v>85</v>
      </c>
      <c r="BS7" s="103" t="s">
        <v>86</v>
      </c>
      <c r="BT7" s="103">
        <v>32</v>
      </c>
      <c r="BU7" s="103">
        <v>0</v>
      </c>
      <c r="BV7" s="111"/>
      <c r="CB7" s="120"/>
      <c r="CD7" s="121" t="s">
        <v>111</v>
      </c>
      <c r="CE7" s="122">
        <v>0.625</v>
      </c>
      <c r="CF7" s="119" t="s">
        <v>87</v>
      </c>
      <c r="CG7" s="119" t="s">
        <v>112</v>
      </c>
      <c r="CH7" s="103">
        <v>29</v>
      </c>
      <c r="CI7" s="103">
        <v>195</v>
      </c>
      <c r="CJ7" s="103">
        <v>59</v>
      </c>
      <c r="CK7" s="103">
        <v>267</v>
      </c>
      <c r="CL7" s="103">
        <v>18</v>
      </c>
      <c r="CM7" s="103">
        <f t="shared" si="12"/>
        <v>77</v>
      </c>
      <c r="CN7" s="103">
        <f t="shared" si="13"/>
        <v>462</v>
      </c>
      <c r="CO7" s="119" t="s">
        <v>89</v>
      </c>
      <c r="CP7" s="123">
        <f>SUM(CJ7,CK7)</f>
        <v>326</v>
      </c>
      <c r="CQ7" s="103">
        <f>SUM(CI7,CL7)</f>
        <v>213</v>
      </c>
      <c r="CR7" s="126" t="s">
        <v>111</v>
      </c>
      <c r="CS7" s="119" t="s">
        <v>90</v>
      </c>
      <c r="CT7" s="119" t="s">
        <v>104</v>
      </c>
      <c r="CZ7" s="119" t="s">
        <v>237</v>
      </c>
      <c r="DB7" s="103">
        <v>6</v>
      </c>
      <c r="DD7" s="119" t="s">
        <v>242</v>
      </c>
    </row>
    <row r="8" spans="1:108" s="131" customFormat="1" ht="15.75" customHeight="1" x14ac:dyDescent="0.25">
      <c r="A8" s="131">
        <v>7</v>
      </c>
      <c r="B8" s="131" t="s">
        <v>77</v>
      </c>
      <c r="C8" s="131" t="s">
        <v>113</v>
      </c>
      <c r="D8" s="132">
        <v>44370</v>
      </c>
      <c r="E8" s="133" t="s">
        <v>114</v>
      </c>
      <c r="F8" s="134" t="s">
        <v>115</v>
      </c>
      <c r="G8" s="131" t="s">
        <v>80</v>
      </c>
      <c r="H8" s="131" t="s">
        <v>81</v>
      </c>
      <c r="J8" s="135">
        <f t="shared" si="0"/>
        <v>44400</v>
      </c>
      <c r="K8" s="135">
        <f t="shared" si="1"/>
        <v>44460</v>
      </c>
      <c r="L8" s="131" t="s">
        <v>84</v>
      </c>
      <c r="M8" s="136">
        <v>44463</v>
      </c>
      <c r="N8" s="131">
        <v>0.6</v>
      </c>
      <c r="O8" s="131">
        <v>28</v>
      </c>
      <c r="P8" s="135">
        <f t="shared" si="2"/>
        <v>44490</v>
      </c>
      <c r="Q8" s="131" t="s">
        <v>84</v>
      </c>
      <c r="R8" s="133">
        <v>44490</v>
      </c>
      <c r="S8" s="131">
        <v>0.9</v>
      </c>
      <c r="T8" s="131">
        <v>29</v>
      </c>
      <c r="U8" s="137">
        <f t="shared" si="3"/>
        <v>44520</v>
      </c>
      <c r="V8" s="131" t="s">
        <v>84</v>
      </c>
      <c r="W8" s="133">
        <v>44520</v>
      </c>
      <c r="X8" s="139">
        <v>1.1000000000000001</v>
      </c>
      <c r="Y8" s="139">
        <v>34</v>
      </c>
      <c r="Z8" s="135">
        <f t="shared" si="4"/>
        <v>44550</v>
      </c>
      <c r="AA8" s="131" t="s">
        <v>83</v>
      </c>
      <c r="AB8" s="138">
        <v>44551</v>
      </c>
      <c r="AC8" s="139">
        <v>1.1000000000000001</v>
      </c>
      <c r="AD8" s="139">
        <v>35</v>
      </c>
      <c r="AE8" s="135">
        <f t="shared" si="5"/>
        <v>44580</v>
      </c>
      <c r="AF8" s="131" t="s">
        <v>83</v>
      </c>
      <c r="AG8" s="138">
        <v>44580</v>
      </c>
      <c r="AH8" s="139">
        <v>1.1000000000000001</v>
      </c>
      <c r="AI8" s="139">
        <v>35</v>
      </c>
      <c r="AJ8" s="140">
        <f t="shared" si="14"/>
        <v>44600</v>
      </c>
      <c r="AO8" s="141">
        <f t="shared" si="6"/>
        <v>44640</v>
      </c>
      <c r="AT8" s="133">
        <f t="shared" si="7"/>
        <v>44670</v>
      </c>
      <c r="AY8" s="135">
        <f t="shared" si="8"/>
        <v>44610</v>
      </c>
      <c r="AZ8" s="138" t="s">
        <v>83</v>
      </c>
      <c r="BA8" s="135">
        <v>44610</v>
      </c>
      <c r="BB8" s="139">
        <v>1.4</v>
      </c>
      <c r="BC8" s="139">
        <v>37</v>
      </c>
      <c r="BD8" s="142">
        <f t="shared" si="9"/>
        <v>44640</v>
      </c>
      <c r="BE8" s="139" t="s">
        <v>116</v>
      </c>
      <c r="BF8" s="143">
        <v>44640</v>
      </c>
      <c r="BG8" s="139">
        <v>1.5</v>
      </c>
      <c r="BH8" s="139">
        <v>37</v>
      </c>
      <c r="BI8" s="144">
        <f t="shared" si="10"/>
        <v>44670</v>
      </c>
      <c r="BJ8" s="139"/>
      <c r="BK8" s="139"/>
      <c r="BL8" s="139"/>
      <c r="BM8" s="139"/>
      <c r="BN8" s="131">
        <v>0</v>
      </c>
      <c r="BO8" s="136">
        <v>44520</v>
      </c>
      <c r="BP8" s="136">
        <f t="shared" si="11"/>
        <v>44550</v>
      </c>
      <c r="BQ8" s="136">
        <v>44578</v>
      </c>
      <c r="BR8" s="136" t="s">
        <v>85</v>
      </c>
      <c r="BS8" s="131" t="s">
        <v>86</v>
      </c>
      <c r="BT8" s="131">
        <v>23</v>
      </c>
      <c r="BU8" s="131">
        <v>0</v>
      </c>
      <c r="BV8" s="146"/>
      <c r="CB8" s="147"/>
      <c r="CD8" s="132"/>
      <c r="CE8" s="149"/>
      <c r="CP8" s="132"/>
    </row>
    <row r="9" spans="1:108" s="103" customFormat="1" ht="15.75" customHeight="1" x14ac:dyDescent="0.25">
      <c r="A9" s="103">
        <v>8</v>
      </c>
      <c r="B9" s="103" t="s">
        <v>77</v>
      </c>
      <c r="C9" s="103" t="s">
        <v>117</v>
      </c>
      <c r="D9" s="104">
        <v>44386</v>
      </c>
      <c r="E9" s="105"/>
      <c r="F9" s="106" t="s">
        <v>118</v>
      </c>
      <c r="G9" s="103" t="s">
        <v>106</v>
      </c>
      <c r="H9" s="103" t="s">
        <v>81</v>
      </c>
      <c r="I9" s="103" t="s">
        <v>82</v>
      </c>
      <c r="J9" s="107">
        <f t="shared" si="0"/>
        <v>44416</v>
      </c>
      <c r="K9" s="107">
        <f t="shared" si="1"/>
        <v>44476</v>
      </c>
      <c r="L9" s="103" t="s">
        <v>83</v>
      </c>
      <c r="M9" s="108">
        <v>44476</v>
      </c>
      <c r="N9" s="103">
        <v>0.6</v>
      </c>
      <c r="O9" s="103">
        <v>29</v>
      </c>
      <c r="P9" s="107">
        <f t="shared" si="2"/>
        <v>44506</v>
      </c>
      <c r="Q9" s="103" t="s">
        <v>84</v>
      </c>
      <c r="R9" s="105">
        <v>44506</v>
      </c>
      <c r="S9" s="103">
        <v>1.1000000000000001</v>
      </c>
      <c r="T9" s="103">
        <v>29</v>
      </c>
      <c r="U9" s="109">
        <f t="shared" si="3"/>
        <v>44536</v>
      </c>
      <c r="V9" s="103" t="s">
        <v>83</v>
      </c>
      <c r="W9" s="105">
        <v>44536</v>
      </c>
      <c r="X9" s="110">
        <v>1.2</v>
      </c>
      <c r="Y9" s="110">
        <v>37</v>
      </c>
      <c r="Z9" s="107">
        <f t="shared" si="4"/>
        <v>44566</v>
      </c>
      <c r="AA9" s="103" t="s">
        <v>83</v>
      </c>
      <c r="AB9" s="112">
        <v>44566</v>
      </c>
      <c r="AC9" s="110">
        <v>1.3</v>
      </c>
      <c r="AD9" s="110">
        <v>37</v>
      </c>
      <c r="AE9" s="107">
        <f t="shared" si="5"/>
        <v>44596</v>
      </c>
      <c r="AF9" s="119" t="s">
        <v>83</v>
      </c>
      <c r="AG9" s="112">
        <v>44598</v>
      </c>
      <c r="AH9" s="110">
        <v>1.5</v>
      </c>
      <c r="AI9" s="110">
        <v>37</v>
      </c>
      <c r="AJ9" s="113">
        <f t="shared" si="14"/>
        <v>44600</v>
      </c>
      <c r="AO9" s="114">
        <f t="shared" si="6"/>
        <v>44656</v>
      </c>
      <c r="AT9" s="105">
        <f t="shared" si="7"/>
        <v>44686</v>
      </c>
      <c r="AY9" s="107">
        <f t="shared" si="8"/>
        <v>44626</v>
      </c>
      <c r="AZ9" s="119" t="s">
        <v>84</v>
      </c>
      <c r="BA9" s="107">
        <v>44626</v>
      </c>
      <c r="BB9" s="110">
        <v>1.6</v>
      </c>
      <c r="BC9" s="110">
        <v>37</v>
      </c>
      <c r="BD9" s="115">
        <f t="shared" si="9"/>
        <v>44656</v>
      </c>
      <c r="BE9" s="110" t="s">
        <v>84</v>
      </c>
      <c r="BF9" s="117">
        <v>44656</v>
      </c>
      <c r="BG9" s="110">
        <v>1.8</v>
      </c>
      <c r="BH9" s="110">
        <v>39</v>
      </c>
      <c r="BI9" s="118">
        <f t="shared" si="10"/>
        <v>44686</v>
      </c>
      <c r="BJ9" s="110" t="s">
        <v>83</v>
      </c>
      <c r="BK9" s="125">
        <v>44686</v>
      </c>
      <c r="BL9" s="110">
        <v>1.8</v>
      </c>
      <c r="BM9" s="110">
        <v>39</v>
      </c>
      <c r="BN9" s="103">
        <v>1</v>
      </c>
      <c r="BO9" s="108">
        <v>44524</v>
      </c>
      <c r="BP9" s="108">
        <f t="shared" si="11"/>
        <v>44554</v>
      </c>
      <c r="BQ9" s="108" t="s">
        <v>99</v>
      </c>
      <c r="BR9" s="108" t="s">
        <v>85</v>
      </c>
      <c r="BS9" s="103" t="s">
        <v>86</v>
      </c>
      <c r="BT9" s="103">
        <v>22</v>
      </c>
      <c r="BU9" s="103">
        <v>0</v>
      </c>
      <c r="BV9" s="111"/>
      <c r="CB9" s="120"/>
      <c r="CD9" s="121">
        <v>44691</v>
      </c>
      <c r="CE9" s="122">
        <v>0.5</v>
      </c>
      <c r="CF9" s="103" t="s">
        <v>87</v>
      </c>
      <c r="CG9" s="103" t="s">
        <v>119</v>
      </c>
      <c r="CH9" s="103">
        <v>35</v>
      </c>
      <c r="CI9" s="103">
        <v>173</v>
      </c>
      <c r="CJ9" s="103">
        <v>87</v>
      </c>
      <c r="CK9" s="103">
        <v>168</v>
      </c>
      <c r="CL9" s="103">
        <v>101</v>
      </c>
      <c r="CM9" s="103">
        <f t="shared" si="12"/>
        <v>188</v>
      </c>
      <c r="CN9" s="103">
        <f t="shared" si="13"/>
        <v>341</v>
      </c>
      <c r="CO9" s="103" t="s">
        <v>96</v>
      </c>
      <c r="CP9" s="103">
        <f>SUM(CI9,CL9)</f>
        <v>274</v>
      </c>
      <c r="CQ9" s="123">
        <f>SUM(CK9,CJ9)</f>
        <v>255</v>
      </c>
      <c r="CR9" s="104">
        <v>44691</v>
      </c>
      <c r="CS9" s="119" t="s">
        <v>90</v>
      </c>
      <c r="CT9" s="119" t="s">
        <v>104</v>
      </c>
      <c r="CZ9" s="119" t="s">
        <v>237</v>
      </c>
    </row>
    <row r="10" spans="1:108" s="103" customFormat="1" ht="15.75" customHeight="1" x14ac:dyDescent="0.25">
      <c r="A10" s="103">
        <v>9</v>
      </c>
      <c r="B10" s="103" t="s">
        <v>77</v>
      </c>
      <c r="C10" s="103" t="s">
        <v>117</v>
      </c>
      <c r="D10" s="104">
        <v>44386</v>
      </c>
      <c r="E10" s="105"/>
      <c r="F10" s="106" t="s">
        <v>120</v>
      </c>
      <c r="G10" s="103" t="s">
        <v>93</v>
      </c>
      <c r="H10" s="103" t="s">
        <v>94</v>
      </c>
      <c r="I10" s="103" t="s">
        <v>82</v>
      </c>
      <c r="J10" s="107">
        <f t="shared" si="0"/>
        <v>44416</v>
      </c>
      <c r="K10" s="107">
        <f t="shared" si="1"/>
        <v>44476</v>
      </c>
      <c r="L10" s="103" t="s">
        <v>83</v>
      </c>
      <c r="M10" s="108">
        <v>44476</v>
      </c>
      <c r="N10" s="103">
        <v>0.7</v>
      </c>
      <c r="O10" s="103">
        <v>31</v>
      </c>
      <c r="P10" s="107">
        <f t="shared" si="2"/>
        <v>44506</v>
      </c>
      <c r="Q10" s="103" t="s">
        <v>84</v>
      </c>
      <c r="R10" s="105">
        <v>44506</v>
      </c>
      <c r="S10" s="103">
        <v>1.1000000000000001</v>
      </c>
      <c r="T10" s="103">
        <v>33</v>
      </c>
      <c r="U10" s="109">
        <f t="shared" si="3"/>
        <v>44536</v>
      </c>
      <c r="V10" s="103" t="s">
        <v>83</v>
      </c>
      <c r="W10" s="105">
        <v>44536</v>
      </c>
      <c r="X10" s="110">
        <v>1</v>
      </c>
      <c r="Y10" s="110">
        <v>36</v>
      </c>
      <c r="Z10" s="107">
        <f t="shared" si="4"/>
        <v>44566</v>
      </c>
      <c r="AA10" s="103" t="s">
        <v>83</v>
      </c>
      <c r="AB10" s="112">
        <v>44566</v>
      </c>
      <c r="AC10" s="110">
        <v>1.1000000000000001</v>
      </c>
      <c r="AD10" s="110">
        <v>36</v>
      </c>
      <c r="AE10" s="107">
        <f t="shared" si="5"/>
        <v>44596</v>
      </c>
      <c r="AF10" s="119" t="s">
        <v>83</v>
      </c>
      <c r="AG10" s="112">
        <v>44598</v>
      </c>
      <c r="AH10" s="110">
        <v>1.2</v>
      </c>
      <c r="AI10" s="110">
        <v>36</v>
      </c>
      <c r="AJ10" s="113">
        <f t="shared" si="14"/>
        <v>44610</v>
      </c>
      <c r="AO10" s="114">
        <f t="shared" si="6"/>
        <v>44656</v>
      </c>
      <c r="AT10" s="105">
        <f t="shared" si="7"/>
        <v>44686</v>
      </c>
      <c r="AY10" s="107">
        <f t="shared" si="8"/>
        <v>44626</v>
      </c>
      <c r="AZ10" s="119" t="s">
        <v>84</v>
      </c>
      <c r="BA10" s="107">
        <v>44626</v>
      </c>
      <c r="BB10" s="110">
        <v>1.2</v>
      </c>
      <c r="BC10" s="110">
        <v>36</v>
      </c>
      <c r="BD10" s="115">
        <f t="shared" si="9"/>
        <v>44656</v>
      </c>
      <c r="BE10" s="110" t="s">
        <v>84</v>
      </c>
      <c r="BF10" s="117">
        <v>44656</v>
      </c>
      <c r="BG10" s="110">
        <v>1.3</v>
      </c>
      <c r="BH10" s="110">
        <v>38</v>
      </c>
      <c r="BI10" s="118">
        <f t="shared" si="10"/>
        <v>44686</v>
      </c>
      <c r="BJ10" s="110" t="s">
        <v>83</v>
      </c>
      <c r="BK10" s="125">
        <v>44686</v>
      </c>
      <c r="BL10" s="110">
        <v>1.3</v>
      </c>
      <c r="BM10" s="110">
        <v>38</v>
      </c>
      <c r="BN10" s="103">
        <v>1</v>
      </c>
      <c r="BO10" s="108">
        <v>44488</v>
      </c>
      <c r="BP10" s="108">
        <f t="shared" si="11"/>
        <v>44518</v>
      </c>
      <c r="BQ10" s="108">
        <v>44524</v>
      </c>
      <c r="BR10" s="108" t="s">
        <v>85</v>
      </c>
      <c r="BS10" s="103" t="s">
        <v>86</v>
      </c>
      <c r="BT10" s="103">
        <v>22</v>
      </c>
      <c r="BU10" s="103">
        <v>0</v>
      </c>
      <c r="BV10" s="111"/>
      <c r="CB10" s="120"/>
      <c r="CD10" s="121">
        <v>44691</v>
      </c>
      <c r="CE10" s="122">
        <v>0.54166666666666663</v>
      </c>
      <c r="CF10" s="103" t="s">
        <v>87</v>
      </c>
      <c r="CG10" s="103" t="s">
        <v>121</v>
      </c>
      <c r="CH10" s="103">
        <v>33</v>
      </c>
      <c r="CI10" s="103">
        <v>113</v>
      </c>
      <c r="CJ10" s="103">
        <v>66</v>
      </c>
      <c r="CK10" s="103">
        <v>113</v>
      </c>
      <c r="CL10" s="103">
        <v>72</v>
      </c>
      <c r="CM10" s="103">
        <f t="shared" si="12"/>
        <v>138</v>
      </c>
      <c r="CN10" s="103">
        <f t="shared" si="13"/>
        <v>226</v>
      </c>
      <c r="CO10" s="103" t="s">
        <v>89</v>
      </c>
      <c r="CP10" s="123">
        <f t="shared" ref="CP10:CP11" si="15">SUM(CJ10,CK10)</f>
        <v>179</v>
      </c>
      <c r="CQ10" s="103">
        <f t="shared" ref="CQ10:CQ11" si="16">SUM(CI10,CL10)</f>
        <v>185</v>
      </c>
      <c r="CR10" s="104">
        <v>44691</v>
      </c>
      <c r="CS10" s="119" t="s">
        <v>90</v>
      </c>
      <c r="CT10" s="119" t="s">
        <v>104</v>
      </c>
      <c r="CZ10" s="119" t="s">
        <v>237</v>
      </c>
      <c r="DA10" s="103">
        <v>2</v>
      </c>
      <c r="DB10" s="103">
        <v>9</v>
      </c>
      <c r="DC10" s="103">
        <v>2</v>
      </c>
    </row>
    <row r="11" spans="1:108" s="103" customFormat="1" ht="15.75" customHeight="1" x14ac:dyDescent="0.25">
      <c r="A11" s="103">
        <v>10</v>
      </c>
      <c r="B11" s="103" t="s">
        <v>77</v>
      </c>
      <c r="C11" s="103" t="s">
        <v>117</v>
      </c>
      <c r="D11" s="104">
        <v>44386</v>
      </c>
      <c r="E11" s="105"/>
      <c r="F11" s="106" t="s">
        <v>122</v>
      </c>
      <c r="G11" s="103" t="s">
        <v>98</v>
      </c>
      <c r="H11" s="103" t="s">
        <v>94</v>
      </c>
      <c r="I11" s="103" t="s">
        <v>82</v>
      </c>
      <c r="J11" s="107">
        <f t="shared" si="0"/>
        <v>44416</v>
      </c>
      <c r="K11" s="107">
        <f t="shared" si="1"/>
        <v>44476</v>
      </c>
      <c r="L11" s="103" t="s">
        <v>83</v>
      </c>
      <c r="M11" s="108">
        <v>44476</v>
      </c>
      <c r="N11" s="103">
        <v>0.7</v>
      </c>
      <c r="O11" s="103">
        <v>30</v>
      </c>
      <c r="P11" s="107">
        <f t="shared" si="2"/>
        <v>44506</v>
      </c>
      <c r="Q11" s="103" t="s">
        <v>84</v>
      </c>
      <c r="R11" s="105">
        <v>44506</v>
      </c>
      <c r="S11" s="103">
        <v>1.1000000000000001</v>
      </c>
      <c r="T11" s="103">
        <v>34</v>
      </c>
      <c r="U11" s="109">
        <f t="shared" si="3"/>
        <v>44536</v>
      </c>
      <c r="V11" s="103" t="s">
        <v>83</v>
      </c>
      <c r="W11" s="105">
        <v>44536</v>
      </c>
      <c r="X11" s="110">
        <v>1</v>
      </c>
      <c r="Y11" s="110">
        <v>35</v>
      </c>
      <c r="Z11" s="107">
        <f t="shared" si="4"/>
        <v>44566</v>
      </c>
      <c r="AA11" s="103" t="s">
        <v>83</v>
      </c>
      <c r="AB11" s="112">
        <v>44566</v>
      </c>
      <c r="AC11" s="110">
        <v>1.1000000000000001</v>
      </c>
      <c r="AD11" s="110">
        <v>35</v>
      </c>
      <c r="AE11" s="107">
        <f t="shared" si="5"/>
        <v>44596</v>
      </c>
      <c r="AF11" s="119" t="s">
        <v>83</v>
      </c>
      <c r="AG11" s="112">
        <v>44598</v>
      </c>
      <c r="AH11" s="110">
        <v>1.4</v>
      </c>
      <c r="AI11" s="110">
        <v>36</v>
      </c>
      <c r="AJ11" s="113">
        <f t="shared" si="14"/>
        <v>44626</v>
      </c>
      <c r="AO11" s="114">
        <f t="shared" si="6"/>
        <v>44656</v>
      </c>
      <c r="AT11" s="105">
        <f t="shared" si="7"/>
        <v>44686</v>
      </c>
      <c r="AY11" s="107">
        <f t="shared" si="8"/>
        <v>44626</v>
      </c>
      <c r="AZ11" s="119" t="s">
        <v>84</v>
      </c>
      <c r="BA11" s="107">
        <v>44626</v>
      </c>
      <c r="BB11" s="110">
        <v>1.4</v>
      </c>
      <c r="BC11" s="110">
        <v>38</v>
      </c>
      <c r="BD11" s="115">
        <f t="shared" si="9"/>
        <v>44656</v>
      </c>
      <c r="BE11" s="110" t="s">
        <v>84</v>
      </c>
      <c r="BF11" s="117">
        <v>44656</v>
      </c>
      <c r="BG11" s="110">
        <v>1.6</v>
      </c>
      <c r="BH11" s="110">
        <v>39</v>
      </c>
      <c r="BI11" s="118">
        <f t="shared" si="10"/>
        <v>44686</v>
      </c>
      <c r="BJ11" s="110" t="s">
        <v>83</v>
      </c>
      <c r="BK11" s="125">
        <v>44686</v>
      </c>
      <c r="BL11" s="110">
        <v>1.5</v>
      </c>
      <c r="BM11" s="110">
        <v>39</v>
      </c>
      <c r="BN11" s="103">
        <v>1</v>
      </c>
      <c r="BO11" s="108">
        <v>44488</v>
      </c>
      <c r="BP11" s="108">
        <f t="shared" si="11"/>
        <v>44518</v>
      </c>
      <c r="BQ11" s="108">
        <v>44524</v>
      </c>
      <c r="BR11" s="108" t="s">
        <v>85</v>
      </c>
      <c r="BS11" s="103" t="s">
        <v>86</v>
      </c>
      <c r="BT11" s="103">
        <v>26</v>
      </c>
      <c r="BU11" s="103">
        <v>0</v>
      </c>
      <c r="BV11" s="111"/>
      <c r="CB11" s="120"/>
      <c r="CD11" s="121">
        <v>44691</v>
      </c>
      <c r="CE11" s="122">
        <v>0.58333333333333337</v>
      </c>
      <c r="CF11" s="103" t="s">
        <v>87</v>
      </c>
      <c r="CG11" s="103" t="s">
        <v>123</v>
      </c>
      <c r="CH11" s="103">
        <v>32</v>
      </c>
      <c r="CI11" s="103">
        <v>98</v>
      </c>
      <c r="CJ11" s="103">
        <v>82</v>
      </c>
      <c r="CK11" s="103">
        <v>203</v>
      </c>
      <c r="CL11" s="103">
        <v>53</v>
      </c>
      <c r="CM11" s="103">
        <f t="shared" si="12"/>
        <v>135</v>
      </c>
      <c r="CN11" s="103">
        <f t="shared" si="13"/>
        <v>301</v>
      </c>
      <c r="CO11" s="103" t="s">
        <v>89</v>
      </c>
      <c r="CP11" s="123">
        <f t="shared" si="15"/>
        <v>285</v>
      </c>
      <c r="CQ11" s="103">
        <f t="shared" si="16"/>
        <v>151</v>
      </c>
      <c r="CR11" s="104">
        <v>44691</v>
      </c>
      <c r="CS11" s="119" t="s">
        <v>90</v>
      </c>
      <c r="CT11" s="119" t="s">
        <v>104</v>
      </c>
      <c r="CZ11" s="119" t="s">
        <v>237</v>
      </c>
    </row>
    <row r="12" spans="1:108" s="103" customFormat="1" ht="15.75" customHeight="1" x14ac:dyDescent="0.25">
      <c r="A12" s="103">
        <v>11</v>
      </c>
      <c r="B12" s="103" t="s">
        <v>77</v>
      </c>
      <c r="C12" s="103" t="s">
        <v>124</v>
      </c>
      <c r="D12" s="104">
        <v>44399</v>
      </c>
      <c r="E12" s="105"/>
      <c r="F12" s="106" t="s">
        <v>125</v>
      </c>
      <c r="G12" s="103" t="s">
        <v>93</v>
      </c>
      <c r="H12" s="103" t="s">
        <v>94</v>
      </c>
      <c r="I12" s="103" t="s">
        <v>82</v>
      </c>
      <c r="J12" s="107">
        <f t="shared" si="0"/>
        <v>44429</v>
      </c>
      <c r="K12" s="107">
        <f t="shared" si="1"/>
        <v>44489</v>
      </c>
      <c r="L12" s="103" t="s">
        <v>84</v>
      </c>
      <c r="M12" s="108">
        <v>44489</v>
      </c>
      <c r="N12" s="103">
        <v>0.6</v>
      </c>
      <c r="O12" s="103">
        <v>28</v>
      </c>
      <c r="P12" s="107">
        <f t="shared" si="2"/>
        <v>44519</v>
      </c>
      <c r="Q12" s="103" t="s">
        <v>84</v>
      </c>
      <c r="R12" s="105">
        <v>44519</v>
      </c>
      <c r="S12" s="103">
        <v>1.7</v>
      </c>
      <c r="T12" s="103">
        <v>37</v>
      </c>
      <c r="U12" s="109">
        <f t="shared" si="3"/>
        <v>44549</v>
      </c>
      <c r="V12" s="103" t="s">
        <v>83</v>
      </c>
      <c r="W12" s="105">
        <v>44549</v>
      </c>
      <c r="X12" s="110">
        <v>1.5</v>
      </c>
      <c r="Y12" s="110">
        <v>39</v>
      </c>
      <c r="Z12" s="107">
        <f t="shared" si="4"/>
        <v>44579</v>
      </c>
      <c r="AA12" s="103" t="s">
        <v>84</v>
      </c>
      <c r="AB12" s="111">
        <v>44579</v>
      </c>
      <c r="AC12" s="110">
        <v>1.5</v>
      </c>
      <c r="AD12" s="110">
        <v>39</v>
      </c>
      <c r="AE12" s="107">
        <f t="shared" si="5"/>
        <v>44609</v>
      </c>
      <c r="AF12" s="119" t="s">
        <v>83</v>
      </c>
      <c r="AG12" s="112">
        <v>44610</v>
      </c>
      <c r="AH12" s="110">
        <v>1.7</v>
      </c>
      <c r="AI12" s="110">
        <v>40</v>
      </c>
      <c r="AJ12" s="113">
        <f t="shared" si="14"/>
        <v>44626</v>
      </c>
      <c r="AO12" s="114">
        <f t="shared" si="6"/>
        <v>44669</v>
      </c>
      <c r="AT12" s="105">
        <f t="shared" si="7"/>
        <v>44699</v>
      </c>
      <c r="AY12" s="107">
        <f t="shared" si="8"/>
        <v>44639</v>
      </c>
      <c r="AZ12" s="119" t="s">
        <v>116</v>
      </c>
      <c r="BA12" s="107">
        <v>44639</v>
      </c>
      <c r="BB12" s="110">
        <v>1.9</v>
      </c>
      <c r="BC12" s="110">
        <v>41</v>
      </c>
      <c r="BD12" s="115">
        <f t="shared" si="9"/>
        <v>44669</v>
      </c>
      <c r="BE12" s="110" t="s">
        <v>84</v>
      </c>
      <c r="BF12" s="117">
        <v>44669</v>
      </c>
      <c r="BG12" s="110">
        <v>2</v>
      </c>
      <c r="BH12" s="110">
        <v>43</v>
      </c>
      <c r="BI12" s="118">
        <f t="shared" si="10"/>
        <v>44699</v>
      </c>
      <c r="BJ12" s="116" t="s">
        <v>83</v>
      </c>
      <c r="BK12" s="125">
        <v>44699</v>
      </c>
      <c r="BL12" s="110">
        <v>1.9</v>
      </c>
      <c r="BM12" s="110">
        <v>43</v>
      </c>
      <c r="BN12" s="103">
        <v>1</v>
      </c>
      <c r="BO12" s="108">
        <v>44524</v>
      </c>
      <c r="BP12" s="108">
        <f t="shared" si="11"/>
        <v>44554</v>
      </c>
      <c r="BQ12" s="108">
        <v>44578</v>
      </c>
      <c r="BR12" s="108" t="s">
        <v>85</v>
      </c>
      <c r="BS12" s="103" t="s">
        <v>86</v>
      </c>
      <c r="BT12" s="127">
        <v>26</v>
      </c>
      <c r="BU12" s="103">
        <v>0</v>
      </c>
      <c r="BV12" s="111"/>
      <c r="CB12" s="120"/>
      <c r="CD12" s="128">
        <v>44700</v>
      </c>
      <c r="CE12" s="122">
        <v>0.5</v>
      </c>
      <c r="CF12" s="103" t="s">
        <v>87</v>
      </c>
      <c r="CG12" s="103" t="s">
        <v>126</v>
      </c>
      <c r="CH12" s="103">
        <v>34</v>
      </c>
      <c r="CI12" s="103">
        <v>128</v>
      </c>
      <c r="CJ12" s="103">
        <v>89</v>
      </c>
      <c r="CK12" s="103">
        <v>195</v>
      </c>
      <c r="CL12" s="103">
        <v>61</v>
      </c>
      <c r="CM12" s="103">
        <f t="shared" si="12"/>
        <v>150</v>
      </c>
      <c r="CN12" s="103">
        <f t="shared" si="13"/>
        <v>323</v>
      </c>
      <c r="CO12" s="103" t="s">
        <v>96</v>
      </c>
      <c r="CP12" s="103">
        <f>SUM(CI12,CL12)</f>
        <v>189</v>
      </c>
      <c r="CQ12" s="123">
        <f>SUM(CK12,CJ12)</f>
        <v>284</v>
      </c>
      <c r="CR12" s="104">
        <v>44700</v>
      </c>
      <c r="CS12" s="119" t="s">
        <v>90</v>
      </c>
      <c r="CT12" s="119" t="s">
        <v>104</v>
      </c>
      <c r="CZ12" s="130" t="s">
        <v>237</v>
      </c>
      <c r="DA12" s="103">
        <v>0</v>
      </c>
      <c r="DB12" s="103">
        <v>14</v>
      </c>
    </row>
    <row r="13" spans="1:108" s="103" customFormat="1" ht="15.75" customHeight="1" x14ac:dyDescent="0.25">
      <c r="A13" s="103">
        <v>12</v>
      </c>
      <c r="B13" s="103" t="s">
        <v>77</v>
      </c>
      <c r="C13" s="103" t="s">
        <v>124</v>
      </c>
      <c r="D13" s="104">
        <v>44399</v>
      </c>
      <c r="E13" s="105"/>
      <c r="F13" s="106" t="s">
        <v>127</v>
      </c>
      <c r="G13" s="103" t="s">
        <v>93</v>
      </c>
      <c r="H13" s="103" t="s">
        <v>94</v>
      </c>
      <c r="I13" s="103" t="s">
        <v>82</v>
      </c>
      <c r="J13" s="107">
        <f t="shared" si="0"/>
        <v>44429</v>
      </c>
      <c r="K13" s="107">
        <f t="shared" si="1"/>
        <v>44489</v>
      </c>
      <c r="L13" s="103" t="s">
        <v>84</v>
      </c>
      <c r="M13" s="108">
        <v>44489</v>
      </c>
      <c r="N13" s="103">
        <v>0.5</v>
      </c>
      <c r="O13" s="103">
        <v>25</v>
      </c>
      <c r="P13" s="107">
        <f t="shared" si="2"/>
        <v>44519</v>
      </c>
      <c r="Q13" s="103" t="s">
        <v>84</v>
      </c>
      <c r="R13" s="105">
        <v>44519</v>
      </c>
      <c r="S13" s="103">
        <v>1.1000000000000001</v>
      </c>
      <c r="T13" s="103">
        <v>31</v>
      </c>
      <c r="U13" s="109">
        <f t="shared" si="3"/>
        <v>44549</v>
      </c>
      <c r="V13" s="103" t="s">
        <v>83</v>
      </c>
      <c r="W13" s="105">
        <v>44549</v>
      </c>
      <c r="X13" s="110">
        <v>1.1000000000000001</v>
      </c>
      <c r="Y13" s="110">
        <v>35</v>
      </c>
      <c r="Z13" s="107">
        <f t="shared" si="4"/>
        <v>44579</v>
      </c>
      <c r="AA13" s="103" t="s">
        <v>84</v>
      </c>
      <c r="AB13" s="111">
        <v>44579</v>
      </c>
      <c r="AC13" s="110">
        <v>1</v>
      </c>
      <c r="AD13" s="110">
        <v>34</v>
      </c>
      <c r="AE13" s="107">
        <f t="shared" si="5"/>
        <v>44609</v>
      </c>
      <c r="AF13" s="119" t="s">
        <v>83</v>
      </c>
      <c r="AG13" s="112">
        <v>44610</v>
      </c>
      <c r="AH13" s="110">
        <v>1.2</v>
      </c>
      <c r="AI13" s="110">
        <v>35</v>
      </c>
      <c r="AJ13" s="113">
        <f t="shared" si="14"/>
        <v>44626</v>
      </c>
      <c r="AO13" s="114">
        <f t="shared" si="6"/>
        <v>44669</v>
      </c>
      <c r="AT13" s="105">
        <f t="shared" si="7"/>
        <v>44699</v>
      </c>
      <c r="AY13" s="107">
        <f t="shared" si="8"/>
        <v>44639</v>
      </c>
      <c r="AZ13" s="119" t="s">
        <v>116</v>
      </c>
      <c r="BA13" s="107">
        <v>44639</v>
      </c>
      <c r="BB13" s="110">
        <v>1.3</v>
      </c>
      <c r="BC13" s="110">
        <v>37</v>
      </c>
      <c r="BD13" s="115">
        <f t="shared" si="9"/>
        <v>44669</v>
      </c>
      <c r="BE13" s="110" t="s">
        <v>84</v>
      </c>
      <c r="BF13" s="117">
        <v>44669</v>
      </c>
      <c r="BG13" s="110">
        <v>1.3</v>
      </c>
      <c r="BH13" s="110">
        <v>38</v>
      </c>
      <c r="BI13" s="118">
        <f t="shared" si="10"/>
        <v>44699</v>
      </c>
      <c r="BJ13" s="116" t="s">
        <v>83</v>
      </c>
      <c r="BK13" s="125">
        <v>44699</v>
      </c>
      <c r="BL13" s="110">
        <v>1.3</v>
      </c>
      <c r="BM13" s="110">
        <v>38</v>
      </c>
      <c r="BN13" s="103">
        <v>1</v>
      </c>
      <c r="BO13" s="108">
        <v>44520</v>
      </c>
      <c r="BP13" s="108">
        <f t="shared" si="11"/>
        <v>44550</v>
      </c>
      <c r="BQ13" s="108">
        <v>44578</v>
      </c>
      <c r="BR13" s="108" t="s">
        <v>100</v>
      </c>
      <c r="BS13" s="103" t="s">
        <v>101</v>
      </c>
      <c r="BT13" s="103">
        <v>25</v>
      </c>
      <c r="BU13" s="103">
        <v>0</v>
      </c>
      <c r="BV13" s="111"/>
      <c r="CB13" s="120"/>
      <c r="CD13" s="128">
        <v>44700</v>
      </c>
      <c r="CE13" s="122">
        <v>0.54166666666666663</v>
      </c>
      <c r="CF13" s="103" t="s">
        <v>87</v>
      </c>
      <c r="CG13" s="103" t="s">
        <v>128</v>
      </c>
      <c r="CH13" s="103">
        <v>32</v>
      </c>
      <c r="CI13" s="103">
        <v>295</v>
      </c>
      <c r="CJ13" s="103">
        <v>0</v>
      </c>
      <c r="CK13" s="103">
        <v>233</v>
      </c>
      <c r="CL13" s="103">
        <v>15</v>
      </c>
      <c r="CM13" s="103">
        <f t="shared" si="12"/>
        <v>15</v>
      </c>
      <c r="CN13" s="103">
        <f t="shared" si="13"/>
        <v>528</v>
      </c>
      <c r="CO13" s="103" t="s">
        <v>96</v>
      </c>
      <c r="CP13" s="103">
        <f>SUM(CI13,CL13)</f>
        <v>310</v>
      </c>
      <c r="CQ13" s="123">
        <f>SUM(CK13,CJ13)</f>
        <v>233</v>
      </c>
      <c r="CR13" s="104">
        <v>44700</v>
      </c>
      <c r="CS13" s="119" t="s">
        <v>90</v>
      </c>
      <c r="CT13" s="119" t="s">
        <v>104</v>
      </c>
      <c r="CZ13" s="119" t="s">
        <v>237</v>
      </c>
      <c r="DD13" s="119" t="s">
        <v>241</v>
      </c>
    </row>
    <row r="14" spans="1:108" ht="15.75" customHeight="1" x14ac:dyDescent="0.25">
      <c r="A14">
        <v>13</v>
      </c>
      <c r="B14" t="s">
        <v>77</v>
      </c>
      <c r="C14" t="s">
        <v>124</v>
      </c>
      <c r="D14" s="20">
        <v>44399</v>
      </c>
      <c r="F14" s="26" t="s">
        <v>129</v>
      </c>
      <c r="G14" t="s">
        <v>106</v>
      </c>
      <c r="H14" t="s">
        <v>81</v>
      </c>
      <c r="I14" t="s">
        <v>82</v>
      </c>
      <c r="J14" s="21">
        <f t="shared" si="0"/>
        <v>44429</v>
      </c>
      <c r="K14" s="21">
        <f t="shared" si="1"/>
        <v>44489</v>
      </c>
      <c r="L14" t="s">
        <v>84</v>
      </c>
      <c r="M14" s="37">
        <v>44489</v>
      </c>
      <c r="N14" s="19">
        <v>0.4</v>
      </c>
      <c r="O14" s="19">
        <v>24</v>
      </c>
      <c r="P14" s="21">
        <f t="shared" si="2"/>
        <v>44519</v>
      </c>
      <c r="Q14" t="s">
        <v>84</v>
      </c>
      <c r="R14" s="27">
        <v>44519</v>
      </c>
      <c r="S14" s="19">
        <v>1.1000000000000001</v>
      </c>
      <c r="T14" s="19">
        <v>29</v>
      </c>
      <c r="U14" s="22">
        <f t="shared" si="3"/>
        <v>44549</v>
      </c>
      <c r="V14" t="s">
        <v>83</v>
      </c>
      <c r="W14" s="27">
        <v>44549</v>
      </c>
      <c r="X14" s="67">
        <v>1.1000000000000001</v>
      </c>
      <c r="Y14" s="65">
        <v>35</v>
      </c>
      <c r="Z14" s="21">
        <f t="shared" si="4"/>
        <v>44579</v>
      </c>
      <c r="AA14" t="s">
        <v>84</v>
      </c>
      <c r="AB14" s="54">
        <v>44579</v>
      </c>
      <c r="AC14" s="67">
        <v>1.2</v>
      </c>
      <c r="AD14" s="65">
        <v>34</v>
      </c>
      <c r="AE14" s="21">
        <f t="shared" si="5"/>
        <v>44609</v>
      </c>
      <c r="AF14" s="40" t="s">
        <v>83</v>
      </c>
      <c r="AG14" s="56">
        <v>44610</v>
      </c>
      <c r="AH14" s="67">
        <v>1.4</v>
      </c>
      <c r="AI14" s="65">
        <v>37</v>
      </c>
      <c r="AJ14" s="28">
        <f t="shared" si="14"/>
        <v>44639</v>
      </c>
      <c r="AO14" s="30">
        <f t="shared" si="6"/>
        <v>44669</v>
      </c>
      <c r="AT14" s="27">
        <f t="shared" si="7"/>
        <v>44699</v>
      </c>
      <c r="AY14" s="21">
        <f t="shared" si="8"/>
        <v>44639</v>
      </c>
      <c r="AZ14" s="40" t="s">
        <v>116</v>
      </c>
      <c r="BA14" s="21">
        <v>44639</v>
      </c>
      <c r="BB14" s="67">
        <v>1.4</v>
      </c>
      <c r="BC14" s="65">
        <v>37</v>
      </c>
      <c r="BD14" s="77">
        <f t="shared" si="9"/>
        <v>44669</v>
      </c>
      <c r="BE14" s="66" t="s">
        <v>84</v>
      </c>
      <c r="BF14" s="81">
        <v>44669</v>
      </c>
      <c r="BG14" s="67">
        <v>1.4</v>
      </c>
      <c r="BH14" s="65">
        <v>39</v>
      </c>
      <c r="BI14" s="59">
        <f t="shared" si="10"/>
        <v>44699</v>
      </c>
      <c r="BJ14" s="80" t="s">
        <v>83</v>
      </c>
      <c r="BK14" s="95">
        <v>44699</v>
      </c>
      <c r="BL14" s="67">
        <v>1.5</v>
      </c>
      <c r="BM14" s="65">
        <v>39</v>
      </c>
      <c r="BN14">
        <v>1</v>
      </c>
      <c r="BO14" s="37" t="s">
        <v>130</v>
      </c>
      <c r="CB14" s="34"/>
      <c r="CD14" s="102">
        <v>44700</v>
      </c>
      <c r="CE14" s="87">
        <v>0.54166666666666663</v>
      </c>
      <c r="CF14" t="s">
        <v>87</v>
      </c>
      <c r="CG14" t="s">
        <v>131</v>
      </c>
      <c r="CH14">
        <v>35</v>
      </c>
      <c r="CI14">
        <v>140</v>
      </c>
      <c r="CJ14">
        <v>35</v>
      </c>
      <c r="CK14">
        <v>149</v>
      </c>
      <c r="CL14">
        <v>51</v>
      </c>
      <c r="CM14">
        <f t="shared" si="12"/>
        <v>86</v>
      </c>
      <c r="CN14">
        <f t="shared" si="13"/>
        <v>289</v>
      </c>
      <c r="CO14" t="s">
        <v>89</v>
      </c>
      <c r="CP14" s="92">
        <f>SUM(CJ14,CK14)</f>
        <v>184</v>
      </c>
      <c r="CQ14">
        <f t="shared" ref="CQ14" si="17">SUM(CI14,CL14)</f>
        <v>191</v>
      </c>
      <c r="CR14" s="20">
        <v>44700</v>
      </c>
      <c r="CS14" s="40" t="s">
        <v>90</v>
      </c>
      <c r="CT14" s="40" t="s">
        <v>104</v>
      </c>
      <c r="CZ14" s="103" t="s">
        <v>237</v>
      </c>
      <c r="DD14" s="40" t="s">
        <v>241</v>
      </c>
    </row>
    <row r="15" spans="1:108" s="103" customFormat="1" ht="13.35" customHeight="1" x14ac:dyDescent="0.25">
      <c r="A15" s="103">
        <v>14</v>
      </c>
      <c r="B15" s="103" t="s">
        <v>77</v>
      </c>
      <c r="C15" s="103" t="s">
        <v>124</v>
      </c>
      <c r="D15" s="104">
        <v>44399</v>
      </c>
      <c r="E15" s="105"/>
      <c r="F15" s="106" t="s">
        <v>132</v>
      </c>
      <c r="G15" s="103" t="s">
        <v>80</v>
      </c>
      <c r="H15" s="103" t="s">
        <v>81</v>
      </c>
      <c r="I15" s="103" t="s">
        <v>82</v>
      </c>
      <c r="J15" s="107">
        <f t="shared" si="0"/>
        <v>44429</v>
      </c>
      <c r="K15" s="107">
        <f t="shared" si="1"/>
        <v>44489</v>
      </c>
      <c r="L15" s="103" t="s">
        <v>84</v>
      </c>
      <c r="M15" s="108">
        <v>44489</v>
      </c>
      <c r="N15" s="103">
        <v>0.7</v>
      </c>
      <c r="O15" s="103">
        <v>28</v>
      </c>
      <c r="P15" s="107">
        <f t="shared" si="2"/>
        <v>44519</v>
      </c>
      <c r="Q15" s="119" t="s">
        <v>84</v>
      </c>
      <c r="R15" s="105">
        <v>44519</v>
      </c>
      <c r="S15" s="103">
        <v>1.1000000000000001</v>
      </c>
      <c r="T15" s="103">
        <v>34</v>
      </c>
      <c r="U15" s="109">
        <f t="shared" si="3"/>
        <v>44549</v>
      </c>
      <c r="V15" s="103" t="s">
        <v>83</v>
      </c>
      <c r="W15" s="105">
        <v>44549</v>
      </c>
      <c r="X15" s="110">
        <v>1.3</v>
      </c>
      <c r="Y15" s="110">
        <v>39</v>
      </c>
      <c r="Z15" s="107">
        <f t="shared" si="4"/>
        <v>44579</v>
      </c>
      <c r="AA15" s="103" t="s">
        <v>84</v>
      </c>
      <c r="AB15" s="111">
        <v>44579</v>
      </c>
      <c r="AC15" s="110">
        <v>1.6</v>
      </c>
      <c r="AD15" s="110">
        <v>39</v>
      </c>
      <c r="AE15" s="107">
        <f t="shared" si="5"/>
        <v>44609</v>
      </c>
      <c r="AF15" s="119" t="s">
        <v>83</v>
      </c>
      <c r="AG15" s="112">
        <v>44610</v>
      </c>
      <c r="AH15" s="110">
        <v>1.5</v>
      </c>
      <c r="AI15" s="110">
        <v>39</v>
      </c>
      <c r="AJ15" s="113">
        <f t="shared" si="14"/>
        <v>44639</v>
      </c>
      <c r="AO15" s="114">
        <f t="shared" si="6"/>
        <v>44669</v>
      </c>
      <c r="AT15" s="105">
        <f t="shared" si="7"/>
        <v>44699</v>
      </c>
      <c r="AY15" s="107">
        <f t="shared" si="8"/>
        <v>44639</v>
      </c>
      <c r="AZ15" s="119" t="s">
        <v>116</v>
      </c>
      <c r="BA15" s="107">
        <v>44639</v>
      </c>
      <c r="BB15" s="110">
        <v>1.7</v>
      </c>
      <c r="BC15" s="110">
        <v>40</v>
      </c>
      <c r="BD15" s="115">
        <f t="shared" si="9"/>
        <v>44669</v>
      </c>
      <c r="BE15" s="110" t="s">
        <v>84</v>
      </c>
      <c r="BF15" s="117">
        <v>44669</v>
      </c>
      <c r="BG15" s="110">
        <v>1.7</v>
      </c>
      <c r="BH15" s="110">
        <v>40</v>
      </c>
      <c r="BI15" s="118">
        <f t="shared" si="10"/>
        <v>44699</v>
      </c>
      <c r="BJ15" s="116" t="s">
        <v>83</v>
      </c>
      <c r="BK15" s="125">
        <v>44699</v>
      </c>
      <c r="BL15" s="110">
        <v>1.4</v>
      </c>
      <c r="BM15" s="110">
        <v>40</v>
      </c>
      <c r="BN15" s="103">
        <v>1</v>
      </c>
      <c r="BO15" s="108">
        <v>44524</v>
      </c>
      <c r="BP15" s="108">
        <f t="shared" si="11"/>
        <v>44554</v>
      </c>
      <c r="BQ15" s="108">
        <v>44578</v>
      </c>
      <c r="BR15" s="108" t="s">
        <v>85</v>
      </c>
      <c r="BS15" s="103" t="s">
        <v>86</v>
      </c>
      <c r="BT15" s="103">
        <v>26</v>
      </c>
      <c r="BU15" s="103">
        <v>1</v>
      </c>
      <c r="BV15" s="111">
        <v>44649</v>
      </c>
      <c r="BW15" s="103">
        <v>5</v>
      </c>
      <c r="CB15" s="120"/>
      <c r="CD15" s="128">
        <v>44700</v>
      </c>
      <c r="CE15" s="122">
        <v>0.58333333333333337</v>
      </c>
      <c r="CF15" s="103" t="s">
        <v>87</v>
      </c>
      <c r="CG15" s="103" t="s">
        <v>133</v>
      </c>
      <c r="CH15" s="103">
        <v>35</v>
      </c>
      <c r="CI15" s="103">
        <v>114</v>
      </c>
      <c r="CJ15" s="103">
        <v>119</v>
      </c>
      <c r="CK15" s="103">
        <v>231</v>
      </c>
      <c r="CL15" s="103">
        <v>31</v>
      </c>
      <c r="CM15" s="103">
        <f t="shared" si="12"/>
        <v>150</v>
      </c>
      <c r="CN15" s="103">
        <f t="shared" si="13"/>
        <v>345</v>
      </c>
      <c r="CO15" s="103" t="s">
        <v>96</v>
      </c>
      <c r="CP15" s="103">
        <f>SUM(CI15,CL15)</f>
        <v>145</v>
      </c>
      <c r="CQ15" s="123">
        <f>SUM(CK15,CJ15)</f>
        <v>350</v>
      </c>
      <c r="CR15" s="104">
        <v>44700</v>
      </c>
      <c r="CS15" s="119" t="s">
        <v>90</v>
      </c>
      <c r="CT15" s="119" t="s">
        <v>104</v>
      </c>
      <c r="CZ15" s="119" t="s">
        <v>237</v>
      </c>
      <c r="DA15" s="103">
        <v>1</v>
      </c>
      <c r="DB15" s="103">
        <v>16</v>
      </c>
      <c r="DC15" s="103">
        <v>1</v>
      </c>
    </row>
    <row r="16" spans="1:108" s="41" customFormat="1" ht="14.1" customHeight="1" x14ac:dyDescent="0.2">
      <c r="A16" s="41">
        <v>15</v>
      </c>
      <c r="B16" s="41" t="s">
        <v>77</v>
      </c>
      <c r="C16" s="41" t="s">
        <v>134</v>
      </c>
      <c r="D16" s="42">
        <v>44402</v>
      </c>
      <c r="E16" s="43" t="s">
        <v>135</v>
      </c>
      <c r="F16" s="44" t="s">
        <v>136</v>
      </c>
      <c r="G16" s="41" t="s">
        <v>98</v>
      </c>
      <c r="H16" s="41" t="s">
        <v>94</v>
      </c>
      <c r="J16" s="45">
        <f t="shared" si="0"/>
        <v>44432</v>
      </c>
      <c r="K16" s="45">
        <f t="shared" si="1"/>
        <v>44492</v>
      </c>
      <c r="L16" s="41" t="s">
        <v>137</v>
      </c>
      <c r="M16" s="46">
        <v>44492</v>
      </c>
      <c r="N16" s="41">
        <v>0.3</v>
      </c>
      <c r="O16" s="41">
        <v>22</v>
      </c>
      <c r="P16" s="45">
        <f t="shared" si="2"/>
        <v>44522</v>
      </c>
      <c r="Q16" s="58" t="s">
        <v>83</v>
      </c>
      <c r="R16" s="43">
        <v>44522</v>
      </c>
      <c r="S16" s="41">
        <v>0.7</v>
      </c>
      <c r="T16" s="41">
        <v>30</v>
      </c>
      <c r="U16" s="47">
        <f t="shared" si="3"/>
        <v>44552</v>
      </c>
      <c r="V16" s="41" t="s">
        <v>138</v>
      </c>
      <c r="W16" s="43">
        <v>44552</v>
      </c>
      <c r="X16" s="68">
        <v>0.5</v>
      </c>
      <c r="Y16" s="68">
        <v>33</v>
      </c>
      <c r="Z16" s="45">
        <f t="shared" si="4"/>
        <v>44582</v>
      </c>
      <c r="AC16" s="68"/>
      <c r="AD16" s="68"/>
      <c r="AE16" s="45">
        <f t="shared" si="5"/>
        <v>44612</v>
      </c>
      <c r="AH16" s="68"/>
      <c r="AI16" s="68"/>
      <c r="AJ16" s="48">
        <f t="shared" si="14"/>
        <v>44639</v>
      </c>
      <c r="AO16" s="57">
        <f t="shared" si="6"/>
        <v>44672</v>
      </c>
      <c r="AT16" s="43">
        <f t="shared" si="7"/>
        <v>44702</v>
      </c>
      <c r="AY16" s="45">
        <f t="shared" si="8"/>
        <v>44642</v>
      </c>
      <c r="BA16" s="45"/>
      <c r="BB16" s="68"/>
      <c r="BC16" s="68"/>
      <c r="BD16" s="82">
        <f t="shared" si="9"/>
        <v>44672</v>
      </c>
      <c r="BE16" s="68"/>
      <c r="BF16" s="68"/>
      <c r="BG16" s="68"/>
      <c r="BH16" s="68"/>
      <c r="BI16" s="83">
        <f t="shared" si="10"/>
        <v>44702</v>
      </c>
      <c r="BJ16" s="68"/>
      <c r="BK16" s="68"/>
      <c r="BL16" s="68"/>
      <c r="BM16" s="68"/>
      <c r="BN16" s="41">
        <v>0</v>
      </c>
      <c r="BO16" s="46" t="s">
        <v>130</v>
      </c>
      <c r="BP16" s="46"/>
      <c r="BQ16" s="46" t="s">
        <v>139</v>
      </c>
      <c r="BR16" s="46" t="s">
        <v>85</v>
      </c>
      <c r="BS16" s="41" t="s">
        <v>86</v>
      </c>
      <c r="BT16" s="41">
        <v>28</v>
      </c>
      <c r="BU16" s="41">
        <v>0</v>
      </c>
      <c r="BV16" s="97"/>
      <c r="CD16" s="42"/>
      <c r="CE16" s="100"/>
      <c r="CP16" s="42"/>
    </row>
    <row r="17" spans="1:107" s="103" customFormat="1" ht="12.75" customHeight="1" x14ac:dyDescent="0.2">
      <c r="A17" s="103">
        <v>16</v>
      </c>
      <c r="B17" s="103" t="s">
        <v>77</v>
      </c>
      <c r="C17" s="103" t="s">
        <v>134</v>
      </c>
      <c r="D17" s="104">
        <v>44402</v>
      </c>
      <c r="E17" s="105"/>
      <c r="F17" s="106" t="s">
        <v>140</v>
      </c>
      <c r="G17" s="103" t="s">
        <v>98</v>
      </c>
      <c r="H17" s="103" t="s">
        <v>94</v>
      </c>
      <c r="I17" s="103" t="s">
        <v>82</v>
      </c>
      <c r="J17" s="107">
        <f t="shared" si="0"/>
        <v>44432</v>
      </c>
      <c r="K17" s="107">
        <f t="shared" si="1"/>
        <v>44492</v>
      </c>
      <c r="L17" s="103" t="s">
        <v>137</v>
      </c>
      <c r="M17" s="108">
        <v>44492</v>
      </c>
      <c r="N17" s="103">
        <v>0.4</v>
      </c>
      <c r="O17" s="103">
        <v>22</v>
      </c>
      <c r="P17" s="107">
        <f t="shared" si="2"/>
        <v>44522</v>
      </c>
      <c r="Q17" s="119" t="s">
        <v>83</v>
      </c>
      <c r="R17" s="105">
        <v>44522</v>
      </c>
      <c r="S17" s="103">
        <v>0.8</v>
      </c>
      <c r="T17" s="103">
        <v>31</v>
      </c>
      <c r="U17" s="109">
        <f t="shared" si="3"/>
        <v>44552</v>
      </c>
      <c r="V17" s="103" t="s">
        <v>138</v>
      </c>
      <c r="W17" s="105">
        <v>44552</v>
      </c>
      <c r="X17" s="110">
        <v>0.9</v>
      </c>
      <c r="Y17" s="110">
        <v>32</v>
      </c>
      <c r="Z17" s="107">
        <f t="shared" si="4"/>
        <v>44582</v>
      </c>
      <c r="AA17" s="103" t="s">
        <v>83</v>
      </c>
      <c r="AB17" s="112">
        <v>44582</v>
      </c>
      <c r="AC17" s="110">
        <v>0.9</v>
      </c>
      <c r="AD17" s="110">
        <v>33</v>
      </c>
      <c r="AE17" s="107">
        <f t="shared" si="5"/>
        <v>44612</v>
      </c>
      <c r="AF17" s="119" t="s">
        <v>116</v>
      </c>
      <c r="AG17" s="112">
        <v>44612</v>
      </c>
      <c r="AH17" s="110">
        <v>1.1000000000000001</v>
      </c>
      <c r="AI17" s="110">
        <v>34</v>
      </c>
      <c r="AJ17" s="113">
        <f t="shared" si="14"/>
        <v>44639</v>
      </c>
      <c r="AO17" s="114">
        <f t="shared" si="6"/>
        <v>44672</v>
      </c>
      <c r="AT17" s="105">
        <f t="shared" si="7"/>
        <v>44702</v>
      </c>
      <c r="AY17" s="107">
        <f t="shared" si="8"/>
        <v>44642</v>
      </c>
      <c r="AZ17" s="119" t="s">
        <v>83</v>
      </c>
      <c r="BA17" s="107">
        <v>44642</v>
      </c>
      <c r="BB17" s="110">
        <v>1.1000000000000001</v>
      </c>
      <c r="BC17" s="110">
        <v>34</v>
      </c>
      <c r="BD17" s="115">
        <f t="shared" si="9"/>
        <v>44672</v>
      </c>
      <c r="BE17" s="110" t="s">
        <v>141</v>
      </c>
      <c r="BF17" s="125">
        <v>44672</v>
      </c>
      <c r="BG17" s="110">
        <v>1.2</v>
      </c>
      <c r="BH17" s="110">
        <v>35</v>
      </c>
      <c r="BI17" s="118">
        <f t="shared" si="10"/>
        <v>44702</v>
      </c>
      <c r="BJ17" s="110" t="s">
        <v>83</v>
      </c>
      <c r="BK17" s="125">
        <v>44702</v>
      </c>
      <c r="BL17" s="110">
        <v>1.3</v>
      </c>
      <c r="BM17" s="110">
        <v>35</v>
      </c>
      <c r="BN17" s="103">
        <v>1</v>
      </c>
      <c r="BO17" s="108">
        <v>44530</v>
      </c>
      <c r="BP17" s="108">
        <f t="shared" si="11"/>
        <v>44560</v>
      </c>
      <c r="BQ17" s="108">
        <v>44578</v>
      </c>
      <c r="BR17" s="108" t="s">
        <v>85</v>
      </c>
      <c r="BS17" s="103" t="s">
        <v>86</v>
      </c>
      <c r="BT17" s="103">
        <v>27</v>
      </c>
      <c r="BU17" s="103">
        <v>0</v>
      </c>
      <c r="BV17" s="111"/>
      <c r="CD17" s="121">
        <v>44704</v>
      </c>
      <c r="CE17" s="122">
        <v>0.41666666666666669</v>
      </c>
      <c r="CF17" s="103" t="s">
        <v>87</v>
      </c>
      <c r="CG17" s="103" t="s">
        <v>142</v>
      </c>
      <c r="CH17" s="103">
        <v>35</v>
      </c>
      <c r="CI17" s="103">
        <v>275</v>
      </c>
      <c r="CJ17" s="103">
        <v>0</v>
      </c>
      <c r="CK17" s="103">
        <v>0</v>
      </c>
      <c r="CL17" s="103">
        <v>279</v>
      </c>
      <c r="CM17" s="103">
        <f t="shared" si="12"/>
        <v>279</v>
      </c>
      <c r="CN17" s="103">
        <f t="shared" si="13"/>
        <v>275</v>
      </c>
      <c r="CO17" s="103" t="s">
        <v>89</v>
      </c>
      <c r="CP17" s="123">
        <f t="shared" ref="CP17" si="18">SUM(CJ17,CK17)</f>
        <v>0</v>
      </c>
      <c r="CQ17" s="103">
        <f t="shared" ref="CQ17" si="19">SUM(CI17,CL17)</f>
        <v>554</v>
      </c>
      <c r="CR17" s="104">
        <v>44708</v>
      </c>
      <c r="CS17" s="119" t="s">
        <v>90</v>
      </c>
      <c r="CT17" s="119" t="s">
        <v>104</v>
      </c>
      <c r="CZ17" s="119" t="s">
        <v>237</v>
      </c>
      <c r="DA17" s="103">
        <v>0</v>
      </c>
      <c r="DB17" s="103">
        <v>4</v>
      </c>
    </row>
    <row r="18" spans="1:107" ht="12.75" customHeight="1" x14ac:dyDescent="0.25">
      <c r="A18">
        <v>17</v>
      </c>
      <c r="B18" t="s">
        <v>77</v>
      </c>
      <c r="C18" t="s">
        <v>134</v>
      </c>
      <c r="D18" s="20">
        <v>44402</v>
      </c>
      <c r="F18" s="26" t="s">
        <v>143</v>
      </c>
      <c r="G18" t="s">
        <v>98</v>
      </c>
      <c r="H18" t="s">
        <v>94</v>
      </c>
      <c r="I18" t="s">
        <v>82</v>
      </c>
      <c r="J18" s="21">
        <f t="shared" si="0"/>
        <v>44432</v>
      </c>
      <c r="K18" s="21">
        <f t="shared" si="1"/>
        <v>44492</v>
      </c>
      <c r="L18" t="s">
        <v>137</v>
      </c>
      <c r="M18" s="37">
        <v>44492</v>
      </c>
      <c r="N18" s="19">
        <v>0.4</v>
      </c>
      <c r="O18" s="19">
        <v>22</v>
      </c>
      <c r="P18" s="21">
        <f t="shared" si="2"/>
        <v>44522</v>
      </c>
      <c r="Q18" s="40" t="s">
        <v>83</v>
      </c>
      <c r="R18" s="27">
        <v>44522</v>
      </c>
      <c r="S18" s="19">
        <v>0.7</v>
      </c>
      <c r="T18" s="19">
        <v>29</v>
      </c>
      <c r="U18" s="22">
        <f t="shared" si="3"/>
        <v>44552</v>
      </c>
      <c r="V18" t="s">
        <v>138</v>
      </c>
      <c r="W18" s="27">
        <v>44552</v>
      </c>
      <c r="X18" s="67">
        <v>0.8</v>
      </c>
      <c r="Y18" s="65">
        <v>34</v>
      </c>
      <c r="Z18" s="21">
        <f t="shared" si="4"/>
        <v>44582</v>
      </c>
      <c r="AA18" t="s">
        <v>83</v>
      </c>
      <c r="AB18" s="56">
        <v>44582</v>
      </c>
      <c r="AC18" s="67">
        <v>0.9</v>
      </c>
      <c r="AD18" s="65">
        <v>34</v>
      </c>
      <c r="AE18" s="21">
        <f t="shared" si="5"/>
        <v>44612</v>
      </c>
      <c r="AF18" s="40" t="s">
        <v>116</v>
      </c>
      <c r="AG18" s="56">
        <v>44612</v>
      </c>
      <c r="AH18" s="67">
        <v>1</v>
      </c>
      <c r="AI18" s="65">
        <v>35</v>
      </c>
      <c r="AJ18" s="28">
        <f t="shared" si="14"/>
        <v>44642</v>
      </c>
      <c r="AO18" s="30">
        <f t="shared" si="6"/>
        <v>44672</v>
      </c>
      <c r="AT18" s="27">
        <f t="shared" si="7"/>
        <v>44702</v>
      </c>
      <c r="AY18" s="21">
        <f t="shared" si="8"/>
        <v>44642</v>
      </c>
      <c r="AZ18" s="40" t="s">
        <v>83</v>
      </c>
      <c r="BA18" s="21">
        <v>44642</v>
      </c>
      <c r="BB18" s="67">
        <v>1.2</v>
      </c>
      <c r="BC18" s="65">
        <v>35</v>
      </c>
      <c r="BD18" s="77">
        <f t="shared" si="9"/>
        <v>44672</v>
      </c>
      <c r="BE18" s="66" t="s">
        <v>141</v>
      </c>
      <c r="BF18" s="95">
        <v>44672</v>
      </c>
      <c r="BG18" s="67">
        <v>1.3</v>
      </c>
      <c r="BH18" s="65">
        <v>37</v>
      </c>
      <c r="BI18" s="59">
        <f t="shared" si="10"/>
        <v>44702</v>
      </c>
      <c r="BJ18" s="66" t="s">
        <v>83</v>
      </c>
      <c r="BK18" s="95">
        <v>44702</v>
      </c>
      <c r="BL18" s="67">
        <v>1.3</v>
      </c>
      <c r="BM18" s="65">
        <v>37</v>
      </c>
      <c r="BN18">
        <v>1</v>
      </c>
      <c r="BO18" s="37" t="s">
        <v>130</v>
      </c>
      <c r="CB18" s="34"/>
      <c r="CD18" s="96">
        <v>44704</v>
      </c>
      <c r="CE18" s="87">
        <v>0.45833333333333298</v>
      </c>
      <c r="CF18" t="s">
        <v>87</v>
      </c>
      <c r="CG18" t="s">
        <v>144</v>
      </c>
      <c r="CH18">
        <v>35</v>
      </c>
      <c r="CI18">
        <v>287</v>
      </c>
      <c r="CJ18">
        <v>0</v>
      </c>
      <c r="CK18">
        <v>35</v>
      </c>
      <c r="CL18">
        <v>252</v>
      </c>
      <c r="CM18">
        <f t="shared" si="12"/>
        <v>252</v>
      </c>
      <c r="CN18">
        <f t="shared" si="13"/>
        <v>322</v>
      </c>
      <c r="CO18" t="s">
        <v>89</v>
      </c>
      <c r="CP18" s="92">
        <f t="shared" ref="CP18" si="20">SUM(CJ18,CK18)</f>
        <v>35</v>
      </c>
      <c r="CQ18">
        <f t="shared" ref="CQ18" si="21">SUM(CI18,CL18)</f>
        <v>539</v>
      </c>
      <c r="CR18" s="20">
        <v>44708</v>
      </c>
      <c r="CS18" s="40" t="s">
        <v>90</v>
      </c>
      <c r="CT18" s="40" t="s">
        <v>104</v>
      </c>
      <c r="CZ18" s="40" t="s">
        <v>237</v>
      </c>
      <c r="DA18">
        <v>0</v>
      </c>
      <c r="DB18">
        <v>7</v>
      </c>
      <c r="DC18">
        <v>0</v>
      </c>
    </row>
    <row r="19" spans="1:107" s="103" customFormat="1" ht="12.75" customHeight="1" x14ac:dyDescent="0.25">
      <c r="A19" s="103">
        <v>18</v>
      </c>
      <c r="B19" s="103" t="s">
        <v>77</v>
      </c>
      <c r="C19" s="103" t="s">
        <v>134</v>
      </c>
      <c r="D19" s="104">
        <v>44402</v>
      </c>
      <c r="E19" s="105"/>
      <c r="F19" s="106" t="s">
        <v>145</v>
      </c>
      <c r="G19" s="103" t="s">
        <v>80</v>
      </c>
      <c r="H19" s="103" t="s">
        <v>81</v>
      </c>
      <c r="I19" s="103" t="s">
        <v>82</v>
      </c>
      <c r="J19" s="107">
        <f t="shared" si="0"/>
        <v>44432</v>
      </c>
      <c r="K19" s="107">
        <f t="shared" si="1"/>
        <v>44492</v>
      </c>
      <c r="L19" s="103" t="s">
        <v>137</v>
      </c>
      <c r="M19" s="108">
        <v>44492</v>
      </c>
      <c r="N19" s="103">
        <v>0.7</v>
      </c>
      <c r="O19" s="103">
        <v>29</v>
      </c>
      <c r="P19" s="107">
        <f t="shared" si="2"/>
        <v>44522</v>
      </c>
      <c r="Q19" s="119" t="s">
        <v>83</v>
      </c>
      <c r="R19" s="105">
        <v>44522</v>
      </c>
      <c r="S19" s="103">
        <v>1.2</v>
      </c>
      <c r="T19" s="103">
        <v>36</v>
      </c>
      <c r="U19" s="109">
        <f t="shared" si="3"/>
        <v>44552</v>
      </c>
      <c r="V19" s="103" t="s">
        <v>138</v>
      </c>
      <c r="W19" s="105">
        <v>44552</v>
      </c>
      <c r="X19" s="110">
        <v>1.2</v>
      </c>
      <c r="Y19" s="110">
        <v>36</v>
      </c>
      <c r="Z19" s="107">
        <f t="shared" si="4"/>
        <v>44582</v>
      </c>
      <c r="AA19" s="103" t="s">
        <v>83</v>
      </c>
      <c r="AB19" s="112">
        <v>44582</v>
      </c>
      <c r="AC19" s="110">
        <v>1.1000000000000001</v>
      </c>
      <c r="AD19" s="110">
        <v>36</v>
      </c>
      <c r="AE19" s="107">
        <f t="shared" si="5"/>
        <v>44612</v>
      </c>
      <c r="AF19" s="119" t="s">
        <v>116</v>
      </c>
      <c r="AG19" s="112">
        <v>44612</v>
      </c>
      <c r="AH19" s="110">
        <v>1.6</v>
      </c>
      <c r="AI19" s="110">
        <v>39</v>
      </c>
      <c r="AJ19" s="113">
        <f t="shared" si="14"/>
        <v>44642</v>
      </c>
      <c r="AO19" s="114">
        <f t="shared" si="6"/>
        <v>44672</v>
      </c>
      <c r="AT19" s="105">
        <f t="shared" si="7"/>
        <v>44702</v>
      </c>
      <c r="AY19" s="107">
        <f t="shared" si="8"/>
        <v>44642</v>
      </c>
      <c r="AZ19" s="119" t="s">
        <v>83</v>
      </c>
      <c r="BA19" s="107">
        <v>44642</v>
      </c>
      <c r="BB19" s="110">
        <v>1.8</v>
      </c>
      <c r="BC19" s="110">
        <v>40</v>
      </c>
      <c r="BD19" s="115">
        <f t="shared" si="9"/>
        <v>44672</v>
      </c>
      <c r="BE19" s="110" t="s">
        <v>141</v>
      </c>
      <c r="BF19" s="125">
        <v>44672</v>
      </c>
      <c r="BG19" s="110">
        <v>1.8</v>
      </c>
      <c r="BH19" s="110">
        <v>42</v>
      </c>
      <c r="BI19" s="118">
        <f t="shared" si="10"/>
        <v>44702</v>
      </c>
      <c r="BJ19" s="110" t="s">
        <v>83</v>
      </c>
      <c r="BK19" s="125">
        <v>44702</v>
      </c>
      <c r="BL19" s="110">
        <v>1.8</v>
      </c>
      <c r="BM19" s="110">
        <v>42</v>
      </c>
      <c r="BN19" s="103">
        <v>1</v>
      </c>
      <c r="BO19" s="108">
        <v>44530</v>
      </c>
      <c r="BP19" s="108">
        <f t="shared" ref="BP19" si="22">BO19 + 30</f>
        <v>44560</v>
      </c>
      <c r="BQ19" s="108">
        <v>44578</v>
      </c>
      <c r="BR19" s="108" t="s">
        <v>85</v>
      </c>
      <c r="BS19" s="103" t="s">
        <v>86</v>
      </c>
      <c r="BT19" s="103">
        <v>27</v>
      </c>
      <c r="BU19" s="103">
        <v>0</v>
      </c>
      <c r="BV19" s="111"/>
      <c r="CB19" s="120"/>
      <c r="CD19" s="121">
        <v>44704</v>
      </c>
      <c r="CE19" s="122">
        <v>0.5</v>
      </c>
      <c r="CF19" s="103" t="s">
        <v>87</v>
      </c>
      <c r="CG19" s="103" t="s">
        <v>146</v>
      </c>
      <c r="CH19" s="103">
        <v>35</v>
      </c>
      <c r="CI19" s="103">
        <v>202</v>
      </c>
      <c r="CJ19" s="103">
        <v>46</v>
      </c>
      <c r="CK19" s="103">
        <v>190</v>
      </c>
      <c r="CL19" s="103">
        <v>78</v>
      </c>
      <c r="CM19" s="103">
        <f t="shared" si="12"/>
        <v>124</v>
      </c>
      <c r="CN19" s="103">
        <f t="shared" si="13"/>
        <v>392</v>
      </c>
      <c r="CO19" s="103" t="s">
        <v>96</v>
      </c>
      <c r="CP19" s="103">
        <f>SUM(CI19,CL19)</f>
        <v>280</v>
      </c>
      <c r="CQ19" s="123">
        <f>SUM(CK19,CJ19)</f>
        <v>236</v>
      </c>
      <c r="CR19" s="104">
        <v>44708</v>
      </c>
      <c r="CS19" s="119" t="s">
        <v>90</v>
      </c>
      <c r="CT19" s="119" t="s">
        <v>104</v>
      </c>
      <c r="CZ19" s="119" t="s">
        <v>237</v>
      </c>
      <c r="DA19" s="103">
        <v>4</v>
      </c>
      <c r="DB19" s="103">
        <v>8</v>
      </c>
      <c r="DC19" s="103">
        <v>4</v>
      </c>
    </row>
    <row r="20" spans="1:107" s="103" customFormat="1" ht="12.75" customHeight="1" x14ac:dyDescent="0.25">
      <c r="A20" s="103">
        <v>19</v>
      </c>
      <c r="B20" s="103" t="s">
        <v>77</v>
      </c>
      <c r="C20" s="103" t="s">
        <v>134</v>
      </c>
      <c r="D20" s="104">
        <v>44402</v>
      </c>
      <c r="E20" s="105"/>
      <c r="F20" s="106" t="s">
        <v>147</v>
      </c>
      <c r="G20" s="103" t="s">
        <v>106</v>
      </c>
      <c r="H20" s="103" t="s">
        <v>81</v>
      </c>
      <c r="I20" s="103" t="s">
        <v>82</v>
      </c>
      <c r="J20" s="107">
        <f t="shared" si="0"/>
        <v>44432</v>
      </c>
      <c r="K20" s="107">
        <f t="shared" si="1"/>
        <v>44492</v>
      </c>
      <c r="L20" s="103" t="s">
        <v>137</v>
      </c>
      <c r="M20" s="108">
        <v>44492</v>
      </c>
      <c r="N20" s="103">
        <v>0.3</v>
      </c>
      <c r="O20" s="103">
        <v>24</v>
      </c>
      <c r="P20" s="107">
        <f t="shared" si="2"/>
        <v>44522</v>
      </c>
      <c r="Q20" s="119" t="s">
        <v>83</v>
      </c>
      <c r="R20" s="105">
        <v>44522</v>
      </c>
      <c r="S20" s="103">
        <v>0.9</v>
      </c>
      <c r="T20" s="103">
        <v>33</v>
      </c>
      <c r="U20" s="109">
        <f t="shared" si="3"/>
        <v>44552</v>
      </c>
      <c r="V20" s="103" t="s">
        <v>138</v>
      </c>
      <c r="W20" s="105">
        <v>44552</v>
      </c>
      <c r="X20" s="110">
        <v>1.1000000000000001</v>
      </c>
      <c r="Y20" s="110">
        <v>35</v>
      </c>
      <c r="Z20" s="107">
        <f t="shared" si="4"/>
        <v>44582</v>
      </c>
      <c r="AA20" s="103" t="s">
        <v>83</v>
      </c>
      <c r="AB20" s="112">
        <v>44582</v>
      </c>
      <c r="AC20" s="110">
        <v>1.1000000000000001</v>
      </c>
      <c r="AD20" s="110">
        <v>36</v>
      </c>
      <c r="AE20" s="107">
        <f t="shared" si="5"/>
        <v>44612</v>
      </c>
      <c r="AF20" s="119" t="s">
        <v>116</v>
      </c>
      <c r="AG20" s="112">
        <v>44612</v>
      </c>
      <c r="AH20" s="110">
        <v>1.4</v>
      </c>
      <c r="AI20" s="110">
        <v>39</v>
      </c>
      <c r="AJ20" s="113">
        <f t="shared" si="14"/>
        <v>44642</v>
      </c>
      <c r="AO20" s="114">
        <f t="shared" si="6"/>
        <v>44672</v>
      </c>
      <c r="AT20" s="105">
        <f t="shared" si="7"/>
        <v>44702</v>
      </c>
      <c r="AY20" s="107">
        <f t="shared" si="8"/>
        <v>44642</v>
      </c>
      <c r="AZ20" s="119" t="s">
        <v>83</v>
      </c>
      <c r="BA20" s="107">
        <v>44642</v>
      </c>
      <c r="BB20" s="110">
        <v>1.7</v>
      </c>
      <c r="BC20" s="110">
        <v>39</v>
      </c>
      <c r="BD20" s="115">
        <f t="shared" si="9"/>
        <v>44672</v>
      </c>
      <c r="BE20" s="110" t="s">
        <v>141</v>
      </c>
      <c r="BF20" s="125">
        <v>44672</v>
      </c>
      <c r="BG20" s="110">
        <v>1.5</v>
      </c>
      <c r="BH20" s="110">
        <v>39</v>
      </c>
      <c r="BI20" s="118">
        <f t="shared" si="10"/>
        <v>44702</v>
      </c>
      <c r="BJ20" s="110" t="s">
        <v>83</v>
      </c>
      <c r="BK20" s="125">
        <v>44702</v>
      </c>
      <c r="BL20" s="110">
        <v>1.5</v>
      </c>
      <c r="BM20" s="110">
        <v>39</v>
      </c>
      <c r="BN20" s="103">
        <v>1</v>
      </c>
      <c r="BO20" s="108">
        <v>44534</v>
      </c>
      <c r="BP20" s="108">
        <f t="shared" si="11"/>
        <v>44564</v>
      </c>
      <c r="BQ20" s="108">
        <v>44579</v>
      </c>
      <c r="BR20" s="108" t="s">
        <v>100</v>
      </c>
      <c r="BS20" s="103" t="s">
        <v>148</v>
      </c>
      <c r="BT20" s="103">
        <v>27</v>
      </c>
      <c r="BU20" s="103">
        <v>0</v>
      </c>
      <c r="BV20" s="111"/>
      <c r="CB20" s="120"/>
      <c r="CD20" s="121">
        <v>44705</v>
      </c>
      <c r="CE20" s="122">
        <v>0.41666666666666669</v>
      </c>
      <c r="CF20" s="103" t="s">
        <v>87</v>
      </c>
      <c r="CG20" s="103" t="s">
        <v>149</v>
      </c>
      <c r="CH20" s="103">
        <v>44</v>
      </c>
      <c r="CI20" s="103">
        <v>122</v>
      </c>
      <c r="CJ20" s="103">
        <v>71</v>
      </c>
      <c r="CK20" s="103">
        <v>135</v>
      </c>
      <c r="CL20" s="103">
        <v>81</v>
      </c>
      <c r="CM20" s="103">
        <f t="shared" si="12"/>
        <v>152</v>
      </c>
      <c r="CN20" s="103">
        <f t="shared" si="13"/>
        <v>257</v>
      </c>
      <c r="CO20" s="103" t="s">
        <v>96</v>
      </c>
      <c r="CP20" s="103">
        <f>SUM(CI20,CL20)</f>
        <v>203</v>
      </c>
      <c r="CQ20" s="123">
        <f>SUM(CK20,CJ20)</f>
        <v>206</v>
      </c>
      <c r="CR20" s="104">
        <v>44708</v>
      </c>
      <c r="CS20" s="119" t="s">
        <v>90</v>
      </c>
      <c r="CT20" s="119" t="s">
        <v>104</v>
      </c>
      <c r="CZ20" s="119" t="s">
        <v>237</v>
      </c>
      <c r="DA20" s="103">
        <v>4</v>
      </c>
      <c r="DB20" s="103">
        <v>8</v>
      </c>
      <c r="DC20" s="103">
        <v>4</v>
      </c>
    </row>
    <row r="21" spans="1:107" s="103" customFormat="1" ht="13.35" customHeight="1" x14ac:dyDescent="0.25">
      <c r="A21" s="103">
        <v>20</v>
      </c>
      <c r="B21" s="103" t="s">
        <v>77</v>
      </c>
      <c r="C21" s="103" t="s">
        <v>134</v>
      </c>
      <c r="D21" s="104">
        <v>44402</v>
      </c>
      <c r="E21" s="105"/>
      <c r="F21" s="106" t="s">
        <v>150</v>
      </c>
      <c r="G21" s="103" t="s">
        <v>93</v>
      </c>
      <c r="H21" s="103" t="s">
        <v>94</v>
      </c>
      <c r="I21" s="103" t="s">
        <v>82</v>
      </c>
      <c r="J21" s="107">
        <f t="shared" si="0"/>
        <v>44432</v>
      </c>
      <c r="K21" s="107">
        <f t="shared" si="1"/>
        <v>44492</v>
      </c>
      <c r="L21" s="103" t="s">
        <v>137</v>
      </c>
      <c r="M21" s="108">
        <v>44492</v>
      </c>
      <c r="N21" s="103">
        <v>0.9</v>
      </c>
      <c r="O21" s="103">
        <v>31</v>
      </c>
      <c r="P21" s="107">
        <f t="shared" si="2"/>
        <v>44522</v>
      </c>
      <c r="Q21" s="119" t="s">
        <v>83</v>
      </c>
      <c r="R21" s="105">
        <v>44522</v>
      </c>
      <c r="S21" s="103">
        <v>1.2</v>
      </c>
      <c r="T21" s="103">
        <v>35</v>
      </c>
      <c r="U21" s="109">
        <f t="shared" si="3"/>
        <v>44552</v>
      </c>
      <c r="V21" s="103" t="s">
        <v>138</v>
      </c>
      <c r="W21" s="105">
        <v>44552</v>
      </c>
      <c r="X21" s="110">
        <v>1.5</v>
      </c>
      <c r="Y21" s="110">
        <v>38</v>
      </c>
      <c r="Z21" s="107">
        <f t="shared" si="4"/>
        <v>44582</v>
      </c>
      <c r="AA21" s="103" t="s">
        <v>83</v>
      </c>
      <c r="AB21" s="112">
        <v>44582</v>
      </c>
      <c r="AC21" s="110">
        <v>1.7</v>
      </c>
      <c r="AD21" s="110">
        <v>40</v>
      </c>
      <c r="AE21" s="107">
        <f t="shared" si="5"/>
        <v>44612</v>
      </c>
      <c r="AF21" s="119" t="s">
        <v>116</v>
      </c>
      <c r="AG21" s="112">
        <v>44612</v>
      </c>
      <c r="AH21" s="110">
        <v>1.9</v>
      </c>
      <c r="AI21" s="110">
        <v>41</v>
      </c>
      <c r="AJ21" s="113">
        <f t="shared" si="14"/>
        <v>44642</v>
      </c>
      <c r="AO21" s="114">
        <f t="shared" si="6"/>
        <v>44672</v>
      </c>
      <c r="AT21" s="105">
        <f t="shared" si="7"/>
        <v>44702</v>
      </c>
      <c r="AY21" s="107">
        <f t="shared" si="8"/>
        <v>44642</v>
      </c>
      <c r="AZ21" s="119" t="s">
        <v>83</v>
      </c>
      <c r="BA21" s="107">
        <v>44642</v>
      </c>
      <c r="BB21" s="110">
        <v>2</v>
      </c>
      <c r="BC21" s="110">
        <v>41</v>
      </c>
      <c r="BD21" s="115">
        <f t="shared" si="9"/>
        <v>44672</v>
      </c>
      <c r="BE21" s="110" t="s">
        <v>141</v>
      </c>
      <c r="BF21" s="125">
        <v>44672</v>
      </c>
      <c r="BG21" s="110">
        <v>2.1</v>
      </c>
      <c r="BH21" s="110">
        <v>43</v>
      </c>
      <c r="BI21" s="118">
        <f t="shared" si="10"/>
        <v>44702</v>
      </c>
      <c r="BJ21" s="110" t="s">
        <v>83</v>
      </c>
      <c r="BK21" s="125">
        <v>44702</v>
      </c>
      <c r="BL21" s="110">
        <v>2.2000000000000002</v>
      </c>
      <c r="BM21" s="110">
        <v>43</v>
      </c>
      <c r="BN21" s="103">
        <v>1</v>
      </c>
      <c r="BO21" s="108">
        <v>44496</v>
      </c>
      <c r="BP21" s="108">
        <f t="shared" si="11"/>
        <v>44526</v>
      </c>
      <c r="BQ21" s="108">
        <v>44530</v>
      </c>
      <c r="BR21" s="108" t="s">
        <v>85</v>
      </c>
      <c r="BS21" s="119" t="s">
        <v>86</v>
      </c>
      <c r="BT21" s="103">
        <v>28</v>
      </c>
      <c r="BU21" s="103">
        <v>0</v>
      </c>
      <c r="BV21" s="111"/>
      <c r="CB21" s="120"/>
      <c r="CD21" s="121">
        <v>44707</v>
      </c>
      <c r="CE21" s="122">
        <v>0.41666666666666669</v>
      </c>
      <c r="CF21" s="103" t="s">
        <v>87</v>
      </c>
      <c r="CG21" s="103" t="s">
        <v>151</v>
      </c>
      <c r="CH21" s="103">
        <v>35</v>
      </c>
      <c r="CI21" s="103">
        <v>291</v>
      </c>
      <c r="CJ21" s="103">
        <v>0</v>
      </c>
      <c r="CK21" s="103">
        <v>0</v>
      </c>
      <c r="CL21" s="103">
        <v>291</v>
      </c>
      <c r="CM21" s="103">
        <f t="shared" si="12"/>
        <v>291</v>
      </c>
      <c r="CN21" s="103">
        <f t="shared" si="13"/>
        <v>291</v>
      </c>
      <c r="CO21" s="103" t="s">
        <v>89</v>
      </c>
      <c r="CP21" s="123">
        <f t="shared" ref="CP21" si="23">SUM(CJ21,CK21)</f>
        <v>0</v>
      </c>
      <c r="CQ21" s="103">
        <f t="shared" ref="CQ21" si="24">SUM(CI21,CL21)</f>
        <v>582</v>
      </c>
      <c r="CR21" s="104">
        <v>44708</v>
      </c>
      <c r="CS21" s="119" t="s">
        <v>90</v>
      </c>
      <c r="CT21" s="119" t="s">
        <v>104</v>
      </c>
      <c r="CZ21" s="119" t="s">
        <v>237</v>
      </c>
      <c r="DA21" s="103">
        <v>2</v>
      </c>
      <c r="DB21" s="103">
        <v>8</v>
      </c>
      <c r="DC21" s="103">
        <v>2</v>
      </c>
    </row>
    <row r="22" spans="1:107" s="103" customFormat="1" ht="13.35" customHeight="1" x14ac:dyDescent="0.25">
      <c r="A22" s="103">
        <v>21</v>
      </c>
      <c r="B22" s="103" t="s">
        <v>77</v>
      </c>
      <c r="C22" s="103" t="s">
        <v>134</v>
      </c>
      <c r="D22" s="104">
        <v>44402</v>
      </c>
      <c r="E22" s="105"/>
      <c r="F22" s="106" t="s">
        <v>152</v>
      </c>
      <c r="G22" s="103" t="s">
        <v>93</v>
      </c>
      <c r="H22" s="103" t="s">
        <v>94</v>
      </c>
      <c r="I22" s="103" t="s">
        <v>82</v>
      </c>
      <c r="J22" s="107">
        <f t="shared" si="0"/>
        <v>44432</v>
      </c>
      <c r="K22" s="107">
        <f t="shared" si="1"/>
        <v>44492</v>
      </c>
      <c r="L22" s="103" t="s">
        <v>137</v>
      </c>
      <c r="M22" s="108">
        <v>44492</v>
      </c>
      <c r="N22" s="103">
        <v>0.7</v>
      </c>
      <c r="O22" s="103">
        <v>29</v>
      </c>
      <c r="P22" s="107">
        <f t="shared" si="2"/>
        <v>44522</v>
      </c>
      <c r="Q22" s="119" t="s">
        <v>83</v>
      </c>
      <c r="R22" s="105">
        <v>44522</v>
      </c>
      <c r="S22" s="103">
        <v>1.1000000000000001</v>
      </c>
      <c r="T22" s="103">
        <v>35</v>
      </c>
      <c r="U22" s="109">
        <f t="shared" si="3"/>
        <v>44552</v>
      </c>
      <c r="V22" s="103" t="s">
        <v>138</v>
      </c>
      <c r="W22" s="105">
        <v>44552</v>
      </c>
      <c r="X22" s="110">
        <v>1.4</v>
      </c>
      <c r="Y22" s="110">
        <v>36</v>
      </c>
      <c r="Z22" s="107">
        <f t="shared" si="4"/>
        <v>44582</v>
      </c>
      <c r="AA22" s="103" t="s">
        <v>83</v>
      </c>
      <c r="AB22" s="112">
        <v>44582</v>
      </c>
      <c r="AC22" s="110">
        <v>1.3</v>
      </c>
      <c r="AD22" s="110">
        <v>36</v>
      </c>
      <c r="AE22" s="107">
        <f t="shared" si="5"/>
        <v>44612</v>
      </c>
      <c r="AF22" s="119" t="s">
        <v>116</v>
      </c>
      <c r="AG22" s="112">
        <v>44612</v>
      </c>
      <c r="AH22" s="110">
        <v>1.7</v>
      </c>
      <c r="AI22" s="110">
        <v>39</v>
      </c>
      <c r="AJ22" s="113">
        <f t="shared" si="14"/>
        <v>44642</v>
      </c>
      <c r="AO22" s="114">
        <f t="shared" si="6"/>
        <v>44672</v>
      </c>
      <c r="AT22" s="105">
        <f t="shared" si="7"/>
        <v>44702</v>
      </c>
      <c r="AY22" s="107">
        <f t="shared" si="8"/>
        <v>44642</v>
      </c>
      <c r="AZ22" s="119" t="s">
        <v>83</v>
      </c>
      <c r="BA22" s="107">
        <v>44642</v>
      </c>
      <c r="BB22" s="110">
        <v>1.8</v>
      </c>
      <c r="BC22" s="110">
        <v>40</v>
      </c>
      <c r="BD22" s="115">
        <f t="shared" si="9"/>
        <v>44672</v>
      </c>
      <c r="BE22" s="110" t="s">
        <v>141</v>
      </c>
      <c r="BF22" s="125">
        <v>44672</v>
      </c>
      <c r="BG22" s="110">
        <v>1.8</v>
      </c>
      <c r="BH22" s="110">
        <v>41</v>
      </c>
      <c r="BI22" s="118">
        <f t="shared" si="10"/>
        <v>44702</v>
      </c>
      <c r="BJ22" s="110" t="s">
        <v>83</v>
      </c>
      <c r="BK22" s="125">
        <v>44702</v>
      </c>
      <c r="BL22" s="110">
        <v>1.8</v>
      </c>
      <c r="BM22" s="110">
        <v>41</v>
      </c>
      <c r="BN22" s="103">
        <v>1</v>
      </c>
      <c r="BO22" s="108">
        <v>44530</v>
      </c>
      <c r="BP22" s="108">
        <f t="shared" si="11"/>
        <v>44560</v>
      </c>
      <c r="BQ22" s="108">
        <v>44578</v>
      </c>
      <c r="BR22" s="108" t="s">
        <v>85</v>
      </c>
      <c r="BS22" s="103" t="s">
        <v>86</v>
      </c>
      <c r="BT22" s="103">
        <v>21</v>
      </c>
      <c r="BU22" s="103">
        <v>0</v>
      </c>
      <c r="BV22" s="111"/>
      <c r="CB22" s="120"/>
      <c r="CD22" s="121">
        <v>44707</v>
      </c>
      <c r="CE22" s="122">
        <v>0.45833333333333298</v>
      </c>
      <c r="CF22" s="103" t="s">
        <v>87</v>
      </c>
      <c r="CG22" s="103" t="s">
        <v>151</v>
      </c>
      <c r="CH22" s="103">
        <v>35</v>
      </c>
      <c r="CI22" s="103">
        <v>182</v>
      </c>
      <c r="CJ22" s="103">
        <v>1</v>
      </c>
      <c r="CK22" s="103">
        <v>103</v>
      </c>
      <c r="CL22" s="103">
        <v>88</v>
      </c>
      <c r="CM22" s="103">
        <f t="shared" si="12"/>
        <v>89</v>
      </c>
      <c r="CN22" s="103">
        <f t="shared" si="13"/>
        <v>285</v>
      </c>
      <c r="CO22" s="103" t="s">
        <v>96</v>
      </c>
      <c r="CP22" s="103">
        <f>SUM(CI22,CL22)</f>
        <v>270</v>
      </c>
      <c r="CQ22" s="123">
        <f>SUM(CK22,CJ22)</f>
        <v>104</v>
      </c>
      <c r="CR22" s="104">
        <v>44708</v>
      </c>
      <c r="CS22" s="119" t="s">
        <v>90</v>
      </c>
      <c r="CT22" s="119" t="s">
        <v>104</v>
      </c>
      <c r="CZ22" s="119" t="s">
        <v>237</v>
      </c>
      <c r="DA22" s="103">
        <v>0</v>
      </c>
      <c r="DB22" s="119">
        <v>14</v>
      </c>
    </row>
    <row r="23" spans="1:107" ht="15" customHeight="1" x14ac:dyDescent="0.25">
      <c r="A23">
        <v>22</v>
      </c>
      <c r="B23" t="s">
        <v>77</v>
      </c>
      <c r="C23" t="s">
        <v>134</v>
      </c>
      <c r="D23" s="20">
        <v>44402</v>
      </c>
      <c r="F23" s="26" t="s">
        <v>153</v>
      </c>
      <c r="G23" t="s">
        <v>106</v>
      </c>
      <c r="H23" t="s">
        <v>81</v>
      </c>
      <c r="I23" t="s">
        <v>82</v>
      </c>
      <c r="J23" s="21">
        <f t="shared" si="0"/>
        <v>44432</v>
      </c>
      <c r="K23" s="21">
        <f t="shared" si="1"/>
        <v>44492</v>
      </c>
      <c r="L23" t="s">
        <v>137</v>
      </c>
      <c r="M23" s="37">
        <v>44492</v>
      </c>
      <c r="N23" s="19">
        <v>0.2</v>
      </c>
      <c r="O23" s="19">
        <v>21</v>
      </c>
      <c r="P23" s="21">
        <f t="shared" si="2"/>
        <v>44522</v>
      </c>
      <c r="Q23" s="40" t="s">
        <v>83</v>
      </c>
      <c r="R23" s="27">
        <v>44522</v>
      </c>
      <c r="S23" s="19">
        <v>0.7</v>
      </c>
      <c r="T23" s="55">
        <v>30</v>
      </c>
      <c r="U23" s="22">
        <f t="shared" si="3"/>
        <v>44552</v>
      </c>
      <c r="V23" t="s">
        <v>138</v>
      </c>
      <c r="W23" s="27">
        <v>44552</v>
      </c>
      <c r="X23" s="67">
        <v>1.1000000000000001</v>
      </c>
      <c r="Y23" s="65">
        <v>33</v>
      </c>
      <c r="Z23" s="21">
        <f t="shared" si="4"/>
        <v>44582</v>
      </c>
      <c r="AA23" t="s">
        <v>83</v>
      </c>
      <c r="AB23" s="56">
        <v>44582</v>
      </c>
      <c r="AC23" s="67">
        <v>1.1000000000000001</v>
      </c>
      <c r="AD23" s="65">
        <v>35</v>
      </c>
      <c r="AE23" s="21">
        <f t="shared" si="5"/>
        <v>44612</v>
      </c>
      <c r="AF23" s="40" t="s">
        <v>116</v>
      </c>
      <c r="AG23" s="56">
        <v>44612</v>
      </c>
      <c r="AH23" s="67">
        <v>1.4</v>
      </c>
      <c r="AI23" s="65">
        <v>38</v>
      </c>
      <c r="AJ23" s="28">
        <f t="shared" si="14"/>
        <v>44642</v>
      </c>
      <c r="AO23" s="30">
        <f t="shared" si="6"/>
        <v>44672</v>
      </c>
      <c r="AT23" s="27">
        <f t="shared" si="7"/>
        <v>44702</v>
      </c>
      <c r="AY23" s="21">
        <f t="shared" si="8"/>
        <v>44642</v>
      </c>
      <c r="AZ23" s="40" t="s">
        <v>83</v>
      </c>
      <c r="BA23" s="21">
        <v>44642</v>
      </c>
      <c r="BB23" s="67">
        <v>1.5</v>
      </c>
      <c r="BC23" s="65">
        <v>38</v>
      </c>
      <c r="BD23" s="77">
        <f t="shared" si="9"/>
        <v>44672</v>
      </c>
      <c r="BE23" s="66" t="s">
        <v>141</v>
      </c>
      <c r="BF23" s="95">
        <v>44672</v>
      </c>
      <c r="BG23" s="67">
        <v>1.7</v>
      </c>
      <c r="BH23" s="65">
        <v>38</v>
      </c>
      <c r="BI23" s="59">
        <f t="shared" si="10"/>
        <v>44702</v>
      </c>
      <c r="BJ23" s="66" t="s">
        <v>83</v>
      </c>
      <c r="BK23" s="95">
        <v>44702</v>
      </c>
      <c r="BL23" s="67">
        <v>1.5</v>
      </c>
      <c r="BM23" s="65">
        <v>38</v>
      </c>
      <c r="BN23">
        <v>1</v>
      </c>
      <c r="BO23" s="37" t="s">
        <v>130</v>
      </c>
      <c r="CB23" s="34"/>
      <c r="CD23" s="96">
        <v>44706</v>
      </c>
      <c r="CE23" s="87">
        <v>0.41666666666666669</v>
      </c>
      <c r="CF23" t="s">
        <v>87</v>
      </c>
      <c r="CG23" t="s">
        <v>154</v>
      </c>
      <c r="CH23">
        <v>49</v>
      </c>
      <c r="CI23">
        <v>271</v>
      </c>
      <c r="CJ23">
        <v>0</v>
      </c>
      <c r="CK23">
        <v>174</v>
      </c>
      <c r="CL23">
        <v>89</v>
      </c>
      <c r="CM23">
        <f t="shared" si="12"/>
        <v>89</v>
      </c>
      <c r="CN23">
        <f t="shared" si="13"/>
        <v>445</v>
      </c>
      <c r="CO23" t="s">
        <v>89</v>
      </c>
      <c r="CP23" s="92">
        <f t="shared" ref="CP23" si="25">SUM(CJ23,CK23)</f>
        <v>174</v>
      </c>
      <c r="CQ23">
        <f t="shared" ref="CQ23" si="26">SUM(CI23,CL23)</f>
        <v>360</v>
      </c>
      <c r="CR23" s="20">
        <v>44708</v>
      </c>
      <c r="CS23" s="40" t="s">
        <v>90</v>
      </c>
      <c r="CT23" s="40" t="s">
        <v>104</v>
      </c>
      <c r="CZ23" s="40" t="s">
        <v>237</v>
      </c>
      <c r="DA23">
        <v>0</v>
      </c>
      <c r="DB23">
        <v>12</v>
      </c>
    </row>
    <row r="24" spans="1:107" s="103" customFormat="1" ht="15" customHeight="1" x14ac:dyDescent="0.25">
      <c r="A24" s="103">
        <v>23</v>
      </c>
      <c r="B24" s="103" t="s">
        <v>77</v>
      </c>
      <c r="C24" s="103" t="s">
        <v>134</v>
      </c>
      <c r="D24" s="104">
        <v>44402</v>
      </c>
      <c r="E24" s="105"/>
      <c r="F24" s="106" t="s">
        <v>155</v>
      </c>
      <c r="G24" s="103" t="s">
        <v>80</v>
      </c>
      <c r="H24" s="103" t="s">
        <v>81</v>
      </c>
      <c r="I24" s="103" t="s">
        <v>82</v>
      </c>
      <c r="J24" s="107">
        <f t="shared" si="0"/>
        <v>44432</v>
      </c>
      <c r="K24" s="107">
        <f t="shared" si="1"/>
        <v>44492</v>
      </c>
      <c r="L24" s="103" t="s">
        <v>137</v>
      </c>
      <c r="M24" s="108">
        <v>44492</v>
      </c>
      <c r="N24" s="103">
        <v>0.7</v>
      </c>
      <c r="O24" s="103">
        <v>30</v>
      </c>
      <c r="P24" s="107">
        <f t="shared" si="2"/>
        <v>44522</v>
      </c>
      <c r="Q24" s="119" t="s">
        <v>83</v>
      </c>
      <c r="R24" s="105">
        <v>44522</v>
      </c>
      <c r="S24" s="103">
        <v>1.1000000000000001</v>
      </c>
      <c r="T24" s="103">
        <v>35</v>
      </c>
      <c r="U24" s="109">
        <f t="shared" si="3"/>
        <v>44552</v>
      </c>
      <c r="V24" s="103" t="s">
        <v>138</v>
      </c>
      <c r="W24" s="105">
        <v>44552</v>
      </c>
      <c r="X24" s="110">
        <v>1.4</v>
      </c>
      <c r="Y24" s="110">
        <v>38</v>
      </c>
      <c r="Z24" s="107">
        <f t="shared" si="4"/>
        <v>44582</v>
      </c>
      <c r="AA24" s="103" t="s">
        <v>83</v>
      </c>
      <c r="AB24" s="112">
        <v>44582</v>
      </c>
      <c r="AC24" s="110">
        <v>1.7</v>
      </c>
      <c r="AD24" s="110">
        <v>40</v>
      </c>
      <c r="AE24" s="107">
        <f t="shared" si="5"/>
        <v>44612</v>
      </c>
      <c r="AF24" s="119" t="s">
        <v>116</v>
      </c>
      <c r="AG24" s="112">
        <v>44612</v>
      </c>
      <c r="AH24" s="110">
        <v>1.9</v>
      </c>
      <c r="AI24" s="110">
        <v>42</v>
      </c>
      <c r="AJ24" s="113">
        <f t="shared" si="14"/>
        <v>44642</v>
      </c>
      <c r="AO24" s="114">
        <f t="shared" si="6"/>
        <v>44672</v>
      </c>
      <c r="AT24" s="105">
        <f t="shared" si="7"/>
        <v>44702</v>
      </c>
      <c r="AY24" s="107">
        <f t="shared" si="8"/>
        <v>44642</v>
      </c>
      <c r="AZ24" s="119" t="s">
        <v>83</v>
      </c>
      <c r="BA24" s="107">
        <v>44642</v>
      </c>
      <c r="BB24" s="110">
        <v>2</v>
      </c>
      <c r="BC24" s="110">
        <v>42</v>
      </c>
      <c r="BD24" s="115">
        <f t="shared" si="9"/>
        <v>44672</v>
      </c>
      <c r="BE24" s="110" t="s">
        <v>141</v>
      </c>
      <c r="BF24" s="125">
        <v>44672</v>
      </c>
      <c r="BG24" s="110">
        <v>2.1</v>
      </c>
      <c r="BH24" s="110">
        <v>42</v>
      </c>
      <c r="BI24" s="118">
        <f t="shared" si="10"/>
        <v>44702</v>
      </c>
      <c r="BJ24" s="110" t="s">
        <v>83</v>
      </c>
      <c r="BK24" s="125">
        <v>44702</v>
      </c>
      <c r="BL24" s="110">
        <v>2.1</v>
      </c>
      <c r="BM24" s="110">
        <v>43</v>
      </c>
      <c r="BN24" s="103">
        <v>1</v>
      </c>
      <c r="BO24" s="108">
        <v>44496</v>
      </c>
      <c r="BP24" s="108">
        <f t="shared" si="11"/>
        <v>44526</v>
      </c>
      <c r="BQ24" s="108">
        <v>44530</v>
      </c>
      <c r="BR24" s="108" t="s">
        <v>85</v>
      </c>
      <c r="BS24" s="119" t="s">
        <v>86</v>
      </c>
      <c r="BT24" s="103">
        <v>23</v>
      </c>
      <c r="BU24" s="103">
        <v>0</v>
      </c>
      <c r="BV24" s="111"/>
      <c r="CB24" s="120"/>
      <c r="CD24" s="121">
        <v>44706</v>
      </c>
      <c r="CE24" s="122">
        <v>0.41666666666666669</v>
      </c>
      <c r="CF24" s="103" t="s">
        <v>87</v>
      </c>
      <c r="CG24" s="103" t="s">
        <v>154</v>
      </c>
      <c r="CH24" s="103">
        <v>49</v>
      </c>
      <c r="CI24" s="103">
        <v>176</v>
      </c>
      <c r="CJ24" s="103">
        <v>35</v>
      </c>
      <c r="CK24" s="103">
        <v>264</v>
      </c>
      <c r="CL24" s="103">
        <v>0</v>
      </c>
      <c r="CM24" s="103">
        <f t="shared" si="12"/>
        <v>35</v>
      </c>
      <c r="CN24" s="103">
        <f t="shared" si="13"/>
        <v>440</v>
      </c>
      <c r="CO24" s="103" t="s">
        <v>96</v>
      </c>
      <c r="CP24" s="103">
        <f>SUM(CI24,CL24)</f>
        <v>176</v>
      </c>
      <c r="CQ24" s="123">
        <f>SUM(CK24,CJ24)</f>
        <v>299</v>
      </c>
      <c r="CR24" s="104">
        <v>44708</v>
      </c>
      <c r="CS24" s="119" t="s">
        <v>90</v>
      </c>
      <c r="CT24" s="119" t="s">
        <v>104</v>
      </c>
      <c r="CZ24" s="119" t="s">
        <v>237</v>
      </c>
      <c r="DA24" s="103">
        <v>0</v>
      </c>
      <c r="DB24" s="103">
        <v>15</v>
      </c>
    </row>
    <row r="25" spans="1:107" ht="15" customHeight="1" x14ac:dyDescent="0.25">
      <c r="A25">
        <v>24</v>
      </c>
      <c r="B25" t="s">
        <v>77</v>
      </c>
      <c r="C25" t="s">
        <v>134</v>
      </c>
      <c r="D25" s="20">
        <v>44402</v>
      </c>
      <c r="F25" s="26" t="s">
        <v>156</v>
      </c>
      <c r="G25" t="s">
        <v>106</v>
      </c>
      <c r="H25" t="s">
        <v>81</v>
      </c>
      <c r="I25" t="s">
        <v>82</v>
      </c>
      <c r="J25" s="21">
        <f t="shared" si="0"/>
        <v>44432</v>
      </c>
      <c r="K25" s="21">
        <f t="shared" si="1"/>
        <v>44492</v>
      </c>
      <c r="L25" t="s">
        <v>137</v>
      </c>
      <c r="M25" s="37">
        <v>44492</v>
      </c>
      <c r="N25" s="19">
        <v>0.2</v>
      </c>
      <c r="O25" s="19">
        <v>20</v>
      </c>
      <c r="P25" s="21">
        <f t="shared" si="2"/>
        <v>44522</v>
      </c>
      <c r="Q25" s="40" t="s">
        <v>83</v>
      </c>
      <c r="R25" s="27">
        <v>44522</v>
      </c>
      <c r="S25" s="19">
        <v>0.8</v>
      </c>
      <c r="T25" s="55">
        <v>31</v>
      </c>
      <c r="U25" s="22">
        <f t="shared" si="3"/>
        <v>44552</v>
      </c>
      <c r="V25" t="s">
        <v>138</v>
      </c>
      <c r="W25" s="27">
        <v>44552</v>
      </c>
      <c r="X25" s="67">
        <v>0.9</v>
      </c>
      <c r="Y25" s="65">
        <v>33</v>
      </c>
      <c r="Z25" s="21">
        <f t="shared" si="4"/>
        <v>44582</v>
      </c>
      <c r="AA25" t="s">
        <v>83</v>
      </c>
      <c r="AB25" s="56">
        <v>44582</v>
      </c>
      <c r="AC25" s="67">
        <v>1.1000000000000001</v>
      </c>
      <c r="AD25" s="65">
        <v>33</v>
      </c>
      <c r="AE25" s="21">
        <f t="shared" si="5"/>
        <v>44612</v>
      </c>
      <c r="AF25" s="40" t="s">
        <v>116</v>
      </c>
      <c r="AG25" s="56">
        <v>44612</v>
      </c>
      <c r="AH25" s="67">
        <v>1.2</v>
      </c>
      <c r="AI25" s="65">
        <v>35</v>
      </c>
      <c r="AJ25" s="28">
        <f t="shared" si="14"/>
        <v>44642</v>
      </c>
      <c r="AO25" s="30">
        <f t="shared" si="6"/>
        <v>44672</v>
      </c>
      <c r="AT25" s="27">
        <f t="shared" si="7"/>
        <v>44702</v>
      </c>
      <c r="AY25" s="21">
        <f t="shared" si="8"/>
        <v>44642</v>
      </c>
      <c r="AZ25" s="40" t="s">
        <v>83</v>
      </c>
      <c r="BA25" s="21">
        <v>44642</v>
      </c>
      <c r="BB25" s="67">
        <v>1.2</v>
      </c>
      <c r="BC25" s="65">
        <v>35</v>
      </c>
      <c r="BD25" s="77">
        <f t="shared" si="9"/>
        <v>44672</v>
      </c>
      <c r="BE25" s="66" t="s">
        <v>141</v>
      </c>
      <c r="BF25" s="95">
        <v>44672</v>
      </c>
      <c r="BG25" s="67">
        <v>1.1000000000000001</v>
      </c>
      <c r="BH25" s="65">
        <v>36</v>
      </c>
      <c r="BI25" s="59">
        <f t="shared" si="10"/>
        <v>44702</v>
      </c>
      <c r="BJ25" s="66" t="s">
        <v>83</v>
      </c>
      <c r="BK25" s="95">
        <v>44702</v>
      </c>
      <c r="BL25" s="67">
        <v>1.1000000000000001</v>
      </c>
      <c r="BM25" s="65">
        <v>36</v>
      </c>
      <c r="BN25">
        <v>1</v>
      </c>
      <c r="BO25" s="37" t="s">
        <v>130</v>
      </c>
      <c r="CB25" s="34"/>
      <c r="CD25" s="96">
        <v>44705</v>
      </c>
      <c r="CE25" s="87">
        <v>0.45833333333333298</v>
      </c>
      <c r="CF25" t="s">
        <v>87</v>
      </c>
      <c r="CG25" t="s">
        <v>157</v>
      </c>
      <c r="CH25">
        <v>43</v>
      </c>
      <c r="CI25">
        <v>197</v>
      </c>
      <c r="CJ25">
        <v>12</v>
      </c>
      <c r="CK25">
        <v>156</v>
      </c>
      <c r="CL25">
        <v>69</v>
      </c>
      <c r="CM25">
        <f t="shared" si="12"/>
        <v>81</v>
      </c>
      <c r="CN25">
        <f t="shared" si="13"/>
        <v>353</v>
      </c>
      <c r="CO25" t="s">
        <v>89</v>
      </c>
      <c r="CP25" s="92">
        <f t="shared" ref="CP25" si="27">SUM(CJ25,CK25)</f>
        <v>168</v>
      </c>
      <c r="CQ25">
        <f t="shared" ref="CQ25" si="28">SUM(CI25,CL25)</f>
        <v>266</v>
      </c>
      <c r="CR25" s="20">
        <v>44708</v>
      </c>
      <c r="CS25" s="40" t="s">
        <v>90</v>
      </c>
      <c r="CT25" s="40" t="s">
        <v>104</v>
      </c>
      <c r="CZ25" s="40" t="s">
        <v>237</v>
      </c>
      <c r="DA25">
        <v>0</v>
      </c>
      <c r="DB25">
        <v>12</v>
      </c>
    </row>
    <row r="26" spans="1:107" s="103" customFormat="1" ht="15" customHeight="1" x14ac:dyDescent="0.2">
      <c r="A26" s="103">
        <v>25</v>
      </c>
      <c r="B26" s="103" t="s">
        <v>77</v>
      </c>
      <c r="C26" s="103" t="s">
        <v>134</v>
      </c>
      <c r="D26" s="104">
        <v>44402</v>
      </c>
      <c r="E26" s="105"/>
      <c r="F26" s="106" t="s">
        <v>158</v>
      </c>
      <c r="G26" s="103" t="s">
        <v>80</v>
      </c>
      <c r="H26" s="103" t="s">
        <v>81</v>
      </c>
      <c r="I26" s="103" t="s">
        <v>82</v>
      </c>
      <c r="J26" s="107">
        <f t="shared" si="0"/>
        <v>44432</v>
      </c>
      <c r="K26" s="107">
        <f t="shared" si="1"/>
        <v>44492</v>
      </c>
      <c r="L26" s="103" t="s">
        <v>137</v>
      </c>
      <c r="M26" s="108">
        <v>44492</v>
      </c>
      <c r="N26" s="103">
        <v>0.8</v>
      </c>
      <c r="O26" s="103">
        <v>30</v>
      </c>
      <c r="P26" s="107">
        <f t="shared" si="2"/>
        <v>44522</v>
      </c>
      <c r="Q26" s="119" t="s">
        <v>83</v>
      </c>
      <c r="R26" s="105">
        <v>44522</v>
      </c>
      <c r="S26" s="103">
        <v>1.6</v>
      </c>
      <c r="T26" s="103">
        <v>37</v>
      </c>
      <c r="U26" s="109">
        <f t="shared" si="3"/>
        <v>44552</v>
      </c>
      <c r="V26" s="103" t="s">
        <v>138</v>
      </c>
      <c r="W26" s="105">
        <v>44552</v>
      </c>
      <c r="X26" s="110">
        <v>1.8</v>
      </c>
      <c r="Y26" s="110">
        <v>40</v>
      </c>
      <c r="Z26" s="107">
        <f t="shared" si="4"/>
        <v>44582</v>
      </c>
      <c r="AA26" s="103" t="s">
        <v>83</v>
      </c>
      <c r="AB26" s="112">
        <v>44582</v>
      </c>
      <c r="AC26" s="110">
        <v>2.4</v>
      </c>
      <c r="AD26" s="110">
        <v>42</v>
      </c>
      <c r="AE26" s="107">
        <f t="shared" si="5"/>
        <v>44612</v>
      </c>
      <c r="AF26" s="119" t="s">
        <v>116</v>
      </c>
      <c r="AG26" s="112">
        <v>44612</v>
      </c>
      <c r="AH26" s="110">
        <v>2.5</v>
      </c>
      <c r="AI26" s="110">
        <v>43</v>
      </c>
      <c r="AJ26" s="113">
        <f t="shared" si="14"/>
        <v>44642</v>
      </c>
      <c r="AO26" s="114">
        <f t="shared" si="6"/>
        <v>44672</v>
      </c>
      <c r="AT26" s="105">
        <f t="shared" si="7"/>
        <v>44702</v>
      </c>
      <c r="AY26" s="107">
        <f t="shared" si="8"/>
        <v>44642</v>
      </c>
      <c r="AZ26" s="119" t="s">
        <v>83</v>
      </c>
      <c r="BA26" s="107">
        <v>44642</v>
      </c>
      <c r="BB26" s="110">
        <v>2.8</v>
      </c>
      <c r="BC26" s="110">
        <v>45</v>
      </c>
      <c r="BD26" s="115">
        <f t="shared" si="9"/>
        <v>44672</v>
      </c>
      <c r="BE26" s="110" t="s">
        <v>141</v>
      </c>
      <c r="BF26" s="125">
        <v>44672</v>
      </c>
      <c r="BG26" s="110">
        <v>2.5</v>
      </c>
      <c r="BH26" s="110">
        <v>45</v>
      </c>
      <c r="BI26" s="118">
        <f t="shared" si="10"/>
        <v>44702</v>
      </c>
      <c r="BJ26" s="110" t="s">
        <v>83</v>
      </c>
      <c r="BK26" s="125">
        <v>44702</v>
      </c>
      <c r="BL26" s="110">
        <v>2.2000000000000002</v>
      </c>
      <c r="BM26" s="110">
        <v>45</v>
      </c>
      <c r="BN26" s="103">
        <v>1</v>
      </c>
      <c r="BO26" s="108">
        <v>44497</v>
      </c>
      <c r="BP26" s="108">
        <f t="shared" si="11"/>
        <v>44527</v>
      </c>
      <c r="BQ26" s="108">
        <v>44530</v>
      </c>
      <c r="BR26" s="108" t="s">
        <v>85</v>
      </c>
      <c r="BS26" s="103" t="s">
        <v>86</v>
      </c>
      <c r="BT26" s="103">
        <v>27</v>
      </c>
      <c r="BU26" s="103">
        <v>1</v>
      </c>
      <c r="BV26" s="111">
        <v>44545</v>
      </c>
      <c r="BW26" s="103" t="s">
        <v>159</v>
      </c>
      <c r="BX26" s="111">
        <v>44587</v>
      </c>
      <c r="BY26" s="103">
        <v>17</v>
      </c>
      <c r="BZ26" s="111">
        <v>44621</v>
      </c>
      <c r="CA26" s="103">
        <v>17</v>
      </c>
      <c r="CD26" s="121">
        <v>44706</v>
      </c>
      <c r="CE26" s="122">
        <v>0.45833333333333298</v>
      </c>
      <c r="CF26" s="103" t="s">
        <v>87</v>
      </c>
      <c r="CG26" s="103" t="s">
        <v>154</v>
      </c>
      <c r="CH26" s="103">
        <v>49</v>
      </c>
      <c r="CI26" s="103">
        <v>238</v>
      </c>
      <c r="CJ26" s="103">
        <v>0</v>
      </c>
      <c r="CK26" s="103">
        <v>270</v>
      </c>
      <c r="CL26" s="103">
        <v>7</v>
      </c>
      <c r="CM26" s="103">
        <f t="shared" si="12"/>
        <v>7</v>
      </c>
      <c r="CN26" s="103">
        <f t="shared" si="13"/>
        <v>508</v>
      </c>
      <c r="CO26" s="103" t="s">
        <v>96</v>
      </c>
      <c r="CP26" s="103">
        <f>SUM(CI26,CL26)</f>
        <v>245</v>
      </c>
      <c r="CQ26" s="123">
        <f>SUM(CK26,CJ26)</f>
        <v>270</v>
      </c>
      <c r="CR26" s="104">
        <v>44708</v>
      </c>
      <c r="CS26" s="119" t="s">
        <v>90</v>
      </c>
      <c r="CT26" s="119" t="s">
        <v>104</v>
      </c>
      <c r="CZ26" s="119" t="s">
        <v>237</v>
      </c>
      <c r="DB26" s="103">
        <v>20</v>
      </c>
    </row>
    <row r="27" spans="1:107" s="103" customFormat="1" ht="15" customHeight="1" x14ac:dyDescent="0.2">
      <c r="A27" s="103">
        <v>26</v>
      </c>
      <c r="B27" s="103" t="s">
        <v>77</v>
      </c>
      <c r="C27" s="103" t="s">
        <v>134</v>
      </c>
      <c r="D27" s="104">
        <v>44402</v>
      </c>
      <c r="E27" s="105"/>
      <c r="F27" s="106" t="s">
        <v>160</v>
      </c>
      <c r="G27" s="103" t="s">
        <v>80</v>
      </c>
      <c r="H27" s="103" t="s">
        <v>81</v>
      </c>
      <c r="I27" s="103" t="s">
        <v>82</v>
      </c>
      <c r="J27" s="107">
        <f t="shared" si="0"/>
        <v>44432</v>
      </c>
      <c r="K27" s="107">
        <f t="shared" si="1"/>
        <v>44492</v>
      </c>
      <c r="L27" s="103" t="s">
        <v>137</v>
      </c>
      <c r="M27" s="108">
        <v>44492</v>
      </c>
      <c r="N27" s="103">
        <v>0.8</v>
      </c>
      <c r="O27" s="103">
        <v>30</v>
      </c>
      <c r="P27" s="107">
        <f t="shared" si="2"/>
        <v>44522</v>
      </c>
      <c r="Q27" s="119" t="s">
        <v>83</v>
      </c>
      <c r="R27" s="105">
        <v>44522</v>
      </c>
      <c r="S27" s="103">
        <v>1.1000000000000001</v>
      </c>
      <c r="T27" s="103">
        <v>35</v>
      </c>
      <c r="U27" s="109">
        <f t="shared" si="3"/>
        <v>44552</v>
      </c>
      <c r="V27" s="103" t="s">
        <v>138</v>
      </c>
      <c r="W27" s="105">
        <v>44552</v>
      </c>
      <c r="X27" s="110">
        <v>1.1000000000000001</v>
      </c>
      <c r="Y27" s="110">
        <v>35</v>
      </c>
      <c r="Z27" s="107">
        <f t="shared" si="4"/>
        <v>44582</v>
      </c>
      <c r="AA27" s="103" t="s">
        <v>83</v>
      </c>
      <c r="AB27" s="112">
        <v>44582</v>
      </c>
      <c r="AC27" s="110">
        <v>1.2</v>
      </c>
      <c r="AD27" s="110">
        <v>36</v>
      </c>
      <c r="AE27" s="107">
        <f t="shared" si="5"/>
        <v>44612</v>
      </c>
      <c r="AF27" s="119" t="s">
        <v>116</v>
      </c>
      <c r="AG27" s="112">
        <v>44612</v>
      </c>
      <c r="AH27" s="110">
        <v>1.1000000000000001</v>
      </c>
      <c r="AI27" s="110">
        <v>41</v>
      </c>
      <c r="AJ27" s="113">
        <f t="shared" si="14"/>
        <v>44642</v>
      </c>
      <c r="AO27" s="114">
        <f t="shared" si="6"/>
        <v>44672</v>
      </c>
      <c r="AT27" s="105">
        <f t="shared" si="7"/>
        <v>44702</v>
      </c>
      <c r="AY27" s="107">
        <f t="shared" si="8"/>
        <v>44642</v>
      </c>
      <c r="AZ27" s="119" t="s">
        <v>83</v>
      </c>
      <c r="BA27" s="107">
        <v>44642</v>
      </c>
      <c r="BB27" s="110">
        <v>1.8</v>
      </c>
      <c r="BC27" s="110">
        <v>41</v>
      </c>
      <c r="BD27" s="115">
        <f t="shared" si="9"/>
        <v>44672</v>
      </c>
      <c r="BE27" s="110" t="s">
        <v>141</v>
      </c>
      <c r="BF27" s="125">
        <v>44672</v>
      </c>
      <c r="BG27" s="110">
        <v>1.7</v>
      </c>
      <c r="BH27" s="110">
        <v>40</v>
      </c>
      <c r="BI27" s="118">
        <f t="shared" si="10"/>
        <v>44702</v>
      </c>
      <c r="BJ27" s="110" t="s">
        <v>83</v>
      </c>
      <c r="BK27" s="125">
        <v>44702</v>
      </c>
      <c r="BL27" s="110">
        <v>1.7</v>
      </c>
      <c r="BM27" s="110">
        <v>40</v>
      </c>
      <c r="BN27" s="103">
        <v>1</v>
      </c>
      <c r="BO27" s="108">
        <v>44497</v>
      </c>
      <c r="BP27" s="108">
        <f t="shared" si="11"/>
        <v>44527</v>
      </c>
      <c r="BQ27" s="108">
        <v>44530</v>
      </c>
      <c r="BR27" s="108" t="s">
        <v>85</v>
      </c>
      <c r="BS27" s="103" t="s">
        <v>86</v>
      </c>
      <c r="BT27" s="103">
        <v>27</v>
      </c>
      <c r="BU27" s="103">
        <v>0</v>
      </c>
      <c r="BV27" s="111"/>
      <c r="CD27" s="121">
        <v>44704</v>
      </c>
      <c r="CE27" s="122">
        <v>0.5</v>
      </c>
      <c r="CF27" s="103" t="s">
        <v>87</v>
      </c>
      <c r="CG27" s="119" t="s">
        <v>161</v>
      </c>
      <c r="CH27" s="103">
        <v>36</v>
      </c>
      <c r="CI27" s="103">
        <v>153</v>
      </c>
      <c r="CJ27" s="103">
        <v>112</v>
      </c>
      <c r="CK27" s="103">
        <v>0</v>
      </c>
      <c r="CL27" s="103">
        <v>299</v>
      </c>
      <c r="CM27" s="103">
        <f t="shared" si="12"/>
        <v>411</v>
      </c>
      <c r="CN27" s="103">
        <f t="shared" si="13"/>
        <v>153</v>
      </c>
      <c r="CO27" s="103" t="s">
        <v>89</v>
      </c>
      <c r="CP27" s="123">
        <f t="shared" ref="CP27" si="29">SUM(CJ27,CK27)</f>
        <v>112</v>
      </c>
      <c r="CQ27" s="103">
        <f t="shared" ref="CQ27" si="30">SUM(CI27,CL27)</f>
        <v>452</v>
      </c>
      <c r="CR27" s="104">
        <v>44708</v>
      </c>
      <c r="CS27" s="119" t="s">
        <v>90</v>
      </c>
      <c r="CT27" s="119" t="s">
        <v>104</v>
      </c>
      <c r="CZ27" s="119" t="s">
        <v>237</v>
      </c>
      <c r="DA27" s="103">
        <v>0</v>
      </c>
      <c r="DB27" s="103">
        <v>13</v>
      </c>
    </row>
    <row r="28" spans="1:107" s="103" customFormat="1" ht="15" customHeight="1" x14ac:dyDescent="0.25">
      <c r="A28" s="103">
        <v>27</v>
      </c>
      <c r="B28" s="103" t="s">
        <v>77</v>
      </c>
      <c r="C28" s="103" t="s">
        <v>134</v>
      </c>
      <c r="D28" s="104">
        <v>44402</v>
      </c>
      <c r="E28" s="105"/>
      <c r="F28" s="106" t="s">
        <v>162</v>
      </c>
      <c r="G28" s="103" t="s">
        <v>98</v>
      </c>
      <c r="H28" s="103" t="s">
        <v>94</v>
      </c>
      <c r="I28" s="103" t="s">
        <v>82</v>
      </c>
      <c r="J28" s="107">
        <f t="shared" si="0"/>
        <v>44432</v>
      </c>
      <c r="K28" s="107">
        <f t="shared" si="1"/>
        <v>44492</v>
      </c>
      <c r="L28" s="103" t="s">
        <v>137</v>
      </c>
      <c r="M28" s="108">
        <v>44492</v>
      </c>
      <c r="N28" s="103">
        <v>0.6</v>
      </c>
      <c r="O28" s="103">
        <v>26</v>
      </c>
      <c r="P28" s="107">
        <f t="shared" si="2"/>
        <v>44522</v>
      </c>
      <c r="Q28" s="119" t="s">
        <v>83</v>
      </c>
      <c r="R28" s="105">
        <v>44522</v>
      </c>
      <c r="S28" s="103">
        <v>1.1000000000000001</v>
      </c>
      <c r="T28" s="103">
        <v>35</v>
      </c>
      <c r="U28" s="109">
        <f t="shared" si="3"/>
        <v>44552</v>
      </c>
      <c r="V28" s="103" t="s">
        <v>138</v>
      </c>
      <c r="W28" s="105">
        <v>44552</v>
      </c>
      <c r="X28" s="110">
        <v>1.1000000000000001</v>
      </c>
      <c r="Y28" s="110">
        <v>35</v>
      </c>
      <c r="Z28" s="107">
        <f t="shared" si="4"/>
        <v>44582</v>
      </c>
      <c r="AA28" s="103" t="s">
        <v>83</v>
      </c>
      <c r="AB28" s="112">
        <v>44582</v>
      </c>
      <c r="AC28" s="110">
        <v>1.2</v>
      </c>
      <c r="AD28" s="110">
        <v>35</v>
      </c>
      <c r="AE28" s="107">
        <f t="shared" si="5"/>
        <v>44612</v>
      </c>
      <c r="AF28" s="119" t="s">
        <v>116</v>
      </c>
      <c r="AG28" s="112">
        <v>44612</v>
      </c>
      <c r="AH28" s="110">
        <v>1.5</v>
      </c>
      <c r="AI28" s="110">
        <v>40</v>
      </c>
      <c r="AJ28" s="113">
        <f t="shared" si="14"/>
        <v>44642</v>
      </c>
      <c r="AO28" s="114">
        <f t="shared" si="6"/>
        <v>44672</v>
      </c>
      <c r="AT28" s="105">
        <f t="shared" si="7"/>
        <v>44702</v>
      </c>
      <c r="AY28" s="107">
        <f t="shared" si="8"/>
        <v>44642</v>
      </c>
      <c r="AZ28" s="119" t="s">
        <v>83</v>
      </c>
      <c r="BA28" s="107">
        <v>44642</v>
      </c>
      <c r="BB28" s="110">
        <v>1.9</v>
      </c>
      <c r="BC28" s="110">
        <v>40</v>
      </c>
      <c r="BD28" s="115">
        <f t="shared" si="9"/>
        <v>44672</v>
      </c>
      <c r="BE28" s="110" t="s">
        <v>141</v>
      </c>
      <c r="BF28" s="125">
        <v>44672</v>
      </c>
      <c r="BG28" s="110">
        <v>1.8</v>
      </c>
      <c r="BH28" s="110">
        <v>41</v>
      </c>
      <c r="BI28" s="118">
        <f t="shared" si="10"/>
        <v>44702</v>
      </c>
      <c r="BJ28" s="110" t="s">
        <v>83</v>
      </c>
      <c r="BK28" s="125">
        <v>44702</v>
      </c>
      <c r="BL28" s="110">
        <v>1.8</v>
      </c>
      <c r="BM28" s="110">
        <v>41</v>
      </c>
      <c r="BN28" s="103">
        <v>1</v>
      </c>
      <c r="BO28" s="108">
        <v>44534</v>
      </c>
      <c r="BP28" s="108">
        <f t="shared" si="11"/>
        <v>44564</v>
      </c>
      <c r="BQ28" s="108"/>
      <c r="BR28" s="108" t="s">
        <v>100</v>
      </c>
      <c r="BS28" s="103" t="s">
        <v>148</v>
      </c>
      <c r="BT28" s="103">
        <v>33</v>
      </c>
      <c r="BU28" s="103">
        <v>0</v>
      </c>
      <c r="BV28" s="111"/>
      <c r="CB28" s="120"/>
      <c r="CD28" s="121">
        <v>44706</v>
      </c>
      <c r="CE28" s="122">
        <v>0.54166666666666663</v>
      </c>
      <c r="CF28" s="103" t="s">
        <v>87</v>
      </c>
      <c r="CG28" s="103" t="s">
        <v>163</v>
      </c>
      <c r="CH28" s="103">
        <v>34</v>
      </c>
      <c r="CI28" s="103">
        <v>0</v>
      </c>
      <c r="CJ28" s="103">
        <v>160</v>
      </c>
      <c r="CK28" s="103">
        <v>105</v>
      </c>
      <c r="CL28" s="103">
        <v>95</v>
      </c>
      <c r="CM28" s="103">
        <f t="shared" si="12"/>
        <v>255</v>
      </c>
      <c r="CN28" s="103">
        <f t="shared" si="13"/>
        <v>105</v>
      </c>
      <c r="CO28" s="103" t="s">
        <v>96</v>
      </c>
      <c r="CP28" s="103">
        <f>SUM(CI28,CL28)</f>
        <v>95</v>
      </c>
      <c r="CQ28" s="123">
        <f>SUM(CK28,CJ28)</f>
        <v>265</v>
      </c>
      <c r="CR28" s="104">
        <v>44708</v>
      </c>
      <c r="CS28" s="119" t="s">
        <v>90</v>
      </c>
      <c r="CT28" s="119" t="s">
        <v>104</v>
      </c>
      <c r="CZ28" s="119" t="s">
        <v>237</v>
      </c>
      <c r="DA28" s="103">
        <v>0</v>
      </c>
      <c r="DB28" s="103">
        <v>9</v>
      </c>
    </row>
    <row r="29" spans="1:107" ht="15" customHeight="1" x14ac:dyDescent="0.25">
      <c r="A29">
        <v>28</v>
      </c>
      <c r="B29" t="s">
        <v>77</v>
      </c>
      <c r="C29" t="s">
        <v>134</v>
      </c>
      <c r="D29" s="20">
        <v>44402</v>
      </c>
      <c r="F29" s="26" t="s">
        <v>164</v>
      </c>
      <c r="G29" t="s">
        <v>98</v>
      </c>
      <c r="H29" t="s">
        <v>94</v>
      </c>
      <c r="I29" t="s">
        <v>82</v>
      </c>
      <c r="J29" s="21">
        <f t="shared" si="0"/>
        <v>44432</v>
      </c>
      <c r="K29" s="21">
        <f t="shared" si="1"/>
        <v>44492</v>
      </c>
      <c r="L29" t="s">
        <v>137</v>
      </c>
      <c r="M29" s="37">
        <v>44492</v>
      </c>
      <c r="N29" s="19">
        <v>0.4</v>
      </c>
      <c r="O29" s="19">
        <v>23</v>
      </c>
      <c r="P29" s="21">
        <f t="shared" si="2"/>
        <v>44522</v>
      </c>
      <c r="Q29" s="40" t="s">
        <v>83</v>
      </c>
      <c r="R29" s="27">
        <v>44522</v>
      </c>
      <c r="S29" s="19">
        <v>0.8</v>
      </c>
      <c r="T29" s="19">
        <v>29</v>
      </c>
      <c r="U29" s="22">
        <f t="shared" si="3"/>
        <v>44552</v>
      </c>
      <c r="V29" t="s">
        <v>138</v>
      </c>
      <c r="W29" s="27">
        <v>44552</v>
      </c>
      <c r="X29" s="67">
        <v>0.9</v>
      </c>
      <c r="Y29" s="65">
        <v>32</v>
      </c>
      <c r="Z29" s="21">
        <f t="shared" si="4"/>
        <v>44582</v>
      </c>
      <c r="AA29" t="s">
        <v>83</v>
      </c>
      <c r="AB29" s="56">
        <v>44582</v>
      </c>
      <c r="AC29" s="67">
        <v>1</v>
      </c>
      <c r="AD29" s="65">
        <v>34</v>
      </c>
      <c r="AE29" s="21">
        <f t="shared" si="5"/>
        <v>44612</v>
      </c>
      <c r="AF29" s="40" t="s">
        <v>116</v>
      </c>
      <c r="AG29" s="56">
        <v>44612</v>
      </c>
      <c r="AH29" s="67">
        <v>1.2</v>
      </c>
      <c r="AI29" s="65">
        <v>36</v>
      </c>
      <c r="AJ29" s="28">
        <f t="shared" si="14"/>
        <v>44642</v>
      </c>
      <c r="AO29" s="30">
        <f t="shared" si="6"/>
        <v>44672</v>
      </c>
      <c r="AT29" s="27">
        <f t="shared" si="7"/>
        <v>44702</v>
      </c>
      <c r="AY29" s="21">
        <f t="shared" si="8"/>
        <v>44642</v>
      </c>
      <c r="AZ29" s="40" t="s">
        <v>83</v>
      </c>
      <c r="BA29" s="21">
        <v>44642</v>
      </c>
      <c r="BB29" s="67">
        <v>1.3</v>
      </c>
      <c r="BC29" s="65">
        <v>36</v>
      </c>
      <c r="BD29" s="77">
        <f t="shared" si="9"/>
        <v>44672</v>
      </c>
      <c r="BE29" s="66" t="s">
        <v>141</v>
      </c>
      <c r="BF29" s="95">
        <v>44672</v>
      </c>
      <c r="BG29" s="67">
        <v>1.3</v>
      </c>
      <c r="BH29" s="65">
        <v>36</v>
      </c>
      <c r="BI29" s="59">
        <f t="shared" si="10"/>
        <v>44702</v>
      </c>
      <c r="BJ29" s="66" t="s">
        <v>83</v>
      </c>
      <c r="BK29" s="95">
        <v>44702</v>
      </c>
      <c r="BL29" s="67">
        <v>1.3</v>
      </c>
      <c r="BM29" s="65">
        <v>36</v>
      </c>
      <c r="BN29">
        <v>1</v>
      </c>
      <c r="BO29" s="37" t="s">
        <v>130</v>
      </c>
      <c r="CB29" s="34"/>
      <c r="CD29" s="96">
        <v>44705</v>
      </c>
      <c r="CE29" s="87">
        <v>0.45833333333333298</v>
      </c>
      <c r="CF29" t="s">
        <v>87</v>
      </c>
      <c r="CG29" t="s">
        <v>165</v>
      </c>
      <c r="CH29">
        <v>41</v>
      </c>
      <c r="CI29">
        <v>24</v>
      </c>
      <c r="CJ29">
        <v>206</v>
      </c>
      <c r="CK29">
        <v>0</v>
      </c>
      <c r="CL29">
        <v>290</v>
      </c>
      <c r="CM29">
        <f t="shared" si="12"/>
        <v>496</v>
      </c>
      <c r="CN29">
        <f t="shared" si="13"/>
        <v>24</v>
      </c>
      <c r="CO29" t="s">
        <v>89</v>
      </c>
      <c r="CP29" s="92">
        <f t="shared" ref="CP29" si="31">SUM(CJ29,CK29)</f>
        <v>206</v>
      </c>
      <c r="CQ29">
        <f t="shared" ref="CQ29" si="32">SUM(CI29,CL29)</f>
        <v>314</v>
      </c>
      <c r="CR29" s="20">
        <v>44708</v>
      </c>
      <c r="CS29" s="40" t="s">
        <v>90</v>
      </c>
      <c r="CT29" s="40" t="s">
        <v>104</v>
      </c>
      <c r="CZ29" s="40" t="s">
        <v>237</v>
      </c>
      <c r="DA29">
        <v>0</v>
      </c>
      <c r="DB29">
        <v>5</v>
      </c>
    </row>
    <row r="30" spans="1:107" s="103" customFormat="1" ht="15" customHeight="1" x14ac:dyDescent="0.2">
      <c r="A30" s="103">
        <v>29</v>
      </c>
      <c r="B30" s="103" t="s">
        <v>77</v>
      </c>
      <c r="C30" s="103" t="s">
        <v>134</v>
      </c>
      <c r="D30" s="104">
        <v>44402</v>
      </c>
      <c r="E30" s="105"/>
      <c r="F30" s="106" t="s">
        <v>166</v>
      </c>
      <c r="G30" s="103" t="s">
        <v>93</v>
      </c>
      <c r="H30" s="103" t="s">
        <v>94</v>
      </c>
      <c r="I30" s="103" t="s">
        <v>82</v>
      </c>
      <c r="J30" s="107">
        <f t="shared" si="0"/>
        <v>44432</v>
      </c>
      <c r="K30" s="107">
        <f t="shared" si="1"/>
        <v>44492</v>
      </c>
      <c r="L30" s="103" t="s">
        <v>137</v>
      </c>
      <c r="M30" s="108">
        <v>44492</v>
      </c>
      <c r="N30" s="103">
        <v>0.8</v>
      </c>
      <c r="O30" s="103">
        <v>30</v>
      </c>
      <c r="P30" s="107">
        <f t="shared" si="2"/>
        <v>44522</v>
      </c>
      <c r="Q30" s="119" t="s">
        <v>83</v>
      </c>
      <c r="R30" s="105">
        <v>44522</v>
      </c>
      <c r="S30" s="103">
        <v>1.2</v>
      </c>
      <c r="T30" s="103">
        <v>35</v>
      </c>
      <c r="U30" s="109">
        <f t="shared" si="3"/>
        <v>44552</v>
      </c>
      <c r="V30" s="103" t="s">
        <v>138</v>
      </c>
      <c r="W30" s="105">
        <v>44552</v>
      </c>
      <c r="X30" s="110">
        <v>1.3</v>
      </c>
      <c r="Y30" s="110">
        <v>36</v>
      </c>
      <c r="Z30" s="107">
        <f t="shared" si="4"/>
        <v>44582</v>
      </c>
      <c r="AA30" s="103" t="s">
        <v>83</v>
      </c>
      <c r="AB30" s="112">
        <v>44582</v>
      </c>
      <c r="AC30" s="110">
        <v>1.2</v>
      </c>
      <c r="AD30" s="110">
        <v>36</v>
      </c>
      <c r="AE30" s="107">
        <f t="shared" si="5"/>
        <v>44612</v>
      </c>
      <c r="AF30" s="119" t="s">
        <v>116</v>
      </c>
      <c r="AG30" s="112">
        <v>44612</v>
      </c>
      <c r="AH30" s="110">
        <v>1.3</v>
      </c>
      <c r="AI30" s="110">
        <v>38</v>
      </c>
      <c r="AJ30" s="113">
        <f t="shared" si="14"/>
        <v>44642</v>
      </c>
      <c r="AO30" s="114">
        <f t="shared" si="6"/>
        <v>44672</v>
      </c>
      <c r="AT30" s="105">
        <f t="shared" si="7"/>
        <v>44702</v>
      </c>
      <c r="AY30" s="107">
        <f t="shared" si="8"/>
        <v>44642</v>
      </c>
      <c r="AZ30" s="119" t="s">
        <v>83</v>
      </c>
      <c r="BA30" s="107">
        <v>44642</v>
      </c>
      <c r="BB30" s="110">
        <v>1.5</v>
      </c>
      <c r="BC30" s="110">
        <v>38</v>
      </c>
      <c r="BD30" s="115">
        <f t="shared" si="9"/>
        <v>44672</v>
      </c>
      <c r="BE30" s="110" t="s">
        <v>141</v>
      </c>
      <c r="BF30" s="125">
        <v>44672</v>
      </c>
      <c r="BG30" s="110">
        <v>1.3</v>
      </c>
      <c r="BH30" s="110">
        <v>38</v>
      </c>
      <c r="BI30" s="118">
        <f t="shared" si="10"/>
        <v>44702</v>
      </c>
      <c r="BJ30" s="110" t="s">
        <v>83</v>
      </c>
      <c r="BK30" s="125">
        <v>44702</v>
      </c>
      <c r="BL30" s="110">
        <v>1.4</v>
      </c>
      <c r="BM30" s="110">
        <v>38</v>
      </c>
      <c r="BN30" s="103">
        <v>1</v>
      </c>
      <c r="BO30" s="108">
        <v>44524</v>
      </c>
      <c r="BP30" s="108">
        <f t="shared" si="11"/>
        <v>44554</v>
      </c>
      <c r="BQ30" s="108">
        <v>44578</v>
      </c>
      <c r="BR30" s="108" t="s">
        <v>85</v>
      </c>
      <c r="BS30" s="103" t="s">
        <v>86</v>
      </c>
      <c r="BT30" s="103">
        <v>32</v>
      </c>
      <c r="BU30" s="103">
        <v>0</v>
      </c>
      <c r="BV30" s="111"/>
      <c r="CD30" s="121">
        <v>44705</v>
      </c>
      <c r="CE30" s="122">
        <v>0.5</v>
      </c>
      <c r="CF30" s="103" t="s">
        <v>87</v>
      </c>
      <c r="CG30" s="103" t="s">
        <v>167</v>
      </c>
      <c r="CH30" s="103">
        <v>45</v>
      </c>
      <c r="CI30" s="103">
        <v>0</v>
      </c>
      <c r="CJ30" s="103">
        <v>261</v>
      </c>
      <c r="CK30" s="103">
        <v>12</v>
      </c>
      <c r="CL30" s="103">
        <v>191</v>
      </c>
      <c r="CM30" s="103">
        <f t="shared" si="12"/>
        <v>452</v>
      </c>
      <c r="CN30" s="103">
        <f t="shared" si="13"/>
        <v>12</v>
      </c>
      <c r="CO30" s="103" t="s">
        <v>96</v>
      </c>
      <c r="CP30" s="103">
        <f>SUM(CI30,CL30)</f>
        <v>191</v>
      </c>
      <c r="CQ30" s="123">
        <f>SUM(CK30,CJ30)</f>
        <v>273</v>
      </c>
      <c r="CR30" s="104">
        <v>44708</v>
      </c>
      <c r="CS30" s="119" t="s">
        <v>90</v>
      </c>
      <c r="CT30" s="119" t="s">
        <v>104</v>
      </c>
      <c r="CZ30" s="119" t="s">
        <v>237</v>
      </c>
      <c r="DA30" s="103">
        <v>0</v>
      </c>
      <c r="DB30" s="119">
        <v>6</v>
      </c>
    </row>
    <row r="31" spans="1:107" ht="15.75" customHeight="1" x14ac:dyDescent="0.25">
      <c r="A31">
        <v>30</v>
      </c>
      <c r="B31" t="s">
        <v>77</v>
      </c>
      <c r="C31" t="s">
        <v>134</v>
      </c>
      <c r="D31" s="20">
        <v>44402</v>
      </c>
      <c r="F31" s="26" t="s">
        <v>168</v>
      </c>
      <c r="G31" t="s">
        <v>106</v>
      </c>
      <c r="H31" t="s">
        <v>81</v>
      </c>
      <c r="I31" t="s">
        <v>82</v>
      </c>
      <c r="J31" s="21">
        <f t="shared" si="0"/>
        <v>44432</v>
      </c>
      <c r="K31" s="21">
        <f t="shared" si="1"/>
        <v>44492</v>
      </c>
      <c r="L31" t="s">
        <v>137</v>
      </c>
      <c r="M31" s="37">
        <v>44492</v>
      </c>
      <c r="N31" s="19">
        <v>0.4</v>
      </c>
      <c r="O31" s="19">
        <v>24</v>
      </c>
      <c r="P31" s="21">
        <f t="shared" si="2"/>
        <v>44522</v>
      </c>
      <c r="Q31" s="40" t="s">
        <v>83</v>
      </c>
      <c r="R31" s="27">
        <v>44522</v>
      </c>
      <c r="S31" s="19">
        <v>0.6</v>
      </c>
      <c r="T31" s="19">
        <v>28</v>
      </c>
      <c r="U31" s="22">
        <f t="shared" si="3"/>
        <v>44552</v>
      </c>
      <c r="V31" t="s">
        <v>138</v>
      </c>
      <c r="W31" s="27">
        <v>44552</v>
      </c>
      <c r="X31" s="67">
        <v>0.8</v>
      </c>
      <c r="Y31" s="65">
        <v>30</v>
      </c>
      <c r="Z31" s="21">
        <f t="shared" si="4"/>
        <v>44582</v>
      </c>
      <c r="AA31" t="s">
        <v>83</v>
      </c>
      <c r="AB31" s="56">
        <v>44582</v>
      </c>
      <c r="AC31" s="67">
        <v>0.9</v>
      </c>
      <c r="AD31" s="65">
        <v>31</v>
      </c>
      <c r="AE31" s="21">
        <f t="shared" si="5"/>
        <v>44612</v>
      </c>
      <c r="AF31" s="40" t="s">
        <v>116</v>
      </c>
      <c r="AG31" s="56">
        <v>44612</v>
      </c>
      <c r="AH31" s="67">
        <v>1</v>
      </c>
      <c r="AI31" s="65">
        <v>35</v>
      </c>
      <c r="AJ31" s="28">
        <f t="shared" si="14"/>
        <v>44642</v>
      </c>
      <c r="AO31" s="30">
        <f t="shared" si="6"/>
        <v>44672</v>
      </c>
      <c r="AT31" s="27">
        <f t="shared" si="7"/>
        <v>44702</v>
      </c>
      <c r="AY31" s="21">
        <f t="shared" si="8"/>
        <v>44642</v>
      </c>
      <c r="AZ31" s="40" t="s">
        <v>83</v>
      </c>
      <c r="BA31" s="21">
        <v>44642</v>
      </c>
      <c r="BB31" s="67">
        <v>1</v>
      </c>
      <c r="BC31" s="65">
        <v>35</v>
      </c>
      <c r="BD31" s="77">
        <f t="shared" si="9"/>
        <v>44672</v>
      </c>
      <c r="BE31" s="66" t="s">
        <v>141</v>
      </c>
      <c r="BF31" s="95">
        <v>44672</v>
      </c>
      <c r="BG31" s="67">
        <v>1</v>
      </c>
      <c r="BH31" s="65">
        <v>34</v>
      </c>
      <c r="BI31" s="59">
        <f t="shared" si="10"/>
        <v>44702</v>
      </c>
      <c r="BJ31" s="66" t="s">
        <v>83</v>
      </c>
      <c r="BK31" s="95">
        <v>44702</v>
      </c>
      <c r="BL31" s="67">
        <v>1</v>
      </c>
      <c r="BM31" s="65">
        <v>34</v>
      </c>
      <c r="BN31">
        <v>1</v>
      </c>
      <c r="BO31" s="37" t="s">
        <v>130</v>
      </c>
      <c r="CB31" s="34"/>
      <c r="CD31" s="96">
        <v>44707</v>
      </c>
      <c r="CE31" s="87">
        <v>0.45833333333333331</v>
      </c>
      <c r="CF31" t="s">
        <v>87</v>
      </c>
      <c r="CG31" t="s">
        <v>151</v>
      </c>
      <c r="CH31">
        <v>35</v>
      </c>
      <c r="CI31">
        <v>81</v>
      </c>
      <c r="CJ31">
        <v>171</v>
      </c>
      <c r="CK31">
        <v>153</v>
      </c>
      <c r="CL31">
        <v>60</v>
      </c>
      <c r="CM31">
        <f>SUM(CJ31,CL31)</f>
        <v>231</v>
      </c>
      <c r="CN31">
        <f>SUM(CI31,CK31)</f>
        <v>234</v>
      </c>
      <c r="CO31" t="s">
        <v>89</v>
      </c>
      <c r="CP31" s="92">
        <f>SUM(CJ31,CK31)</f>
        <v>324</v>
      </c>
      <c r="CQ31">
        <f>SUM(CI31,CL31)</f>
        <v>141</v>
      </c>
      <c r="CR31" s="20">
        <v>44708</v>
      </c>
      <c r="CS31" s="40" t="s">
        <v>90</v>
      </c>
      <c r="CT31" s="40" t="s">
        <v>104</v>
      </c>
      <c r="CZ31" s="40" t="s">
        <v>237</v>
      </c>
      <c r="DA31">
        <v>0</v>
      </c>
      <c r="DB31" s="40">
        <v>7</v>
      </c>
    </row>
    <row r="32" spans="1:107" s="103" customFormat="1" ht="15.75" customHeight="1" x14ac:dyDescent="0.25">
      <c r="A32" s="103">
        <v>31</v>
      </c>
      <c r="B32" s="103" t="s">
        <v>77</v>
      </c>
      <c r="C32" s="103" t="s">
        <v>134</v>
      </c>
      <c r="D32" s="104">
        <v>44402</v>
      </c>
      <c r="E32" s="105"/>
      <c r="F32" s="106" t="s">
        <v>169</v>
      </c>
      <c r="G32" s="103" t="s">
        <v>106</v>
      </c>
      <c r="H32" s="103" t="s">
        <v>81</v>
      </c>
      <c r="I32" s="103" t="s">
        <v>82</v>
      </c>
      <c r="J32" s="107">
        <f t="shared" si="0"/>
        <v>44432</v>
      </c>
      <c r="K32" s="107">
        <f t="shared" si="1"/>
        <v>44492</v>
      </c>
      <c r="L32" s="103" t="s">
        <v>137</v>
      </c>
      <c r="M32" s="108">
        <v>44492</v>
      </c>
      <c r="N32" s="103">
        <v>0.4</v>
      </c>
      <c r="O32" s="103">
        <v>24</v>
      </c>
      <c r="P32" s="107">
        <f t="shared" si="2"/>
        <v>44522</v>
      </c>
      <c r="Q32" s="119" t="s">
        <v>83</v>
      </c>
      <c r="R32" s="105">
        <v>44522</v>
      </c>
      <c r="S32" s="103">
        <v>0.7</v>
      </c>
      <c r="T32" s="103">
        <v>31</v>
      </c>
      <c r="U32" s="109">
        <f t="shared" si="3"/>
        <v>44552</v>
      </c>
      <c r="V32" s="103" t="s">
        <v>138</v>
      </c>
      <c r="W32" s="105">
        <v>44552</v>
      </c>
      <c r="X32" s="110">
        <v>0.9</v>
      </c>
      <c r="Y32" s="110">
        <v>32</v>
      </c>
      <c r="Z32" s="107">
        <f t="shared" si="4"/>
        <v>44582</v>
      </c>
      <c r="AA32" s="103" t="s">
        <v>83</v>
      </c>
      <c r="AB32" s="112">
        <v>44582</v>
      </c>
      <c r="AC32" s="110">
        <v>0.9</v>
      </c>
      <c r="AD32" s="110">
        <v>32</v>
      </c>
      <c r="AE32" s="107">
        <f t="shared" si="5"/>
        <v>44612</v>
      </c>
      <c r="AF32" s="119" t="s">
        <v>116</v>
      </c>
      <c r="AG32" s="112">
        <v>44612</v>
      </c>
      <c r="AH32" s="110">
        <v>1.1000000000000001</v>
      </c>
      <c r="AI32" s="110">
        <v>35</v>
      </c>
      <c r="AJ32" s="113">
        <f t="shared" si="14"/>
        <v>44642</v>
      </c>
      <c r="AO32" s="114">
        <f t="shared" si="6"/>
        <v>44672</v>
      </c>
      <c r="AT32" s="105">
        <f t="shared" si="7"/>
        <v>44702</v>
      </c>
      <c r="AY32" s="107">
        <f t="shared" si="8"/>
        <v>44642</v>
      </c>
      <c r="AZ32" s="119" t="s">
        <v>83</v>
      </c>
      <c r="BA32" s="107">
        <v>44642</v>
      </c>
      <c r="BB32" s="110">
        <v>1.1000000000000001</v>
      </c>
      <c r="BC32" s="110">
        <v>35</v>
      </c>
      <c r="BD32" s="115">
        <f t="shared" si="9"/>
        <v>44672</v>
      </c>
      <c r="BE32" s="110" t="s">
        <v>141</v>
      </c>
      <c r="BF32" s="125">
        <v>44672</v>
      </c>
      <c r="BG32" s="110">
        <v>1.1000000000000001</v>
      </c>
      <c r="BH32" s="110">
        <v>35</v>
      </c>
      <c r="BI32" s="118">
        <f t="shared" si="10"/>
        <v>44702</v>
      </c>
      <c r="BJ32" s="110" t="s">
        <v>83</v>
      </c>
      <c r="BK32" s="125">
        <v>44702</v>
      </c>
      <c r="BL32" s="110">
        <v>1.3</v>
      </c>
      <c r="BM32" s="110">
        <v>35</v>
      </c>
      <c r="BN32" s="103">
        <v>1</v>
      </c>
      <c r="BO32" s="108">
        <v>44530</v>
      </c>
      <c r="BP32" s="108">
        <f t="shared" si="11"/>
        <v>44560</v>
      </c>
      <c r="BQ32" s="108">
        <v>44578</v>
      </c>
      <c r="BR32" s="108" t="s">
        <v>85</v>
      </c>
      <c r="BS32" s="103" t="s">
        <v>86</v>
      </c>
      <c r="BT32" s="103">
        <v>28</v>
      </c>
      <c r="BU32" s="103">
        <v>0</v>
      </c>
      <c r="BV32" s="111"/>
      <c r="CB32" s="129"/>
      <c r="CD32" s="121">
        <v>44707</v>
      </c>
      <c r="CE32" s="122">
        <v>0.5</v>
      </c>
      <c r="CF32" s="103" t="s">
        <v>87</v>
      </c>
      <c r="CG32" s="103" t="s">
        <v>170</v>
      </c>
      <c r="CH32" s="103">
        <v>35</v>
      </c>
      <c r="CI32" s="103">
        <v>299</v>
      </c>
      <c r="CJ32" s="103">
        <v>0</v>
      </c>
      <c r="CK32" s="103">
        <v>7</v>
      </c>
      <c r="CL32" s="103">
        <v>252</v>
      </c>
      <c r="CM32" s="103">
        <f t="shared" si="12"/>
        <v>252</v>
      </c>
      <c r="CN32" s="103">
        <f t="shared" si="13"/>
        <v>306</v>
      </c>
      <c r="CO32" s="103" t="s">
        <v>89</v>
      </c>
      <c r="CP32" s="123">
        <f t="shared" ref="CP32" si="33">SUM(CJ32,CK32)</f>
        <v>7</v>
      </c>
      <c r="CQ32" s="103">
        <f t="shared" ref="CQ32" si="34">SUM(CI32,CL32)</f>
        <v>551</v>
      </c>
      <c r="CR32" s="104">
        <v>44708</v>
      </c>
      <c r="CS32" s="119" t="s">
        <v>90</v>
      </c>
      <c r="CT32" s="119" t="s">
        <v>104</v>
      </c>
      <c r="CZ32" s="119" t="s">
        <v>237</v>
      </c>
      <c r="DA32" s="103">
        <v>0</v>
      </c>
      <c r="DB32" s="119">
        <v>6</v>
      </c>
    </row>
    <row r="33" spans="1:168" s="103" customFormat="1" ht="15.75" customHeight="1" x14ac:dyDescent="0.25">
      <c r="A33" s="103">
        <v>32</v>
      </c>
      <c r="B33" s="103" t="s">
        <v>77</v>
      </c>
      <c r="C33" s="103" t="s">
        <v>134</v>
      </c>
      <c r="D33" s="104">
        <v>44402</v>
      </c>
      <c r="E33" s="105"/>
      <c r="F33" s="106" t="s">
        <v>171</v>
      </c>
      <c r="G33" s="103" t="s">
        <v>93</v>
      </c>
      <c r="H33" s="103" t="s">
        <v>94</v>
      </c>
      <c r="I33" s="103" t="s">
        <v>82</v>
      </c>
      <c r="J33" s="107">
        <f t="shared" si="0"/>
        <v>44432</v>
      </c>
      <c r="K33" s="107">
        <f t="shared" si="1"/>
        <v>44492</v>
      </c>
      <c r="L33" s="103" t="s">
        <v>137</v>
      </c>
      <c r="M33" s="108">
        <v>44492</v>
      </c>
      <c r="N33" s="103">
        <v>0.6</v>
      </c>
      <c r="O33" s="103">
        <v>30</v>
      </c>
      <c r="P33" s="107">
        <f t="shared" si="2"/>
        <v>44522</v>
      </c>
      <c r="Q33" s="119" t="s">
        <v>83</v>
      </c>
      <c r="R33" s="105">
        <v>44522</v>
      </c>
      <c r="S33" s="103">
        <v>1</v>
      </c>
      <c r="T33" s="103">
        <v>34</v>
      </c>
      <c r="U33" s="109">
        <f t="shared" si="3"/>
        <v>44552</v>
      </c>
      <c r="V33" s="103" t="s">
        <v>138</v>
      </c>
      <c r="W33" s="105">
        <v>44552</v>
      </c>
      <c r="X33" s="110">
        <v>1</v>
      </c>
      <c r="Y33" s="110">
        <v>34</v>
      </c>
      <c r="Z33" s="107">
        <f t="shared" si="4"/>
        <v>44582</v>
      </c>
      <c r="AA33" s="103" t="s">
        <v>83</v>
      </c>
      <c r="AB33" s="112">
        <v>44582</v>
      </c>
      <c r="AC33" s="110">
        <v>1</v>
      </c>
      <c r="AD33" s="110">
        <v>34</v>
      </c>
      <c r="AE33" s="107">
        <f t="shared" si="5"/>
        <v>44612</v>
      </c>
      <c r="AF33" s="119" t="s">
        <v>116</v>
      </c>
      <c r="AG33" s="112">
        <v>44612</v>
      </c>
      <c r="AH33" s="110">
        <v>1.2</v>
      </c>
      <c r="AI33" s="110">
        <v>37</v>
      </c>
      <c r="AJ33" s="113">
        <f t="shared" si="14"/>
        <v>44642</v>
      </c>
      <c r="AO33" s="114">
        <f t="shared" si="6"/>
        <v>44672</v>
      </c>
      <c r="AT33" s="105">
        <f t="shared" si="7"/>
        <v>44702</v>
      </c>
      <c r="AY33" s="107">
        <f t="shared" si="8"/>
        <v>44642</v>
      </c>
      <c r="AZ33" s="119" t="s">
        <v>83</v>
      </c>
      <c r="BA33" s="107">
        <v>44642</v>
      </c>
      <c r="BB33" s="110">
        <v>1.3</v>
      </c>
      <c r="BC33" s="110">
        <v>37</v>
      </c>
      <c r="BD33" s="115">
        <f t="shared" si="9"/>
        <v>44672</v>
      </c>
      <c r="BE33" s="110" t="s">
        <v>141</v>
      </c>
      <c r="BF33" s="125">
        <v>44672</v>
      </c>
      <c r="BG33" s="110">
        <v>1.3</v>
      </c>
      <c r="BH33" s="110">
        <v>36</v>
      </c>
      <c r="BI33" s="118">
        <f t="shared" si="10"/>
        <v>44702</v>
      </c>
      <c r="BJ33" s="110" t="s">
        <v>83</v>
      </c>
      <c r="BK33" s="125">
        <v>44702</v>
      </c>
      <c r="BL33" s="110">
        <v>1.3</v>
      </c>
      <c r="BM33" s="110">
        <v>36</v>
      </c>
      <c r="BN33" s="103">
        <v>1</v>
      </c>
      <c r="BO33" s="108">
        <v>44497</v>
      </c>
      <c r="BP33" s="108">
        <f t="shared" si="11"/>
        <v>44527</v>
      </c>
      <c r="BQ33" s="108">
        <v>44578</v>
      </c>
      <c r="BR33" s="108" t="s">
        <v>85</v>
      </c>
      <c r="BS33" s="103" t="s">
        <v>86</v>
      </c>
      <c r="BT33" s="103">
        <v>40</v>
      </c>
      <c r="BU33" s="103">
        <v>0</v>
      </c>
      <c r="BV33" s="111"/>
      <c r="CB33" s="120" t="s">
        <v>172</v>
      </c>
      <c r="CD33" s="121">
        <v>44707</v>
      </c>
      <c r="CE33" s="122">
        <v>0.5</v>
      </c>
      <c r="CF33" s="103" t="s">
        <v>87</v>
      </c>
      <c r="CG33" s="103" t="s">
        <v>170</v>
      </c>
      <c r="CH33" s="103">
        <v>35</v>
      </c>
      <c r="CI33" s="103">
        <v>254</v>
      </c>
      <c r="CJ33" s="103">
        <v>0</v>
      </c>
      <c r="CK33" s="103">
        <v>265</v>
      </c>
      <c r="CL33" s="103">
        <v>18</v>
      </c>
      <c r="CM33" s="103">
        <f t="shared" si="12"/>
        <v>18</v>
      </c>
      <c r="CN33" s="103">
        <f t="shared" si="13"/>
        <v>519</v>
      </c>
      <c r="CO33" s="103" t="s">
        <v>96</v>
      </c>
      <c r="CP33" s="103">
        <f>SUM(CI33,CL33)</f>
        <v>272</v>
      </c>
      <c r="CQ33" s="123">
        <f>SUM(CK33,CJ33)</f>
        <v>265</v>
      </c>
      <c r="CR33" s="104">
        <v>44708</v>
      </c>
      <c r="CS33" s="119" t="s">
        <v>90</v>
      </c>
      <c r="CT33" s="119" t="s">
        <v>104</v>
      </c>
      <c r="CZ33" s="119" t="s">
        <v>237</v>
      </c>
      <c r="DA33" s="103">
        <v>0</v>
      </c>
      <c r="DB33" s="119">
        <v>6</v>
      </c>
    </row>
    <row r="34" spans="1:168" s="103" customFormat="1" ht="15" customHeight="1" x14ac:dyDescent="0.2">
      <c r="A34" s="103">
        <v>33</v>
      </c>
      <c r="B34" s="103" t="s">
        <v>77</v>
      </c>
      <c r="C34" s="103" t="s">
        <v>134</v>
      </c>
      <c r="D34" s="104">
        <v>44402</v>
      </c>
      <c r="E34" s="105"/>
      <c r="F34" s="106" t="s">
        <v>173</v>
      </c>
      <c r="G34" s="103" t="s">
        <v>80</v>
      </c>
      <c r="H34" s="103" t="s">
        <v>81</v>
      </c>
      <c r="I34" s="103" t="s">
        <v>82</v>
      </c>
      <c r="J34" s="107">
        <f t="shared" ref="J34:J65" si="35">D34 + 30</f>
        <v>44432</v>
      </c>
      <c r="K34" s="107">
        <f t="shared" ref="K34:K65" si="36">D34 + 90</f>
        <v>44492</v>
      </c>
      <c r="L34" s="103" t="s">
        <v>137</v>
      </c>
      <c r="M34" s="108">
        <v>44492</v>
      </c>
      <c r="N34" s="103">
        <v>0.6</v>
      </c>
      <c r="O34" s="103">
        <v>27</v>
      </c>
      <c r="P34" s="107">
        <f t="shared" ref="P34:P65" si="37">D34 + 120</f>
        <v>44522</v>
      </c>
      <c r="Q34" s="119" t="s">
        <v>83</v>
      </c>
      <c r="R34" s="105">
        <v>44522</v>
      </c>
      <c r="S34" s="103">
        <v>1.2</v>
      </c>
      <c r="T34" s="103">
        <v>35</v>
      </c>
      <c r="U34" s="109">
        <f t="shared" ref="U34:U65" si="38">D34 + 150</f>
        <v>44552</v>
      </c>
      <c r="V34" s="103" t="s">
        <v>138</v>
      </c>
      <c r="W34" s="105">
        <v>44552</v>
      </c>
      <c r="X34" s="110">
        <v>1.2</v>
      </c>
      <c r="Y34" s="110">
        <v>36</v>
      </c>
      <c r="Z34" s="107">
        <f t="shared" ref="Z34:Z65" si="39">D34+180</f>
        <v>44582</v>
      </c>
      <c r="AA34" s="103" t="s">
        <v>83</v>
      </c>
      <c r="AB34" s="112">
        <v>44582</v>
      </c>
      <c r="AC34" s="110">
        <v>1.2</v>
      </c>
      <c r="AD34" s="110">
        <v>36</v>
      </c>
      <c r="AE34" s="107">
        <f t="shared" ref="AE34:AE65" si="40" xml:space="preserve"> D34 + 210</f>
        <v>44612</v>
      </c>
      <c r="AF34" s="119" t="s">
        <v>116</v>
      </c>
      <c r="AG34" s="112">
        <v>44612</v>
      </c>
      <c r="AH34" s="110">
        <v>1.5</v>
      </c>
      <c r="AI34" s="110">
        <v>38</v>
      </c>
      <c r="AJ34" s="113">
        <f t="shared" si="14"/>
        <v>44642</v>
      </c>
      <c r="AO34" s="114">
        <f t="shared" ref="AO34:AO65" si="41">D34+270</f>
        <v>44672</v>
      </c>
      <c r="AT34" s="105">
        <f t="shared" ref="AT34:AT65" si="42">D34+300</f>
        <v>44702</v>
      </c>
      <c r="AY34" s="107">
        <f t="shared" ref="AY34:AY65" si="43" xml:space="preserve"> D34 + 240</f>
        <v>44642</v>
      </c>
      <c r="AZ34" s="119" t="s">
        <v>83</v>
      </c>
      <c r="BA34" s="107">
        <v>44642</v>
      </c>
      <c r="BB34" s="110">
        <v>1.5</v>
      </c>
      <c r="BC34" s="110">
        <v>38</v>
      </c>
      <c r="BD34" s="115">
        <f t="shared" ref="BD34:BD65" si="44" xml:space="preserve"> D34 + 270</f>
        <v>44672</v>
      </c>
      <c r="BE34" s="110" t="s">
        <v>141</v>
      </c>
      <c r="BF34" s="125">
        <v>44672</v>
      </c>
      <c r="BG34" s="110">
        <v>1.5</v>
      </c>
      <c r="BH34" s="110">
        <v>38</v>
      </c>
      <c r="BI34" s="118">
        <f t="shared" ref="BI34:BI65" si="45" xml:space="preserve"> D34 + 300</f>
        <v>44702</v>
      </c>
      <c r="BJ34" s="110" t="s">
        <v>83</v>
      </c>
      <c r="BK34" s="125">
        <v>44702</v>
      </c>
      <c r="BL34" s="110">
        <v>1.5</v>
      </c>
      <c r="BM34" s="110">
        <v>39</v>
      </c>
      <c r="BN34" s="103">
        <v>1</v>
      </c>
      <c r="BO34" s="108">
        <v>44530</v>
      </c>
      <c r="BP34" s="108">
        <f t="shared" si="11"/>
        <v>44560</v>
      </c>
      <c r="BQ34" s="108">
        <v>44578</v>
      </c>
      <c r="BR34" s="108" t="s">
        <v>85</v>
      </c>
      <c r="BS34" s="103" t="s">
        <v>86</v>
      </c>
      <c r="BT34" s="103">
        <v>23</v>
      </c>
      <c r="BU34" s="103">
        <v>0</v>
      </c>
      <c r="BV34" s="111"/>
      <c r="CD34" s="121">
        <v>44707</v>
      </c>
      <c r="CE34" s="122">
        <v>0.54166666666666663</v>
      </c>
      <c r="CF34" s="103" t="s">
        <v>87</v>
      </c>
      <c r="CG34" s="103" t="s">
        <v>170</v>
      </c>
      <c r="CH34" s="103">
        <v>35</v>
      </c>
      <c r="CI34" s="103">
        <v>289</v>
      </c>
      <c r="CJ34" s="103">
        <v>0</v>
      </c>
      <c r="CK34" s="103">
        <v>245</v>
      </c>
      <c r="CL34" s="103">
        <v>34</v>
      </c>
      <c r="CM34" s="103">
        <f t="shared" si="12"/>
        <v>34</v>
      </c>
      <c r="CN34" s="103">
        <f t="shared" si="13"/>
        <v>534</v>
      </c>
      <c r="CO34" s="103" t="s">
        <v>89</v>
      </c>
      <c r="CP34" s="123">
        <f t="shared" ref="CP34" si="46">SUM(CJ34,CK34)</f>
        <v>245</v>
      </c>
      <c r="CQ34" s="103">
        <f t="shared" ref="CQ34" si="47">SUM(CI34,CL34)</f>
        <v>323</v>
      </c>
      <c r="CR34" s="104">
        <v>44708</v>
      </c>
      <c r="CS34" s="119" t="s">
        <v>90</v>
      </c>
      <c r="CT34" s="119" t="s">
        <v>104</v>
      </c>
      <c r="CZ34" s="119" t="s">
        <v>237</v>
      </c>
      <c r="DA34" s="103">
        <v>2</v>
      </c>
      <c r="DB34" s="119">
        <v>6</v>
      </c>
      <c r="DC34" s="103">
        <v>2</v>
      </c>
    </row>
    <row r="35" spans="1:168" s="41" customFormat="1" ht="15.75" customHeight="1" x14ac:dyDescent="0.25">
      <c r="A35" s="41">
        <v>34</v>
      </c>
      <c r="B35" s="41" t="s">
        <v>77</v>
      </c>
      <c r="C35" s="41" t="s">
        <v>134</v>
      </c>
      <c r="D35" s="42">
        <v>44402</v>
      </c>
      <c r="E35" s="43">
        <v>44438</v>
      </c>
      <c r="F35" s="44" t="s">
        <v>174</v>
      </c>
      <c r="G35" s="41" t="s">
        <v>106</v>
      </c>
      <c r="H35" s="41" t="s">
        <v>81</v>
      </c>
      <c r="J35" s="45">
        <f t="shared" si="35"/>
        <v>44432</v>
      </c>
      <c r="K35" s="45">
        <f t="shared" si="36"/>
        <v>44492</v>
      </c>
      <c r="M35" s="46"/>
      <c r="P35" s="45">
        <f t="shared" si="37"/>
        <v>44522</v>
      </c>
      <c r="R35" s="43"/>
      <c r="U35" s="47">
        <f t="shared" si="38"/>
        <v>44552</v>
      </c>
      <c r="W35" s="43"/>
      <c r="X35" s="68"/>
      <c r="Y35" s="68"/>
      <c r="Z35" s="45">
        <f t="shared" si="39"/>
        <v>44582</v>
      </c>
      <c r="AC35" s="68"/>
      <c r="AD35" s="68"/>
      <c r="AE35" s="45">
        <f t="shared" si="40"/>
        <v>44612</v>
      </c>
      <c r="AH35" s="68"/>
      <c r="AI35" s="68"/>
      <c r="AJ35" s="48">
        <f t="shared" si="14"/>
        <v>44642</v>
      </c>
      <c r="AO35" s="57">
        <f t="shared" si="41"/>
        <v>44672</v>
      </c>
      <c r="AT35" s="43">
        <f t="shared" si="42"/>
        <v>44702</v>
      </c>
      <c r="AY35" s="45">
        <f t="shared" si="43"/>
        <v>44642</v>
      </c>
      <c r="BA35" s="45"/>
      <c r="BB35" s="68"/>
      <c r="BC35" s="68"/>
      <c r="BD35" s="82">
        <f t="shared" si="44"/>
        <v>44672</v>
      </c>
      <c r="BE35" s="68"/>
      <c r="BF35" s="68"/>
      <c r="BG35" s="68"/>
      <c r="BH35" s="68"/>
      <c r="BI35" s="83">
        <f t="shared" si="45"/>
        <v>44702</v>
      </c>
      <c r="BJ35" s="68"/>
      <c r="BK35" s="68"/>
      <c r="BL35" s="68"/>
      <c r="BM35" s="68"/>
      <c r="BN35" s="41">
        <v>0</v>
      </c>
      <c r="BO35" s="46" t="s">
        <v>130</v>
      </c>
      <c r="BP35" s="46"/>
      <c r="BQ35" s="46"/>
      <c r="BR35" s="46"/>
      <c r="BV35" s="97"/>
      <c r="CB35" s="98"/>
      <c r="CD35" s="99"/>
      <c r="CE35" s="100"/>
      <c r="CP35" s="42"/>
    </row>
    <row r="36" spans="1:168" s="103" customFormat="1" ht="15" customHeight="1" x14ac:dyDescent="0.2">
      <c r="A36" s="103">
        <v>35</v>
      </c>
      <c r="B36" s="103" t="s">
        <v>77</v>
      </c>
      <c r="C36" s="103" t="s">
        <v>134</v>
      </c>
      <c r="D36" s="104">
        <v>44402</v>
      </c>
      <c r="E36" s="105"/>
      <c r="F36" s="106" t="s">
        <v>175</v>
      </c>
      <c r="G36" s="103" t="s">
        <v>80</v>
      </c>
      <c r="H36" s="103" t="s">
        <v>81</v>
      </c>
      <c r="I36" s="103" t="s">
        <v>82</v>
      </c>
      <c r="J36" s="107">
        <f t="shared" si="35"/>
        <v>44432</v>
      </c>
      <c r="K36" s="107">
        <f t="shared" si="36"/>
        <v>44492</v>
      </c>
      <c r="L36" s="103" t="s">
        <v>137</v>
      </c>
      <c r="M36" s="108">
        <v>44492</v>
      </c>
      <c r="N36" s="103">
        <v>1</v>
      </c>
      <c r="O36" s="103">
        <v>32</v>
      </c>
      <c r="P36" s="107">
        <f t="shared" si="37"/>
        <v>44522</v>
      </c>
      <c r="Q36" s="119" t="s">
        <v>83</v>
      </c>
      <c r="R36" s="105">
        <v>44522</v>
      </c>
      <c r="S36" s="103">
        <v>1.7</v>
      </c>
      <c r="T36" s="103">
        <v>39</v>
      </c>
      <c r="U36" s="109">
        <f t="shared" si="38"/>
        <v>44552</v>
      </c>
      <c r="V36" s="103" t="s">
        <v>138</v>
      </c>
      <c r="W36" s="105">
        <v>44552</v>
      </c>
      <c r="X36" s="110">
        <v>1.6</v>
      </c>
      <c r="Y36" s="110">
        <v>39</v>
      </c>
      <c r="Z36" s="107">
        <f t="shared" si="39"/>
        <v>44582</v>
      </c>
      <c r="AA36" s="103" t="s">
        <v>83</v>
      </c>
      <c r="AB36" s="112">
        <v>44582</v>
      </c>
      <c r="AC36" s="110">
        <v>1.5</v>
      </c>
      <c r="AD36" s="110">
        <v>39</v>
      </c>
      <c r="AE36" s="107">
        <f t="shared" si="40"/>
        <v>44612</v>
      </c>
      <c r="AF36" s="119" t="s">
        <v>116</v>
      </c>
      <c r="AG36" s="112">
        <v>44612</v>
      </c>
      <c r="AH36" s="110">
        <v>1.7</v>
      </c>
      <c r="AI36" s="110">
        <v>42</v>
      </c>
      <c r="AJ36" s="113">
        <f t="shared" si="14"/>
        <v>44642</v>
      </c>
      <c r="AO36" s="114">
        <f t="shared" si="41"/>
        <v>44672</v>
      </c>
      <c r="AT36" s="105">
        <f t="shared" si="42"/>
        <v>44702</v>
      </c>
      <c r="AY36" s="107">
        <f t="shared" si="43"/>
        <v>44642</v>
      </c>
      <c r="AZ36" s="119" t="s">
        <v>83</v>
      </c>
      <c r="BA36" s="107">
        <v>44642</v>
      </c>
      <c r="BB36" s="110">
        <v>2.2000000000000002</v>
      </c>
      <c r="BC36" s="110">
        <v>42</v>
      </c>
      <c r="BD36" s="115">
        <f t="shared" si="44"/>
        <v>44672</v>
      </c>
      <c r="BE36" s="110" t="s">
        <v>141</v>
      </c>
      <c r="BF36" s="125">
        <v>44672</v>
      </c>
      <c r="BG36" s="110">
        <v>2</v>
      </c>
      <c r="BH36" s="110">
        <v>41</v>
      </c>
      <c r="BI36" s="118">
        <f t="shared" si="45"/>
        <v>44702</v>
      </c>
      <c r="BJ36" s="110" t="s">
        <v>83</v>
      </c>
      <c r="BK36" s="125">
        <v>44702</v>
      </c>
      <c r="BL36" s="110">
        <v>2.1</v>
      </c>
      <c r="BM36" s="110">
        <v>43</v>
      </c>
      <c r="BN36" s="103">
        <v>1</v>
      </c>
      <c r="BO36" s="108">
        <v>44496</v>
      </c>
      <c r="BP36" s="108">
        <f t="shared" si="11"/>
        <v>44526</v>
      </c>
      <c r="BQ36" s="108">
        <v>44578</v>
      </c>
      <c r="BR36" s="108" t="s">
        <v>85</v>
      </c>
      <c r="BS36" s="119" t="s">
        <v>86</v>
      </c>
      <c r="BT36" s="103">
        <v>25</v>
      </c>
      <c r="BU36" s="103">
        <v>1</v>
      </c>
      <c r="BV36" s="111">
        <v>44545</v>
      </c>
      <c r="BW36" s="103">
        <v>17</v>
      </c>
      <c r="CB36" s="103" t="s">
        <v>176</v>
      </c>
      <c r="CD36" s="121">
        <v>44705</v>
      </c>
      <c r="CE36" s="122">
        <v>0.5</v>
      </c>
      <c r="CF36" s="103" t="s">
        <v>87</v>
      </c>
      <c r="CG36" s="103" t="s">
        <v>177</v>
      </c>
      <c r="CH36" s="103">
        <v>41</v>
      </c>
      <c r="CI36" s="103">
        <v>269</v>
      </c>
      <c r="CJ36" s="103">
        <v>18</v>
      </c>
      <c r="CK36" s="103">
        <v>0</v>
      </c>
      <c r="CL36" s="103">
        <v>282</v>
      </c>
      <c r="CM36" s="103">
        <f t="shared" si="12"/>
        <v>300</v>
      </c>
      <c r="CN36" s="103">
        <f t="shared" si="13"/>
        <v>269</v>
      </c>
      <c r="CO36" s="103" t="s">
        <v>89</v>
      </c>
      <c r="CP36" s="123">
        <f t="shared" ref="CP36" si="48">SUM(CJ36,CK36)</f>
        <v>18</v>
      </c>
      <c r="CQ36" s="103">
        <f t="shared" ref="CQ36" si="49">SUM(CI36,CL36)</f>
        <v>551</v>
      </c>
      <c r="CR36" s="104">
        <v>44708</v>
      </c>
      <c r="CS36" s="119" t="s">
        <v>90</v>
      </c>
      <c r="CT36" s="119" t="s">
        <v>104</v>
      </c>
      <c r="CZ36" s="119" t="s">
        <v>237</v>
      </c>
      <c r="DA36" s="103">
        <v>0</v>
      </c>
      <c r="DB36" s="119">
        <v>15</v>
      </c>
    </row>
    <row r="37" spans="1:168" s="103" customFormat="1" ht="15.75" customHeight="1" x14ac:dyDescent="0.25">
      <c r="A37" s="103">
        <v>36</v>
      </c>
      <c r="B37" s="103" t="s">
        <v>77</v>
      </c>
      <c r="C37" s="103" t="s">
        <v>134</v>
      </c>
      <c r="D37" s="104">
        <v>44402</v>
      </c>
      <c r="E37" s="105"/>
      <c r="F37" s="106" t="s">
        <v>178</v>
      </c>
      <c r="G37" s="103" t="s">
        <v>93</v>
      </c>
      <c r="H37" s="103" t="s">
        <v>94</v>
      </c>
      <c r="I37" s="103" t="s">
        <v>82</v>
      </c>
      <c r="J37" s="107">
        <f t="shared" si="35"/>
        <v>44432</v>
      </c>
      <c r="K37" s="107">
        <f t="shared" si="36"/>
        <v>44492</v>
      </c>
      <c r="L37" s="103" t="s">
        <v>137</v>
      </c>
      <c r="M37" s="108">
        <v>44492</v>
      </c>
      <c r="N37" s="103">
        <v>1</v>
      </c>
      <c r="O37" s="103">
        <v>33</v>
      </c>
      <c r="P37" s="107">
        <f t="shared" si="37"/>
        <v>44522</v>
      </c>
      <c r="Q37" s="119" t="s">
        <v>83</v>
      </c>
      <c r="R37" s="105">
        <v>44522</v>
      </c>
      <c r="S37" s="103">
        <v>1.6</v>
      </c>
      <c r="T37" s="103">
        <v>38</v>
      </c>
      <c r="U37" s="109">
        <f t="shared" si="38"/>
        <v>44552</v>
      </c>
      <c r="V37" s="103" t="s">
        <v>138</v>
      </c>
      <c r="W37" s="105">
        <v>44552</v>
      </c>
      <c r="X37" s="110">
        <v>1.3</v>
      </c>
      <c r="Y37" s="110">
        <v>38</v>
      </c>
      <c r="Z37" s="107">
        <f t="shared" si="39"/>
        <v>44582</v>
      </c>
      <c r="AA37" s="103" t="s">
        <v>83</v>
      </c>
      <c r="AB37" s="112">
        <v>44582</v>
      </c>
      <c r="AC37" s="110">
        <v>1.3</v>
      </c>
      <c r="AD37" s="110">
        <v>38</v>
      </c>
      <c r="AE37" s="107">
        <f t="shared" si="40"/>
        <v>44612</v>
      </c>
      <c r="AF37" s="119" t="s">
        <v>116</v>
      </c>
      <c r="AG37" s="112">
        <v>44612</v>
      </c>
      <c r="AH37" s="110">
        <v>1.5</v>
      </c>
      <c r="AI37" s="110">
        <v>39</v>
      </c>
      <c r="AJ37" s="113">
        <f t="shared" si="14"/>
        <v>44642</v>
      </c>
      <c r="AO37" s="114">
        <f t="shared" si="41"/>
        <v>44672</v>
      </c>
      <c r="AT37" s="105">
        <f t="shared" si="42"/>
        <v>44702</v>
      </c>
      <c r="AY37" s="107">
        <f t="shared" si="43"/>
        <v>44642</v>
      </c>
      <c r="AZ37" s="119" t="s">
        <v>83</v>
      </c>
      <c r="BA37" s="107">
        <v>44642</v>
      </c>
      <c r="BB37" s="110">
        <v>1.6</v>
      </c>
      <c r="BC37" s="110">
        <v>39</v>
      </c>
      <c r="BD37" s="115">
        <f t="shared" si="44"/>
        <v>44672</v>
      </c>
      <c r="BE37" s="110" t="s">
        <v>141</v>
      </c>
      <c r="BF37" s="125">
        <v>44672</v>
      </c>
      <c r="BG37" s="110">
        <v>1.4</v>
      </c>
      <c r="BH37" s="110">
        <v>38</v>
      </c>
      <c r="BI37" s="118">
        <f t="shared" si="45"/>
        <v>44702</v>
      </c>
      <c r="BJ37" s="110" t="s">
        <v>83</v>
      </c>
      <c r="BK37" s="125">
        <v>44702</v>
      </c>
      <c r="BL37" s="110">
        <v>1.5</v>
      </c>
      <c r="BM37" s="110">
        <v>39</v>
      </c>
      <c r="BN37" s="103">
        <v>1</v>
      </c>
      <c r="BO37" s="108">
        <v>44496</v>
      </c>
      <c r="BP37" s="108">
        <f t="shared" si="11"/>
        <v>44526</v>
      </c>
      <c r="BQ37" s="108">
        <v>44578</v>
      </c>
      <c r="BR37" s="108" t="s">
        <v>85</v>
      </c>
      <c r="BS37" s="119" t="s">
        <v>86</v>
      </c>
      <c r="BT37" s="103">
        <v>27</v>
      </c>
      <c r="BU37" s="103">
        <v>1</v>
      </c>
      <c r="BV37" s="111">
        <v>44545</v>
      </c>
      <c r="BW37" s="103">
        <v>19</v>
      </c>
      <c r="BX37" s="111">
        <v>44642</v>
      </c>
      <c r="BY37" s="103">
        <v>7</v>
      </c>
      <c r="CB37" s="120"/>
      <c r="CD37" s="121">
        <v>44704</v>
      </c>
      <c r="CE37" s="122">
        <v>0.54166666666666663</v>
      </c>
      <c r="CF37" s="119" t="s">
        <v>87</v>
      </c>
      <c r="CG37" s="119" t="s">
        <v>179</v>
      </c>
      <c r="CH37" s="103">
        <v>49</v>
      </c>
      <c r="CI37" s="103">
        <v>128</v>
      </c>
      <c r="CJ37" s="103">
        <v>93</v>
      </c>
      <c r="CK37" s="103">
        <v>202</v>
      </c>
      <c r="CL37" s="103">
        <v>20</v>
      </c>
      <c r="CM37" s="103">
        <f t="shared" si="12"/>
        <v>113</v>
      </c>
      <c r="CN37" s="103">
        <f t="shared" si="13"/>
        <v>330</v>
      </c>
      <c r="CO37" s="103" t="s">
        <v>96</v>
      </c>
      <c r="CP37" s="103">
        <f>SUM(CI37,CL37)</f>
        <v>148</v>
      </c>
      <c r="CQ37" s="123">
        <f>SUM(CK37,CJ37)</f>
        <v>295</v>
      </c>
      <c r="CR37" s="104">
        <v>44708</v>
      </c>
      <c r="CS37" s="119" t="s">
        <v>90</v>
      </c>
      <c r="CT37" s="119" t="s">
        <v>104</v>
      </c>
      <c r="CZ37" s="119" t="s">
        <v>237</v>
      </c>
      <c r="DA37" s="103">
        <v>0</v>
      </c>
      <c r="DB37" s="119">
        <v>6</v>
      </c>
    </row>
    <row r="38" spans="1:168" s="103" customFormat="1" ht="15.75" customHeight="1" x14ac:dyDescent="0.2">
      <c r="A38" s="103">
        <v>37</v>
      </c>
      <c r="B38" s="103" t="s">
        <v>77</v>
      </c>
      <c r="C38" s="103" t="s">
        <v>134</v>
      </c>
      <c r="D38" s="104">
        <v>44402</v>
      </c>
      <c r="E38" s="105"/>
      <c r="F38" s="106" t="s">
        <v>180</v>
      </c>
      <c r="G38" s="103" t="s">
        <v>98</v>
      </c>
      <c r="H38" s="103" t="s">
        <v>94</v>
      </c>
      <c r="I38" s="103" t="s">
        <v>82</v>
      </c>
      <c r="J38" s="107">
        <f t="shared" si="35"/>
        <v>44432</v>
      </c>
      <c r="K38" s="107">
        <f t="shared" si="36"/>
        <v>44492</v>
      </c>
      <c r="L38" s="103" t="s">
        <v>137</v>
      </c>
      <c r="M38" s="108">
        <v>44492</v>
      </c>
      <c r="N38" s="103">
        <v>0.6</v>
      </c>
      <c r="O38" s="103">
        <v>27</v>
      </c>
      <c r="P38" s="107">
        <f t="shared" si="37"/>
        <v>44522</v>
      </c>
      <c r="Q38" s="119" t="s">
        <v>83</v>
      </c>
      <c r="R38" s="105">
        <v>44522</v>
      </c>
      <c r="S38" s="103">
        <v>1.2</v>
      </c>
      <c r="T38" s="103">
        <v>34</v>
      </c>
      <c r="U38" s="109">
        <f t="shared" si="38"/>
        <v>44552</v>
      </c>
      <c r="V38" s="103" t="s">
        <v>138</v>
      </c>
      <c r="W38" s="105">
        <v>44552</v>
      </c>
      <c r="X38" s="110">
        <v>1.2</v>
      </c>
      <c r="Y38" s="110">
        <v>36</v>
      </c>
      <c r="Z38" s="107">
        <f t="shared" si="39"/>
        <v>44582</v>
      </c>
      <c r="AA38" s="103" t="s">
        <v>83</v>
      </c>
      <c r="AB38" s="112">
        <v>44582</v>
      </c>
      <c r="AC38" s="110">
        <v>1.2</v>
      </c>
      <c r="AD38" s="110">
        <v>36</v>
      </c>
      <c r="AE38" s="107">
        <f t="shared" si="40"/>
        <v>44612</v>
      </c>
      <c r="AF38" s="119" t="s">
        <v>116</v>
      </c>
      <c r="AG38" s="112">
        <v>44612</v>
      </c>
      <c r="AH38" s="110">
        <v>1.4</v>
      </c>
      <c r="AI38" s="110">
        <v>38</v>
      </c>
      <c r="AJ38" s="113">
        <f t="shared" ref="AJ38:AJ69" si="50">D36+240</f>
        <v>44642</v>
      </c>
      <c r="AO38" s="114">
        <f t="shared" si="41"/>
        <v>44672</v>
      </c>
      <c r="AT38" s="105">
        <f t="shared" si="42"/>
        <v>44702</v>
      </c>
      <c r="AY38" s="107">
        <f t="shared" si="43"/>
        <v>44642</v>
      </c>
      <c r="AZ38" s="119" t="s">
        <v>83</v>
      </c>
      <c r="BA38" s="107">
        <v>44642</v>
      </c>
      <c r="BB38" s="110">
        <v>1.4</v>
      </c>
      <c r="BC38" s="110">
        <v>38</v>
      </c>
      <c r="BD38" s="115">
        <f t="shared" si="44"/>
        <v>44672</v>
      </c>
      <c r="BE38" s="110" t="s">
        <v>141</v>
      </c>
      <c r="BF38" s="125">
        <v>44672</v>
      </c>
      <c r="BG38" s="110">
        <v>1.4</v>
      </c>
      <c r="BH38" s="110">
        <v>37</v>
      </c>
      <c r="BI38" s="118">
        <f t="shared" si="45"/>
        <v>44702</v>
      </c>
      <c r="BJ38" s="110" t="s">
        <v>83</v>
      </c>
      <c r="BK38" s="125">
        <v>44702</v>
      </c>
      <c r="BL38" s="110">
        <v>1.6</v>
      </c>
      <c r="BM38" s="110">
        <v>38</v>
      </c>
      <c r="BN38" s="103">
        <v>1</v>
      </c>
      <c r="BO38" s="108">
        <v>44534</v>
      </c>
      <c r="BP38" s="108">
        <f t="shared" si="11"/>
        <v>44564</v>
      </c>
      <c r="BQ38" s="108" t="s">
        <v>232</v>
      </c>
      <c r="BR38" s="108" t="s">
        <v>100</v>
      </c>
      <c r="BS38" s="103" t="s">
        <v>148</v>
      </c>
      <c r="BT38" s="103">
        <v>25</v>
      </c>
      <c r="BU38" s="103">
        <v>0</v>
      </c>
      <c r="BV38" s="111"/>
      <c r="CD38" s="121">
        <v>44704</v>
      </c>
      <c r="CE38" s="122">
        <v>0.54166666666666663</v>
      </c>
      <c r="CF38" s="119" t="s">
        <v>87</v>
      </c>
      <c r="CG38" s="119" t="s">
        <v>179</v>
      </c>
      <c r="CH38" s="103">
        <v>49</v>
      </c>
      <c r="CI38" s="103">
        <v>254</v>
      </c>
      <c r="CJ38" s="103">
        <v>8</v>
      </c>
      <c r="CK38" s="103">
        <v>261</v>
      </c>
      <c r="CL38" s="103">
        <v>0</v>
      </c>
      <c r="CM38" s="103">
        <f t="shared" si="12"/>
        <v>8</v>
      </c>
      <c r="CN38" s="103">
        <f t="shared" si="13"/>
        <v>515</v>
      </c>
      <c r="CO38" s="103" t="s">
        <v>89</v>
      </c>
      <c r="CP38" s="123">
        <f>SUM(CJ38,CK38)</f>
        <v>269</v>
      </c>
      <c r="CQ38" s="103">
        <f t="shared" ref="CQ38:CQ41" si="51">SUM(CI38,CL38)</f>
        <v>254</v>
      </c>
      <c r="CR38" s="104">
        <v>44708</v>
      </c>
      <c r="CS38" s="119" t="s">
        <v>90</v>
      </c>
      <c r="CT38" s="119" t="s">
        <v>104</v>
      </c>
      <c r="CZ38" s="119" t="s">
        <v>237</v>
      </c>
      <c r="DA38" s="103">
        <v>1</v>
      </c>
      <c r="DB38" s="103">
        <v>15</v>
      </c>
      <c r="DC38" s="103">
        <v>1</v>
      </c>
    </row>
    <row r="39" spans="1:168" s="103" customFormat="1" ht="15.75" customHeight="1" x14ac:dyDescent="0.25">
      <c r="A39" s="103">
        <v>38</v>
      </c>
      <c r="B39" s="103" t="s">
        <v>77</v>
      </c>
      <c r="C39" s="103" t="s">
        <v>134</v>
      </c>
      <c r="D39" s="104">
        <v>44402</v>
      </c>
      <c r="E39" s="105"/>
      <c r="F39" s="106" t="s">
        <v>181</v>
      </c>
      <c r="G39" s="103" t="s">
        <v>106</v>
      </c>
      <c r="H39" s="103" t="s">
        <v>81</v>
      </c>
      <c r="I39" s="103" t="s">
        <v>82</v>
      </c>
      <c r="J39" s="107">
        <f t="shared" si="35"/>
        <v>44432</v>
      </c>
      <c r="K39" s="107">
        <f t="shared" si="36"/>
        <v>44492</v>
      </c>
      <c r="L39" s="103" t="s">
        <v>137</v>
      </c>
      <c r="M39" s="108">
        <v>44492</v>
      </c>
      <c r="N39" s="103">
        <v>0.5</v>
      </c>
      <c r="O39" s="103">
        <v>26</v>
      </c>
      <c r="P39" s="107">
        <f t="shared" si="37"/>
        <v>44522</v>
      </c>
      <c r="Q39" s="119" t="s">
        <v>83</v>
      </c>
      <c r="R39" s="105">
        <v>44522</v>
      </c>
      <c r="S39" s="103">
        <v>1.2</v>
      </c>
      <c r="T39" s="103">
        <v>34</v>
      </c>
      <c r="U39" s="109">
        <f t="shared" si="38"/>
        <v>44552</v>
      </c>
      <c r="V39" s="103" t="s">
        <v>138</v>
      </c>
      <c r="W39" s="105">
        <v>44552</v>
      </c>
      <c r="X39" s="110">
        <v>1.2</v>
      </c>
      <c r="Y39" s="110">
        <v>36</v>
      </c>
      <c r="Z39" s="107">
        <f t="shared" si="39"/>
        <v>44582</v>
      </c>
      <c r="AA39" s="103" t="s">
        <v>83</v>
      </c>
      <c r="AB39" s="112">
        <v>44582</v>
      </c>
      <c r="AC39" s="110">
        <v>1.4</v>
      </c>
      <c r="AD39" s="110">
        <v>36</v>
      </c>
      <c r="AE39" s="107">
        <f t="shared" si="40"/>
        <v>44612</v>
      </c>
      <c r="AF39" s="119" t="s">
        <v>116</v>
      </c>
      <c r="AG39" s="112">
        <v>44612</v>
      </c>
      <c r="AH39" s="110">
        <v>1.5</v>
      </c>
      <c r="AI39" s="110">
        <v>37</v>
      </c>
      <c r="AJ39" s="113">
        <f t="shared" si="50"/>
        <v>44642</v>
      </c>
      <c r="AO39" s="114">
        <f t="shared" si="41"/>
        <v>44672</v>
      </c>
      <c r="AT39" s="105">
        <f t="shared" si="42"/>
        <v>44702</v>
      </c>
      <c r="AY39" s="107">
        <f t="shared" si="43"/>
        <v>44642</v>
      </c>
      <c r="AZ39" s="119" t="s">
        <v>83</v>
      </c>
      <c r="BA39" s="107">
        <v>44642</v>
      </c>
      <c r="BB39" s="110">
        <v>1.3</v>
      </c>
      <c r="BC39" s="110">
        <v>37</v>
      </c>
      <c r="BD39" s="115">
        <f t="shared" si="44"/>
        <v>44672</v>
      </c>
      <c r="BE39" s="110" t="s">
        <v>141</v>
      </c>
      <c r="BF39" s="125">
        <v>44672</v>
      </c>
      <c r="BG39" s="110">
        <v>1.2</v>
      </c>
      <c r="BH39" s="110">
        <v>37</v>
      </c>
      <c r="BI39" s="118">
        <f t="shared" si="45"/>
        <v>44702</v>
      </c>
      <c r="BJ39" s="110" t="s">
        <v>83</v>
      </c>
      <c r="BK39" s="125">
        <v>44702</v>
      </c>
      <c r="BL39" s="110">
        <v>1.4</v>
      </c>
      <c r="BM39" s="110">
        <v>37</v>
      </c>
      <c r="BN39" s="103">
        <v>1</v>
      </c>
      <c r="BO39" s="108">
        <v>44530</v>
      </c>
      <c r="BP39" s="108">
        <f t="shared" si="11"/>
        <v>44560</v>
      </c>
      <c r="BQ39" s="108">
        <v>44578</v>
      </c>
      <c r="BR39" s="108" t="s">
        <v>85</v>
      </c>
      <c r="BS39" s="103" t="s">
        <v>86</v>
      </c>
      <c r="BT39" s="103">
        <v>26</v>
      </c>
      <c r="BU39" s="103">
        <v>1</v>
      </c>
      <c r="BV39" s="111">
        <v>44586</v>
      </c>
      <c r="BW39" s="103">
        <v>7</v>
      </c>
      <c r="BX39" s="111">
        <v>44625</v>
      </c>
      <c r="BY39" s="103">
        <v>14</v>
      </c>
      <c r="CB39" s="120"/>
      <c r="CD39" s="121">
        <v>44705</v>
      </c>
      <c r="CE39" s="122">
        <v>0.54166666666666663</v>
      </c>
      <c r="CF39" s="119" t="s">
        <v>87</v>
      </c>
      <c r="CG39" s="119" t="s">
        <v>182</v>
      </c>
      <c r="CH39" s="103">
        <v>45</v>
      </c>
      <c r="CI39" s="103">
        <v>296</v>
      </c>
      <c r="CJ39" s="103">
        <v>0</v>
      </c>
      <c r="CK39" s="103">
        <v>261</v>
      </c>
      <c r="CL39" s="103">
        <v>0</v>
      </c>
      <c r="CM39" s="103">
        <f t="shared" si="12"/>
        <v>0</v>
      </c>
      <c r="CN39" s="103">
        <f t="shared" si="13"/>
        <v>557</v>
      </c>
      <c r="CO39" s="103" t="s">
        <v>89</v>
      </c>
      <c r="CP39" s="123">
        <f t="shared" ref="CP39:CP41" si="52">SUM(CJ39,CK39)</f>
        <v>261</v>
      </c>
      <c r="CQ39" s="103">
        <f t="shared" si="51"/>
        <v>296</v>
      </c>
      <c r="CR39" s="104">
        <v>44708</v>
      </c>
      <c r="CS39" s="119" t="s">
        <v>90</v>
      </c>
      <c r="CT39" s="119" t="s">
        <v>104</v>
      </c>
      <c r="CZ39" s="119" t="s">
        <v>237</v>
      </c>
      <c r="DA39" s="103">
        <v>1</v>
      </c>
      <c r="DB39" s="103">
        <v>6</v>
      </c>
      <c r="DC39" s="103">
        <v>1</v>
      </c>
    </row>
    <row r="40" spans="1:168" s="103" customFormat="1" ht="15.75" customHeight="1" x14ac:dyDescent="0.25">
      <c r="A40" s="103">
        <v>39</v>
      </c>
      <c r="B40" s="103" t="s">
        <v>77</v>
      </c>
      <c r="C40" s="103" t="s">
        <v>134</v>
      </c>
      <c r="D40" s="104">
        <v>44402</v>
      </c>
      <c r="E40" s="105"/>
      <c r="F40" s="106" t="s">
        <v>183</v>
      </c>
      <c r="G40" s="103" t="s">
        <v>106</v>
      </c>
      <c r="H40" s="103" t="s">
        <v>81</v>
      </c>
      <c r="I40" s="103" t="s">
        <v>82</v>
      </c>
      <c r="J40" s="107">
        <f t="shared" si="35"/>
        <v>44432</v>
      </c>
      <c r="K40" s="107">
        <f t="shared" si="36"/>
        <v>44492</v>
      </c>
      <c r="L40" s="103" t="s">
        <v>137</v>
      </c>
      <c r="M40" s="108">
        <v>44492</v>
      </c>
      <c r="N40" s="103">
        <v>0.6</v>
      </c>
      <c r="O40" s="103">
        <v>26</v>
      </c>
      <c r="P40" s="107">
        <f t="shared" si="37"/>
        <v>44522</v>
      </c>
      <c r="Q40" s="119" t="s">
        <v>83</v>
      </c>
      <c r="R40" s="105">
        <v>44522</v>
      </c>
      <c r="S40" s="103">
        <v>1.3</v>
      </c>
      <c r="T40" s="103">
        <v>35</v>
      </c>
      <c r="U40" s="109">
        <f t="shared" si="38"/>
        <v>44552</v>
      </c>
      <c r="V40" s="103" t="s">
        <v>138</v>
      </c>
      <c r="W40" s="105">
        <v>44552</v>
      </c>
      <c r="X40" s="110">
        <v>1.2</v>
      </c>
      <c r="Y40" s="110">
        <v>37</v>
      </c>
      <c r="Z40" s="107">
        <f t="shared" si="39"/>
        <v>44582</v>
      </c>
      <c r="AA40" s="103" t="s">
        <v>83</v>
      </c>
      <c r="AB40" s="112">
        <v>44582</v>
      </c>
      <c r="AC40" s="110">
        <v>1.2</v>
      </c>
      <c r="AD40" s="110">
        <v>37</v>
      </c>
      <c r="AE40" s="107">
        <f t="shared" si="40"/>
        <v>44612</v>
      </c>
      <c r="AF40" s="119" t="s">
        <v>116</v>
      </c>
      <c r="AG40" s="112">
        <v>44612</v>
      </c>
      <c r="AH40" s="110">
        <v>1.5</v>
      </c>
      <c r="AI40" s="110">
        <v>38</v>
      </c>
      <c r="AJ40" s="113">
        <f t="shared" si="50"/>
        <v>44642</v>
      </c>
      <c r="AO40" s="114">
        <f t="shared" si="41"/>
        <v>44672</v>
      </c>
      <c r="AT40" s="105">
        <f t="shared" si="42"/>
        <v>44702</v>
      </c>
      <c r="AY40" s="107">
        <f t="shared" si="43"/>
        <v>44642</v>
      </c>
      <c r="AZ40" s="119" t="s">
        <v>83</v>
      </c>
      <c r="BA40" s="107">
        <v>44642</v>
      </c>
      <c r="BB40" s="110">
        <v>1.5</v>
      </c>
      <c r="BC40" s="110">
        <v>39</v>
      </c>
      <c r="BD40" s="115">
        <f t="shared" si="44"/>
        <v>44672</v>
      </c>
      <c r="BE40" s="110" t="s">
        <v>141</v>
      </c>
      <c r="BF40" s="125">
        <v>44672</v>
      </c>
      <c r="BG40" s="110">
        <v>1.3</v>
      </c>
      <c r="BH40" s="110">
        <v>38</v>
      </c>
      <c r="BI40" s="118">
        <f t="shared" si="45"/>
        <v>44702</v>
      </c>
      <c r="BJ40" s="110" t="s">
        <v>83</v>
      </c>
      <c r="BK40" s="125">
        <v>44702</v>
      </c>
      <c r="BL40" s="110">
        <v>1.4</v>
      </c>
      <c r="BM40" s="110">
        <v>39</v>
      </c>
      <c r="BN40" s="103">
        <v>1</v>
      </c>
      <c r="BO40" s="108">
        <v>44530</v>
      </c>
      <c r="BP40" s="108">
        <f t="shared" si="11"/>
        <v>44560</v>
      </c>
      <c r="BQ40" s="108">
        <v>44578</v>
      </c>
      <c r="BR40" s="108" t="s">
        <v>85</v>
      </c>
      <c r="BS40" s="103" t="s">
        <v>86</v>
      </c>
      <c r="BT40" s="103">
        <v>30</v>
      </c>
      <c r="BU40" s="103">
        <v>1</v>
      </c>
      <c r="BV40" s="111">
        <v>44607</v>
      </c>
      <c r="BW40" s="103">
        <v>7</v>
      </c>
      <c r="BX40" s="111">
        <v>44642</v>
      </c>
      <c r="BY40" s="103">
        <v>10</v>
      </c>
      <c r="CB40" s="120"/>
      <c r="CD40" s="121">
        <v>44706</v>
      </c>
      <c r="CE40" s="122">
        <v>0.54166666666666663</v>
      </c>
      <c r="CF40" s="119" t="s">
        <v>87</v>
      </c>
      <c r="CG40" s="103" t="s">
        <v>163</v>
      </c>
      <c r="CH40" s="103">
        <v>34</v>
      </c>
      <c r="CI40" s="103">
        <v>164</v>
      </c>
      <c r="CJ40" s="103">
        <v>5</v>
      </c>
      <c r="CK40" s="103">
        <v>196</v>
      </c>
      <c r="CL40" s="103">
        <v>20</v>
      </c>
      <c r="CM40" s="103">
        <f t="shared" si="12"/>
        <v>25</v>
      </c>
      <c r="CN40" s="103">
        <f t="shared" si="13"/>
        <v>360</v>
      </c>
      <c r="CO40" s="103" t="s">
        <v>89</v>
      </c>
      <c r="CP40" s="123">
        <f t="shared" si="52"/>
        <v>201</v>
      </c>
      <c r="CQ40" s="103">
        <f t="shared" si="51"/>
        <v>184</v>
      </c>
      <c r="CR40" s="104">
        <v>44708</v>
      </c>
      <c r="CS40" s="119" t="s">
        <v>90</v>
      </c>
      <c r="CT40" s="119" t="s">
        <v>104</v>
      </c>
      <c r="CZ40" s="119" t="s">
        <v>237</v>
      </c>
      <c r="DA40" s="103">
        <v>3</v>
      </c>
      <c r="DB40" s="103">
        <v>5</v>
      </c>
      <c r="DC40" s="103">
        <v>3</v>
      </c>
    </row>
    <row r="41" spans="1:168" s="103" customFormat="1" ht="15.75" customHeight="1" x14ac:dyDescent="0.2">
      <c r="A41" s="103">
        <v>40</v>
      </c>
      <c r="B41" s="103" t="s">
        <v>77</v>
      </c>
      <c r="C41" s="103" t="s">
        <v>134</v>
      </c>
      <c r="D41" s="104">
        <v>44402</v>
      </c>
      <c r="E41" s="105"/>
      <c r="F41" s="106" t="s">
        <v>184</v>
      </c>
      <c r="G41" s="103" t="s">
        <v>80</v>
      </c>
      <c r="H41" s="103" t="s">
        <v>94</v>
      </c>
      <c r="I41" s="103" t="s">
        <v>82</v>
      </c>
      <c r="J41" s="107">
        <f t="shared" si="35"/>
        <v>44432</v>
      </c>
      <c r="K41" s="107">
        <f t="shared" si="36"/>
        <v>44492</v>
      </c>
      <c r="L41" s="103" t="s">
        <v>137</v>
      </c>
      <c r="M41" s="108">
        <v>44492</v>
      </c>
      <c r="N41" s="103">
        <v>0.5</v>
      </c>
      <c r="O41" s="103">
        <v>27</v>
      </c>
      <c r="P41" s="107">
        <f t="shared" si="37"/>
        <v>44522</v>
      </c>
      <c r="Q41" s="119" t="s">
        <v>83</v>
      </c>
      <c r="R41" s="105">
        <v>44522</v>
      </c>
      <c r="S41" s="103">
        <v>1.1000000000000001</v>
      </c>
      <c r="T41" s="103">
        <v>35</v>
      </c>
      <c r="U41" s="109">
        <f t="shared" si="38"/>
        <v>44552</v>
      </c>
      <c r="V41" s="103" t="s">
        <v>138</v>
      </c>
      <c r="W41" s="105">
        <v>44552</v>
      </c>
      <c r="X41" s="110">
        <v>1.2</v>
      </c>
      <c r="Y41" s="110">
        <v>37</v>
      </c>
      <c r="Z41" s="107">
        <f t="shared" si="39"/>
        <v>44582</v>
      </c>
      <c r="AA41" s="103" t="s">
        <v>83</v>
      </c>
      <c r="AB41" s="112">
        <v>44582</v>
      </c>
      <c r="AC41" s="110">
        <v>1.6</v>
      </c>
      <c r="AD41" s="110">
        <v>39</v>
      </c>
      <c r="AE41" s="107">
        <f t="shared" si="40"/>
        <v>44612</v>
      </c>
      <c r="AF41" s="119" t="s">
        <v>116</v>
      </c>
      <c r="AG41" s="112">
        <v>44612</v>
      </c>
      <c r="AH41" s="110">
        <v>1.7</v>
      </c>
      <c r="AI41" s="110">
        <v>40</v>
      </c>
      <c r="AJ41" s="113">
        <f t="shared" si="50"/>
        <v>44642</v>
      </c>
      <c r="AO41" s="114">
        <f t="shared" si="41"/>
        <v>44672</v>
      </c>
      <c r="AT41" s="105">
        <f t="shared" si="42"/>
        <v>44702</v>
      </c>
      <c r="AY41" s="107">
        <f t="shared" si="43"/>
        <v>44642</v>
      </c>
      <c r="AZ41" s="119" t="s">
        <v>83</v>
      </c>
      <c r="BA41" s="107">
        <v>44642</v>
      </c>
      <c r="BB41" s="110">
        <v>1.7</v>
      </c>
      <c r="BC41" s="110">
        <v>40</v>
      </c>
      <c r="BD41" s="115">
        <f t="shared" si="44"/>
        <v>44672</v>
      </c>
      <c r="BE41" s="110" t="s">
        <v>141</v>
      </c>
      <c r="BF41" s="125">
        <v>44672</v>
      </c>
      <c r="BG41" s="110">
        <v>1.4</v>
      </c>
      <c r="BH41" s="110">
        <v>40</v>
      </c>
      <c r="BI41" s="118">
        <f t="shared" si="45"/>
        <v>44702</v>
      </c>
      <c r="BJ41" s="110" t="s">
        <v>83</v>
      </c>
      <c r="BK41" s="125">
        <v>44702</v>
      </c>
      <c r="BL41" s="110">
        <v>1.7</v>
      </c>
      <c r="BM41" s="110">
        <v>40</v>
      </c>
      <c r="BN41" s="103">
        <v>1</v>
      </c>
      <c r="BO41" s="108">
        <v>44530</v>
      </c>
      <c r="BP41" s="108">
        <f t="shared" si="11"/>
        <v>44560</v>
      </c>
      <c r="BQ41" s="108">
        <v>44578</v>
      </c>
      <c r="BR41" s="108" t="s">
        <v>85</v>
      </c>
      <c r="BS41" s="103" t="s">
        <v>86</v>
      </c>
      <c r="BT41" s="103">
        <v>24</v>
      </c>
      <c r="BU41" s="103">
        <v>1</v>
      </c>
      <c r="BV41" s="111">
        <v>44586</v>
      </c>
      <c r="BW41" s="103">
        <v>8</v>
      </c>
      <c r="CD41" s="121">
        <v>44706</v>
      </c>
      <c r="CE41" s="122">
        <v>0.58333333333333337</v>
      </c>
      <c r="CF41" s="119" t="s">
        <v>87</v>
      </c>
      <c r="CG41" s="103" t="s">
        <v>163</v>
      </c>
      <c r="CH41" s="103">
        <v>34</v>
      </c>
      <c r="CI41" s="103">
        <v>165</v>
      </c>
      <c r="CJ41" s="103">
        <v>68</v>
      </c>
      <c r="CK41" s="103">
        <v>32</v>
      </c>
      <c r="CL41" s="103">
        <v>186</v>
      </c>
      <c r="CM41" s="103">
        <f t="shared" si="12"/>
        <v>254</v>
      </c>
      <c r="CN41" s="103">
        <f t="shared" si="13"/>
        <v>197</v>
      </c>
      <c r="CO41" s="103" t="s">
        <v>89</v>
      </c>
      <c r="CP41" s="123">
        <f t="shared" si="52"/>
        <v>100</v>
      </c>
      <c r="CQ41" s="103">
        <f t="shared" si="51"/>
        <v>351</v>
      </c>
      <c r="CR41" s="104">
        <v>44708</v>
      </c>
      <c r="CS41" s="119" t="s">
        <v>90</v>
      </c>
      <c r="CT41" s="119" t="s">
        <v>104</v>
      </c>
      <c r="CZ41" s="119" t="s">
        <v>237</v>
      </c>
      <c r="DA41" s="103">
        <v>0</v>
      </c>
      <c r="DB41" s="103">
        <v>16</v>
      </c>
    </row>
    <row r="42" spans="1:168" s="41" customFormat="1" ht="15.75" customHeight="1" x14ac:dyDescent="0.2">
      <c r="A42" s="41">
        <v>41</v>
      </c>
      <c r="B42" s="41" t="s">
        <v>77</v>
      </c>
      <c r="C42" s="41" t="s">
        <v>134</v>
      </c>
      <c r="D42" s="42">
        <v>44402</v>
      </c>
      <c r="E42" s="43">
        <v>44517</v>
      </c>
      <c r="F42" s="44" t="s">
        <v>185</v>
      </c>
      <c r="G42" s="41" t="s">
        <v>98</v>
      </c>
      <c r="H42" s="41" t="s">
        <v>94</v>
      </c>
      <c r="J42" s="45">
        <f t="shared" si="35"/>
        <v>44432</v>
      </c>
      <c r="K42" s="45">
        <f t="shared" si="36"/>
        <v>44492</v>
      </c>
      <c r="L42" s="41" t="s">
        <v>137</v>
      </c>
      <c r="M42" s="46">
        <v>44492</v>
      </c>
      <c r="N42" s="41">
        <v>0.5</v>
      </c>
      <c r="O42" s="41">
        <v>27</v>
      </c>
      <c r="P42" s="45">
        <f t="shared" si="37"/>
        <v>44522</v>
      </c>
      <c r="R42" s="43"/>
      <c r="U42" s="47">
        <f t="shared" si="38"/>
        <v>44552</v>
      </c>
      <c r="W42" s="43"/>
      <c r="X42" s="68"/>
      <c r="Y42" s="68"/>
      <c r="Z42" s="45">
        <f t="shared" si="39"/>
        <v>44582</v>
      </c>
      <c r="AC42" s="68"/>
      <c r="AD42" s="68"/>
      <c r="AE42" s="45">
        <f t="shared" si="40"/>
        <v>44612</v>
      </c>
      <c r="AH42" s="68"/>
      <c r="AI42" s="68"/>
      <c r="AJ42" s="48">
        <f t="shared" si="50"/>
        <v>44642</v>
      </c>
      <c r="AO42" s="57">
        <f t="shared" si="41"/>
        <v>44672</v>
      </c>
      <c r="AT42" s="43">
        <f t="shared" si="42"/>
        <v>44702</v>
      </c>
      <c r="AY42" s="45">
        <f t="shared" si="43"/>
        <v>44642</v>
      </c>
      <c r="BA42" s="45"/>
      <c r="BB42" s="68"/>
      <c r="BC42" s="68"/>
      <c r="BD42" s="82">
        <f t="shared" si="44"/>
        <v>44672</v>
      </c>
      <c r="BE42" s="68"/>
      <c r="BF42" s="68"/>
      <c r="BG42" s="68"/>
      <c r="BH42" s="68"/>
      <c r="BI42" s="83">
        <f t="shared" si="45"/>
        <v>44702</v>
      </c>
      <c r="BJ42" s="68"/>
      <c r="BK42" s="68"/>
      <c r="BL42" s="68"/>
      <c r="BM42" s="68"/>
      <c r="BN42" s="41">
        <v>0</v>
      </c>
      <c r="BO42" s="46" t="s">
        <v>130</v>
      </c>
      <c r="BP42" s="46"/>
      <c r="BQ42" s="46"/>
      <c r="BR42" s="46"/>
      <c r="BV42" s="97"/>
      <c r="CD42" s="99"/>
      <c r="CE42" s="100"/>
      <c r="CP42" s="42"/>
    </row>
    <row r="43" spans="1:168" ht="15.75" customHeight="1" x14ac:dyDescent="0.25">
      <c r="A43" s="41">
        <v>42</v>
      </c>
      <c r="B43" s="41" t="s">
        <v>77</v>
      </c>
      <c r="C43" s="41" t="s">
        <v>134</v>
      </c>
      <c r="D43" s="42">
        <v>44403</v>
      </c>
      <c r="E43" s="57" t="s">
        <v>186</v>
      </c>
      <c r="F43" s="44" t="s">
        <v>187</v>
      </c>
      <c r="G43" s="41" t="s">
        <v>98</v>
      </c>
      <c r="H43" s="41" t="s">
        <v>94</v>
      </c>
      <c r="I43" s="41"/>
      <c r="J43" s="45">
        <f t="shared" si="35"/>
        <v>44433</v>
      </c>
      <c r="K43" s="45">
        <f t="shared" si="36"/>
        <v>44493</v>
      </c>
      <c r="L43" s="41" t="s">
        <v>116</v>
      </c>
      <c r="M43" s="46">
        <v>44493</v>
      </c>
      <c r="N43" s="41">
        <v>0.3</v>
      </c>
      <c r="O43" s="41">
        <v>22</v>
      </c>
      <c r="P43" s="45">
        <f t="shared" si="37"/>
        <v>44523</v>
      </c>
      <c r="Q43" s="58" t="s">
        <v>116</v>
      </c>
      <c r="R43" s="43">
        <v>44523</v>
      </c>
      <c r="S43" s="41">
        <v>0.5</v>
      </c>
      <c r="T43" s="41">
        <v>27</v>
      </c>
      <c r="U43" s="47">
        <f t="shared" si="38"/>
        <v>44553</v>
      </c>
      <c r="V43" s="41" t="s">
        <v>116</v>
      </c>
      <c r="W43" s="43">
        <v>44553</v>
      </c>
      <c r="X43" s="68">
        <v>0.8</v>
      </c>
      <c r="Y43" s="68">
        <v>32</v>
      </c>
      <c r="Z43" s="45">
        <f t="shared" si="39"/>
        <v>44583</v>
      </c>
      <c r="AA43" s="41"/>
      <c r="AB43" s="41"/>
      <c r="AC43" s="68"/>
      <c r="AD43" s="68"/>
      <c r="AE43" s="45">
        <f t="shared" si="40"/>
        <v>44613</v>
      </c>
      <c r="AF43" s="41"/>
      <c r="AG43" s="41"/>
      <c r="AH43" s="68"/>
      <c r="AI43" s="68"/>
      <c r="AJ43" s="48">
        <f t="shared" si="50"/>
        <v>44642</v>
      </c>
      <c r="AK43" s="41"/>
      <c r="AL43" s="41"/>
      <c r="AM43" s="41"/>
      <c r="AN43" s="41"/>
      <c r="AO43" s="57">
        <f t="shared" si="41"/>
        <v>44673</v>
      </c>
      <c r="AP43" s="41"/>
      <c r="AQ43" s="41"/>
      <c r="AR43" s="41"/>
      <c r="AS43" s="41"/>
      <c r="AT43" s="43">
        <f t="shared" si="42"/>
        <v>44703</v>
      </c>
      <c r="AU43" s="41"/>
      <c r="AV43" s="41"/>
      <c r="AW43" s="41"/>
      <c r="AX43" s="41"/>
      <c r="AY43" s="45">
        <f t="shared" si="43"/>
        <v>44643</v>
      </c>
      <c r="AZ43" s="41"/>
      <c r="BA43" s="45"/>
      <c r="BB43" s="68"/>
      <c r="BC43" s="68"/>
      <c r="BD43" s="82">
        <f t="shared" si="44"/>
        <v>44673</v>
      </c>
      <c r="BE43" s="68"/>
      <c r="BF43" s="68"/>
      <c r="BG43" s="68"/>
      <c r="BH43" s="68"/>
      <c r="BI43" s="83">
        <f t="shared" si="45"/>
        <v>44703</v>
      </c>
      <c r="BJ43" s="68"/>
      <c r="BK43" s="68"/>
      <c r="BL43" s="68"/>
      <c r="BM43" s="68"/>
      <c r="BN43" s="41">
        <v>0</v>
      </c>
      <c r="BO43" s="46" t="s">
        <v>130</v>
      </c>
      <c r="BP43" s="46"/>
      <c r="BQ43" s="46"/>
      <c r="BR43" s="46"/>
      <c r="BS43" s="41"/>
      <c r="BT43" s="41"/>
      <c r="BU43" s="41"/>
      <c r="BV43" s="97"/>
      <c r="BW43" s="41"/>
      <c r="BX43" s="41"/>
      <c r="BY43" s="41"/>
      <c r="BZ43" s="41"/>
      <c r="CA43" s="41"/>
      <c r="CB43" s="98"/>
      <c r="CC43" s="41"/>
      <c r="CD43" s="99"/>
      <c r="CE43" s="100"/>
      <c r="CF43" s="41"/>
      <c r="CG43" s="41"/>
      <c r="CH43" s="41"/>
      <c r="CI43" s="41"/>
      <c r="CJ43" s="41"/>
      <c r="CK43" s="41"/>
      <c r="CL43" s="41"/>
      <c r="CM43" s="41"/>
      <c r="CN43" s="41"/>
      <c r="CO43" s="41"/>
      <c r="CP43" s="42"/>
      <c r="CQ43" s="41"/>
      <c r="CR43" s="41"/>
      <c r="CS43" s="41"/>
      <c r="CT43" s="41"/>
      <c r="CU43" s="41"/>
      <c r="CV43" s="41"/>
      <c r="CW43" s="41"/>
      <c r="CX43" s="41"/>
      <c r="CY43" s="41"/>
      <c r="CZ43" s="41"/>
      <c r="DA43" s="41"/>
      <c r="DB43" s="41"/>
      <c r="DC43" s="41"/>
      <c r="DD43" s="41"/>
      <c r="DE43" s="41"/>
      <c r="DF43" s="41"/>
      <c r="DG43" s="41"/>
      <c r="DH43" s="41"/>
      <c r="DI43" s="41"/>
      <c r="DJ43" s="41"/>
      <c r="DK43" s="41"/>
      <c r="DL43" s="41"/>
      <c r="DM43" s="41"/>
      <c r="DN43" s="41"/>
      <c r="DO43" s="41"/>
      <c r="DP43" s="41"/>
      <c r="DQ43" s="41"/>
      <c r="DR43" s="41"/>
      <c r="DS43" s="41"/>
      <c r="DT43" s="41"/>
      <c r="DU43" s="41"/>
      <c r="DV43" s="41"/>
      <c r="DW43" s="41"/>
      <c r="DX43" s="41"/>
      <c r="DY43" s="41"/>
      <c r="DZ43" s="41"/>
      <c r="EA43" s="41"/>
      <c r="EB43" s="41"/>
      <c r="EC43" s="41"/>
      <c r="ED43" s="41"/>
      <c r="EE43" s="41"/>
      <c r="EF43" s="41"/>
      <c r="EG43" s="41"/>
      <c r="EH43" s="41"/>
      <c r="EI43" s="41"/>
      <c r="EJ43" s="41"/>
      <c r="EK43" s="41"/>
      <c r="EL43" s="41"/>
      <c r="EM43" s="41"/>
      <c r="EN43" s="41"/>
      <c r="EO43" s="41"/>
      <c r="EP43" s="41"/>
      <c r="EQ43" s="41"/>
      <c r="ER43" s="41"/>
      <c r="ES43" s="41"/>
      <c r="ET43" s="41"/>
      <c r="EU43" s="41"/>
      <c r="EV43" s="41"/>
      <c r="EW43" s="41"/>
      <c r="EX43" s="41"/>
      <c r="EY43" s="41"/>
      <c r="EZ43" s="41"/>
      <c r="FA43" s="41"/>
      <c r="FB43" s="41"/>
      <c r="FC43" s="41"/>
      <c r="FD43" s="41"/>
      <c r="FE43" s="41"/>
      <c r="FF43" s="41"/>
      <c r="FG43" s="41"/>
      <c r="FH43" s="41"/>
      <c r="FI43" s="41"/>
      <c r="FJ43" s="41"/>
      <c r="FK43" s="41"/>
      <c r="FL43" s="41"/>
    </row>
    <row r="44" spans="1:168" ht="15.75" customHeight="1" x14ac:dyDescent="0.25">
      <c r="A44">
        <v>43</v>
      </c>
      <c r="B44" t="s">
        <v>77</v>
      </c>
      <c r="C44" t="s">
        <v>134</v>
      </c>
      <c r="D44" s="20">
        <v>44403</v>
      </c>
      <c r="F44" s="26" t="s">
        <v>188</v>
      </c>
      <c r="G44" t="s">
        <v>93</v>
      </c>
      <c r="H44" t="s">
        <v>94</v>
      </c>
      <c r="I44" t="s">
        <v>82</v>
      </c>
      <c r="J44" s="21">
        <f t="shared" si="35"/>
        <v>44433</v>
      </c>
      <c r="K44" s="21">
        <f t="shared" si="36"/>
        <v>44493</v>
      </c>
      <c r="L44" t="s">
        <v>116</v>
      </c>
      <c r="M44" s="37">
        <v>44493</v>
      </c>
      <c r="N44" s="19">
        <v>0.4</v>
      </c>
      <c r="O44" s="19">
        <v>23</v>
      </c>
      <c r="P44" s="21">
        <f t="shared" si="37"/>
        <v>44523</v>
      </c>
      <c r="Q44" s="40" t="s">
        <v>116</v>
      </c>
      <c r="R44" s="27">
        <v>44523</v>
      </c>
      <c r="S44" s="19">
        <v>0.9</v>
      </c>
      <c r="T44" s="55">
        <v>33</v>
      </c>
      <c r="U44" s="22">
        <f t="shared" si="38"/>
        <v>44553</v>
      </c>
      <c r="V44" t="s">
        <v>116</v>
      </c>
      <c r="W44" s="27">
        <v>44553</v>
      </c>
      <c r="X44" s="67">
        <v>1</v>
      </c>
      <c r="Y44" s="65">
        <v>35</v>
      </c>
      <c r="Z44" s="21">
        <f t="shared" si="39"/>
        <v>44583</v>
      </c>
      <c r="AA44" t="s">
        <v>116</v>
      </c>
      <c r="AB44" s="56">
        <v>44583</v>
      </c>
      <c r="AC44" s="67">
        <v>1.3</v>
      </c>
      <c r="AD44" s="65">
        <v>36</v>
      </c>
      <c r="AE44" s="21">
        <f t="shared" si="40"/>
        <v>44613</v>
      </c>
      <c r="AF44" t="s">
        <v>116</v>
      </c>
      <c r="AG44" s="56">
        <v>44613</v>
      </c>
      <c r="AH44" s="67">
        <v>1.5</v>
      </c>
      <c r="AI44" s="65">
        <v>40</v>
      </c>
      <c r="AJ44" s="28">
        <f t="shared" si="50"/>
        <v>44642</v>
      </c>
      <c r="AO44" s="30">
        <f t="shared" si="41"/>
        <v>44673</v>
      </c>
      <c r="AT44" s="27">
        <f t="shared" si="42"/>
        <v>44703</v>
      </c>
      <c r="AY44" s="21">
        <f t="shared" si="43"/>
        <v>44643</v>
      </c>
      <c r="AZ44" s="40" t="s">
        <v>84</v>
      </c>
      <c r="BA44" s="21">
        <v>44643</v>
      </c>
      <c r="BB44" s="67">
        <v>1.7</v>
      </c>
      <c r="BC44" s="65">
        <v>40</v>
      </c>
      <c r="BD44" s="77">
        <f t="shared" si="44"/>
        <v>44673</v>
      </c>
      <c r="BE44" s="66" t="s">
        <v>84</v>
      </c>
      <c r="BF44" s="81">
        <v>44673</v>
      </c>
      <c r="BG44" s="67">
        <v>1.9</v>
      </c>
      <c r="BH44" s="65">
        <v>42</v>
      </c>
      <c r="BI44" s="59">
        <f t="shared" si="45"/>
        <v>44703</v>
      </c>
      <c r="BJ44" s="66" t="s">
        <v>83</v>
      </c>
      <c r="BK44" s="95">
        <v>44703</v>
      </c>
      <c r="BL44" s="67">
        <v>1.9</v>
      </c>
      <c r="BM44" s="65">
        <v>42</v>
      </c>
      <c r="BN44">
        <v>1</v>
      </c>
      <c r="BO44" s="37" t="s">
        <v>130</v>
      </c>
      <c r="CB44" s="34"/>
      <c r="CD44" s="96">
        <v>44708</v>
      </c>
      <c r="CE44" s="87">
        <v>0.41666666666666669</v>
      </c>
      <c r="CF44" s="40" t="s">
        <v>87</v>
      </c>
      <c r="CG44" s="40" t="s">
        <v>179</v>
      </c>
      <c r="CH44">
        <v>49</v>
      </c>
      <c r="CI44">
        <v>194</v>
      </c>
      <c r="CJ44">
        <v>0</v>
      </c>
      <c r="CK44">
        <v>69</v>
      </c>
      <c r="CL44">
        <v>211</v>
      </c>
      <c r="CM44">
        <f t="shared" si="12"/>
        <v>211</v>
      </c>
      <c r="CN44">
        <f t="shared" si="13"/>
        <v>263</v>
      </c>
      <c r="CO44" t="s">
        <v>96</v>
      </c>
      <c r="CP44">
        <f>SUM(CI44,CL44)</f>
        <v>405</v>
      </c>
      <c r="CQ44" s="92">
        <f>SUM(CK44,CJ44)</f>
        <v>69</v>
      </c>
      <c r="CR44" s="20">
        <v>44708</v>
      </c>
      <c r="CS44" s="40" t="s">
        <v>90</v>
      </c>
      <c r="CT44" s="40" t="s">
        <v>104</v>
      </c>
      <c r="CZ44" s="40" t="s">
        <v>237</v>
      </c>
      <c r="DA44">
        <v>0</v>
      </c>
      <c r="DB44">
        <v>12</v>
      </c>
    </row>
    <row r="45" spans="1:168" ht="15.75" customHeight="1" x14ac:dyDescent="0.25">
      <c r="A45">
        <v>44</v>
      </c>
      <c r="B45" t="s">
        <v>77</v>
      </c>
      <c r="C45" t="s">
        <v>134</v>
      </c>
      <c r="D45" s="20">
        <v>44403</v>
      </c>
      <c r="F45" s="26" t="s">
        <v>189</v>
      </c>
      <c r="G45" t="s">
        <v>80</v>
      </c>
      <c r="H45" t="s">
        <v>81</v>
      </c>
      <c r="I45" t="s">
        <v>82</v>
      </c>
      <c r="J45" s="21">
        <f t="shared" si="35"/>
        <v>44433</v>
      </c>
      <c r="K45" s="21">
        <f t="shared" si="36"/>
        <v>44493</v>
      </c>
      <c r="L45" t="s">
        <v>116</v>
      </c>
      <c r="M45" s="37">
        <v>44493</v>
      </c>
      <c r="N45" s="19">
        <v>0.5</v>
      </c>
      <c r="O45" s="19">
        <v>23</v>
      </c>
      <c r="P45" s="21">
        <f t="shared" si="37"/>
        <v>44523</v>
      </c>
      <c r="Q45" s="40" t="s">
        <v>116</v>
      </c>
      <c r="R45" s="27">
        <v>44523</v>
      </c>
      <c r="S45" s="19">
        <v>1.1000000000000001</v>
      </c>
      <c r="T45" s="55">
        <v>31</v>
      </c>
      <c r="U45" s="22">
        <f t="shared" si="38"/>
        <v>44553</v>
      </c>
      <c r="V45" t="s">
        <v>116</v>
      </c>
      <c r="W45" s="27">
        <v>44553</v>
      </c>
      <c r="X45" s="67">
        <v>1.3</v>
      </c>
      <c r="Y45" s="65">
        <v>37</v>
      </c>
      <c r="Z45" s="21">
        <f t="shared" si="39"/>
        <v>44583</v>
      </c>
      <c r="AA45" t="s">
        <v>116</v>
      </c>
      <c r="AB45" s="56">
        <v>44583</v>
      </c>
      <c r="AC45" s="67">
        <v>1.5</v>
      </c>
      <c r="AD45" s="65">
        <v>38</v>
      </c>
      <c r="AE45" s="21">
        <f t="shared" si="40"/>
        <v>44613</v>
      </c>
      <c r="AF45" t="s">
        <v>116</v>
      </c>
      <c r="AG45" s="56">
        <v>44613</v>
      </c>
      <c r="AH45" s="67">
        <v>1.6</v>
      </c>
      <c r="AI45" s="65">
        <v>41</v>
      </c>
      <c r="AJ45" s="28">
        <f t="shared" si="50"/>
        <v>44643</v>
      </c>
      <c r="AO45" s="30">
        <f t="shared" si="41"/>
        <v>44673</v>
      </c>
      <c r="AT45" s="27">
        <f t="shared" si="42"/>
        <v>44703</v>
      </c>
      <c r="AY45" s="21">
        <f t="shared" si="43"/>
        <v>44643</v>
      </c>
      <c r="AZ45" s="40" t="s">
        <v>84</v>
      </c>
      <c r="BA45" s="21">
        <v>44643</v>
      </c>
      <c r="BB45" s="67">
        <v>1.6</v>
      </c>
      <c r="BC45" s="65">
        <v>41</v>
      </c>
      <c r="BD45" s="77">
        <f t="shared" si="44"/>
        <v>44673</v>
      </c>
      <c r="BE45" s="66" t="s">
        <v>84</v>
      </c>
      <c r="BF45" s="81">
        <v>44673</v>
      </c>
      <c r="BG45" s="67">
        <v>2</v>
      </c>
      <c r="BH45" s="65">
        <v>44</v>
      </c>
      <c r="BI45" s="59">
        <f t="shared" si="45"/>
        <v>44703</v>
      </c>
      <c r="BJ45" s="66" t="s">
        <v>83</v>
      </c>
      <c r="BK45" s="95">
        <v>44703</v>
      </c>
      <c r="BL45" s="67">
        <v>2.1</v>
      </c>
      <c r="BM45" s="65">
        <v>44</v>
      </c>
      <c r="BN45">
        <v>1</v>
      </c>
      <c r="BO45" s="37" t="s">
        <v>130</v>
      </c>
      <c r="CB45" s="34"/>
      <c r="CD45" s="96">
        <v>44704</v>
      </c>
      <c r="CE45" s="87">
        <v>0.58333333333333337</v>
      </c>
      <c r="CF45" s="40" t="s">
        <v>87</v>
      </c>
      <c r="CG45" s="40" t="s">
        <v>179</v>
      </c>
      <c r="CH45">
        <v>49</v>
      </c>
      <c r="CI45">
        <v>229</v>
      </c>
      <c r="CJ45">
        <v>37</v>
      </c>
      <c r="CK45">
        <v>283</v>
      </c>
      <c r="CL45">
        <v>0</v>
      </c>
      <c r="CM45">
        <f t="shared" si="12"/>
        <v>37</v>
      </c>
      <c r="CN45">
        <f t="shared" si="13"/>
        <v>512</v>
      </c>
      <c r="CO45" t="s">
        <v>96</v>
      </c>
      <c r="CP45">
        <f>SUM(CI45,CL45)</f>
        <v>229</v>
      </c>
      <c r="CQ45" s="92">
        <f>SUM(CK45,CJ45)</f>
        <v>320</v>
      </c>
      <c r="CR45" s="20">
        <v>44708</v>
      </c>
      <c r="CS45" s="40" t="s">
        <v>90</v>
      </c>
      <c r="CT45" s="40" t="s">
        <v>104</v>
      </c>
      <c r="CZ45" s="40" t="s">
        <v>237</v>
      </c>
      <c r="DA45">
        <v>0</v>
      </c>
      <c r="DB45">
        <v>2</v>
      </c>
    </row>
    <row r="46" spans="1:168" ht="15.75" customHeight="1" x14ac:dyDescent="0.25">
      <c r="A46">
        <v>45</v>
      </c>
      <c r="B46" t="s">
        <v>77</v>
      </c>
      <c r="C46" t="s">
        <v>134</v>
      </c>
      <c r="D46" s="20">
        <v>44403</v>
      </c>
      <c r="F46" s="26" t="s">
        <v>190</v>
      </c>
      <c r="G46" t="s">
        <v>98</v>
      </c>
      <c r="H46" t="s">
        <v>94</v>
      </c>
      <c r="I46" t="s">
        <v>82</v>
      </c>
      <c r="J46" s="21">
        <f t="shared" si="35"/>
        <v>44433</v>
      </c>
      <c r="K46" s="21">
        <f t="shared" si="36"/>
        <v>44493</v>
      </c>
      <c r="L46" t="s">
        <v>116</v>
      </c>
      <c r="M46" s="37">
        <v>44493</v>
      </c>
      <c r="N46" s="19">
        <v>0.3</v>
      </c>
      <c r="O46" s="19">
        <v>23</v>
      </c>
      <c r="P46" s="21">
        <f t="shared" si="37"/>
        <v>44523</v>
      </c>
      <c r="Q46" s="40" t="s">
        <v>116</v>
      </c>
      <c r="R46" s="27">
        <v>44523</v>
      </c>
      <c r="S46" s="19">
        <v>0.7</v>
      </c>
      <c r="T46" s="55">
        <v>30</v>
      </c>
      <c r="U46" s="22">
        <f t="shared" si="38"/>
        <v>44553</v>
      </c>
      <c r="V46" t="s">
        <v>116</v>
      </c>
      <c r="W46" s="27">
        <v>44553</v>
      </c>
      <c r="X46" s="67">
        <v>0.8</v>
      </c>
      <c r="Y46" s="65">
        <v>31</v>
      </c>
      <c r="Z46" s="21">
        <f t="shared" si="39"/>
        <v>44583</v>
      </c>
      <c r="AA46" t="s">
        <v>116</v>
      </c>
      <c r="AB46" s="56">
        <v>44583</v>
      </c>
      <c r="AC46" s="67">
        <v>0.9</v>
      </c>
      <c r="AD46" s="65">
        <v>36</v>
      </c>
      <c r="AE46" s="21">
        <f t="shared" si="40"/>
        <v>44613</v>
      </c>
      <c r="AF46" t="s">
        <v>116</v>
      </c>
      <c r="AG46" s="56">
        <v>44613</v>
      </c>
      <c r="AH46" s="67">
        <v>1.2</v>
      </c>
      <c r="AI46" s="65">
        <v>36</v>
      </c>
      <c r="AJ46" s="28">
        <f t="shared" si="50"/>
        <v>44643</v>
      </c>
      <c r="AO46" s="30">
        <f t="shared" si="41"/>
        <v>44673</v>
      </c>
      <c r="AT46" s="27">
        <f t="shared" si="42"/>
        <v>44703</v>
      </c>
      <c r="AY46" s="21">
        <f t="shared" si="43"/>
        <v>44643</v>
      </c>
      <c r="AZ46" s="40" t="s">
        <v>84</v>
      </c>
      <c r="BA46" s="21">
        <v>44643</v>
      </c>
      <c r="BB46" s="67">
        <v>1.2</v>
      </c>
      <c r="BC46" s="65">
        <v>38</v>
      </c>
      <c r="BD46" s="77">
        <f t="shared" si="44"/>
        <v>44673</v>
      </c>
      <c r="BE46" s="66" t="s">
        <v>84</v>
      </c>
      <c r="BF46" s="81">
        <v>44673</v>
      </c>
      <c r="BG46" s="67">
        <v>1.1000000000000001</v>
      </c>
      <c r="BH46" s="65">
        <v>38</v>
      </c>
      <c r="BI46" s="59">
        <f t="shared" si="45"/>
        <v>44703</v>
      </c>
      <c r="BJ46" s="66" t="s">
        <v>83</v>
      </c>
      <c r="BK46" s="95">
        <v>44703</v>
      </c>
      <c r="BL46" s="67">
        <v>1.1000000000000001</v>
      </c>
      <c r="BM46" s="65">
        <v>38</v>
      </c>
      <c r="BN46">
        <v>1</v>
      </c>
      <c r="BO46" s="37" t="s">
        <v>130</v>
      </c>
      <c r="CB46" s="34"/>
      <c r="CD46" s="96">
        <v>44708</v>
      </c>
      <c r="CE46" s="87">
        <v>0.41666666666666669</v>
      </c>
      <c r="CF46" s="40" t="s">
        <v>87</v>
      </c>
      <c r="CG46" s="40" t="s">
        <v>179</v>
      </c>
      <c r="CH46">
        <v>49</v>
      </c>
      <c r="CI46">
        <v>88</v>
      </c>
      <c r="CJ46">
        <v>122</v>
      </c>
      <c r="CK46">
        <v>231</v>
      </c>
      <c r="CL46">
        <v>15</v>
      </c>
      <c r="CM46">
        <f t="shared" si="12"/>
        <v>137</v>
      </c>
      <c r="CN46">
        <f t="shared" si="13"/>
        <v>319</v>
      </c>
      <c r="CO46" t="s">
        <v>96</v>
      </c>
      <c r="CP46">
        <f>SUM(CI46,CL46)</f>
        <v>103</v>
      </c>
      <c r="CQ46" s="92">
        <f>SUM(CK46,CJ46)</f>
        <v>353</v>
      </c>
      <c r="CR46" s="20">
        <v>44708</v>
      </c>
      <c r="CS46" s="40" t="s">
        <v>90</v>
      </c>
      <c r="CT46" s="40" t="s">
        <v>104</v>
      </c>
      <c r="CZ46" s="40" t="s">
        <v>237</v>
      </c>
      <c r="DA46">
        <v>0</v>
      </c>
      <c r="DB46">
        <v>8</v>
      </c>
      <c r="DC46">
        <v>0</v>
      </c>
    </row>
    <row r="47" spans="1:168" ht="15.75" customHeight="1" x14ac:dyDescent="0.25">
      <c r="A47">
        <v>46</v>
      </c>
      <c r="B47" t="s">
        <v>77</v>
      </c>
      <c r="C47" t="s">
        <v>134</v>
      </c>
      <c r="D47" s="20">
        <v>44403</v>
      </c>
      <c r="F47" s="26" t="s">
        <v>191</v>
      </c>
      <c r="G47" t="s">
        <v>106</v>
      </c>
      <c r="H47" t="s">
        <v>81</v>
      </c>
      <c r="I47" t="s">
        <v>82</v>
      </c>
      <c r="J47" s="21">
        <f t="shared" si="35"/>
        <v>44433</v>
      </c>
      <c r="K47" s="21">
        <f t="shared" si="36"/>
        <v>44493</v>
      </c>
      <c r="L47" t="s">
        <v>116</v>
      </c>
      <c r="M47" s="37">
        <v>44493</v>
      </c>
      <c r="N47" s="19">
        <v>0.4</v>
      </c>
      <c r="O47" s="19">
        <v>24</v>
      </c>
      <c r="P47" s="21">
        <f t="shared" si="37"/>
        <v>44523</v>
      </c>
      <c r="Q47" s="40" t="s">
        <v>116</v>
      </c>
      <c r="R47" s="27">
        <v>44523</v>
      </c>
      <c r="S47" s="19">
        <v>0.8</v>
      </c>
      <c r="T47" s="55">
        <v>31</v>
      </c>
      <c r="U47" s="22">
        <f t="shared" si="38"/>
        <v>44553</v>
      </c>
      <c r="V47" t="s">
        <v>116</v>
      </c>
      <c r="W47" s="27">
        <v>44553</v>
      </c>
      <c r="X47" s="67">
        <v>1.1000000000000001</v>
      </c>
      <c r="Y47" s="65">
        <v>34</v>
      </c>
      <c r="Z47" s="21">
        <f t="shared" si="39"/>
        <v>44583</v>
      </c>
      <c r="AA47" t="s">
        <v>116</v>
      </c>
      <c r="AB47" s="56">
        <v>44583</v>
      </c>
      <c r="AC47" s="67">
        <v>1.2</v>
      </c>
      <c r="AD47" s="65">
        <v>36</v>
      </c>
      <c r="AE47" s="21">
        <f t="shared" si="40"/>
        <v>44613</v>
      </c>
      <c r="AF47" t="s">
        <v>116</v>
      </c>
      <c r="AG47" s="56">
        <v>44613</v>
      </c>
      <c r="AH47" s="67">
        <v>1.2</v>
      </c>
      <c r="AI47" s="65">
        <v>37</v>
      </c>
      <c r="AJ47" s="28">
        <f t="shared" si="50"/>
        <v>44643</v>
      </c>
      <c r="AO47" s="30">
        <f t="shared" si="41"/>
        <v>44673</v>
      </c>
      <c r="AT47" s="27">
        <f t="shared" si="42"/>
        <v>44703</v>
      </c>
      <c r="AY47" s="21">
        <f t="shared" si="43"/>
        <v>44643</v>
      </c>
      <c r="AZ47" s="40" t="s">
        <v>84</v>
      </c>
      <c r="BA47" s="21">
        <v>44643</v>
      </c>
      <c r="BB47" s="67">
        <v>1.4</v>
      </c>
      <c r="BC47" s="65">
        <v>38</v>
      </c>
      <c r="BD47" s="77">
        <f t="shared" si="44"/>
        <v>44673</v>
      </c>
      <c r="BE47" s="66" t="s">
        <v>84</v>
      </c>
      <c r="BF47" s="81">
        <v>44673</v>
      </c>
      <c r="BG47" s="67">
        <v>1.4</v>
      </c>
      <c r="BH47" s="65">
        <v>38</v>
      </c>
      <c r="BI47" s="59">
        <f t="shared" si="45"/>
        <v>44703</v>
      </c>
      <c r="BJ47" s="66" t="s">
        <v>83</v>
      </c>
      <c r="BK47" s="95">
        <v>44703</v>
      </c>
      <c r="BL47" s="67">
        <v>1.4</v>
      </c>
      <c r="BM47" s="65">
        <v>38</v>
      </c>
      <c r="BN47">
        <v>1</v>
      </c>
      <c r="BO47" s="37" t="s">
        <v>130</v>
      </c>
      <c r="CB47" s="35"/>
      <c r="CD47" s="96">
        <v>44708</v>
      </c>
      <c r="CE47" s="87">
        <v>0.45833333333333331</v>
      </c>
      <c r="CF47" s="40" t="s">
        <v>87</v>
      </c>
      <c r="CG47" s="40" t="s">
        <v>179</v>
      </c>
      <c r="CH47">
        <v>49</v>
      </c>
      <c r="CI47">
        <v>97</v>
      </c>
      <c r="CJ47">
        <v>82</v>
      </c>
      <c r="CK47">
        <v>164</v>
      </c>
      <c r="CL47">
        <v>75</v>
      </c>
      <c r="CM47">
        <f t="shared" si="12"/>
        <v>157</v>
      </c>
      <c r="CN47">
        <f t="shared" si="13"/>
        <v>261</v>
      </c>
      <c r="CO47" t="s">
        <v>96</v>
      </c>
      <c r="CP47">
        <f>SUM(CI47,CL47)</f>
        <v>172</v>
      </c>
      <c r="CQ47" s="92">
        <f>SUM(CK47,CJ47)</f>
        <v>246</v>
      </c>
      <c r="CR47" s="20">
        <v>44708</v>
      </c>
      <c r="CS47" s="40" t="s">
        <v>90</v>
      </c>
      <c r="CT47" s="40" t="s">
        <v>104</v>
      </c>
      <c r="CZ47" s="40" t="s">
        <v>237</v>
      </c>
      <c r="DA47">
        <v>0</v>
      </c>
      <c r="DB47">
        <v>6</v>
      </c>
    </row>
    <row r="48" spans="1:168" ht="15.75" customHeight="1" x14ac:dyDescent="0.25">
      <c r="A48">
        <v>47</v>
      </c>
      <c r="B48" t="s">
        <v>77</v>
      </c>
      <c r="C48" t="s">
        <v>134</v>
      </c>
      <c r="D48" s="20">
        <v>44403</v>
      </c>
      <c r="F48" s="26" t="s">
        <v>192</v>
      </c>
      <c r="G48" t="s">
        <v>93</v>
      </c>
      <c r="H48" t="s">
        <v>94</v>
      </c>
      <c r="I48" t="s">
        <v>82</v>
      </c>
      <c r="J48" s="21">
        <f t="shared" si="35"/>
        <v>44433</v>
      </c>
      <c r="K48" s="21">
        <f t="shared" si="36"/>
        <v>44493</v>
      </c>
      <c r="L48" t="s">
        <v>116</v>
      </c>
      <c r="M48" s="37">
        <v>44493</v>
      </c>
      <c r="N48" s="19">
        <v>0.4</v>
      </c>
      <c r="O48" s="19">
        <v>25</v>
      </c>
      <c r="P48" s="21">
        <f t="shared" si="37"/>
        <v>44523</v>
      </c>
      <c r="Q48" s="40" t="s">
        <v>116</v>
      </c>
      <c r="R48" s="27">
        <v>44523</v>
      </c>
      <c r="S48" s="19">
        <v>0.8</v>
      </c>
      <c r="T48" s="19">
        <v>29</v>
      </c>
      <c r="U48" s="22">
        <f t="shared" si="38"/>
        <v>44553</v>
      </c>
      <c r="V48" t="s">
        <v>116</v>
      </c>
      <c r="W48" s="27">
        <v>44553</v>
      </c>
      <c r="X48" s="67">
        <v>1</v>
      </c>
      <c r="Y48" s="65">
        <v>35</v>
      </c>
      <c r="Z48" s="21">
        <f t="shared" si="39"/>
        <v>44583</v>
      </c>
      <c r="AA48" t="s">
        <v>116</v>
      </c>
      <c r="AB48" s="56">
        <v>44583</v>
      </c>
      <c r="AC48" s="67">
        <v>1.1000000000000001</v>
      </c>
      <c r="AD48" s="65">
        <v>35</v>
      </c>
      <c r="AE48" s="21">
        <f t="shared" si="40"/>
        <v>44613</v>
      </c>
      <c r="AF48" t="s">
        <v>116</v>
      </c>
      <c r="AG48" s="56">
        <v>44613</v>
      </c>
      <c r="AH48" s="67">
        <v>1.4</v>
      </c>
      <c r="AI48" s="65">
        <v>38</v>
      </c>
      <c r="AJ48" s="28">
        <f t="shared" si="50"/>
        <v>44643</v>
      </c>
      <c r="AO48" s="30">
        <f t="shared" si="41"/>
        <v>44673</v>
      </c>
      <c r="AT48" s="27">
        <f t="shared" si="42"/>
        <v>44703</v>
      </c>
      <c r="AY48" s="21">
        <f t="shared" si="43"/>
        <v>44643</v>
      </c>
      <c r="AZ48" s="40" t="s">
        <v>84</v>
      </c>
      <c r="BA48" s="21">
        <v>44643</v>
      </c>
      <c r="BB48" s="67">
        <v>1.3</v>
      </c>
      <c r="BC48" s="65">
        <v>37</v>
      </c>
      <c r="BD48" s="77">
        <f t="shared" si="44"/>
        <v>44673</v>
      </c>
      <c r="BE48" s="66" t="s">
        <v>84</v>
      </c>
      <c r="BF48" s="81">
        <v>44673</v>
      </c>
      <c r="BG48" s="67">
        <v>1.6</v>
      </c>
      <c r="BH48" s="65">
        <v>37</v>
      </c>
      <c r="BI48" s="59">
        <f t="shared" si="45"/>
        <v>44703</v>
      </c>
      <c r="BJ48" s="66" t="s">
        <v>83</v>
      </c>
      <c r="BK48" s="95">
        <v>44703</v>
      </c>
      <c r="BL48" s="67">
        <v>1.4</v>
      </c>
      <c r="BM48" s="65">
        <v>38</v>
      </c>
      <c r="BN48">
        <v>1</v>
      </c>
      <c r="BO48" s="37" t="s">
        <v>130</v>
      </c>
      <c r="CB48" s="34"/>
      <c r="CD48" s="96">
        <v>44708</v>
      </c>
      <c r="CE48" s="87">
        <v>0.5</v>
      </c>
      <c r="CF48" s="40" t="s">
        <v>87</v>
      </c>
      <c r="CG48" t="s">
        <v>193</v>
      </c>
      <c r="CH48">
        <v>35</v>
      </c>
      <c r="CI48">
        <v>140</v>
      </c>
      <c r="CJ48">
        <v>62</v>
      </c>
      <c r="CK48">
        <v>79</v>
      </c>
      <c r="CL48">
        <v>129</v>
      </c>
      <c r="CM48">
        <f t="shared" si="12"/>
        <v>191</v>
      </c>
      <c r="CN48">
        <f t="shared" si="13"/>
        <v>219</v>
      </c>
      <c r="CO48" t="s">
        <v>96</v>
      </c>
      <c r="CP48">
        <f>SUM(CI48,CL48)</f>
        <v>269</v>
      </c>
      <c r="CQ48" s="92">
        <f>SUM(CK48,CJ48)</f>
        <v>141</v>
      </c>
      <c r="CR48" s="20">
        <v>44708</v>
      </c>
      <c r="CS48" s="40" t="s">
        <v>90</v>
      </c>
      <c r="CT48" s="40" t="s">
        <v>104</v>
      </c>
      <c r="CZ48" s="40" t="s">
        <v>237</v>
      </c>
      <c r="DA48">
        <v>0</v>
      </c>
      <c r="DB48">
        <v>9</v>
      </c>
    </row>
    <row r="49" spans="1:107" s="41" customFormat="1" ht="15.75" customHeight="1" x14ac:dyDescent="0.25">
      <c r="A49" s="41">
        <v>48</v>
      </c>
      <c r="B49" s="41" t="s">
        <v>77</v>
      </c>
      <c r="C49" s="41" t="s">
        <v>134</v>
      </c>
      <c r="D49" s="42">
        <v>44403</v>
      </c>
      <c r="E49" s="43">
        <v>44549</v>
      </c>
      <c r="F49" s="44" t="s">
        <v>194</v>
      </c>
      <c r="G49" s="41" t="s">
        <v>106</v>
      </c>
      <c r="H49" s="41" t="s">
        <v>81</v>
      </c>
      <c r="J49" s="45">
        <f t="shared" si="35"/>
        <v>44433</v>
      </c>
      <c r="K49" s="45">
        <f t="shared" si="36"/>
        <v>44493</v>
      </c>
      <c r="L49" s="41" t="s">
        <v>116</v>
      </c>
      <c r="M49" s="46">
        <v>44493</v>
      </c>
      <c r="N49" s="41">
        <v>0.2</v>
      </c>
      <c r="O49" s="41">
        <v>20</v>
      </c>
      <c r="P49" s="45">
        <f t="shared" si="37"/>
        <v>44523</v>
      </c>
      <c r="Q49" s="58" t="s">
        <v>116</v>
      </c>
      <c r="R49" s="43">
        <v>44523</v>
      </c>
      <c r="S49" s="41">
        <v>0.6</v>
      </c>
      <c r="T49" s="41">
        <v>28</v>
      </c>
      <c r="U49" s="47">
        <f t="shared" si="38"/>
        <v>44553</v>
      </c>
      <c r="W49" s="43"/>
      <c r="X49" s="68"/>
      <c r="Y49" s="68"/>
      <c r="Z49" s="45">
        <f t="shared" si="39"/>
        <v>44583</v>
      </c>
      <c r="AC49" s="68"/>
      <c r="AD49" s="68"/>
      <c r="AE49" s="45">
        <f t="shared" si="40"/>
        <v>44613</v>
      </c>
      <c r="AH49" s="68"/>
      <c r="AI49" s="68"/>
      <c r="AJ49" s="48">
        <f t="shared" si="50"/>
        <v>44643</v>
      </c>
      <c r="AO49" s="57">
        <f t="shared" si="41"/>
        <v>44673</v>
      </c>
      <c r="AT49" s="43">
        <f t="shared" si="42"/>
        <v>44703</v>
      </c>
      <c r="AY49" s="45">
        <f t="shared" si="43"/>
        <v>44643</v>
      </c>
      <c r="BA49" s="45"/>
      <c r="BB49" s="68"/>
      <c r="BC49" s="68"/>
      <c r="BD49" s="82">
        <f t="shared" si="44"/>
        <v>44673</v>
      </c>
      <c r="BE49" s="68"/>
      <c r="BF49" s="68"/>
      <c r="BG49" s="68"/>
      <c r="BH49" s="68"/>
      <c r="BI49" s="83">
        <f t="shared" si="45"/>
        <v>44703</v>
      </c>
      <c r="BJ49" s="68"/>
      <c r="BK49" s="68"/>
      <c r="BL49" s="68"/>
      <c r="BM49" s="68"/>
      <c r="BN49" s="41">
        <v>0</v>
      </c>
      <c r="BO49" s="46" t="s">
        <v>130</v>
      </c>
      <c r="BP49" s="46"/>
      <c r="BQ49" s="46"/>
      <c r="BR49" s="46"/>
      <c r="BV49" s="97"/>
      <c r="CB49" s="98"/>
      <c r="CD49" s="99"/>
      <c r="CE49" s="100"/>
      <c r="CP49" s="42"/>
    </row>
    <row r="50" spans="1:107" ht="15.75" customHeight="1" x14ac:dyDescent="0.25">
      <c r="A50">
        <v>49</v>
      </c>
      <c r="B50" t="s">
        <v>77</v>
      </c>
      <c r="C50" t="s">
        <v>134</v>
      </c>
      <c r="D50" s="20">
        <v>44403</v>
      </c>
      <c r="F50" s="26" t="s">
        <v>195</v>
      </c>
      <c r="G50" t="s">
        <v>80</v>
      </c>
      <c r="H50" t="s">
        <v>81</v>
      </c>
      <c r="I50" t="s">
        <v>82</v>
      </c>
      <c r="J50" s="21">
        <f t="shared" si="35"/>
        <v>44433</v>
      </c>
      <c r="K50" s="21">
        <f t="shared" si="36"/>
        <v>44493</v>
      </c>
      <c r="L50" t="s">
        <v>116</v>
      </c>
      <c r="M50" s="37">
        <v>44493</v>
      </c>
      <c r="N50" s="19">
        <v>0.2</v>
      </c>
      <c r="O50" s="19">
        <v>20</v>
      </c>
      <c r="P50" s="21">
        <f t="shared" si="37"/>
        <v>44523</v>
      </c>
      <c r="Q50" s="40" t="s">
        <v>116</v>
      </c>
      <c r="R50" s="27">
        <v>44523</v>
      </c>
      <c r="S50" s="19">
        <v>0.8</v>
      </c>
      <c r="T50" s="55">
        <v>31</v>
      </c>
      <c r="U50" s="22">
        <f t="shared" si="38"/>
        <v>44553</v>
      </c>
      <c r="V50" t="s">
        <v>116</v>
      </c>
      <c r="W50" s="27">
        <v>44553</v>
      </c>
      <c r="X50" s="67">
        <v>1</v>
      </c>
      <c r="Y50" s="65">
        <v>35</v>
      </c>
      <c r="Z50" s="21">
        <f t="shared" si="39"/>
        <v>44583</v>
      </c>
      <c r="AA50" t="s">
        <v>116</v>
      </c>
      <c r="AB50" s="56">
        <v>44583</v>
      </c>
      <c r="AC50" s="67">
        <v>1.1000000000000001</v>
      </c>
      <c r="AD50" s="65">
        <v>37</v>
      </c>
      <c r="AE50" s="21">
        <f t="shared" si="40"/>
        <v>44613</v>
      </c>
      <c r="AF50" t="s">
        <v>116</v>
      </c>
      <c r="AG50" s="56">
        <v>44613</v>
      </c>
      <c r="AH50" s="67">
        <v>1.3</v>
      </c>
      <c r="AI50" s="65">
        <v>40</v>
      </c>
      <c r="AJ50" s="28">
        <f t="shared" si="50"/>
        <v>44643</v>
      </c>
      <c r="AO50" s="30">
        <f t="shared" si="41"/>
        <v>44673</v>
      </c>
      <c r="AT50" s="27">
        <f t="shared" si="42"/>
        <v>44703</v>
      </c>
      <c r="AY50" s="21">
        <f t="shared" si="43"/>
        <v>44643</v>
      </c>
      <c r="AZ50" s="40" t="s">
        <v>84</v>
      </c>
      <c r="BA50" s="21">
        <v>44643</v>
      </c>
      <c r="BB50" s="67">
        <v>1.4</v>
      </c>
      <c r="BC50" s="65">
        <v>39</v>
      </c>
      <c r="BD50" s="77">
        <f t="shared" si="44"/>
        <v>44673</v>
      </c>
      <c r="BE50" s="66" t="s">
        <v>84</v>
      </c>
      <c r="BF50" s="81">
        <v>44673</v>
      </c>
      <c r="BG50" s="67">
        <v>1.4</v>
      </c>
      <c r="BH50" s="65">
        <v>40</v>
      </c>
      <c r="BI50" s="59">
        <f t="shared" si="45"/>
        <v>44703</v>
      </c>
      <c r="BJ50" s="66" t="s">
        <v>83</v>
      </c>
      <c r="BK50" s="95">
        <v>44703</v>
      </c>
      <c r="BL50" s="67">
        <v>1.5</v>
      </c>
      <c r="BM50" s="65">
        <v>40</v>
      </c>
      <c r="BN50">
        <v>1</v>
      </c>
      <c r="BO50" s="37" t="s">
        <v>130</v>
      </c>
      <c r="CB50" s="34"/>
      <c r="CD50" s="96">
        <v>44705</v>
      </c>
      <c r="CE50" s="87">
        <v>0.58333333333333337</v>
      </c>
      <c r="CF50" s="40" t="s">
        <v>87</v>
      </c>
      <c r="CG50" s="40" t="s">
        <v>182</v>
      </c>
      <c r="CH50">
        <v>45</v>
      </c>
      <c r="CI50">
        <v>143</v>
      </c>
      <c r="CJ50">
        <v>26</v>
      </c>
      <c r="CK50">
        <v>48</v>
      </c>
      <c r="CL50">
        <v>186</v>
      </c>
      <c r="CM50">
        <f t="shared" si="12"/>
        <v>212</v>
      </c>
      <c r="CN50">
        <f t="shared" si="13"/>
        <v>191</v>
      </c>
      <c r="CO50" t="s">
        <v>89</v>
      </c>
      <c r="CP50" s="92">
        <f t="shared" ref="CP50" si="53">SUM(CJ50,CK50)</f>
        <v>74</v>
      </c>
      <c r="CQ50">
        <f t="shared" ref="CQ50" si="54">SUM(CI50,CL50)</f>
        <v>329</v>
      </c>
      <c r="CR50" s="20">
        <v>44708</v>
      </c>
      <c r="CS50" s="40" t="s">
        <v>90</v>
      </c>
      <c r="CT50" s="40" t="s">
        <v>104</v>
      </c>
      <c r="CZ50" s="40" t="s">
        <v>237</v>
      </c>
      <c r="DA50">
        <v>0</v>
      </c>
      <c r="DB50" s="40">
        <v>10</v>
      </c>
      <c r="DC50">
        <v>0</v>
      </c>
    </row>
    <row r="51" spans="1:107" s="41" customFormat="1" ht="15.75" customHeight="1" x14ac:dyDescent="0.25">
      <c r="A51" s="41">
        <v>50</v>
      </c>
      <c r="B51" s="41" t="s">
        <v>77</v>
      </c>
      <c r="C51" s="41" t="s">
        <v>134</v>
      </c>
      <c r="D51" s="42">
        <v>44403</v>
      </c>
      <c r="E51" s="43">
        <v>44554</v>
      </c>
      <c r="F51" s="44" t="s">
        <v>196</v>
      </c>
      <c r="G51" s="41" t="s">
        <v>98</v>
      </c>
      <c r="H51" s="41" t="s">
        <v>94</v>
      </c>
      <c r="J51" s="45">
        <f t="shared" si="35"/>
        <v>44433</v>
      </c>
      <c r="K51" s="45">
        <f t="shared" si="36"/>
        <v>44493</v>
      </c>
      <c r="L51" s="41" t="s">
        <v>116</v>
      </c>
      <c r="M51" s="46">
        <v>44493</v>
      </c>
      <c r="N51" s="41">
        <v>0.3</v>
      </c>
      <c r="O51" s="41">
        <v>23</v>
      </c>
      <c r="P51" s="45">
        <f t="shared" si="37"/>
        <v>44523</v>
      </c>
      <c r="Q51" s="58" t="s">
        <v>116</v>
      </c>
      <c r="R51" s="43">
        <v>44523</v>
      </c>
      <c r="S51" s="41">
        <v>0.9</v>
      </c>
      <c r="T51" s="41">
        <v>30</v>
      </c>
      <c r="U51" s="47">
        <f t="shared" si="38"/>
        <v>44553</v>
      </c>
      <c r="V51" s="41" t="s">
        <v>116</v>
      </c>
      <c r="W51" s="43">
        <v>44553</v>
      </c>
      <c r="X51" s="68">
        <v>1</v>
      </c>
      <c r="Y51" s="68">
        <v>31</v>
      </c>
      <c r="Z51" s="45">
        <f t="shared" si="39"/>
        <v>44583</v>
      </c>
      <c r="AC51" s="68"/>
      <c r="AD51" s="68"/>
      <c r="AE51" s="45">
        <f t="shared" si="40"/>
        <v>44613</v>
      </c>
      <c r="AH51" s="68"/>
      <c r="AI51" s="68"/>
      <c r="AJ51" s="48">
        <f t="shared" si="50"/>
        <v>44643</v>
      </c>
      <c r="AO51" s="57">
        <f t="shared" si="41"/>
        <v>44673</v>
      </c>
      <c r="AT51" s="43">
        <f t="shared" si="42"/>
        <v>44703</v>
      </c>
      <c r="AY51" s="45">
        <f t="shared" si="43"/>
        <v>44643</v>
      </c>
      <c r="BA51" s="45"/>
      <c r="BB51" s="68"/>
      <c r="BC51" s="68"/>
      <c r="BD51" s="82">
        <f t="shared" si="44"/>
        <v>44673</v>
      </c>
      <c r="BE51" s="68"/>
      <c r="BF51" s="68"/>
      <c r="BG51" s="68"/>
      <c r="BH51" s="68"/>
      <c r="BI51" s="83">
        <f t="shared" si="45"/>
        <v>44703</v>
      </c>
      <c r="BJ51" s="68"/>
      <c r="BK51" s="68"/>
      <c r="BL51" s="68"/>
      <c r="BM51" s="68"/>
      <c r="BN51" s="41">
        <v>0</v>
      </c>
      <c r="BO51" s="46" t="s">
        <v>130</v>
      </c>
      <c r="BP51" s="46"/>
      <c r="BQ51" s="46"/>
      <c r="BR51" s="46"/>
      <c r="BV51" s="97"/>
      <c r="CB51" s="98"/>
      <c r="CD51" s="99"/>
      <c r="CE51" s="100"/>
      <c r="CP51" s="42"/>
    </row>
    <row r="52" spans="1:107" ht="15.75" customHeight="1" x14ac:dyDescent="0.25">
      <c r="A52">
        <v>51</v>
      </c>
      <c r="B52" t="s">
        <v>77</v>
      </c>
      <c r="C52" t="s">
        <v>134</v>
      </c>
      <c r="D52" s="20">
        <v>44403</v>
      </c>
      <c r="F52" s="26" t="s">
        <v>197</v>
      </c>
      <c r="G52" t="s">
        <v>98</v>
      </c>
      <c r="H52" t="s">
        <v>94</v>
      </c>
      <c r="I52" t="s">
        <v>82</v>
      </c>
      <c r="J52" s="21">
        <f t="shared" si="35"/>
        <v>44433</v>
      </c>
      <c r="K52" s="21">
        <f t="shared" si="36"/>
        <v>44493</v>
      </c>
      <c r="L52" t="s">
        <v>116</v>
      </c>
      <c r="M52" s="37">
        <v>44493</v>
      </c>
      <c r="N52" s="19">
        <v>0.3</v>
      </c>
      <c r="O52" s="19">
        <v>22</v>
      </c>
      <c r="P52" s="21">
        <f t="shared" si="37"/>
        <v>44523</v>
      </c>
      <c r="Q52" s="40" t="s">
        <v>116</v>
      </c>
      <c r="R52" s="27">
        <v>44523</v>
      </c>
      <c r="S52" s="19">
        <v>0.6</v>
      </c>
      <c r="T52" s="19">
        <v>28</v>
      </c>
      <c r="U52" s="22">
        <f t="shared" si="38"/>
        <v>44553</v>
      </c>
      <c r="V52" t="s">
        <v>116</v>
      </c>
      <c r="W52" s="27">
        <v>44553</v>
      </c>
      <c r="X52" s="67">
        <v>0.8</v>
      </c>
      <c r="Y52" s="65">
        <v>32</v>
      </c>
      <c r="Z52" s="21">
        <f t="shared" si="39"/>
        <v>44583</v>
      </c>
      <c r="AA52" t="s">
        <v>116</v>
      </c>
      <c r="AB52" s="56">
        <v>44583</v>
      </c>
      <c r="AC52" s="79">
        <v>0.9</v>
      </c>
      <c r="AD52" s="65">
        <v>34</v>
      </c>
      <c r="AE52" s="21">
        <f t="shared" si="40"/>
        <v>44613</v>
      </c>
      <c r="AF52" t="s">
        <v>116</v>
      </c>
      <c r="AG52" s="56">
        <v>44613</v>
      </c>
      <c r="AH52" s="67">
        <v>1</v>
      </c>
      <c r="AI52" s="65">
        <v>36</v>
      </c>
      <c r="AJ52" s="28">
        <f t="shared" si="50"/>
        <v>44643</v>
      </c>
      <c r="AO52" s="30">
        <f t="shared" si="41"/>
        <v>44673</v>
      </c>
      <c r="AT52" s="27">
        <f t="shared" si="42"/>
        <v>44703</v>
      </c>
      <c r="AY52" s="21">
        <f t="shared" si="43"/>
        <v>44643</v>
      </c>
      <c r="AZ52" s="40" t="s">
        <v>84</v>
      </c>
      <c r="BA52" s="21">
        <v>44643</v>
      </c>
      <c r="BB52" s="67">
        <v>1.2</v>
      </c>
      <c r="BC52" s="65">
        <v>37</v>
      </c>
      <c r="BD52" s="77">
        <f t="shared" si="44"/>
        <v>44673</v>
      </c>
      <c r="BE52" s="66" t="s">
        <v>84</v>
      </c>
      <c r="BF52" s="81">
        <v>44673</v>
      </c>
      <c r="BG52" s="67">
        <v>1.1000000000000001</v>
      </c>
      <c r="BH52" s="65">
        <v>36</v>
      </c>
      <c r="BI52" s="59">
        <f t="shared" si="45"/>
        <v>44703</v>
      </c>
      <c r="BJ52" s="66" t="s">
        <v>83</v>
      </c>
      <c r="BK52" s="95">
        <v>44703</v>
      </c>
      <c r="BL52" s="67">
        <v>1.1000000000000001</v>
      </c>
      <c r="BM52" s="65">
        <v>36</v>
      </c>
      <c r="BN52">
        <v>1</v>
      </c>
      <c r="BO52" s="37" t="s">
        <v>130</v>
      </c>
      <c r="CB52" s="34"/>
      <c r="CD52" s="96">
        <v>44707</v>
      </c>
      <c r="CE52" s="87">
        <v>0.5</v>
      </c>
      <c r="CF52" s="40" t="s">
        <v>87</v>
      </c>
      <c r="CG52" t="s">
        <v>170</v>
      </c>
      <c r="CH52">
        <v>35</v>
      </c>
      <c r="CI52">
        <v>158</v>
      </c>
      <c r="CJ52">
        <v>23</v>
      </c>
      <c r="CK52">
        <v>3</v>
      </c>
      <c r="CL52">
        <v>265</v>
      </c>
      <c r="CM52">
        <f t="shared" si="12"/>
        <v>288</v>
      </c>
      <c r="CN52">
        <f t="shared" si="13"/>
        <v>161</v>
      </c>
      <c r="CO52" t="s">
        <v>89</v>
      </c>
      <c r="CP52" s="92">
        <f t="shared" ref="CP52" si="55">SUM(CJ52,CK52)</f>
        <v>26</v>
      </c>
      <c r="CQ52">
        <f t="shared" ref="CQ52" si="56">SUM(CI52,CL52)</f>
        <v>423</v>
      </c>
      <c r="CR52" s="20">
        <v>44708</v>
      </c>
      <c r="CS52" s="40" t="s">
        <v>90</v>
      </c>
      <c r="CT52" s="40" t="s">
        <v>104</v>
      </c>
      <c r="CZ52" s="40" t="s">
        <v>237</v>
      </c>
      <c r="DA52">
        <v>0</v>
      </c>
      <c r="DB52" s="40">
        <v>8</v>
      </c>
    </row>
    <row r="53" spans="1:107" s="103" customFormat="1" ht="15.75" customHeight="1" x14ac:dyDescent="0.25">
      <c r="A53" s="103">
        <v>52</v>
      </c>
      <c r="B53" s="103" t="s">
        <v>77</v>
      </c>
      <c r="C53" s="103" t="s">
        <v>113</v>
      </c>
      <c r="D53" s="104">
        <v>44411</v>
      </c>
      <c r="E53" s="105"/>
      <c r="F53" s="106" t="s">
        <v>198</v>
      </c>
      <c r="G53" s="103" t="s">
        <v>93</v>
      </c>
      <c r="H53" s="103" t="s">
        <v>94</v>
      </c>
      <c r="I53" s="103" t="s">
        <v>82</v>
      </c>
      <c r="J53" s="107">
        <f t="shared" si="35"/>
        <v>44441</v>
      </c>
      <c r="K53" s="107">
        <f t="shared" si="36"/>
        <v>44501</v>
      </c>
      <c r="L53" s="103" t="s">
        <v>83</v>
      </c>
      <c r="M53" s="108">
        <v>44501</v>
      </c>
      <c r="N53" s="103">
        <v>0.6</v>
      </c>
      <c r="O53" s="103">
        <v>29</v>
      </c>
      <c r="P53" s="107">
        <f t="shared" si="37"/>
        <v>44531</v>
      </c>
      <c r="Q53" s="119" t="s">
        <v>83</v>
      </c>
      <c r="R53" s="105">
        <v>44531</v>
      </c>
      <c r="S53" s="103">
        <v>1</v>
      </c>
      <c r="T53" s="103">
        <v>33</v>
      </c>
      <c r="U53" s="109">
        <f t="shared" si="38"/>
        <v>44561</v>
      </c>
      <c r="V53" s="103" t="s">
        <v>138</v>
      </c>
      <c r="W53" s="105">
        <v>44561</v>
      </c>
      <c r="X53" s="110">
        <v>0.9</v>
      </c>
      <c r="Y53" s="110">
        <v>33</v>
      </c>
      <c r="Z53" s="107">
        <f t="shared" si="39"/>
        <v>44591</v>
      </c>
      <c r="AA53" s="103" t="s">
        <v>138</v>
      </c>
      <c r="AB53" s="112">
        <v>44591</v>
      </c>
      <c r="AC53" s="110">
        <v>0.9</v>
      </c>
      <c r="AD53" s="110">
        <v>34</v>
      </c>
      <c r="AE53" s="107">
        <f t="shared" si="40"/>
        <v>44621</v>
      </c>
      <c r="AF53" s="103" t="s">
        <v>141</v>
      </c>
      <c r="AG53" s="112">
        <v>44621</v>
      </c>
      <c r="AH53" s="110">
        <v>1.1000000000000001</v>
      </c>
      <c r="AI53" s="110">
        <v>35</v>
      </c>
      <c r="AJ53" s="113">
        <f t="shared" si="50"/>
        <v>44643</v>
      </c>
      <c r="AO53" s="114">
        <f t="shared" si="41"/>
        <v>44681</v>
      </c>
      <c r="AT53" s="105">
        <f t="shared" si="42"/>
        <v>44711</v>
      </c>
      <c r="AY53" s="107">
        <f t="shared" si="43"/>
        <v>44651</v>
      </c>
      <c r="AZ53" s="103" t="s">
        <v>141</v>
      </c>
      <c r="BA53" s="107">
        <v>44651</v>
      </c>
      <c r="BB53" s="110">
        <v>1.1000000000000001</v>
      </c>
      <c r="BC53" s="110">
        <v>34</v>
      </c>
      <c r="BD53" s="115">
        <f t="shared" si="44"/>
        <v>44681</v>
      </c>
      <c r="BE53" s="110" t="s">
        <v>83</v>
      </c>
      <c r="BF53" s="117">
        <v>44680</v>
      </c>
      <c r="BG53" s="110">
        <v>1.2</v>
      </c>
      <c r="BH53" s="110">
        <v>35</v>
      </c>
      <c r="BI53" s="118">
        <f t="shared" si="45"/>
        <v>44711</v>
      </c>
      <c r="BJ53" s="110" t="s">
        <v>137</v>
      </c>
      <c r="BK53" s="125">
        <v>44711</v>
      </c>
      <c r="BL53" s="110">
        <v>1.2</v>
      </c>
      <c r="BM53" s="110">
        <v>35</v>
      </c>
      <c r="BN53" s="103">
        <v>1</v>
      </c>
      <c r="BO53" s="108">
        <v>44534</v>
      </c>
      <c r="BP53" s="108">
        <f t="shared" si="11"/>
        <v>44564</v>
      </c>
      <c r="BQ53" s="108">
        <v>44579</v>
      </c>
      <c r="BR53" s="108" t="s">
        <v>100</v>
      </c>
      <c r="BS53" s="103" t="s">
        <v>148</v>
      </c>
      <c r="BT53" s="103">
        <v>32</v>
      </c>
      <c r="BU53" s="103">
        <v>0</v>
      </c>
      <c r="BV53" s="111"/>
      <c r="CB53" s="120"/>
      <c r="CD53" s="121">
        <v>44712</v>
      </c>
      <c r="CE53" s="122">
        <v>0.41666666666666669</v>
      </c>
      <c r="CF53" s="119" t="s">
        <v>87</v>
      </c>
      <c r="CG53" s="103" t="s">
        <v>163</v>
      </c>
      <c r="CH53" s="103">
        <v>34</v>
      </c>
      <c r="CI53" s="103">
        <v>0</v>
      </c>
      <c r="CJ53" s="103">
        <v>271</v>
      </c>
      <c r="CK53" s="103">
        <v>269</v>
      </c>
      <c r="CL53" s="103">
        <v>1</v>
      </c>
      <c r="CM53" s="103">
        <f t="shared" si="12"/>
        <v>272</v>
      </c>
      <c r="CN53" s="103">
        <f t="shared" si="13"/>
        <v>269</v>
      </c>
      <c r="CO53" s="103" t="s">
        <v>96</v>
      </c>
      <c r="CP53" s="103">
        <f>SUM(CI53,CL53)</f>
        <v>1</v>
      </c>
      <c r="CQ53" s="123">
        <f>SUM(CK53,CJ53)</f>
        <v>540</v>
      </c>
      <c r="CR53" s="104">
        <v>44715</v>
      </c>
      <c r="CS53" s="119" t="s">
        <v>90</v>
      </c>
      <c r="CT53" s="119" t="s">
        <v>104</v>
      </c>
      <c r="CZ53" s="119" t="s">
        <v>237</v>
      </c>
      <c r="DA53" s="103">
        <v>0</v>
      </c>
      <c r="DB53" s="103">
        <v>5</v>
      </c>
    </row>
    <row r="54" spans="1:107" ht="15.75" customHeight="1" x14ac:dyDescent="0.25">
      <c r="A54">
        <v>53</v>
      </c>
      <c r="B54" t="s">
        <v>77</v>
      </c>
      <c r="C54" t="s">
        <v>113</v>
      </c>
      <c r="D54" s="20">
        <v>44411</v>
      </c>
      <c r="F54" s="26" t="s">
        <v>199</v>
      </c>
      <c r="G54" t="s">
        <v>80</v>
      </c>
      <c r="H54" t="s">
        <v>94</v>
      </c>
      <c r="I54" t="s">
        <v>82</v>
      </c>
      <c r="J54" s="21">
        <f t="shared" si="35"/>
        <v>44441</v>
      </c>
      <c r="K54" s="21">
        <f t="shared" si="36"/>
        <v>44501</v>
      </c>
      <c r="L54" t="s">
        <v>83</v>
      </c>
      <c r="M54" s="37">
        <v>44501</v>
      </c>
      <c r="N54" s="19">
        <v>0.6</v>
      </c>
      <c r="O54" s="19">
        <v>28</v>
      </c>
      <c r="P54" s="21">
        <f t="shared" si="37"/>
        <v>44531</v>
      </c>
      <c r="Q54" s="40" t="s">
        <v>83</v>
      </c>
      <c r="R54" s="27">
        <v>44531</v>
      </c>
      <c r="S54" s="19">
        <v>0.9</v>
      </c>
      <c r="T54" s="55">
        <v>32</v>
      </c>
      <c r="U54" s="22">
        <f t="shared" si="38"/>
        <v>44561</v>
      </c>
      <c r="V54" t="s">
        <v>138</v>
      </c>
      <c r="W54" s="27">
        <v>44561</v>
      </c>
      <c r="X54" s="67">
        <v>0.9</v>
      </c>
      <c r="Y54" s="65">
        <v>33</v>
      </c>
      <c r="Z54" s="21">
        <f t="shared" si="39"/>
        <v>44591</v>
      </c>
      <c r="AA54" t="s">
        <v>138</v>
      </c>
      <c r="AB54" s="56">
        <v>44591</v>
      </c>
      <c r="AC54" s="67">
        <v>0.8</v>
      </c>
      <c r="AD54" s="65">
        <v>33</v>
      </c>
      <c r="AE54" s="21">
        <f t="shared" si="40"/>
        <v>44621</v>
      </c>
      <c r="AF54" t="s">
        <v>141</v>
      </c>
      <c r="AG54" s="56">
        <v>44621</v>
      </c>
      <c r="AH54" s="67">
        <v>0.9</v>
      </c>
      <c r="AI54" s="65">
        <v>33</v>
      </c>
      <c r="AJ54" s="28">
        <f t="shared" si="50"/>
        <v>44643</v>
      </c>
      <c r="AO54" s="30">
        <f t="shared" si="41"/>
        <v>44681</v>
      </c>
      <c r="AT54" s="27">
        <f t="shared" si="42"/>
        <v>44711</v>
      </c>
      <c r="AY54" s="21">
        <f t="shared" si="43"/>
        <v>44651</v>
      </c>
      <c r="AZ54" t="s">
        <v>141</v>
      </c>
      <c r="BA54" s="21">
        <v>44651</v>
      </c>
      <c r="BB54" s="67">
        <v>1</v>
      </c>
      <c r="BC54" s="65">
        <v>35</v>
      </c>
      <c r="BD54" s="77">
        <f t="shared" si="44"/>
        <v>44681</v>
      </c>
      <c r="BE54" s="66" t="s">
        <v>83</v>
      </c>
      <c r="BF54" s="81">
        <v>44680</v>
      </c>
      <c r="BG54" s="67">
        <v>1.1000000000000001</v>
      </c>
      <c r="BH54" s="65">
        <v>35</v>
      </c>
      <c r="BI54" s="59">
        <f t="shared" si="45"/>
        <v>44711</v>
      </c>
      <c r="BJ54" s="66" t="s">
        <v>137</v>
      </c>
      <c r="BK54" s="95">
        <v>44711</v>
      </c>
      <c r="BL54" s="67">
        <v>1.2</v>
      </c>
      <c r="BM54" s="65">
        <v>35</v>
      </c>
      <c r="BN54">
        <v>1</v>
      </c>
      <c r="BO54" s="37" t="s">
        <v>130</v>
      </c>
      <c r="CB54" s="34"/>
      <c r="CD54" s="96">
        <v>44712</v>
      </c>
      <c r="CE54" s="87">
        <v>0.58333333333333337</v>
      </c>
      <c r="CF54" s="40" t="s">
        <v>87</v>
      </c>
      <c r="CG54" s="40" t="s">
        <v>179</v>
      </c>
      <c r="CH54">
        <v>49</v>
      </c>
      <c r="CI54">
        <v>173</v>
      </c>
      <c r="CJ54">
        <v>35</v>
      </c>
      <c r="CK54">
        <v>170</v>
      </c>
      <c r="CL54">
        <v>45</v>
      </c>
      <c r="CM54">
        <f t="shared" si="12"/>
        <v>80</v>
      </c>
      <c r="CN54">
        <f t="shared" si="13"/>
        <v>343</v>
      </c>
      <c r="CO54" t="s">
        <v>96</v>
      </c>
      <c r="CP54">
        <f>SUM(CI54,CL54)</f>
        <v>218</v>
      </c>
      <c r="CQ54" s="92">
        <f>SUM(CK54,CJ54)</f>
        <v>205</v>
      </c>
      <c r="CR54" s="20">
        <v>44715</v>
      </c>
      <c r="CS54" s="40" t="s">
        <v>90</v>
      </c>
      <c r="CT54" s="40" t="s">
        <v>104</v>
      </c>
      <c r="CZ54" s="40" t="s">
        <v>237</v>
      </c>
      <c r="DA54">
        <v>0</v>
      </c>
      <c r="DB54">
        <v>6</v>
      </c>
      <c r="DC54">
        <v>0</v>
      </c>
    </row>
    <row r="55" spans="1:107" ht="15.75" customHeight="1" x14ac:dyDescent="0.25">
      <c r="A55">
        <v>54</v>
      </c>
      <c r="B55" t="s">
        <v>77</v>
      </c>
      <c r="C55" t="s">
        <v>113</v>
      </c>
      <c r="D55" s="20">
        <v>44411</v>
      </c>
      <c r="F55" s="26" t="s">
        <v>200</v>
      </c>
      <c r="G55" t="s">
        <v>98</v>
      </c>
      <c r="H55" t="s">
        <v>94</v>
      </c>
      <c r="I55" t="s">
        <v>82</v>
      </c>
      <c r="J55" s="21">
        <f t="shared" si="35"/>
        <v>44441</v>
      </c>
      <c r="K55" s="21">
        <f t="shared" si="36"/>
        <v>44501</v>
      </c>
      <c r="L55" t="s">
        <v>83</v>
      </c>
      <c r="M55" s="37">
        <v>44501</v>
      </c>
      <c r="N55" s="19">
        <v>0.3</v>
      </c>
      <c r="O55" s="19">
        <v>23</v>
      </c>
      <c r="P55" s="21">
        <f t="shared" si="37"/>
        <v>44531</v>
      </c>
      <c r="Q55" s="40" t="s">
        <v>83</v>
      </c>
      <c r="R55" s="27">
        <v>44531</v>
      </c>
      <c r="S55" s="19">
        <v>0.6</v>
      </c>
      <c r="T55" s="19">
        <v>28</v>
      </c>
      <c r="U55" s="22">
        <f t="shared" si="38"/>
        <v>44561</v>
      </c>
      <c r="V55" t="s">
        <v>138</v>
      </c>
      <c r="W55" s="27">
        <v>44561</v>
      </c>
      <c r="X55" s="67">
        <v>0.6</v>
      </c>
      <c r="Y55" s="65">
        <v>30</v>
      </c>
      <c r="Z55" s="21">
        <f t="shared" si="39"/>
        <v>44591</v>
      </c>
      <c r="AA55" t="s">
        <v>138</v>
      </c>
      <c r="AB55" s="56">
        <v>44591</v>
      </c>
      <c r="AC55" s="67">
        <v>0.8</v>
      </c>
      <c r="AD55" s="65">
        <v>30</v>
      </c>
      <c r="AE55" s="21">
        <f t="shared" si="40"/>
        <v>44621</v>
      </c>
      <c r="AF55" t="s">
        <v>141</v>
      </c>
      <c r="AG55" s="56">
        <v>44621</v>
      </c>
      <c r="AH55" s="67">
        <v>0.9</v>
      </c>
      <c r="AI55" s="65">
        <v>31</v>
      </c>
      <c r="AJ55" s="28">
        <f t="shared" si="50"/>
        <v>44651</v>
      </c>
      <c r="AO55" s="30">
        <f t="shared" si="41"/>
        <v>44681</v>
      </c>
      <c r="AT55" s="27">
        <f t="shared" si="42"/>
        <v>44711</v>
      </c>
      <c r="AY55" s="21">
        <f t="shared" si="43"/>
        <v>44651</v>
      </c>
      <c r="AZ55" t="s">
        <v>141</v>
      </c>
      <c r="BA55" s="21">
        <v>44651</v>
      </c>
      <c r="BB55" s="67">
        <v>1</v>
      </c>
      <c r="BC55" s="65">
        <v>34</v>
      </c>
      <c r="BD55" s="77">
        <f t="shared" si="44"/>
        <v>44681</v>
      </c>
      <c r="BE55" s="66" t="s">
        <v>83</v>
      </c>
      <c r="BF55" s="81">
        <v>44680</v>
      </c>
      <c r="BG55" s="67">
        <v>1.1000000000000001</v>
      </c>
      <c r="BH55" s="65">
        <v>35</v>
      </c>
      <c r="BI55" s="59">
        <f t="shared" si="45"/>
        <v>44711</v>
      </c>
      <c r="BJ55" s="66" t="s">
        <v>137</v>
      </c>
      <c r="BK55" s="95">
        <v>44711</v>
      </c>
      <c r="BL55" s="67">
        <v>1</v>
      </c>
      <c r="BM55" s="65">
        <v>35</v>
      </c>
      <c r="BN55">
        <v>1</v>
      </c>
      <c r="BO55" s="37" t="s">
        <v>130</v>
      </c>
      <c r="CB55" s="34"/>
      <c r="CD55" s="96">
        <v>44714</v>
      </c>
      <c r="CE55" s="87">
        <v>0.41666666666666669</v>
      </c>
      <c r="CF55" s="40" t="s">
        <v>87</v>
      </c>
      <c r="CG55" t="s">
        <v>234</v>
      </c>
      <c r="CH55">
        <v>36</v>
      </c>
      <c r="CI55">
        <v>69</v>
      </c>
      <c r="CJ55">
        <v>141</v>
      </c>
      <c r="CK55">
        <v>58</v>
      </c>
      <c r="CL55">
        <v>159</v>
      </c>
      <c r="CM55">
        <f>SUM(CJ55,CL55)</f>
        <v>300</v>
      </c>
      <c r="CN55">
        <f>SUM(CI55,CK55)</f>
        <v>127</v>
      </c>
      <c r="CO55" t="s">
        <v>96</v>
      </c>
      <c r="CP55">
        <f>SUM(CI55,CL55)</f>
        <v>228</v>
      </c>
      <c r="CQ55" s="92">
        <f>SUM(CK55,CJ55)</f>
        <v>199</v>
      </c>
      <c r="CR55" s="20">
        <v>44715</v>
      </c>
      <c r="CS55" s="40" t="s">
        <v>90</v>
      </c>
      <c r="CT55" s="40" t="s">
        <v>104</v>
      </c>
      <c r="CZ55" s="40" t="s">
        <v>237</v>
      </c>
      <c r="DA55">
        <v>0</v>
      </c>
      <c r="DB55" s="40">
        <v>7</v>
      </c>
    </row>
    <row r="56" spans="1:107" ht="15.75" customHeight="1" x14ac:dyDescent="0.25">
      <c r="A56">
        <v>55</v>
      </c>
      <c r="B56" t="s">
        <v>77</v>
      </c>
      <c r="C56" t="s">
        <v>113</v>
      </c>
      <c r="D56" s="20">
        <v>44411</v>
      </c>
      <c r="F56" s="26" t="s">
        <v>201</v>
      </c>
      <c r="G56" t="s">
        <v>98</v>
      </c>
      <c r="H56" t="s">
        <v>94</v>
      </c>
      <c r="I56" t="s">
        <v>82</v>
      </c>
      <c r="J56" s="21">
        <f t="shared" si="35"/>
        <v>44441</v>
      </c>
      <c r="K56" s="21">
        <f t="shared" si="36"/>
        <v>44501</v>
      </c>
      <c r="L56" t="s">
        <v>83</v>
      </c>
      <c r="M56" s="37">
        <v>44501</v>
      </c>
      <c r="N56" s="19">
        <v>0.5</v>
      </c>
      <c r="O56" s="19">
        <v>27</v>
      </c>
      <c r="P56" s="21">
        <f t="shared" si="37"/>
        <v>44531</v>
      </c>
      <c r="Q56" s="40" t="s">
        <v>83</v>
      </c>
      <c r="R56" s="27">
        <v>44531</v>
      </c>
      <c r="S56" s="19">
        <v>0.9</v>
      </c>
      <c r="T56" s="55">
        <v>34</v>
      </c>
      <c r="U56" s="22">
        <f t="shared" si="38"/>
        <v>44561</v>
      </c>
      <c r="V56" t="s">
        <v>138</v>
      </c>
      <c r="W56" s="27">
        <v>44561</v>
      </c>
      <c r="X56" s="67">
        <v>1.3</v>
      </c>
      <c r="Y56" s="65">
        <v>36</v>
      </c>
      <c r="Z56" s="21">
        <f t="shared" si="39"/>
        <v>44591</v>
      </c>
      <c r="AA56" t="s">
        <v>138</v>
      </c>
      <c r="AB56" s="56">
        <v>44591</v>
      </c>
      <c r="AC56" s="67">
        <v>1.4</v>
      </c>
      <c r="AD56" s="65">
        <v>37</v>
      </c>
      <c r="AE56" s="21">
        <f t="shared" si="40"/>
        <v>44621</v>
      </c>
      <c r="AF56" t="s">
        <v>141</v>
      </c>
      <c r="AG56" s="56">
        <v>44621</v>
      </c>
      <c r="AH56" s="67">
        <v>1.5</v>
      </c>
      <c r="AI56" s="65">
        <v>38</v>
      </c>
      <c r="AJ56" s="28">
        <f t="shared" si="50"/>
        <v>44651</v>
      </c>
      <c r="AO56" s="30">
        <f t="shared" si="41"/>
        <v>44681</v>
      </c>
      <c r="AT56" s="27">
        <f t="shared" si="42"/>
        <v>44711</v>
      </c>
      <c r="AY56" s="21">
        <f t="shared" si="43"/>
        <v>44651</v>
      </c>
      <c r="AZ56" t="s">
        <v>141</v>
      </c>
      <c r="BA56" s="21">
        <v>44651</v>
      </c>
      <c r="BB56" s="67">
        <v>1.5</v>
      </c>
      <c r="BC56" s="65">
        <v>37</v>
      </c>
      <c r="BD56" s="77">
        <f t="shared" si="44"/>
        <v>44681</v>
      </c>
      <c r="BE56" s="66" t="s">
        <v>83</v>
      </c>
      <c r="BF56" s="81">
        <v>44680</v>
      </c>
      <c r="BG56" s="67">
        <v>1.6</v>
      </c>
      <c r="BH56" s="65">
        <v>40</v>
      </c>
      <c r="BI56" s="59">
        <f t="shared" si="45"/>
        <v>44711</v>
      </c>
      <c r="BJ56" s="66" t="s">
        <v>137</v>
      </c>
      <c r="BK56" s="95">
        <v>44711</v>
      </c>
      <c r="BL56" s="67">
        <v>1.5</v>
      </c>
      <c r="BM56" s="65">
        <v>40</v>
      </c>
      <c r="BN56">
        <v>1</v>
      </c>
      <c r="BO56" s="37" t="s">
        <v>130</v>
      </c>
      <c r="CB56" s="34"/>
      <c r="CD56" s="96">
        <v>44713</v>
      </c>
      <c r="CE56" s="87">
        <v>0.375</v>
      </c>
      <c r="CF56" t="s">
        <v>87</v>
      </c>
      <c r="CG56" s="40" t="s">
        <v>233</v>
      </c>
      <c r="CH56">
        <v>35</v>
      </c>
      <c r="CI56">
        <v>215</v>
      </c>
      <c r="CJ56">
        <v>7</v>
      </c>
      <c r="CK56">
        <v>86</v>
      </c>
      <c r="CL56">
        <v>118</v>
      </c>
      <c r="CM56">
        <f t="shared" si="12"/>
        <v>125</v>
      </c>
      <c r="CN56">
        <f>SUM(CI56,CK56)</f>
        <v>301</v>
      </c>
      <c r="CO56" t="s">
        <v>89</v>
      </c>
      <c r="CP56" s="92">
        <f>SUM(CJ56,CK56)</f>
        <v>93</v>
      </c>
      <c r="CQ56">
        <f t="shared" ref="CQ56:CQ60" si="57">SUM(CI56,CL56)</f>
        <v>333</v>
      </c>
      <c r="CR56" s="20">
        <v>44715</v>
      </c>
      <c r="CS56" s="40" t="s">
        <v>90</v>
      </c>
      <c r="CT56" s="40" t="s">
        <v>104</v>
      </c>
      <c r="CZ56" s="40" t="s">
        <v>237</v>
      </c>
    </row>
    <row r="57" spans="1:107" s="103" customFormat="1" ht="15.75" customHeight="1" x14ac:dyDescent="0.25">
      <c r="A57" s="103">
        <v>56</v>
      </c>
      <c r="B57" s="103" t="s">
        <v>77</v>
      </c>
      <c r="C57" s="103" t="s">
        <v>113</v>
      </c>
      <c r="D57" s="104">
        <v>44411</v>
      </c>
      <c r="E57" s="105"/>
      <c r="F57" s="106" t="s">
        <v>202</v>
      </c>
      <c r="G57" s="103" t="s">
        <v>93</v>
      </c>
      <c r="H57" s="103" t="s">
        <v>94</v>
      </c>
      <c r="I57" s="103" t="s">
        <v>82</v>
      </c>
      <c r="J57" s="107">
        <f t="shared" si="35"/>
        <v>44441</v>
      </c>
      <c r="K57" s="107">
        <f t="shared" si="36"/>
        <v>44501</v>
      </c>
      <c r="L57" s="103" t="s">
        <v>83</v>
      </c>
      <c r="M57" s="108">
        <v>44501</v>
      </c>
      <c r="N57" s="103">
        <v>0.7</v>
      </c>
      <c r="O57" s="103">
        <v>29</v>
      </c>
      <c r="P57" s="107">
        <f t="shared" si="37"/>
        <v>44531</v>
      </c>
      <c r="Q57" s="119" t="s">
        <v>83</v>
      </c>
      <c r="R57" s="105">
        <v>44531</v>
      </c>
      <c r="S57" s="103">
        <v>1</v>
      </c>
      <c r="T57" s="103">
        <v>35</v>
      </c>
      <c r="U57" s="109">
        <f t="shared" si="38"/>
        <v>44561</v>
      </c>
      <c r="V57" s="103" t="s">
        <v>138</v>
      </c>
      <c r="W57" s="105">
        <v>44561</v>
      </c>
      <c r="X57" s="110">
        <v>1</v>
      </c>
      <c r="Y57" s="110">
        <v>35</v>
      </c>
      <c r="Z57" s="107">
        <f t="shared" si="39"/>
        <v>44591</v>
      </c>
      <c r="AA57" s="103" t="s">
        <v>138</v>
      </c>
      <c r="AB57" s="112">
        <v>44591</v>
      </c>
      <c r="AC57" s="110">
        <v>1.1000000000000001</v>
      </c>
      <c r="AD57" s="110">
        <v>35</v>
      </c>
      <c r="AE57" s="107">
        <f t="shared" si="40"/>
        <v>44621</v>
      </c>
      <c r="AF57" s="103" t="s">
        <v>141</v>
      </c>
      <c r="AG57" s="112">
        <v>44621</v>
      </c>
      <c r="AH57" s="110">
        <v>1.3</v>
      </c>
      <c r="AI57" s="110">
        <v>37</v>
      </c>
      <c r="AJ57" s="113">
        <f t="shared" si="50"/>
        <v>44651</v>
      </c>
      <c r="AO57" s="114">
        <f t="shared" si="41"/>
        <v>44681</v>
      </c>
      <c r="AT57" s="105">
        <f t="shared" si="42"/>
        <v>44711</v>
      </c>
      <c r="AY57" s="107">
        <f t="shared" si="43"/>
        <v>44651</v>
      </c>
      <c r="AZ57" s="103" t="s">
        <v>141</v>
      </c>
      <c r="BA57" s="107">
        <v>44651</v>
      </c>
      <c r="BB57" s="110">
        <v>1.4</v>
      </c>
      <c r="BC57" s="110">
        <v>38</v>
      </c>
      <c r="BD57" s="115">
        <f t="shared" si="44"/>
        <v>44681</v>
      </c>
      <c r="BE57" s="110" t="s">
        <v>83</v>
      </c>
      <c r="BF57" s="117">
        <v>44680</v>
      </c>
      <c r="BG57" s="110">
        <v>1.4</v>
      </c>
      <c r="BH57" s="110">
        <v>38</v>
      </c>
      <c r="BI57" s="118">
        <f t="shared" si="45"/>
        <v>44711</v>
      </c>
      <c r="BJ57" s="110" t="s">
        <v>137</v>
      </c>
      <c r="BK57" s="125">
        <v>44711</v>
      </c>
      <c r="BL57" s="110">
        <v>1.6</v>
      </c>
      <c r="BM57" s="110">
        <v>38</v>
      </c>
      <c r="BN57" s="103">
        <v>1</v>
      </c>
      <c r="BO57" s="108">
        <v>44534</v>
      </c>
      <c r="BP57" s="108">
        <f t="shared" si="11"/>
        <v>44564</v>
      </c>
      <c r="BQ57" s="108">
        <v>44578</v>
      </c>
      <c r="BR57" s="108" t="s">
        <v>85</v>
      </c>
      <c r="BS57" s="103" t="s">
        <v>86</v>
      </c>
      <c r="BT57" s="103">
        <v>28</v>
      </c>
      <c r="BU57" s="103">
        <v>0</v>
      </c>
      <c r="BV57" s="111"/>
      <c r="CB57" s="120"/>
      <c r="CD57" s="121">
        <v>44713</v>
      </c>
      <c r="CE57" s="122">
        <v>0.45833333333333331</v>
      </c>
      <c r="CF57" s="103" t="s">
        <v>87</v>
      </c>
      <c r="CG57" s="103" t="s">
        <v>234</v>
      </c>
      <c r="CH57" s="103">
        <v>36</v>
      </c>
      <c r="CI57" s="103">
        <v>148</v>
      </c>
      <c r="CJ57" s="103">
        <v>73</v>
      </c>
      <c r="CK57" s="103">
        <v>71</v>
      </c>
      <c r="CL57" s="103">
        <v>134</v>
      </c>
      <c r="CM57" s="103">
        <f t="shared" si="12"/>
        <v>207</v>
      </c>
      <c r="CN57" s="103">
        <f t="shared" si="13"/>
        <v>219</v>
      </c>
      <c r="CO57" s="103" t="s">
        <v>89</v>
      </c>
      <c r="CP57" s="123">
        <f t="shared" ref="CP57:CP60" si="58">SUM(CJ57,CK57)</f>
        <v>144</v>
      </c>
      <c r="CQ57" s="103">
        <f t="shared" si="57"/>
        <v>282</v>
      </c>
      <c r="CR57" s="104">
        <v>44715</v>
      </c>
      <c r="CS57" s="119" t="s">
        <v>90</v>
      </c>
      <c r="CT57" s="119" t="s">
        <v>104</v>
      </c>
      <c r="CZ57" s="119" t="s">
        <v>237</v>
      </c>
      <c r="DA57" s="103">
        <v>0</v>
      </c>
      <c r="DB57" s="119">
        <v>14</v>
      </c>
    </row>
    <row r="58" spans="1:107" s="103" customFormat="1" ht="15.75" customHeight="1" x14ac:dyDescent="0.25">
      <c r="A58" s="103">
        <v>57</v>
      </c>
      <c r="B58" s="103" t="s">
        <v>77</v>
      </c>
      <c r="C58" s="103" t="s">
        <v>113</v>
      </c>
      <c r="D58" s="104">
        <v>44411</v>
      </c>
      <c r="E58" s="105"/>
      <c r="F58" s="106" t="s">
        <v>203</v>
      </c>
      <c r="G58" s="103" t="s">
        <v>93</v>
      </c>
      <c r="H58" s="103" t="s">
        <v>94</v>
      </c>
      <c r="I58" s="103" t="s">
        <v>82</v>
      </c>
      <c r="J58" s="107">
        <f t="shared" si="35"/>
        <v>44441</v>
      </c>
      <c r="K58" s="107">
        <f t="shared" si="36"/>
        <v>44501</v>
      </c>
      <c r="L58" s="103" t="s">
        <v>83</v>
      </c>
      <c r="M58" s="108">
        <v>44501</v>
      </c>
      <c r="N58" s="103">
        <v>0.9</v>
      </c>
      <c r="O58" s="103">
        <v>32</v>
      </c>
      <c r="P58" s="107">
        <f t="shared" si="37"/>
        <v>44531</v>
      </c>
      <c r="Q58" s="119" t="s">
        <v>83</v>
      </c>
      <c r="R58" s="105">
        <v>44531</v>
      </c>
      <c r="S58" s="103">
        <v>1.1000000000000001</v>
      </c>
      <c r="T58" s="103">
        <v>35</v>
      </c>
      <c r="U58" s="109">
        <f t="shared" si="38"/>
        <v>44561</v>
      </c>
      <c r="V58" s="103" t="s">
        <v>138</v>
      </c>
      <c r="W58" s="105">
        <v>44561</v>
      </c>
      <c r="X58" s="110">
        <v>1.1000000000000001</v>
      </c>
      <c r="Y58" s="110">
        <v>35</v>
      </c>
      <c r="Z58" s="107">
        <f t="shared" si="39"/>
        <v>44591</v>
      </c>
      <c r="AA58" s="103" t="s">
        <v>138</v>
      </c>
      <c r="AB58" s="112">
        <v>44591</v>
      </c>
      <c r="AC58" s="110">
        <v>1.1000000000000001</v>
      </c>
      <c r="AD58" s="110">
        <v>35</v>
      </c>
      <c r="AE58" s="107">
        <f t="shared" si="40"/>
        <v>44621</v>
      </c>
      <c r="AF58" s="103" t="s">
        <v>141</v>
      </c>
      <c r="AG58" s="112">
        <v>44621</v>
      </c>
      <c r="AH58" s="110">
        <v>1.3</v>
      </c>
      <c r="AI58" s="110">
        <v>36</v>
      </c>
      <c r="AJ58" s="113">
        <f t="shared" si="50"/>
        <v>44651</v>
      </c>
      <c r="AO58" s="114">
        <f t="shared" si="41"/>
        <v>44681</v>
      </c>
      <c r="AT58" s="105">
        <f t="shared" si="42"/>
        <v>44711</v>
      </c>
      <c r="AY58" s="107">
        <f t="shared" si="43"/>
        <v>44651</v>
      </c>
      <c r="AZ58" s="103" t="s">
        <v>141</v>
      </c>
      <c r="BA58" s="107">
        <v>44651</v>
      </c>
      <c r="BB58" s="110">
        <v>1.4</v>
      </c>
      <c r="BC58" s="110">
        <v>37</v>
      </c>
      <c r="BD58" s="115">
        <f t="shared" si="44"/>
        <v>44681</v>
      </c>
      <c r="BE58" s="110" t="s">
        <v>83</v>
      </c>
      <c r="BF58" s="117">
        <v>44680</v>
      </c>
      <c r="BG58" s="110">
        <v>1.6</v>
      </c>
      <c r="BH58" s="110">
        <v>37</v>
      </c>
      <c r="BI58" s="118">
        <f t="shared" si="45"/>
        <v>44711</v>
      </c>
      <c r="BJ58" s="110" t="s">
        <v>137</v>
      </c>
      <c r="BK58" s="125">
        <v>44711</v>
      </c>
      <c r="BL58" s="110">
        <v>1.7</v>
      </c>
      <c r="BM58" s="110">
        <v>39</v>
      </c>
      <c r="BN58" s="103">
        <v>1</v>
      </c>
      <c r="BO58" s="108">
        <v>44513</v>
      </c>
      <c r="BP58" s="108">
        <f t="shared" si="11"/>
        <v>44543</v>
      </c>
      <c r="BQ58" s="108">
        <v>44579</v>
      </c>
      <c r="BR58" s="108" t="s">
        <v>85</v>
      </c>
      <c r="BS58" s="103" t="s">
        <v>86</v>
      </c>
      <c r="BT58" s="103">
        <v>28</v>
      </c>
      <c r="BU58" s="103">
        <v>0</v>
      </c>
      <c r="BV58" s="111"/>
      <c r="CB58" s="120"/>
      <c r="CD58" s="121">
        <v>44712</v>
      </c>
      <c r="CE58" s="122">
        <v>0.58333333333333337</v>
      </c>
      <c r="CF58" s="119" t="s">
        <v>87</v>
      </c>
      <c r="CG58" s="119" t="s">
        <v>179</v>
      </c>
      <c r="CH58" s="103">
        <v>49</v>
      </c>
      <c r="CI58" s="103">
        <v>249</v>
      </c>
      <c r="CJ58" s="103">
        <v>0</v>
      </c>
      <c r="CK58" s="103">
        <v>88</v>
      </c>
      <c r="CL58" s="103">
        <v>130</v>
      </c>
      <c r="CM58" s="103">
        <f t="shared" si="12"/>
        <v>130</v>
      </c>
      <c r="CN58" s="103">
        <f t="shared" si="13"/>
        <v>337</v>
      </c>
      <c r="CO58" s="103" t="s">
        <v>89</v>
      </c>
      <c r="CP58" s="123">
        <f t="shared" si="58"/>
        <v>88</v>
      </c>
      <c r="CQ58" s="103">
        <f t="shared" si="57"/>
        <v>379</v>
      </c>
      <c r="CR58" s="104">
        <v>44715</v>
      </c>
      <c r="CS58" s="119" t="s">
        <v>90</v>
      </c>
      <c r="CT58" s="119" t="s">
        <v>104</v>
      </c>
      <c r="CZ58" s="119" t="s">
        <v>237</v>
      </c>
      <c r="DA58" s="103">
        <v>0</v>
      </c>
      <c r="DB58" s="119">
        <v>12</v>
      </c>
    </row>
    <row r="59" spans="1:107" ht="15.75" customHeight="1" x14ac:dyDescent="0.25">
      <c r="A59">
        <v>58</v>
      </c>
      <c r="B59" t="s">
        <v>77</v>
      </c>
      <c r="C59" t="s">
        <v>113</v>
      </c>
      <c r="D59" s="20">
        <v>44411</v>
      </c>
      <c r="F59" s="26" t="s">
        <v>204</v>
      </c>
      <c r="G59" t="s">
        <v>98</v>
      </c>
      <c r="H59" t="s">
        <v>94</v>
      </c>
      <c r="I59" t="s">
        <v>82</v>
      </c>
      <c r="J59" s="21">
        <f t="shared" si="35"/>
        <v>44441</v>
      </c>
      <c r="K59" s="21">
        <f t="shared" si="36"/>
        <v>44501</v>
      </c>
      <c r="L59" t="s">
        <v>83</v>
      </c>
      <c r="M59" s="37">
        <v>44501</v>
      </c>
      <c r="N59" s="19">
        <v>0.7</v>
      </c>
      <c r="O59" s="19">
        <v>28</v>
      </c>
      <c r="P59" s="21">
        <f t="shared" si="37"/>
        <v>44531</v>
      </c>
      <c r="Q59" s="40" t="s">
        <v>83</v>
      </c>
      <c r="R59" s="27">
        <v>44531</v>
      </c>
      <c r="S59" s="19">
        <v>1.2</v>
      </c>
      <c r="T59" s="55">
        <v>35</v>
      </c>
      <c r="U59" s="22">
        <f t="shared" si="38"/>
        <v>44561</v>
      </c>
      <c r="V59" t="s">
        <v>138</v>
      </c>
      <c r="W59" s="27">
        <v>44561</v>
      </c>
      <c r="X59" s="67">
        <v>1.5</v>
      </c>
      <c r="Y59" s="65">
        <v>38</v>
      </c>
      <c r="Z59" s="21">
        <f t="shared" si="39"/>
        <v>44591</v>
      </c>
      <c r="AA59" t="s">
        <v>138</v>
      </c>
      <c r="AB59" s="56">
        <v>44591</v>
      </c>
      <c r="AC59" s="67">
        <v>1.6</v>
      </c>
      <c r="AD59" s="65">
        <v>38</v>
      </c>
      <c r="AE59" s="21">
        <f t="shared" si="40"/>
        <v>44621</v>
      </c>
      <c r="AF59" t="s">
        <v>141</v>
      </c>
      <c r="AG59" s="56">
        <v>44621</v>
      </c>
      <c r="AH59" s="67">
        <v>1.8</v>
      </c>
      <c r="AI59" s="65">
        <v>40</v>
      </c>
      <c r="AJ59" s="28">
        <f t="shared" si="50"/>
        <v>44651</v>
      </c>
      <c r="AO59" s="30">
        <f t="shared" si="41"/>
        <v>44681</v>
      </c>
      <c r="AT59" s="27">
        <f t="shared" si="42"/>
        <v>44711</v>
      </c>
      <c r="AY59" s="21">
        <f t="shared" si="43"/>
        <v>44651</v>
      </c>
      <c r="AZ59" t="s">
        <v>141</v>
      </c>
      <c r="BA59" s="21">
        <v>44651</v>
      </c>
      <c r="BB59" s="67">
        <v>2.2000000000000002</v>
      </c>
      <c r="BC59" s="65">
        <v>43</v>
      </c>
      <c r="BD59" s="77">
        <f t="shared" si="44"/>
        <v>44681</v>
      </c>
      <c r="BE59" s="66" t="s">
        <v>83</v>
      </c>
      <c r="BF59" s="81">
        <v>44680</v>
      </c>
      <c r="BG59" s="67">
        <v>2.5</v>
      </c>
      <c r="BH59" s="65">
        <v>44</v>
      </c>
      <c r="BI59" s="59">
        <f t="shared" si="45"/>
        <v>44711</v>
      </c>
      <c r="BJ59" s="66" t="s">
        <v>137</v>
      </c>
      <c r="BK59" s="95">
        <v>44711</v>
      </c>
      <c r="BL59" s="67">
        <v>2.2000000000000002</v>
      </c>
      <c r="BM59" s="65">
        <v>45</v>
      </c>
      <c r="BN59">
        <v>1</v>
      </c>
      <c r="BO59" s="37" t="s">
        <v>130</v>
      </c>
      <c r="CB59" s="34"/>
      <c r="CD59" s="96">
        <v>44712</v>
      </c>
      <c r="CE59" s="87">
        <v>0.45833333333333331</v>
      </c>
      <c r="CF59" s="40" t="s">
        <v>87</v>
      </c>
      <c r="CG59" t="s">
        <v>163</v>
      </c>
      <c r="CH59">
        <v>34</v>
      </c>
      <c r="CI59">
        <v>286</v>
      </c>
      <c r="CJ59">
        <v>0</v>
      </c>
      <c r="CK59">
        <v>0</v>
      </c>
      <c r="CL59">
        <v>278</v>
      </c>
      <c r="CM59">
        <f t="shared" si="12"/>
        <v>278</v>
      </c>
      <c r="CN59">
        <f t="shared" si="13"/>
        <v>286</v>
      </c>
      <c r="CO59" t="s">
        <v>89</v>
      </c>
      <c r="CP59" s="92">
        <f t="shared" si="58"/>
        <v>0</v>
      </c>
      <c r="CQ59">
        <f t="shared" si="57"/>
        <v>564</v>
      </c>
      <c r="CR59" s="20">
        <v>44715</v>
      </c>
      <c r="CS59" s="40" t="s">
        <v>90</v>
      </c>
      <c r="CT59" s="40" t="s">
        <v>104</v>
      </c>
      <c r="CZ59" s="40" t="s">
        <v>237</v>
      </c>
      <c r="DA59">
        <v>0</v>
      </c>
      <c r="DB59">
        <v>16</v>
      </c>
    </row>
    <row r="60" spans="1:107" s="103" customFormat="1" ht="15.75" customHeight="1" x14ac:dyDescent="0.25">
      <c r="A60" s="103">
        <v>59</v>
      </c>
      <c r="B60" s="103" t="s">
        <v>77</v>
      </c>
      <c r="C60" s="103" t="s">
        <v>113</v>
      </c>
      <c r="D60" s="104">
        <v>44411</v>
      </c>
      <c r="E60" s="105"/>
      <c r="F60" s="106" t="s">
        <v>205</v>
      </c>
      <c r="G60" s="103" t="s">
        <v>98</v>
      </c>
      <c r="H60" s="103" t="s">
        <v>94</v>
      </c>
      <c r="I60" s="103" t="s">
        <v>82</v>
      </c>
      <c r="J60" s="107">
        <f t="shared" si="35"/>
        <v>44441</v>
      </c>
      <c r="K60" s="107">
        <f t="shared" si="36"/>
        <v>44501</v>
      </c>
      <c r="L60" s="103" t="s">
        <v>83</v>
      </c>
      <c r="M60" s="108">
        <v>44501</v>
      </c>
      <c r="N60" s="103">
        <v>0.5</v>
      </c>
      <c r="O60" s="103">
        <v>24</v>
      </c>
      <c r="P60" s="107">
        <f t="shared" si="37"/>
        <v>44531</v>
      </c>
      <c r="Q60" s="119" t="s">
        <v>83</v>
      </c>
      <c r="R60" s="105">
        <v>44531</v>
      </c>
      <c r="S60" s="103">
        <v>0.7</v>
      </c>
      <c r="T60" s="103">
        <v>30</v>
      </c>
      <c r="U60" s="109">
        <f t="shared" si="38"/>
        <v>44561</v>
      </c>
      <c r="V60" s="103" t="s">
        <v>138</v>
      </c>
      <c r="W60" s="105">
        <v>44561</v>
      </c>
      <c r="X60" s="110">
        <v>0.7</v>
      </c>
      <c r="Y60" s="110">
        <v>32</v>
      </c>
      <c r="Z60" s="107">
        <f t="shared" si="39"/>
        <v>44591</v>
      </c>
      <c r="AA60" s="103" t="s">
        <v>138</v>
      </c>
      <c r="AB60" s="112">
        <v>44591</v>
      </c>
      <c r="AC60" s="110">
        <v>0.9</v>
      </c>
      <c r="AD60" s="110">
        <v>32</v>
      </c>
      <c r="AE60" s="107">
        <f t="shared" si="40"/>
        <v>44621</v>
      </c>
      <c r="AF60" s="103" t="s">
        <v>141</v>
      </c>
      <c r="AG60" s="112">
        <v>44621</v>
      </c>
      <c r="AH60" s="110">
        <v>1.2</v>
      </c>
      <c r="AI60" s="110">
        <v>35</v>
      </c>
      <c r="AJ60" s="113">
        <f t="shared" si="50"/>
        <v>44651</v>
      </c>
      <c r="AO60" s="114">
        <f t="shared" si="41"/>
        <v>44681</v>
      </c>
      <c r="AT60" s="105">
        <f t="shared" si="42"/>
        <v>44711</v>
      </c>
      <c r="AY60" s="107">
        <f t="shared" si="43"/>
        <v>44651</v>
      </c>
      <c r="AZ60" s="103" t="s">
        <v>141</v>
      </c>
      <c r="BA60" s="107">
        <v>44651</v>
      </c>
      <c r="BB60" s="110">
        <v>1.5</v>
      </c>
      <c r="BC60" s="110">
        <v>39</v>
      </c>
      <c r="BD60" s="115">
        <f t="shared" si="44"/>
        <v>44681</v>
      </c>
      <c r="BE60" s="110" t="s">
        <v>83</v>
      </c>
      <c r="BF60" s="117">
        <v>44680</v>
      </c>
      <c r="BG60" s="110">
        <v>1.7</v>
      </c>
      <c r="BH60" s="110">
        <v>40</v>
      </c>
      <c r="BI60" s="118">
        <f t="shared" si="45"/>
        <v>44711</v>
      </c>
      <c r="BJ60" s="110" t="s">
        <v>137</v>
      </c>
      <c r="BK60" s="125">
        <v>44711</v>
      </c>
      <c r="BL60" s="110">
        <v>2.1</v>
      </c>
      <c r="BM60" s="110">
        <v>41</v>
      </c>
      <c r="BN60" s="103">
        <v>1</v>
      </c>
      <c r="BO60" s="108">
        <v>44534</v>
      </c>
      <c r="BP60" s="108">
        <f t="shared" si="11"/>
        <v>44564</v>
      </c>
      <c r="BQ60" s="108">
        <v>44579</v>
      </c>
      <c r="BR60" s="108" t="s">
        <v>85</v>
      </c>
      <c r="BS60" s="103" t="s">
        <v>86</v>
      </c>
      <c r="BT60" s="103">
        <v>22</v>
      </c>
      <c r="BU60" s="103">
        <v>0</v>
      </c>
      <c r="BV60" s="111"/>
      <c r="CB60" s="120"/>
      <c r="CD60" s="121">
        <v>44713</v>
      </c>
      <c r="CE60" s="122">
        <v>0.5</v>
      </c>
      <c r="CF60" s="119" t="s">
        <v>87</v>
      </c>
      <c r="CG60" s="119" t="s">
        <v>179</v>
      </c>
      <c r="CH60" s="103">
        <v>49</v>
      </c>
      <c r="CI60" s="103">
        <v>298</v>
      </c>
      <c r="CJ60" s="103">
        <v>0</v>
      </c>
      <c r="CK60" s="103">
        <v>0</v>
      </c>
      <c r="CL60" s="103">
        <v>295</v>
      </c>
      <c r="CM60" s="103">
        <f t="shared" si="12"/>
        <v>295</v>
      </c>
      <c r="CN60" s="103">
        <f t="shared" si="13"/>
        <v>298</v>
      </c>
      <c r="CO60" s="103" t="s">
        <v>89</v>
      </c>
      <c r="CP60" s="123">
        <f t="shared" si="58"/>
        <v>0</v>
      </c>
      <c r="CQ60" s="103">
        <f t="shared" si="57"/>
        <v>593</v>
      </c>
      <c r="CR60" s="104">
        <v>44715</v>
      </c>
      <c r="CS60" s="119" t="s">
        <v>90</v>
      </c>
      <c r="CT60" s="119" t="s">
        <v>104</v>
      </c>
      <c r="CZ60" s="119" t="s">
        <v>237</v>
      </c>
      <c r="DA60" s="103">
        <v>7</v>
      </c>
      <c r="DB60" s="103">
        <v>13</v>
      </c>
    </row>
    <row r="61" spans="1:107" s="41" customFormat="1" ht="15.75" customHeight="1" x14ac:dyDescent="0.25">
      <c r="A61" s="41">
        <v>60</v>
      </c>
      <c r="B61" s="41" t="s">
        <v>77</v>
      </c>
      <c r="C61" s="41" t="s">
        <v>113</v>
      </c>
      <c r="D61" s="42">
        <v>44411</v>
      </c>
      <c r="E61" s="43" t="s">
        <v>206</v>
      </c>
      <c r="F61" s="44" t="s">
        <v>207</v>
      </c>
      <c r="G61" s="41" t="s">
        <v>106</v>
      </c>
      <c r="H61" s="41" t="s">
        <v>81</v>
      </c>
      <c r="J61" s="45">
        <f t="shared" si="35"/>
        <v>44441</v>
      </c>
      <c r="K61" s="45">
        <f t="shared" si="36"/>
        <v>44501</v>
      </c>
      <c r="L61" s="41" t="s">
        <v>83</v>
      </c>
      <c r="M61" s="46">
        <v>44501</v>
      </c>
      <c r="N61" s="41">
        <v>0.4</v>
      </c>
      <c r="O61" s="41">
        <v>25</v>
      </c>
      <c r="P61" s="45">
        <f t="shared" si="37"/>
        <v>44531</v>
      </c>
      <c r="R61" s="43"/>
      <c r="U61" s="47">
        <f t="shared" si="38"/>
        <v>44561</v>
      </c>
      <c r="W61" s="43"/>
      <c r="X61" s="68"/>
      <c r="Y61" s="68"/>
      <c r="Z61" s="45">
        <f t="shared" si="39"/>
        <v>44591</v>
      </c>
      <c r="AC61" s="68"/>
      <c r="AD61" s="68"/>
      <c r="AE61" s="45">
        <f t="shared" si="40"/>
        <v>44621</v>
      </c>
      <c r="AH61" s="68"/>
      <c r="AI61" s="68"/>
      <c r="AJ61" s="48">
        <f t="shared" si="50"/>
        <v>44651</v>
      </c>
      <c r="AO61" s="57">
        <f t="shared" si="41"/>
        <v>44681</v>
      </c>
      <c r="AT61" s="43">
        <f t="shared" si="42"/>
        <v>44711</v>
      </c>
      <c r="AY61" s="45">
        <f t="shared" si="43"/>
        <v>44651</v>
      </c>
      <c r="BA61" s="45"/>
      <c r="BB61" s="68"/>
      <c r="BC61" s="68"/>
      <c r="BD61" s="82">
        <f t="shared" si="44"/>
        <v>44681</v>
      </c>
      <c r="BE61" s="68"/>
      <c r="BF61" s="68"/>
      <c r="BG61" s="68"/>
      <c r="BH61" s="68"/>
      <c r="BI61" s="83">
        <f t="shared" si="45"/>
        <v>44711</v>
      </c>
      <c r="BJ61" s="68"/>
      <c r="BK61" s="68"/>
      <c r="BL61" s="68"/>
      <c r="BM61" s="68"/>
      <c r="BN61" s="41">
        <v>0</v>
      </c>
      <c r="BO61" s="46" t="s">
        <v>130</v>
      </c>
      <c r="BP61" s="46"/>
      <c r="BQ61" s="46"/>
      <c r="BR61" s="46"/>
      <c r="BV61" s="97"/>
      <c r="CB61" s="98"/>
      <c r="CD61" s="99"/>
      <c r="CE61" s="100"/>
      <c r="CP61" s="42"/>
    </row>
    <row r="62" spans="1:107" s="41" customFormat="1" ht="15.75" customHeight="1" x14ac:dyDescent="0.25">
      <c r="A62" s="41">
        <v>61</v>
      </c>
      <c r="B62" s="41" t="s">
        <v>77</v>
      </c>
      <c r="C62" s="41" t="s">
        <v>113</v>
      </c>
      <c r="D62" s="42">
        <v>44411</v>
      </c>
      <c r="E62" s="43" t="s">
        <v>208</v>
      </c>
      <c r="F62" s="44" t="s">
        <v>209</v>
      </c>
      <c r="G62" s="41" t="s">
        <v>106</v>
      </c>
      <c r="H62" s="41" t="s">
        <v>81</v>
      </c>
      <c r="J62" s="45">
        <f t="shared" si="35"/>
        <v>44441</v>
      </c>
      <c r="K62" s="45">
        <f t="shared" si="36"/>
        <v>44501</v>
      </c>
      <c r="L62" s="41" t="s">
        <v>83</v>
      </c>
      <c r="M62" s="46">
        <v>44501</v>
      </c>
      <c r="N62" s="41">
        <v>0.4</v>
      </c>
      <c r="O62" s="41">
        <v>25</v>
      </c>
      <c r="P62" s="45">
        <f t="shared" si="37"/>
        <v>44531</v>
      </c>
      <c r="R62" s="43"/>
      <c r="U62" s="47">
        <f t="shared" si="38"/>
        <v>44561</v>
      </c>
      <c r="W62" s="43"/>
      <c r="X62" s="68"/>
      <c r="Y62" s="68"/>
      <c r="Z62" s="45">
        <f t="shared" si="39"/>
        <v>44591</v>
      </c>
      <c r="AC62" s="68"/>
      <c r="AD62" s="68"/>
      <c r="AE62" s="45">
        <f t="shared" si="40"/>
        <v>44621</v>
      </c>
      <c r="AH62" s="68"/>
      <c r="AI62" s="68"/>
      <c r="AJ62" s="48">
        <f t="shared" si="50"/>
        <v>44651</v>
      </c>
      <c r="AO62" s="57">
        <f t="shared" si="41"/>
        <v>44681</v>
      </c>
      <c r="AT62" s="43">
        <f t="shared" si="42"/>
        <v>44711</v>
      </c>
      <c r="AY62" s="45">
        <f t="shared" si="43"/>
        <v>44651</v>
      </c>
      <c r="BA62" s="45"/>
      <c r="BB62" s="68"/>
      <c r="BC62" s="68"/>
      <c r="BD62" s="82">
        <f t="shared" si="44"/>
        <v>44681</v>
      </c>
      <c r="BE62" s="68"/>
      <c r="BF62" s="68"/>
      <c r="BG62" s="68"/>
      <c r="BH62" s="68"/>
      <c r="BI62" s="83">
        <f t="shared" si="45"/>
        <v>44711</v>
      </c>
      <c r="BJ62" s="68"/>
      <c r="BK62" s="68"/>
      <c r="BL62" s="68"/>
      <c r="BM62" s="68"/>
      <c r="BN62" s="41">
        <v>0</v>
      </c>
      <c r="BO62" s="46" t="s">
        <v>130</v>
      </c>
      <c r="BP62" s="46"/>
      <c r="BQ62" s="46"/>
      <c r="BR62" s="46"/>
      <c r="BV62" s="97"/>
      <c r="CB62" s="98"/>
      <c r="CD62" s="99"/>
      <c r="CE62" s="100"/>
      <c r="CP62" s="42"/>
    </row>
    <row r="63" spans="1:107" ht="15.75" customHeight="1" x14ac:dyDescent="0.25">
      <c r="A63">
        <v>62</v>
      </c>
      <c r="B63" t="s">
        <v>77</v>
      </c>
      <c r="C63" t="s">
        <v>113</v>
      </c>
      <c r="D63" s="20">
        <v>44411</v>
      </c>
      <c r="F63" s="26" t="s">
        <v>210</v>
      </c>
      <c r="G63" t="s">
        <v>80</v>
      </c>
      <c r="H63" t="s">
        <v>81</v>
      </c>
      <c r="I63" t="s">
        <v>82</v>
      </c>
      <c r="J63" s="21">
        <f t="shared" si="35"/>
        <v>44441</v>
      </c>
      <c r="K63" s="21">
        <f t="shared" si="36"/>
        <v>44501</v>
      </c>
      <c r="L63" t="s">
        <v>83</v>
      </c>
      <c r="M63" s="37">
        <v>44501</v>
      </c>
      <c r="N63" s="19">
        <v>0.5</v>
      </c>
      <c r="O63" s="19">
        <v>27</v>
      </c>
      <c r="P63" s="21">
        <f t="shared" si="37"/>
        <v>44531</v>
      </c>
      <c r="Q63" s="40" t="s">
        <v>83</v>
      </c>
      <c r="R63" s="27">
        <v>44531</v>
      </c>
      <c r="S63" s="19">
        <v>0.6</v>
      </c>
      <c r="T63" s="19">
        <v>28</v>
      </c>
      <c r="U63" s="22">
        <f t="shared" si="38"/>
        <v>44561</v>
      </c>
      <c r="V63" t="s">
        <v>138</v>
      </c>
      <c r="W63" s="27">
        <v>44561</v>
      </c>
      <c r="X63" s="67">
        <v>0.6</v>
      </c>
      <c r="Y63" s="65">
        <v>30</v>
      </c>
      <c r="Z63" s="21">
        <f t="shared" si="39"/>
        <v>44591</v>
      </c>
      <c r="AA63" t="s">
        <v>138</v>
      </c>
      <c r="AB63" s="56">
        <v>44591</v>
      </c>
      <c r="AC63" s="67">
        <v>0.8</v>
      </c>
      <c r="AD63" s="65">
        <v>31</v>
      </c>
      <c r="AE63" s="21">
        <f t="shared" si="40"/>
        <v>44621</v>
      </c>
      <c r="AF63" t="s">
        <v>141</v>
      </c>
      <c r="AG63" s="56">
        <v>44621</v>
      </c>
      <c r="AH63" s="67">
        <v>1</v>
      </c>
      <c r="AI63" s="65">
        <v>34</v>
      </c>
      <c r="AJ63" s="28">
        <f t="shared" si="50"/>
        <v>44651</v>
      </c>
      <c r="AO63" s="30">
        <f t="shared" si="41"/>
        <v>44681</v>
      </c>
      <c r="AT63" s="27">
        <f t="shared" si="42"/>
        <v>44711</v>
      </c>
      <c r="AY63" s="21">
        <f t="shared" si="43"/>
        <v>44651</v>
      </c>
      <c r="AZ63" t="s">
        <v>141</v>
      </c>
      <c r="BA63" s="21">
        <v>44651</v>
      </c>
      <c r="BB63" s="67">
        <v>1</v>
      </c>
      <c r="BC63" s="65">
        <v>35</v>
      </c>
      <c r="BD63" s="77">
        <f t="shared" si="44"/>
        <v>44681</v>
      </c>
      <c r="BE63" s="66" t="s">
        <v>83</v>
      </c>
      <c r="BF63" s="81">
        <v>44680</v>
      </c>
      <c r="BG63" s="67">
        <v>1.1000000000000001</v>
      </c>
      <c r="BH63" s="65">
        <v>35</v>
      </c>
      <c r="BI63" s="59">
        <f t="shared" si="45"/>
        <v>44711</v>
      </c>
      <c r="BJ63" s="66" t="s">
        <v>137</v>
      </c>
      <c r="BK63" s="95">
        <v>44711</v>
      </c>
      <c r="BL63" s="67">
        <v>1.1000000000000001</v>
      </c>
      <c r="BM63" s="65">
        <v>35</v>
      </c>
      <c r="BN63">
        <v>1</v>
      </c>
      <c r="BO63" s="37" t="s">
        <v>130</v>
      </c>
      <c r="CB63" s="34"/>
      <c r="CD63" s="96">
        <v>44713</v>
      </c>
      <c r="CE63" s="87">
        <v>0.45833333333333331</v>
      </c>
      <c r="CF63" s="40" t="s">
        <v>87</v>
      </c>
      <c r="CG63" t="s">
        <v>234</v>
      </c>
      <c r="CH63">
        <v>36</v>
      </c>
      <c r="CI63">
        <v>103</v>
      </c>
      <c r="CJ63">
        <v>101</v>
      </c>
      <c r="CK63">
        <v>112</v>
      </c>
      <c r="CL63">
        <v>176</v>
      </c>
      <c r="CM63">
        <f>SUM(CJ63,CL63)</f>
        <v>277</v>
      </c>
      <c r="CN63">
        <f>SUM(CI63,CK63)</f>
        <v>215</v>
      </c>
      <c r="CO63" t="s">
        <v>96</v>
      </c>
      <c r="CP63">
        <f>SUM(CI63,CL63)</f>
        <v>279</v>
      </c>
      <c r="CQ63" s="92">
        <f>SUM(CK63,CJ63)</f>
        <v>213</v>
      </c>
      <c r="CR63" s="20">
        <v>44715</v>
      </c>
      <c r="CS63" s="40" t="s">
        <v>90</v>
      </c>
      <c r="CT63" s="40" t="s">
        <v>104</v>
      </c>
      <c r="CZ63" s="40" t="s">
        <v>237</v>
      </c>
      <c r="DA63">
        <v>0</v>
      </c>
      <c r="DB63">
        <v>8</v>
      </c>
    </row>
    <row r="64" spans="1:107" ht="15.75" customHeight="1" x14ac:dyDescent="0.25">
      <c r="A64">
        <v>63</v>
      </c>
      <c r="B64" t="s">
        <v>77</v>
      </c>
      <c r="C64" t="s">
        <v>113</v>
      </c>
      <c r="D64" s="20">
        <v>44411</v>
      </c>
      <c r="F64" s="26" t="s">
        <v>211</v>
      </c>
      <c r="G64" t="s">
        <v>80</v>
      </c>
      <c r="H64" t="s">
        <v>81</v>
      </c>
      <c r="I64" t="s">
        <v>82</v>
      </c>
      <c r="J64" s="21">
        <f t="shared" si="35"/>
        <v>44441</v>
      </c>
      <c r="K64" s="21">
        <f t="shared" si="36"/>
        <v>44501</v>
      </c>
      <c r="L64" t="s">
        <v>83</v>
      </c>
      <c r="M64" s="37">
        <v>44501</v>
      </c>
      <c r="N64" s="19">
        <v>0.3</v>
      </c>
      <c r="O64" s="19">
        <v>23</v>
      </c>
      <c r="P64" s="21">
        <f t="shared" si="37"/>
        <v>44531</v>
      </c>
      <c r="Q64" s="40" t="s">
        <v>83</v>
      </c>
      <c r="R64" s="27">
        <v>44531</v>
      </c>
      <c r="S64" s="19">
        <v>0.5</v>
      </c>
      <c r="T64" s="19">
        <v>25</v>
      </c>
      <c r="U64" s="22">
        <f t="shared" si="38"/>
        <v>44561</v>
      </c>
      <c r="V64" t="s">
        <v>138</v>
      </c>
      <c r="W64" s="27">
        <v>44561</v>
      </c>
      <c r="X64" s="67">
        <v>0.7</v>
      </c>
      <c r="Y64" s="65">
        <v>30</v>
      </c>
      <c r="Z64" s="21">
        <f t="shared" si="39"/>
        <v>44591</v>
      </c>
      <c r="AA64" t="s">
        <v>138</v>
      </c>
      <c r="AB64" s="56">
        <v>44591</v>
      </c>
      <c r="AC64" s="67">
        <v>0.8</v>
      </c>
      <c r="AD64" s="65">
        <v>30</v>
      </c>
      <c r="AE64" s="21">
        <f t="shared" si="40"/>
        <v>44621</v>
      </c>
      <c r="AF64" t="s">
        <v>141</v>
      </c>
      <c r="AG64" s="56">
        <v>44621</v>
      </c>
      <c r="AH64" s="67">
        <v>1</v>
      </c>
      <c r="AI64" s="65">
        <v>33</v>
      </c>
      <c r="AJ64" s="28">
        <f t="shared" si="50"/>
        <v>44651</v>
      </c>
      <c r="AO64" s="30">
        <f t="shared" si="41"/>
        <v>44681</v>
      </c>
      <c r="AT64" s="27">
        <f t="shared" si="42"/>
        <v>44711</v>
      </c>
      <c r="AY64" s="21">
        <f t="shared" si="43"/>
        <v>44651</v>
      </c>
      <c r="AZ64" t="s">
        <v>141</v>
      </c>
      <c r="BA64" s="21">
        <v>44651</v>
      </c>
      <c r="BB64" s="67">
        <v>1.1000000000000001</v>
      </c>
      <c r="BC64" s="65">
        <v>34</v>
      </c>
      <c r="BD64" s="77">
        <f t="shared" si="44"/>
        <v>44681</v>
      </c>
      <c r="BE64" s="66" t="s">
        <v>83</v>
      </c>
      <c r="BF64" s="81">
        <v>44680</v>
      </c>
      <c r="BG64" s="67">
        <v>1.2</v>
      </c>
      <c r="BH64" s="65">
        <v>35</v>
      </c>
      <c r="BI64" s="59">
        <f t="shared" si="45"/>
        <v>44711</v>
      </c>
      <c r="BJ64" s="66" t="s">
        <v>137</v>
      </c>
      <c r="BK64" s="95">
        <v>44711</v>
      </c>
      <c r="BL64" s="67">
        <v>1.3</v>
      </c>
      <c r="BM64" s="65">
        <v>36</v>
      </c>
      <c r="BN64">
        <v>1</v>
      </c>
      <c r="BO64" s="37" t="s">
        <v>130</v>
      </c>
      <c r="CB64" s="34"/>
      <c r="CD64" s="96">
        <v>44714</v>
      </c>
      <c r="CE64" s="87">
        <v>0.58333333333333337</v>
      </c>
      <c r="CF64" s="40" t="s">
        <v>87</v>
      </c>
      <c r="CG64" s="40" t="s">
        <v>179</v>
      </c>
      <c r="CH64">
        <v>49</v>
      </c>
      <c r="CI64">
        <v>77</v>
      </c>
      <c r="CJ64">
        <v>124</v>
      </c>
      <c r="CK64">
        <v>209</v>
      </c>
      <c r="CL64">
        <v>10</v>
      </c>
      <c r="CM64">
        <f t="shared" si="12"/>
        <v>134</v>
      </c>
      <c r="CN64">
        <f t="shared" si="13"/>
        <v>286</v>
      </c>
      <c r="CO64" t="s">
        <v>96</v>
      </c>
      <c r="CP64">
        <f>SUM(CI64,CL64)</f>
        <v>87</v>
      </c>
      <c r="CQ64" s="92">
        <f>SUM(CK64,CJ64)</f>
        <v>333</v>
      </c>
      <c r="CR64" s="20">
        <v>44715</v>
      </c>
      <c r="CS64" s="40" t="s">
        <v>90</v>
      </c>
      <c r="CT64" s="40" t="s">
        <v>104</v>
      </c>
      <c r="CZ64" s="40" t="s">
        <v>237</v>
      </c>
    </row>
    <row r="65" spans="1:108" ht="15.75" customHeight="1" x14ac:dyDescent="0.25">
      <c r="A65">
        <v>64</v>
      </c>
      <c r="B65" t="s">
        <v>77</v>
      </c>
      <c r="C65" t="s">
        <v>113</v>
      </c>
      <c r="D65" s="20">
        <v>44411</v>
      </c>
      <c r="F65" s="26" t="s">
        <v>212</v>
      </c>
      <c r="G65" t="s">
        <v>106</v>
      </c>
      <c r="H65" t="s">
        <v>81</v>
      </c>
      <c r="I65" t="s">
        <v>82</v>
      </c>
      <c r="J65" s="21">
        <f t="shared" si="35"/>
        <v>44441</v>
      </c>
      <c r="K65" s="21">
        <f t="shared" si="36"/>
        <v>44501</v>
      </c>
      <c r="L65" t="s">
        <v>83</v>
      </c>
      <c r="M65" s="37">
        <v>44501</v>
      </c>
      <c r="N65" s="19">
        <v>0.4</v>
      </c>
      <c r="O65" s="19">
        <v>23</v>
      </c>
      <c r="P65" s="21">
        <f t="shared" si="37"/>
        <v>44531</v>
      </c>
      <c r="Q65" s="40" t="s">
        <v>83</v>
      </c>
      <c r="R65" s="27">
        <v>44531</v>
      </c>
      <c r="S65" s="19">
        <v>0.9</v>
      </c>
      <c r="T65" s="55">
        <v>32</v>
      </c>
      <c r="U65" s="22">
        <f t="shared" si="38"/>
        <v>44561</v>
      </c>
      <c r="V65" t="s">
        <v>138</v>
      </c>
      <c r="W65" s="27">
        <v>44561</v>
      </c>
      <c r="X65" s="67">
        <v>1.3</v>
      </c>
      <c r="Y65" s="65">
        <v>36</v>
      </c>
      <c r="Z65" s="21">
        <f t="shared" si="39"/>
        <v>44591</v>
      </c>
      <c r="AA65" t="s">
        <v>138</v>
      </c>
      <c r="AB65" s="56">
        <v>44591</v>
      </c>
      <c r="AC65" s="67">
        <v>1.7</v>
      </c>
      <c r="AD65" s="65">
        <v>39</v>
      </c>
      <c r="AE65" s="21">
        <f t="shared" si="40"/>
        <v>44621</v>
      </c>
      <c r="AF65" t="s">
        <v>141</v>
      </c>
      <c r="AG65" s="56">
        <v>44621</v>
      </c>
      <c r="AH65" s="67">
        <v>2</v>
      </c>
      <c r="AI65" s="65">
        <v>41</v>
      </c>
      <c r="AJ65" s="28">
        <f t="shared" si="50"/>
        <v>44651</v>
      </c>
      <c r="AO65" s="30">
        <f t="shared" si="41"/>
        <v>44681</v>
      </c>
      <c r="AT65" s="27">
        <f t="shared" si="42"/>
        <v>44711</v>
      </c>
      <c r="AY65" s="21">
        <f t="shared" si="43"/>
        <v>44651</v>
      </c>
      <c r="AZ65" t="s">
        <v>141</v>
      </c>
      <c r="BA65" s="21">
        <v>44651</v>
      </c>
      <c r="BB65" s="67">
        <v>2.2000000000000002</v>
      </c>
      <c r="BC65" s="65">
        <v>44</v>
      </c>
      <c r="BD65" s="77">
        <f t="shared" si="44"/>
        <v>44681</v>
      </c>
      <c r="BE65" s="66" t="s">
        <v>83</v>
      </c>
      <c r="BF65" s="81">
        <v>44680</v>
      </c>
      <c r="BG65" s="67">
        <v>2.4</v>
      </c>
      <c r="BH65" s="65">
        <v>44</v>
      </c>
      <c r="BI65" s="59">
        <f t="shared" si="45"/>
        <v>44711</v>
      </c>
      <c r="BJ65" s="66" t="s">
        <v>137</v>
      </c>
      <c r="BK65" s="95">
        <v>44711</v>
      </c>
      <c r="BL65" s="67">
        <v>2.2999999999999998</v>
      </c>
      <c r="BM65" s="65">
        <v>44</v>
      </c>
      <c r="BN65">
        <v>1</v>
      </c>
      <c r="BO65" s="37" t="s">
        <v>130</v>
      </c>
      <c r="CB65" s="34"/>
      <c r="CD65" s="96">
        <v>44713</v>
      </c>
      <c r="CE65" s="87">
        <v>0.5</v>
      </c>
      <c r="CF65" s="40" t="s">
        <v>87</v>
      </c>
      <c r="CG65" t="s">
        <v>234</v>
      </c>
      <c r="CH65">
        <v>36</v>
      </c>
      <c r="CI65">
        <v>176</v>
      </c>
      <c r="CJ65">
        <v>30</v>
      </c>
      <c r="CK65">
        <v>37</v>
      </c>
      <c r="CL65">
        <v>122</v>
      </c>
      <c r="CM65">
        <f t="shared" si="12"/>
        <v>152</v>
      </c>
      <c r="CN65">
        <f t="shared" si="13"/>
        <v>213</v>
      </c>
      <c r="CO65" t="s">
        <v>89</v>
      </c>
      <c r="CP65" s="92">
        <f t="shared" ref="CP65" si="59">SUM(CJ65,CK65)</f>
        <v>67</v>
      </c>
      <c r="CQ65">
        <f t="shared" ref="CQ65" si="60">SUM(CI65,CL65)</f>
        <v>298</v>
      </c>
      <c r="CR65" s="20">
        <v>44715</v>
      </c>
      <c r="CS65" s="40" t="s">
        <v>90</v>
      </c>
      <c r="CT65" s="40" t="s">
        <v>104</v>
      </c>
      <c r="CZ65" s="40" t="s">
        <v>237</v>
      </c>
    </row>
    <row r="66" spans="1:108" s="103" customFormat="1" ht="15.75" customHeight="1" x14ac:dyDescent="0.25">
      <c r="A66" s="103">
        <v>65</v>
      </c>
      <c r="B66" s="103" t="s">
        <v>77</v>
      </c>
      <c r="C66" s="103" t="s">
        <v>113</v>
      </c>
      <c r="D66" s="104">
        <v>44411</v>
      </c>
      <c r="E66" s="105"/>
      <c r="F66" s="106" t="s">
        <v>213</v>
      </c>
      <c r="G66" s="103" t="s">
        <v>106</v>
      </c>
      <c r="H66" s="103" t="s">
        <v>81</v>
      </c>
      <c r="I66" s="103" t="s">
        <v>82</v>
      </c>
      <c r="J66" s="107">
        <f t="shared" ref="J66:J81" si="61">D66 + 30</f>
        <v>44441</v>
      </c>
      <c r="K66" s="107">
        <f t="shared" ref="K66:K81" si="62">D66 + 90</f>
        <v>44501</v>
      </c>
      <c r="L66" s="103" t="s">
        <v>83</v>
      </c>
      <c r="M66" s="108">
        <v>44501</v>
      </c>
      <c r="N66" s="103">
        <v>0.6</v>
      </c>
      <c r="O66" s="103">
        <v>26</v>
      </c>
      <c r="P66" s="107">
        <f t="shared" ref="P66:P81" si="63">D66 + 120</f>
        <v>44531</v>
      </c>
      <c r="Q66" s="119" t="s">
        <v>83</v>
      </c>
      <c r="R66" s="105">
        <v>44531</v>
      </c>
      <c r="S66" s="103">
        <v>1</v>
      </c>
      <c r="T66" s="103">
        <v>34</v>
      </c>
      <c r="U66" s="109">
        <f t="shared" ref="U66:U81" si="64">D66 + 150</f>
        <v>44561</v>
      </c>
      <c r="V66" s="103" t="s">
        <v>138</v>
      </c>
      <c r="W66" s="105">
        <v>44561</v>
      </c>
      <c r="X66" s="110">
        <v>1.1000000000000001</v>
      </c>
      <c r="Y66" s="110">
        <v>33</v>
      </c>
      <c r="Z66" s="107">
        <f t="shared" ref="Z66:Z81" si="65">D66+180</f>
        <v>44591</v>
      </c>
      <c r="AA66" s="103" t="s">
        <v>138</v>
      </c>
      <c r="AB66" s="112">
        <v>44591</v>
      </c>
      <c r="AC66" s="110">
        <v>1</v>
      </c>
      <c r="AD66" s="110">
        <v>35</v>
      </c>
      <c r="AE66" s="107">
        <f t="shared" ref="AE66:AE81" si="66" xml:space="preserve"> D66 + 210</f>
        <v>44621</v>
      </c>
      <c r="AF66" s="103" t="s">
        <v>141</v>
      </c>
      <c r="AG66" s="112">
        <v>44621</v>
      </c>
      <c r="AH66" s="110">
        <v>1.3</v>
      </c>
      <c r="AI66" s="110">
        <v>36</v>
      </c>
      <c r="AJ66" s="113">
        <f t="shared" si="50"/>
        <v>44651</v>
      </c>
      <c r="AO66" s="114">
        <f t="shared" ref="AO66:AO81" si="67">D66+270</f>
        <v>44681</v>
      </c>
      <c r="AT66" s="105">
        <f t="shared" ref="AT66:AT81" si="68">D66+300</f>
        <v>44711</v>
      </c>
      <c r="AY66" s="107">
        <f t="shared" ref="AY66:AY81" si="69" xml:space="preserve"> D66 + 240</f>
        <v>44651</v>
      </c>
      <c r="AZ66" s="103" t="s">
        <v>141</v>
      </c>
      <c r="BA66" s="107">
        <v>44651</v>
      </c>
      <c r="BB66" s="110">
        <v>1.3</v>
      </c>
      <c r="BC66" s="110">
        <v>37</v>
      </c>
      <c r="BD66" s="115">
        <f t="shared" ref="BD66:BD81" si="70" xml:space="preserve"> D66 + 270</f>
        <v>44681</v>
      </c>
      <c r="BE66" s="110" t="s">
        <v>83</v>
      </c>
      <c r="BF66" s="117">
        <v>44680</v>
      </c>
      <c r="BG66" s="110">
        <v>1.4</v>
      </c>
      <c r="BH66" s="110">
        <v>38</v>
      </c>
      <c r="BI66" s="118">
        <f t="shared" ref="BI66:BI81" si="71" xml:space="preserve"> D66 + 300</f>
        <v>44711</v>
      </c>
      <c r="BJ66" s="110" t="s">
        <v>137</v>
      </c>
      <c r="BK66" s="125">
        <v>44711</v>
      </c>
      <c r="BL66" s="110">
        <v>1.4</v>
      </c>
      <c r="BM66" s="110">
        <v>38</v>
      </c>
      <c r="BN66" s="103">
        <v>1</v>
      </c>
      <c r="BO66" s="108">
        <v>44534</v>
      </c>
      <c r="BP66" s="108">
        <f t="shared" si="11"/>
        <v>44564</v>
      </c>
      <c r="BQ66" s="108">
        <v>44579</v>
      </c>
      <c r="BR66" s="108" t="s">
        <v>100</v>
      </c>
      <c r="BS66" s="103" t="s">
        <v>148</v>
      </c>
      <c r="BT66" s="103">
        <v>32</v>
      </c>
      <c r="BU66" s="103">
        <v>0</v>
      </c>
      <c r="BV66" s="111"/>
      <c r="CB66" s="120"/>
      <c r="CD66" s="121">
        <v>44712</v>
      </c>
      <c r="CE66" s="122">
        <v>0.45833333333333331</v>
      </c>
      <c r="CF66" s="119" t="s">
        <v>87</v>
      </c>
      <c r="CG66" s="103" t="s">
        <v>163</v>
      </c>
      <c r="CH66" s="103">
        <v>34</v>
      </c>
      <c r="CI66" s="103">
        <v>78</v>
      </c>
      <c r="CJ66" s="103">
        <v>175</v>
      </c>
      <c r="CK66" s="103">
        <v>88</v>
      </c>
      <c r="CL66" s="103">
        <v>102</v>
      </c>
      <c r="CM66" s="103">
        <f t="shared" si="12"/>
        <v>277</v>
      </c>
      <c r="CN66" s="103">
        <f t="shared" si="13"/>
        <v>166</v>
      </c>
      <c r="CO66" s="103" t="s">
        <v>96</v>
      </c>
      <c r="CP66" s="103">
        <f>SUM(CI66,CL66)</f>
        <v>180</v>
      </c>
      <c r="CQ66" s="123">
        <f>SUM(CK66,CJ66)</f>
        <v>263</v>
      </c>
      <c r="CR66" s="104">
        <v>44715</v>
      </c>
      <c r="CS66" s="119" t="s">
        <v>90</v>
      </c>
      <c r="CT66" s="119" t="s">
        <v>104</v>
      </c>
      <c r="CZ66" s="119" t="s">
        <v>237</v>
      </c>
      <c r="DA66" s="103">
        <v>5</v>
      </c>
      <c r="DB66" s="103">
        <v>9</v>
      </c>
      <c r="DC66" s="103">
        <v>5</v>
      </c>
    </row>
    <row r="67" spans="1:108" s="103" customFormat="1" ht="15.75" customHeight="1" x14ac:dyDescent="0.25">
      <c r="A67" s="103">
        <v>66</v>
      </c>
      <c r="B67" s="103" t="s">
        <v>77</v>
      </c>
      <c r="C67" s="103" t="s">
        <v>113</v>
      </c>
      <c r="D67" s="104">
        <v>44402</v>
      </c>
      <c r="E67" s="105"/>
      <c r="F67" s="106" t="s">
        <v>214</v>
      </c>
      <c r="G67" s="103" t="s">
        <v>93</v>
      </c>
      <c r="H67" s="103" t="s">
        <v>94</v>
      </c>
      <c r="I67" s="103" t="s">
        <v>82</v>
      </c>
      <c r="J67" s="107">
        <f t="shared" si="61"/>
        <v>44432</v>
      </c>
      <c r="K67" s="107">
        <f t="shared" si="62"/>
        <v>44492</v>
      </c>
      <c r="L67" s="103" t="s">
        <v>116</v>
      </c>
      <c r="M67" s="108">
        <v>44493</v>
      </c>
      <c r="N67" s="103">
        <v>1</v>
      </c>
      <c r="O67" s="103">
        <v>32</v>
      </c>
      <c r="P67" s="107">
        <f t="shared" si="63"/>
        <v>44522</v>
      </c>
      <c r="Q67" s="103" t="s">
        <v>116</v>
      </c>
      <c r="R67" s="105">
        <v>44523</v>
      </c>
      <c r="S67" s="103">
        <v>1.3</v>
      </c>
      <c r="T67" s="103">
        <v>37</v>
      </c>
      <c r="U67" s="109">
        <f t="shared" si="64"/>
        <v>44552</v>
      </c>
      <c r="V67" s="103" t="s">
        <v>116</v>
      </c>
      <c r="W67" s="105">
        <v>44553</v>
      </c>
      <c r="X67" s="110">
        <v>1.5</v>
      </c>
      <c r="Y67" s="110">
        <v>38</v>
      </c>
      <c r="Z67" s="107">
        <f t="shared" si="65"/>
        <v>44582</v>
      </c>
      <c r="AA67" s="103" t="s">
        <v>116</v>
      </c>
      <c r="AB67" s="112">
        <v>44583</v>
      </c>
      <c r="AC67" s="110">
        <v>1.4</v>
      </c>
      <c r="AD67" s="110">
        <v>40</v>
      </c>
      <c r="AE67" s="107">
        <f t="shared" si="66"/>
        <v>44612</v>
      </c>
      <c r="AF67" s="103" t="s">
        <v>116</v>
      </c>
      <c r="AG67" s="112">
        <v>44613</v>
      </c>
      <c r="AH67" s="110">
        <v>1.5</v>
      </c>
      <c r="AI67" s="110">
        <v>40</v>
      </c>
      <c r="AJ67" s="113">
        <f t="shared" si="50"/>
        <v>44651</v>
      </c>
      <c r="AO67" s="114">
        <f t="shared" si="67"/>
        <v>44672</v>
      </c>
      <c r="AT67" s="105">
        <f t="shared" si="68"/>
        <v>44702</v>
      </c>
      <c r="AY67" s="107">
        <f t="shared" si="69"/>
        <v>44642</v>
      </c>
      <c r="AZ67" s="119" t="s">
        <v>84</v>
      </c>
      <c r="BA67" s="107">
        <v>44643</v>
      </c>
      <c r="BB67" s="110">
        <v>1.6</v>
      </c>
      <c r="BC67" s="110">
        <v>40</v>
      </c>
      <c r="BD67" s="115">
        <f t="shared" si="70"/>
        <v>44672</v>
      </c>
      <c r="BE67" s="110" t="s">
        <v>84</v>
      </c>
      <c r="BF67" s="117">
        <v>44673</v>
      </c>
      <c r="BG67" s="110">
        <v>1.6</v>
      </c>
      <c r="BH67" s="110">
        <v>40</v>
      </c>
      <c r="BI67" s="118">
        <f t="shared" si="71"/>
        <v>44702</v>
      </c>
      <c r="BJ67" s="110" t="s">
        <v>83</v>
      </c>
      <c r="BK67" s="125">
        <v>44703</v>
      </c>
      <c r="BL67" s="110">
        <v>1.6</v>
      </c>
      <c r="BM67" s="110">
        <v>40</v>
      </c>
      <c r="BN67" s="103">
        <v>1</v>
      </c>
      <c r="BO67" s="108">
        <v>44497</v>
      </c>
      <c r="BP67" s="108">
        <f t="shared" ref="BP67:BP81" si="72">BO67 + 30</f>
        <v>44527</v>
      </c>
      <c r="BQ67" s="108">
        <v>44530</v>
      </c>
      <c r="BR67" s="108" t="s">
        <v>85</v>
      </c>
      <c r="BS67" s="103" t="s">
        <v>86</v>
      </c>
      <c r="BT67" s="103">
        <v>21</v>
      </c>
      <c r="BU67" s="103">
        <v>0</v>
      </c>
      <c r="BV67" s="111"/>
      <c r="CB67" s="120"/>
      <c r="CD67" s="121">
        <v>44708</v>
      </c>
      <c r="CE67" s="122">
        <v>0.5</v>
      </c>
      <c r="CF67" s="119" t="s">
        <v>87</v>
      </c>
      <c r="CG67" s="103" t="s">
        <v>193</v>
      </c>
      <c r="CH67" s="103">
        <v>35</v>
      </c>
      <c r="CI67" s="103">
        <v>191</v>
      </c>
      <c r="CJ67" s="103">
        <v>14</v>
      </c>
      <c r="CK67" s="103">
        <v>145</v>
      </c>
      <c r="CL67" s="103">
        <v>85</v>
      </c>
      <c r="CM67" s="103">
        <f t="shared" ref="CM67:CM81" si="73">SUM(CJ67,CL67)</f>
        <v>99</v>
      </c>
      <c r="CN67" s="103">
        <f t="shared" si="13"/>
        <v>336</v>
      </c>
      <c r="CO67" s="103" t="s">
        <v>96</v>
      </c>
      <c r="CP67" s="103">
        <f>SUM(CI67,CL67)</f>
        <v>276</v>
      </c>
      <c r="CQ67" s="123">
        <f>SUM(CK67,CJ67)</f>
        <v>159</v>
      </c>
      <c r="CR67" s="104">
        <v>44708</v>
      </c>
      <c r="CS67" s="119" t="s">
        <v>90</v>
      </c>
      <c r="CT67" s="119" t="s">
        <v>104</v>
      </c>
      <c r="CZ67" s="119" t="s">
        <v>237</v>
      </c>
      <c r="DA67" s="103">
        <v>2</v>
      </c>
      <c r="DB67" s="119">
        <v>6</v>
      </c>
    </row>
    <row r="68" spans="1:108" ht="15.75" customHeight="1" x14ac:dyDescent="0.25">
      <c r="A68">
        <v>67</v>
      </c>
      <c r="B68" t="s">
        <v>77</v>
      </c>
      <c r="C68" t="s">
        <v>113</v>
      </c>
      <c r="D68" s="20">
        <v>44411</v>
      </c>
      <c r="F68" s="26" t="s">
        <v>215</v>
      </c>
      <c r="G68" t="s">
        <v>80</v>
      </c>
      <c r="H68" t="s">
        <v>81</v>
      </c>
      <c r="I68" t="s">
        <v>82</v>
      </c>
      <c r="J68" s="21">
        <f t="shared" si="61"/>
        <v>44441</v>
      </c>
      <c r="K68" s="21">
        <f t="shared" si="62"/>
        <v>44501</v>
      </c>
      <c r="L68" t="s">
        <v>83</v>
      </c>
      <c r="M68" s="37">
        <v>44501</v>
      </c>
      <c r="N68" s="19">
        <v>0.4</v>
      </c>
      <c r="O68" s="19">
        <v>23</v>
      </c>
      <c r="P68" s="21">
        <f t="shared" si="63"/>
        <v>44531</v>
      </c>
      <c r="Q68" s="40" t="s">
        <v>83</v>
      </c>
      <c r="R68" s="27">
        <v>44531</v>
      </c>
      <c r="S68" s="19">
        <v>1</v>
      </c>
      <c r="T68" s="55">
        <v>33</v>
      </c>
      <c r="U68" s="22">
        <f t="shared" si="64"/>
        <v>44561</v>
      </c>
      <c r="V68" t="s">
        <v>138</v>
      </c>
      <c r="W68" s="27">
        <v>44561</v>
      </c>
      <c r="X68" s="67">
        <v>1.3</v>
      </c>
      <c r="Y68" s="65">
        <v>37</v>
      </c>
      <c r="Z68" s="21">
        <f t="shared" si="65"/>
        <v>44591</v>
      </c>
      <c r="AA68" t="s">
        <v>138</v>
      </c>
      <c r="AB68" s="56">
        <v>44591</v>
      </c>
      <c r="AC68" s="67">
        <v>1.5</v>
      </c>
      <c r="AD68" s="65">
        <v>38</v>
      </c>
      <c r="AE68" s="21">
        <f t="shared" si="66"/>
        <v>44621</v>
      </c>
      <c r="AF68" t="s">
        <v>141</v>
      </c>
      <c r="AG68" s="56">
        <v>44621</v>
      </c>
      <c r="AH68" s="67">
        <v>1.6</v>
      </c>
      <c r="AI68" s="65">
        <v>41</v>
      </c>
      <c r="AJ68" s="28">
        <f t="shared" si="50"/>
        <v>44651</v>
      </c>
      <c r="AO68" s="30">
        <f t="shared" si="67"/>
        <v>44681</v>
      </c>
      <c r="AT68" s="27">
        <f t="shared" si="68"/>
        <v>44711</v>
      </c>
      <c r="AY68" s="21">
        <f t="shared" si="69"/>
        <v>44651</v>
      </c>
      <c r="AZ68" t="s">
        <v>141</v>
      </c>
      <c r="BA68" s="21">
        <v>44651</v>
      </c>
      <c r="BB68" s="67">
        <v>1.6</v>
      </c>
      <c r="BC68" s="65">
        <v>40</v>
      </c>
      <c r="BD68" s="77">
        <f t="shared" si="70"/>
        <v>44681</v>
      </c>
      <c r="BE68" s="66" t="s">
        <v>83</v>
      </c>
      <c r="BF68" s="81">
        <v>44680</v>
      </c>
      <c r="BG68" s="67">
        <v>1.7</v>
      </c>
      <c r="BH68" s="65">
        <v>44</v>
      </c>
      <c r="BI68" s="59">
        <f t="shared" si="71"/>
        <v>44711</v>
      </c>
      <c r="BJ68" s="66" t="s">
        <v>137</v>
      </c>
      <c r="BK68" s="95">
        <v>44711</v>
      </c>
      <c r="BL68" s="67">
        <v>1.5</v>
      </c>
      <c r="BM68" s="65">
        <v>41</v>
      </c>
      <c r="BN68">
        <v>1</v>
      </c>
      <c r="BO68" s="37" t="s">
        <v>130</v>
      </c>
      <c r="CB68" s="34"/>
      <c r="CD68" s="96">
        <v>44714</v>
      </c>
      <c r="CE68" s="87">
        <v>0.58333333333333337</v>
      </c>
      <c r="CF68" s="40" t="s">
        <v>87</v>
      </c>
      <c r="CG68" s="40" t="s">
        <v>179</v>
      </c>
      <c r="CH68">
        <v>49</v>
      </c>
      <c r="CI68">
        <v>106</v>
      </c>
      <c r="CJ68">
        <v>51</v>
      </c>
      <c r="CK68">
        <v>121</v>
      </c>
      <c r="CL68">
        <v>89</v>
      </c>
      <c r="CM68">
        <f t="shared" si="73"/>
        <v>140</v>
      </c>
      <c r="CN68">
        <f t="shared" si="13"/>
        <v>227</v>
      </c>
      <c r="CO68" t="s">
        <v>96</v>
      </c>
      <c r="CP68">
        <f>SUM(CI68,CL68)</f>
        <v>195</v>
      </c>
      <c r="CQ68" s="92">
        <f>SUM(CK68,CJ68)</f>
        <v>172</v>
      </c>
      <c r="CR68" s="20">
        <v>44715</v>
      </c>
      <c r="CS68" s="40" t="s">
        <v>90</v>
      </c>
      <c r="CT68" s="40" t="s">
        <v>104</v>
      </c>
      <c r="CZ68" s="40" t="s">
        <v>237</v>
      </c>
      <c r="DA68">
        <v>0</v>
      </c>
      <c r="DB68">
        <v>14</v>
      </c>
      <c r="DC68">
        <v>0</v>
      </c>
    </row>
    <row r="69" spans="1:108" ht="14.45" customHeight="1" x14ac:dyDescent="0.25">
      <c r="A69">
        <v>68</v>
      </c>
      <c r="B69" t="s">
        <v>77</v>
      </c>
      <c r="C69" t="s">
        <v>113</v>
      </c>
      <c r="D69" s="20">
        <v>44411</v>
      </c>
      <c r="F69" s="26" t="s">
        <v>216</v>
      </c>
      <c r="G69" t="s">
        <v>93</v>
      </c>
      <c r="H69" t="s">
        <v>94</v>
      </c>
      <c r="I69" t="s">
        <v>82</v>
      </c>
      <c r="J69" s="21">
        <f t="shared" si="61"/>
        <v>44441</v>
      </c>
      <c r="K69" s="21">
        <f t="shared" si="62"/>
        <v>44501</v>
      </c>
      <c r="L69" t="s">
        <v>83</v>
      </c>
      <c r="M69" s="37">
        <v>44501</v>
      </c>
      <c r="N69" s="19">
        <v>0.4</v>
      </c>
      <c r="O69" s="19">
        <v>25</v>
      </c>
      <c r="P69" s="21">
        <f t="shared" si="63"/>
        <v>44531</v>
      </c>
      <c r="Q69" s="40" t="s">
        <v>83</v>
      </c>
      <c r="R69" s="27">
        <v>44531</v>
      </c>
      <c r="S69" s="19">
        <v>0.5</v>
      </c>
      <c r="T69" s="19">
        <v>27</v>
      </c>
      <c r="U69" s="22">
        <f t="shared" si="64"/>
        <v>44561</v>
      </c>
      <c r="V69" t="s">
        <v>138</v>
      </c>
      <c r="W69" s="27">
        <v>44561</v>
      </c>
      <c r="X69" s="67">
        <v>0.6</v>
      </c>
      <c r="Y69" s="65">
        <v>30</v>
      </c>
      <c r="Z69" s="21">
        <f t="shared" si="65"/>
        <v>44591</v>
      </c>
      <c r="AA69" t="s">
        <v>138</v>
      </c>
      <c r="AB69" s="56">
        <v>44591</v>
      </c>
      <c r="AC69" s="67">
        <v>0.6</v>
      </c>
      <c r="AD69" s="65">
        <v>30</v>
      </c>
      <c r="AE69" s="21">
        <f t="shared" si="66"/>
        <v>44621</v>
      </c>
      <c r="AF69" t="s">
        <v>141</v>
      </c>
      <c r="AG69" s="56">
        <v>44621</v>
      </c>
      <c r="AH69" s="67">
        <v>0.9</v>
      </c>
      <c r="AI69" s="65">
        <v>32</v>
      </c>
      <c r="AJ69" s="28">
        <f t="shared" si="50"/>
        <v>44642</v>
      </c>
      <c r="AO69" s="30">
        <f t="shared" si="67"/>
        <v>44681</v>
      </c>
      <c r="AT69" s="27">
        <f t="shared" si="68"/>
        <v>44711</v>
      </c>
      <c r="AY69" s="21">
        <f t="shared" si="69"/>
        <v>44651</v>
      </c>
      <c r="AZ69" t="s">
        <v>141</v>
      </c>
      <c r="BA69" s="21">
        <v>44651</v>
      </c>
      <c r="BB69" s="67">
        <v>1</v>
      </c>
      <c r="BC69" s="65">
        <v>32</v>
      </c>
      <c r="BD69" s="77">
        <f t="shared" si="70"/>
        <v>44681</v>
      </c>
      <c r="BE69" s="66" t="s">
        <v>83</v>
      </c>
      <c r="BF69" s="81">
        <v>44680</v>
      </c>
      <c r="BG69" s="67">
        <v>1.1000000000000001</v>
      </c>
      <c r="BH69" s="65">
        <v>35</v>
      </c>
      <c r="BI69" s="59">
        <f t="shared" si="71"/>
        <v>44711</v>
      </c>
      <c r="BJ69" s="66" t="s">
        <v>137</v>
      </c>
      <c r="BK69" s="95">
        <v>44711</v>
      </c>
      <c r="BL69" s="67">
        <v>1.1000000000000001</v>
      </c>
      <c r="BM69" s="65">
        <v>35</v>
      </c>
      <c r="BN69">
        <v>1</v>
      </c>
      <c r="BO69" s="37" t="s">
        <v>130</v>
      </c>
      <c r="CB69" s="34"/>
      <c r="CD69" s="96">
        <v>44713</v>
      </c>
      <c r="CE69" s="87">
        <v>0.375</v>
      </c>
      <c r="CF69" s="40" t="s">
        <v>87</v>
      </c>
      <c r="CG69" s="40" t="s">
        <v>233</v>
      </c>
      <c r="CH69">
        <v>35</v>
      </c>
      <c r="CI69">
        <v>279</v>
      </c>
      <c r="CJ69">
        <v>0</v>
      </c>
      <c r="CK69">
        <v>196</v>
      </c>
      <c r="CL69">
        <v>89</v>
      </c>
      <c r="CM69">
        <f>SUM(CJ69,CL69)</f>
        <v>89</v>
      </c>
      <c r="CN69">
        <f>SUM(CI69,CK69)</f>
        <v>475</v>
      </c>
      <c r="CO69" t="s">
        <v>89</v>
      </c>
      <c r="CP69" s="92">
        <f t="shared" ref="CP69" si="74">SUM(CJ69,CK69)</f>
        <v>196</v>
      </c>
      <c r="CQ69">
        <f t="shared" ref="CQ69" si="75">SUM(CI69,CL69)</f>
        <v>368</v>
      </c>
      <c r="CR69" s="20">
        <v>44715</v>
      </c>
      <c r="CS69" s="40" t="s">
        <v>90</v>
      </c>
      <c r="CT69" s="40" t="s">
        <v>104</v>
      </c>
      <c r="CZ69" s="40" t="s">
        <v>237</v>
      </c>
      <c r="DA69">
        <v>0</v>
      </c>
      <c r="DB69" s="40">
        <v>7</v>
      </c>
    </row>
    <row r="70" spans="1:108" s="41" customFormat="1" ht="15.75" customHeight="1" x14ac:dyDescent="0.25">
      <c r="A70" s="41">
        <v>69</v>
      </c>
      <c r="B70" s="41" t="s">
        <v>77</v>
      </c>
      <c r="C70" s="41" t="s">
        <v>113</v>
      </c>
      <c r="D70" s="42">
        <v>44411</v>
      </c>
      <c r="E70" s="43">
        <v>44459</v>
      </c>
      <c r="F70" s="44" t="s">
        <v>217</v>
      </c>
      <c r="G70" s="41" t="s">
        <v>106</v>
      </c>
      <c r="H70" s="41" t="s">
        <v>81</v>
      </c>
      <c r="J70" s="45">
        <f t="shared" si="61"/>
        <v>44441</v>
      </c>
      <c r="K70" s="45">
        <f t="shared" si="62"/>
        <v>44501</v>
      </c>
      <c r="M70" s="46"/>
      <c r="P70" s="45">
        <f t="shared" si="63"/>
        <v>44531</v>
      </c>
      <c r="R70" s="43"/>
      <c r="U70" s="47">
        <f t="shared" si="64"/>
        <v>44561</v>
      </c>
      <c r="W70" s="43"/>
      <c r="X70" s="68"/>
      <c r="Y70" s="68"/>
      <c r="Z70" s="45">
        <f t="shared" si="65"/>
        <v>44591</v>
      </c>
      <c r="AC70" s="68"/>
      <c r="AD70" s="68"/>
      <c r="AE70" s="45">
        <f t="shared" si="66"/>
        <v>44621</v>
      </c>
      <c r="AH70" s="68"/>
      <c r="AI70" s="68"/>
      <c r="AJ70" s="48">
        <f t="shared" ref="AJ70:AJ81" si="76">D68+240</f>
        <v>44651</v>
      </c>
      <c r="AO70" s="57">
        <f t="shared" si="67"/>
        <v>44681</v>
      </c>
      <c r="AT70" s="43">
        <f t="shared" si="68"/>
        <v>44711</v>
      </c>
      <c r="AY70" s="45">
        <f t="shared" si="69"/>
        <v>44651</v>
      </c>
      <c r="BA70" s="45"/>
      <c r="BB70" s="68"/>
      <c r="BC70" s="68"/>
      <c r="BD70" s="82">
        <f t="shared" si="70"/>
        <v>44681</v>
      </c>
      <c r="BE70" s="68"/>
      <c r="BF70" s="68"/>
      <c r="BG70" s="68"/>
      <c r="BH70" s="68"/>
      <c r="BI70" s="83">
        <f t="shared" si="71"/>
        <v>44711</v>
      </c>
      <c r="BJ70" s="68"/>
      <c r="BK70" s="68"/>
      <c r="BL70" s="68"/>
      <c r="BM70" s="68"/>
      <c r="BN70" s="41">
        <v>0</v>
      </c>
      <c r="BO70" s="46" t="s">
        <v>130</v>
      </c>
      <c r="BP70" s="46"/>
      <c r="BQ70" s="46"/>
      <c r="BR70" s="46"/>
      <c r="BV70" s="97"/>
      <c r="CB70" s="101"/>
      <c r="CD70" s="42"/>
      <c r="CE70" s="100"/>
      <c r="CP70" s="42"/>
    </row>
    <row r="71" spans="1:108" s="103" customFormat="1" ht="15.75" customHeight="1" x14ac:dyDescent="0.25">
      <c r="A71" s="103">
        <v>70</v>
      </c>
      <c r="B71" s="103" t="s">
        <v>77</v>
      </c>
      <c r="C71" s="103" t="s">
        <v>113</v>
      </c>
      <c r="D71" s="104">
        <v>44411</v>
      </c>
      <c r="E71" s="105"/>
      <c r="F71" s="106" t="s">
        <v>218</v>
      </c>
      <c r="G71" s="103" t="s">
        <v>80</v>
      </c>
      <c r="H71" s="103" t="s">
        <v>81</v>
      </c>
      <c r="I71" s="103" t="s">
        <v>82</v>
      </c>
      <c r="J71" s="107">
        <f t="shared" si="61"/>
        <v>44441</v>
      </c>
      <c r="K71" s="107">
        <f t="shared" si="62"/>
        <v>44501</v>
      </c>
      <c r="L71" s="103" t="s">
        <v>83</v>
      </c>
      <c r="M71" s="108">
        <v>44501</v>
      </c>
      <c r="N71" s="103">
        <v>0.8</v>
      </c>
      <c r="O71" s="103">
        <v>29</v>
      </c>
      <c r="P71" s="107">
        <f t="shared" si="63"/>
        <v>44531</v>
      </c>
      <c r="Q71" s="119" t="s">
        <v>83</v>
      </c>
      <c r="R71" s="105">
        <v>44531</v>
      </c>
      <c r="S71" s="103">
        <v>1.2</v>
      </c>
      <c r="T71" s="103">
        <v>35</v>
      </c>
      <c r="U71" s="109">
        <f t="shared" si="64"/>
        <v>44561</v>
      </c>
      <c r="V71" s="103" t="s">
        <v>138</v>
      </c>
      <c r="W71" s="105">
        <v>44561</v>
      </c>
      <c r="X71" s="110">
        <v>1.1000000000000001</v>
      </c>
      <c r="Y71" s="110">
        <v>35</v>
      </c>
      <c r="Z71" s="107">
        <f t="shared" si="65"/>
        <v>44591</v>
      </c>
      <c r="AA71" s="103" t="s">
        <v>138</v>
      </c>
      <c r="AB71" s="112">
        <v>44591</v>
      </c>
      <c r="AC71" s="110">
        <v>1.2</v>
      </c>
      <c r="AD71" s="110">
        <v>35</v>
      </c>
      <c r="AE71" s="107">
        <f t="shared" si="66"/>
        <v>44621</v>
      </c>
      <c r="AF71" s="103" t="s">
        <v>141</v>
      </c>
      <c r="AG71" s="112">
        <v>44621</v>
      </c>
      <c r="AH71" s="110">
        <v>1.4</v>
      </c>
      <c r="AI71" s="110">
        <v>38</v>
      </c>
      <c r="AJ71" s="113">
        <f t="shared" si="76"/>
        <v>44651</v>
      </c>
      <c r="AO71" s="114">
        <f t="shared" si="67"/>
        <v>44681</v>
      </c>
      <c r="AT71" s="105">
        <f t="shared" si="68"/>
        <v>44711</v>
      </c>
      <c r="AY71" s="107">
        <f t="shared" si="69"/>
        <v>44651</v>
      </c>
      <c r="AZ71" s="103" t="s">
        <v>141</v>
      </c>
      <c r="BA71" s="107">
        <v>44651</v>
      </c>
      <c r="BB71" s="110">
        <v>1.6</v>
      </c>
      <c r="BC71" s="110">
        <v>37</v>
      </c>
      <c r="BD71" s="115">
        <f t="shared" si="70"/>
        <v>44681</v>
      </c>
      <c r="BE71" s="110" t="s">
        <v>83</v>
      </c>
      <c r="BF71" s="117">
        <v>44680</v>
      </c>
      <c r="BG71" s="110">
        <v>1.7</v>
      </c>
      <c r="BH71" s="110">
        <v>40</v>
      </c>
      <c r="BI71" s="118">
        <f t="shared" si="71"/>
        <v>44711</v>
      </c>
      <c r="BJ71" s="110" t="s">
        <v>137</v>
      </c>
      <c r="BK71" s="125">
        <v>44711</v>
      </c>
      <c r="BL71" s="110">
        <v>1.6</v>
      </c>
      <c r="BM71" s="110">
        <v>40</v>
      </c>
      <c r="BN71" s="103">
        <v>1</v>
      </c>
      <c r="BO71" s="108">
        <v>44534</v>
      </c>
      <c r="BP71" s="108">
        <f>BO71 + 30</f>
        <v>44564</v>
      </c>
      <c r="BQ71" s="108" t="s">
        <v>219</v>
      </c>
      <c r="BR71" s="108" t="s">
        <v>100</v>
      </c>
      <c r="BS71" s="103" t="s">
        <v>148</v>
      </c>
      <c r="BT71" s="103">
        <v>38</v>
      </c>
      <c r="BU71" s="103">
        <v>0</v>
      </c>
      <c r="BV71" s="111"/>
      <c r="CB71" s="120"/>
      <c r="CD71" s="121">
        <v>44712</v>
      </c>
      <c r="CE71" s="122">
        <v>0.5</v>
      </c>
      <c r="CF71" s="119" t="s">
        <v>87</v>
      </c>
      <c r="CG71" s="103" t="s">
        <v>163</v>
      </c>
      <c r="CH71" s="103">
        <v>34</v>
      </c>
      <c r="CI71" s="103">
        <v>6</v>
      </c>
      <c r="CJ71" s="103">
        <v>286</v>
      </c>
      <c r="CK71" s="103">
        <v>173</v>
      </c>
      <c r="CL71" s="103">
        <v>96</v>
      </c>
      <c r="CM71" s="103">
        <f t="shared" si="73"/>
        <v>382</v>
      </c>
      <c r="CN71" s="103">
        <f t="shared" ref="CN71:CN81" si="77">SUM(CI71,CK71)</f>
        <v>179</v>
      </c>
      <c r="CO71" s="103" t="s">
        <v>89</v>
      </c>
      <c r="CP71" s="123">
        <f t="shared" ref="CP71" si="78">SUM(CJ71,CK71)</f>
        <v>459</v>
      </c>
      <c r="CQ71" s="103">
        <f t="shared" ref="CQ71" si="79">SUM(CI71,CL71)</f>
        <v>102</v>
      </c>
      <c r="CR71" s="104">
        <v>44715</v>
      </c>
      <c r="CS71" s="119" t="s">
        <v>90</v>
      </c>
      <c r="CT71" s="119" t="s">
        <v>104</v>
      </c>
      <c r="CZ71" s="119" t="s">
        <v>237</v>
      </c>
      <c r="DA71" s="103">
        <v>3</v>
      </c>
      <c r="DB71" s="103">
        <v>3</v>
      </c>
      <c r="DC71" s="103">
        <v>3</v>
      </c>
    </row>
    <row r="72" spans="1:108" ht="15.75" customHeight="1" x14ac:dyDescent="0.25">
      <c r="A72">
        <v>71</v>
      </c>
      <c r="B72" t="s">
        <v>77</v>
      </c>
      <c r="C72" t="s">
        <v>113</v>
      </c>
      <c r="D72" s="20">
        <v>44411</v>
      </c>
      <c r="F72" s="26" t="s">
        <v>220</v>
      </c>
      <c r="G72" t="s">
        <v>93</v>
      </c>
      <c r="H72" t="s">
        <v>94</v>
      </c>
      <c r="I72" t="s">
        <v>82</v>
      </c>
      <c r="J72" s="21">
        <f t="shared" si="61"/>
        <v>44441</v>
      </c>
      <c r="K72" s="21">
        <f t="shared" si="62"/>
        <v>44501</v>
      </c>
      <c r="L72" t="s">
        <v>83</v>
      </c>
      <c r="M72" s="37">
        <v>44501</v>
      </c>
      <c r="N72" s="19">
        <v>0.5</v>
      </c>
      <c r="O72" s="19">
        <v>27</v>
      </c>
      <c r="P72" s="21">
        <f t="shared" si="63"/>
        <v>44531</v>
      </c>
      <c r="Q72" s="40" t="s">
        <v>83</v>
      </c>
      <c r="R72" s="27">
        <v>44531</v>
      </c>
      <c r="S72" s="19">
        <v>0.9</v>
      </c>
      <c r="T72" s="55">
        <v>34</v>
      </c>
      <c r="U72" s="22">
        <f t="shared" si="64"/>
        <v>44561</v>
      </c>
      <c r="V72" t="s">
        <v>138</v>
      </c>
      <c r="W72" s="27">
        <v>44561</v>
      </c>
      <c r="X72" s="67">
        <v>1</v>
      </c>
      <c r="Y72" s="65">
        <v>34</v>
      </c>
      <c r="Z72" s="21">
        <f t="shared" si="65"/>
        <v>44591</v>
      </c>
      <c r="AA72" t="s">
        <v>138</v>
      </c>
      <c r="AB72" s="56">
        <v>44591</v>
      </c>
      <c r="AC72" s="67">
        <v>1</v>
      </c>
      <c r="AD72" s="65">
        <v>34</v>
      </c>
      <c r="AE72" s="21">
        <f t="shared" si="66"/>
        <v>44621</v>
      </c>
      <c r="AF72" t="s">
        <v>141</v>
      </c>
      <c r="AG72" s="56">
        <v>44621</v>
      </c>
      <c r="AH72" s="67">
        <v>1</v>
      </c>
      <c r="AI72" s="65">
        <v>36</v>
      </c>
      <c r="AJ72" s="28">
        <f t="shared" si="76"/>
        <v>44651</v>
      </c>
      <c r="AO72" s="30">
        <f t="shared" si="67"/>
        <v>44681</v>
      </c>
      <c r="AT72" s="27">
        <f t="shared" si="68"/>
        <v>44711</v>
      </c>
      <c r="AY72" s="21">
        <f t="shared" si="69"/>
        <v>44651</v>
      </c>
      <c r="AZ72" t="s">
        <v>141</v>
      </c>
      <c r="BA72" s="21">
        <v>44651</v>
      </c>
      <c r="BB72" s="67">
        <v>1.1000000000000001</v>
      </c>
      <c r="BC72" s="65">
        <v>34</v>
      </c>
      <c r="BD72" s="77">
        <f t="shared" si="70"/>
        <v>44681</v>
      </c>
      <c r="BE72" s="66" t="s">
        <v>83</v>
      </c>
      <c r="BF72" s="81">
        <v>44680</v>
      </c>
      <c r="BG72" s="67">
        <v>1.2</v>
      </c>
      <c r="BH72" s="65">
        <v>36</v>
      </c>
      <c r="BI72" s="59">
        <f t="shared" si="71"/>
        <v>44711</v>
      </c>
      <c r="BJ72" s="66" t="s">
        <v>137</v>
      </c>
      <c r="BK72" s="95">
        <v>44711</v>
      </c>
      <c r="BL72" s="67">
        <v>1.2</v>
      </c>
      <c r="BM72" s="65">
        <v>36</v>
      </c>
      <c r="BN72">
        <v>1</v>
      </c>
      <c r="BO72" s="37" t="s">
        <v>130</v>
      </c>
      <c r="CB72" s="34"/>
      <c r="CD72" s="96">
        <v>44714</v>
      </c>
      <c r="CE72" s="87">
        <v>0.5</v>
      </c>
      <c r="CF72" s="40" t="s">
        <v>87</v>
      </c>
      <c r="CG72" s="40" t="s">
        <v>179</v>
      </c>
      <c r="CH72">
        <v>49</v>
      </c>
      <c r="CI72">
        <v>222</v>
      </c>
      <c r="CJ72">
        <v>0</v>
      </c>
      <c r="CK72">
        <v>244</v>
      </c>
      <c r="CL72">
        <v>0</v>
      </c>
      <c r="CM72">
        <f t="shared" si="73"/>
        <v>0</v>
      </c>
      <c r="CN72">
        <f t="shared" si="77"/>
        <v>466</v>
      </c>
      <c r="CO72" t="s">
        <v>96</v>
      </c>
      <c r="CP72">
        <f>SUM(CI72,CL72)</f>
        <v>222</v>
      </c>
      <c r="CQ72" s="92">
        <f>SUM(CK72,CJ72)</f>
        <v>244</v>
      </c>
      <c r="CR72" s="20">
        <v>44715</v>
      </c>
      <c r="CS72" s="40" t="s">
        <v>90</v>
      </c>
      <c r="CT72" s="40" t="s">
        <v>104</v>
      </c>
      <c r="CZ72" s="40" t="s">
        <v>237</v>
      </c>
      <c r="DA72">
        <v>0</v>
      </c>
      <c r="DB72" s="40">
        <v>5</v>
      </c>
    </row>
    <row r="73" spans="1:108" ht="15.75" customHeight="1" x14ac:dyDescent="0.25">
      <c r="A73">
        <v>72</v>
      </c>
      <c r="B73" t="s">
        <v>77</v>
      </c>
      <c r="C73" t="s">
        <v>113</v>
      </c>
      <c r="D73" s="20">
        <v>44411</v>
      </c>
      <c r="F73" s="26" t="s">
        <v>221</v>
      </c>
      <c r="G73" t="s">
        <v>80</v>
      </c>
      <c r="H73" t="s">
        <v>81</v>
      </c>
      <c r="I73" t="s">
        <v>82</v>
      </c>
      <c r="J73" s="21">
        <f t="shared" si="61"/>
        <v>44441</v>
      </c>
      <c r="K73" s="21">
        <f t="shared" si="62"/>
        <v>44501</v>
      </c>
      <c r="L73" t="s">
        <v>83</v>
      </c>
      <c r="M73" s="37">
        <v>44501</v>
      </c>
      <c r="N73" s="19">
        <v>0.4</v>
      </c>
      <c r="O73" s="19">
        <v>24</v>
      </c>
      <c r="P73" s="21">
        <f t="shared" si="63"/>
        <v>44531</v>
      </c>
      <c r="Q73" s="40" t="s">
        <v>83</v>
      </c>
      <c r="R73" s="27">
        <v>44531</v>
      </c>
      <c r="S73" s="19">
        <v>0.5</v>
      </c>
      <c r="T73" s="19">
        <v>28</v>
      </c>
      <c r="U73" s="22">
        <f t="shared" si="64"/>
        <v>44561</v>
      </c>
      <c r="V73" t="s">
        <v>138</v>
      </c>
      <c r="W73" s="27">
        <v>44561</v>
      </c>
      <c r="X73" s="67">
        <v>0.5</v>
      </c>
      <c r="Y73" s="67">
        <v>28</v>
      </c>
      <c r="Z73" s="21">
        <f t="shared" si="65"/>
        <v>44591</v>
      </c>
      <c r="AA73" t="s">
        <v>138</v>
      </c>
      <c r="AB73" s="56">
        <v>44591</v>
      </c>
      <c r="AC73" s="67">
        <v>0.6</v>
      </c>
      <c r="AD73" s="67">
        <v>28</v>
      </c>
      <c r="AE73" s="21">
        <f t="shared" si="66"/>
        <v>44621</v>
      </c>
      <c r="AF73" t="s">
        <v>141</v>
      </c>
      <c r="AG73" s="56">
        <v>44621</v>
      </c>
      <c r="AH73" s="67">
        <v>0.7</v>
      </c>
      <c r="AI73" s="67">
        <v>29</v>
      </c>
      <c r="AJ73" s="28">
        <f t="shared" si="76"/>
        <v>44651</v>
      </c>
      <c r="AO73" s="30">
        <f t="shared" si="67"/>
        <v>44681</v>
      </c>
      <c r="AT73" s="27">
        <f t="shared" si="68"/>
        <v>44711</v>
      </c>
      <c r="AY73" s="21">
        <f t="shared" si="69"/>
        <v>44651</v>
      </c>
      <c r="AZ73" t="s">
        <v>141</v>
      </c>
      <c r="BA73" s="21">
        <v>44651</v>
      </c>
      <c r="BB73" s="67">
        <v>0.8</v>
      </c>
      <c r="BC73" s="67">
        <v>29</v>
      </c>
      <c r="BD73" s="77">
        <f t="shared" si="70"/>
        <v>44681</v>
      </c>
      <c r="BE73" s="66" t="s">
        <v>83</v>
      </c>
      <c r="BF73" s="81">
        <v>44680</v>
      </c>
      <c r="BG73" s="67">
        <v>0.2</v>
      </c>
      <c r="BH73" s="65">
        <v>30</v>
      </c>
      <c r="BI73" s="59">
        <f t="shared" si="71"/>
        <v>44711</v>
      </c>
      <c r="BJ73" s="66" t="s">
        <v>137</v>
      </c>
      <c r="BK73" s="95">
        <v>44711</v>
      </c>
      <c r="BL73" s="67">
        <v>0.8</v>
      </c>
      <c r="BM73" s="65">
        <v>30</v>
      </c>
      <c r="BN73">
        <v>1</v>
      </c>
      <c r="BO73" s="37" t="s">
        <v>130</v>
      </c>
      <c r="CB73" s="34"/>
      <c r="CD73" s="96">
        <v>44713</v>
      </c>
      <c r="CE73" s="87">
        <v>0.41666666666666669</v>
      </c>
      <c r="CF73" s="40" t="s">
        <v>87</v>
      </c>
      <c r="CG73" s="40" t="s">
        <v>233</v>
      </c>
      <c r="CH73">
        <v>35</v>
      </c>
      <c r="CI73">
        <v>173</v>
      </c>
      <c r="CJ73">
        <v>37</v>
      </c>
      <c r="CK73">
        <v>119</v>
      </c>
      <c r="CL73">
        <v>65</v>
      </c>
      <c r="CM73">
        <f t="shared" si="73"/>
        <v>102</v>
      </c>
      <c r="CN73">
        <f t="shared" si="77"/>
        <v>292</v>
      </c>
      <c r="CO73" t="s">
        <v>96</v>
      </c>
      <c r="CP73">
        <f>SUM(CI73,CL73)</f>
        <v>238</v>
      </c>
      <c r="CQ73" s="92">
        <f>SUM(CK73,CJ73)</f>
        <v>156</v>
      </c>
      <c r="CR73" s="20">
        <v>44715</v>
      </c>
      <c r="CS73" s="40" t="s">
        <v>90</v>
      </c>
      <c r="CT73" s="40" t="s">
        <v>104</v>
      </c>
      <c r="CZ73" s="40" t="s">
        <v>237</v>
      </c>
      <c r="DA73">
        <v>0</v>
      </c>
      <c r="DB73" s="40">
        <v>3</v>
      </c>
    </row>
    <row r="74" spans="1:108" ht="15.75" customHeight="1" x14ac:dyDescent="0.25">
      <c r="A74">
        <v>73</v>
      </c>
      <c r="B74" t="s">
        <v>77</v>
      </c>
      <c r="C74" t="s">
        <v>113</v>
      </c>
      <c r="D74" s="20">
        <v>44411</v>
      </c>
      <c r="F74" s="26" t="s">
        <v>222</v>
      </c>
      <c r="G74" t="s">
        <v>80</v>
      </c>
      <c r="H74" t="s">
        <v>81</v>
      </c>
      <c r="I74" t="s">
        <v>82</v>
      </c>
      <c r="J74" s="21">
        <f t="shared" si="61"/>
        <v>44441</v>
      </c>
      <c r="K74" s="21">
        <f t="shared" si="62"/>
        <v>44501</v>
      </c>
      <c r="L74" t="s">
        <v>83</v>
      </c>
      <c r="M74" s="37">
        <v>44501</v>
      </c>
      <c r="N74" s="19">
        <v>0.6</v>
      </c>
      <c r="O74" s="19">
        <v>29</v>
      </c>
      <c r="P74" s="21">
        <f t="shared" si="63"/>
        <v>44531</v>
      </c>
      <c r="Q74" s="40" t="s">
        <v>83</v>
      </c>
      <c r="R74" s="27">
        <v>44531</v>
      </c>
      <c r="S74" s="19">
        <v>1</v>
      </c>
      <c r="T74" s="55">
        <v>35</v>
      </c>
      <c r="U74" s="22">
        <f t="shared" si="64"/>
        <v>44561</v>
      </c>
      <c r="V74" t="s">
        <v>138</v>
      </c>
      <c r="W74" s="27">
        <v>44561</v>
      </c>
      <c r="X74" s="67">
        <v>1</v>
      </c>
      <c r="Y74" s="65">
        <v>35</v>
      </c>
      <c r="Z74" s="21">
        <f t="shared" si="65"/>
        <v>44591</v>
      </c>
      <c r="AA74" t="s">
        <v>138</v>
      </c>
      <c r="AB74" s="56">
        <v>44591</v>
      </c>
      <c r="AC74" s="67">
        <v>1.1000000000000001</v>
      </c>
      <c r="AD74" s="65">
        <v>37</v>
      </c>
      <c r="AE74" s="21">
        <f t="shared" si="66"/>
        <v>44621</v>
      </c>
      <c r="AF74" t="s">
        <v>141</v>
      </c>
      <c r="AG74" s="56">
        <v>44621</v>
      </c>
      <c r="AH74" s="67">
        <v>1.4</v>
      </c>
      <c r="AI74" s="65">
        <v>37</v>
      </c>
      <c r="AJ74" s="28">
        <f t="shared" si="76"/>
        <v>44651</v>
      </c>
      <c r="AO74" s="30">
        <f t="shared" si="67"/>
        <v>44681</v>
      </c>
      <c r="AT74" s="27">
        <f t="shared" si="68"/>
        <v>44711</v>
      </c>
      <c r="AY74" s="21">
        <f t="shared" si="69"/>
        <v>44651</v>
      </c>
      <c r="AZ74" t="s">
        <v>141</v>
      </c>
      <c r="BA74" s="21">
        <v>44651</v>
      </c>
      <c r="BB74" s="67">
        <v>1.3</v>
      </c>
      <c r="BC74" s="65">
        <v>39</v>
      </c>
      <c r="BD74" s="77">
        <f t="shared" si="70"/>
        <v>44681</v>
      </c>
      <c r="BE74" s="66" t="s">
        <v>83</v>
      </c>
      <c r="BF74" s="81">
        <v>44680</v>
      </c>
      <c r="BG74" s="67">
        <v>1.6</v>
      </c>
      <c r="BH74" s="65">
        <v>39</v>
      </c>
      <c r="BI74" s="59">
        <f t="shared" si="71"/>
        <v>44711</v>
      </c>
      <c r="BJ74" s="66" t="s">
        <v>137</v>
      </c>
      <c r="BK74" s="95">
        <v>44711</v>
      </c>
      <c r="BL74" s="67">
        <v>1.4</v>
      </c>
      <c r="BM74" s="65">
        <v>40</v>
      </c>
      <c r="BN74">
        <v>1</v>
      </c>
      <c r="BO74" s="37" t="s">
        <v>130</v>
      </c>
      <c r="CB74" s="34"/>
      <c r="CD74" s="96">
        <v>44713</v>
      </c>
      <c r="CE74" s="87">
        <v>0.45833333333333331</v>
      </c>
      <c r="CF74" s="40" t="s">
        <v>87</v>
      </c>
      <c r="CG74" s="40" t="s">
        <v>233</v>
      </c>
      <c r="CH74">
        <v>35</v>
      </c>
      <c r="CI74">
        <v>204</v>
      </c>
      <c r="CJ74">
        <v>31</v>
      </c>
      <c r="CK74">
        <v>169</v>
      </c>
      <c r="CL74">
        <v>66</v>
      </c>
      <c r="CM74">
        <f t="shared" si="73"/>
        <v>97</v>
      </c>
      <c r="CN74">
        <f t="shared" si="77"/>
        <v>373</v>
      </c>
      <c r="CO74" t="s">
        <v>89</v>
      </c>
      <c r="CP74" s="92">
        <f t="shared" ref="CP74:CP76" si="80">SUM(CJ74,CK74)</f>
        <v>200</v>
      </c>
      <c r="CQ74">
        <f t="shared" ref="CQ74:CQ76" si="81">SUM(CI74,CL74)</f>
        <v>270</v>
      </c>
      <c r="CR74" s="20">
        <v>44715</v>
      </c>
      <c r="CS74" s="40" t="s">
        <v>90</v>
      </c>
      <c r="CT74" s="40" t="s">
        <v>104</v>
      </c>
      <c r="CZ74" s="40" t="s">
        <v>237</v>
      </c>
    </row>
    <row r="75" spans="1:108" s="103" customFormat="1" ht="15.75" customHeight="1" x14ac:dyDescent="0.25">
      <c r="A75" s="103">
        <v>74</v>
      </c>
      <c r="B75" s="103" t="s">
        <v>77</v>
      </c>
      <c r="C75" s="103" t="s">
        <v>113</v>
      </c>
      <c r="D75" s="104">
        <v>44411</v>
      </c>
      <c r="E75" s="105"/>
      <c r="F75" s="106" t="s">
        <v>223</v>
      </c>
      <c r="G75" s="103" t="s">
        <v>93</v>
      </c>
      <c r="H75" s="103" t="s">
        <v>94</v>
      </c>
      <c r="I75" s="103" t="s">
        <v>82</v>
      </c>
      <c r="J75" s="107">
        <f t="shared" si="61"/>
        <v>44441</v>
      </c>
      <c r="K75" s="107">
        <f t="shared" si="62"/>
        <v>44501</v>
      </c>
      <c r="L75" s="103" t="s">
        <v>83</v>
      </c>
      <c r="M75" s="108">
        <v>44501</v>
      </c>
      <c r="N75" s="103">
        <v>0.6</v>
      </c>
      <c r="O75" s="103">
        <v>28</v>
      </c>
      <c r="P75" s="107">
        <f t="shared" si="63"/>
        <v>44531</v>
      </c>
      <c r="Q75" s="119" t="s">
        <v>83</v>
      </c>
      <c r="R75" s="105">
        <v>44531</v>
      </c>
      <c r="S75" s="103">
        <v>0.8</v>
      </c>
      <c r="T75" s="103">
        <v>32</v>
      </c>
      <c r="U75" s="109">
        <f t="shared" si="64"/>
        <v>44561</v>
      </c>
      <c r="V75" s="103" t="s">
        <v>138</v>
      </c>
      <c r="W75" s="105">
        <v>44561</v>
      </c>
      <c r="X75" s="110">
        <v>0.8</v>
      </c>
      <c r="Y75" s="110">
        <v>32</v>
      </c>
      <c r="Z75" s="107">
        <f t="shared" si="65"/>
        <v>44591</v>
      </c>
      <c r="AA75" s="103" t="s">
        <v>138</v>
      </c>
      <c r="AB75" s="112">
        <v>44591</v>
      </c>
      <c r="AC75" s="110">
        <v>0.9</v>
      </c>
      <c r="AD75" s="110">
        <v>33</v>
      </c>
      <c r="AE75" s="107">
        <f t="shared" si="66"/>
        <v>44621</v>
      </c>
      <c r="AF75" s="103" t="s">
        <v>141</v>
      </c>
      <c r="AG75" s="112">
        <v>44621</v>
      </c>
      <c r="AH75" s="110">
        <v>1.2</v>
      </c>
      <c r="AI75" s="110">
        <v>36</v>
      </c>
      <c r="AJ75" s="113">
        <f t="shared" si="76"/>
        <v>44651</v>
      </c>
      <c r="AO75" s="114">
        <f t="shared" si="67"/>
        <v>44681</v>
      </c>
      <c r="AT75" s="105">
        <f t="shared" si="68"/>
        <v>44711</v>
      </c>
      <c r="AY75" s="107">
        <f t="shared" si="69"/>
        <v>44651</v>
      </c>
      <c r="AZ75" s="103" t="s">
        <v>141</v>
      </c>
      <c r="BA75" s="107">
        <v>44651</v>
      </c>
      <c r="BB75" s="110">
        <v>1.4</v>
      </c>
      <c r="BC75" s="110">
        <v>36</v>
      </c>
      <c r="BD75" s="115">
        <f t="shared" si="70"/>
        <v>44681</v>
      </c>
      <c r="BE75" s="110" t="s">
        <v>83</v>
      </c>
      <c r="BF75" s="117">
        <v>44680</v>
      </c>
      <c r="BG75" s="110">
        <v>1.5</v>
      </c>
      <c r="BH75" s="110">
        <v>38</v>
      </c>
      <c r="BI75" s="118">
        <f t="shared" si="71"/>
        <v>44711</v>
      </c>
      <c r="BJ75" s="110" t="s">
        <v>137</v>
      </c>
      <c r="BK75" s="125">
        <v>44711</v>
      </c>
      <c r="BL75" s="110">
        <v>1.6</v>
      </c>
      <c r="BM75" s="110">
        <v>39</v>
      </c>
      <c r="BN75" s="103">
        <v>1</v>
      </c>
      <c r="BO75" s="108">
        <v>44534</v>
      </c>
      <c r="BP75" s="108">
        <f t="shared" si="72"/>
        <v>44564</v>
      </c>
      <c r="BQ75" s="108">
        <v>44579</v>
      </c>
      <c r="BR75" s="108" t="s">
        <v>100</v>
      </c>
      <c r="BS75" s="103" t="s">
        <v>148</v>
      </c>
      <c r="BT75" s="103">
        <v>23</v>
      </c>
      <c r="BU75" s="103">
        <v>0</v>
      </c>
      <c r="BV75" s="111"/>
      <c r="CB75" s="120" t="s">
        <v>224</v>
      </c>
      <c r="CD75" s="121">
        <v>44713</v>
      </c>
      <c r="CE75" s="122">
        <v>0.45833333333333331</v>
      </c>
      <c r="CF75" s="119" t="s">
        <v>87</v>
      </c>
      <c r="CG75" s="119" t="s">
        <v>179</v>
      </c>
      <c r="CH75" s="103">
        <v>49</v>
      </c>
      <c r="CI75" s="103">
        <v>24</v>
      </c>
      <c r="CJ75" s="103">
        <v>14</v>
      </c>
      <c r="CK75" s="103">
        <v>0</v>
      </c>
      <c r="CL75" s="103">
        <v>299</v>
      </c>
      <c r="CM75" s="103">
        <f t="shared" si="73"/>
        <v>313</v>
      </c>
      <c r="CN75" s="103">
        <f t="shared" si="77"/>
        <v>24</v>
      </c>
      <c r="CO75" s="103" t="s">
        <v>89</v>
      </c>
      <c r="CP75" s="123">
        <f t="shared" si="80"/>
        <v>14</v>
      </c>
      <c r="CQ75" s="103">
        <f t="shared" si="81"/>
        <v>323</v>
      </c>
      <c r="CR75" s="104">
        <v>44715</v>
      </c>
      <c r="CS75" s="119" t="s">
        <v>90</v>
      </c>
      <c r="CT75" s="119" t="s">
        <v>104</v>
      </c>
      <c r="CZ75" s="119" t="s">
        <v>237</v>
      </c>
      <c r="DA75" s="103">
        <v>1</v>
      </c>
      <c r="DB75" s="103">
        <v>7</v>
      </c>
      <c r="DC75" s="103">
        <v>1</v>
      </c>
    </row>
    <row r="76" spans="1:108" ht="15.75" customHeight="1" x14ac:dyDescent="0.25">
      <c r="A76">
        <v>75</v>
      </c>
      <c r="B76" t="s">
        <v>77</v>
      </c>
      <c r="C76" t="s">
        <v>113</v>
      </c>
      <c r="D76" s="20">
        <v>44411</v>
      </c>
      <c r="F76" s="26" t="s">
        <v>225</v>
      </c>
      <c r="G76" t="s">
        <v>106</v>
      </c>
      <c r="H76" t="s">
        <v>81</v>
      </c>
      <c r="I76" t="s">
        <v>82</v>
      </c>
      <c r="J76" s="21">
        <f t="shared" si="61"/>
        <v>44441</v>
      </c>
      <c r="K76" s="21">
        <f t="shared" si="62"/>
        <v>44501</v>
      </c>
      <c r="L76" t="s">
        <v>83</v>
      </c>
      <c r="M76" s="37">
        <v>44501</v>
      </c>
      <c r="N76" s="19">
        <v>0.4</v>
      </c>
      <c r="O76" s="19">
        <v>22</v>
      </c>
      <c r="P76" s="21">
        <f t="shared" si="63"/>
        <v>44531</v>
      </c>
      <c r="Q76" s="40" t="s">
        <v>83</v>
      </c>
      <c r="R76" s="27">
        <v>44531</v>
      </c>
      <c r="S76" s="19">
        <v>0.5</v>
      </c>
      <c r="T76" s="19">
        <v>27</v>
      </c>
      <c r="U76" s="22">
        <f t="shared" si="64"/>
        <v>44561</v>
      </c>
      <c r="V76" t="s">
        <v>138</v>
      </c>
      <c r="W76" s="27">
        <v>44561</v>
      </c>
      <c r="X76" s="67">
        <v>0.8</v>
      </c>
      <c r="Y76" s="65">
        <v>32</v>
      </c>
      <c r="Z76" s="21">
        <f t="shared" si="65"/>
        <v>44591</v>
      </c>
      <c r="AA76" t="s">
        <v>138</v>
      </c>
      <c r="AB76" s="56">
        <v>44591</v>
      </c>
      <c r="AC76" s="67">
        <v>0.9</v>
      </c>
      <c r="AD76" s="65">
        <v>34</v>
      </c>
      <c r="AE76" s="21">
        <f t="shared" si="66"/>
        <v>44621</v>
      </c>
      <c r="AF76" t="s">
        <v>141</v>
      </c>
      <c r="AG76" s="56">
        <v>44621</v>
      </c>
      <c r="AH76" s="67">
        <v>1.4</v>
      </c>
      <c r="AI76" s="65">
        <v>37</v>
      </c>
      <c r="AJ76" s="28">
        <f t="shared" si="76"/>
        <v>44651</v>
      </c>
      <c r="AO76" s="30">
        <f t="shared" si="67"/>
        <v>44681</v>
      </c>
      <c r="AT76" s="27">
        <f t="shared" si="68"/>
        <v>44711</v>
      </c>
      <c r="AY76" s="21">
        <f t="shared" si="69"/>
        <v>44651</v>
      </c>
      <c r="AZ76" t="s">
        <v>141</v>
      </c>
      <c r="BA76" s="21">
        <v>44651</v>
      </c>
      <c r="BB76" s="67">
        <v>1.5</v>
      </c>
      <c r="BC76" s="65">
        <v>38</v>
      </c>
      <c r="BD76" s="77">
        <f t="shared" si="70"/>
        <v>44681</v>
      </c>
      <c r="BE76" s="66" t="s">
        <v>83</v>
      </c>
      <c r="BF76" s="81">
        <v>44680</v>
      </c>
      <c r="BG76" s="67">
        <v>1.7</v>
      </c>
      <c r="BH76" s="65">
        <v>39</v>
      </c>
      <c r="BI76" s="59">
        <f t="shared" si="71"/>
        <v>44711</v>
      </c>
      <c r="BJ76" s="66" t="s">
        <v>137</v>
      </c>
      <c r="BK76" s="95">
        <v>44711</v>
      </c>
      <c r="BL76" s="67">
        <v>1.6</v>
      </c>
      <c r="BM76" s="65">
        <v>40</v>
      </c>
      <c r="BN76">
        <v>1</v>
      </c>
      <c r="BO76" s="37" t="s">
        <v>130</v>
      </c>
      <c r="CB76" s="34"/>
      <c r="CD76" s="96">
        <v>44714</v>
      </c>
      <c r="CE76" s="87">
        <v>0.54166666666666663</v>
      </c>
      <c r="CF76" s="40" t="s">
        <v>87</v>
      </c>
      <c r="CG76" s="40" t="s">
        <v>179</v>
      </c>
      <c r="CH76">
        <v>49</v>
      </c>
      <c r="CI76">
        <v>273</v>
      </c>
      <c r="CJ76">
        <v>0</v>
      </c>
      <c r="CK76">
        <v>57</v>
      </c>
      <c r="CL76">
        <v>146</v>
      </c>
      <c r="CM76">
        <f t="shared" si="73"/>
        <v>146</v>
      </c>
      <c r="CN76">
        <f t="shared" si="77"/>
        <v>330</v>
      </c>
      <c r="CO76" t="s">
        <v>89</v>
      </c>
      <c r="CP76" s="92">
        <f t="shared" si="80"/>
        <v>57</v>
      </c>
      <c r="CQ76">
        <f t="shared" si="81"/>
        <v>419</v>
      </c>
      <c r="CR76" s="20">
        <v>44715</v>
      </c>
      <c r="CS76" s="40" t="s">
        <v>90</v>
      </c>
      <c r="CT76" s="40" t="s">
        <v>104</v>
      </c>
      <c r="CZ76" s="40" t="s">
        <v>237</v>
      </c>
      <c r="DA76">
        <v>0</v>
      </c>
      <c r="DB76" s="40">
        <v>16</v>
      </c>
    </row>
    <row r="77" spans="1:108" s="41" customFormat="1" ht="15.75" customHeight="1" x14ac:dyDescent="0.25">
      <c r="A77" s="41">
        <v>76</v>
      </c>
      <c r="B77" s="41" t="s">
        <v>77</v>
      </c>
      <c r="C77" s="41" t="s">
        <v>113</v>
      </c>
      <c r="D77" s="42">
        <v>44411</v>
      </c>
      <c r="E77" s="43" t="s">
        <v>226</v>
      </c>
      <c r="F77" s="44" t="s">
        <v>227</v>
      </c>
      <c r="G77" s="41" t="s">
        <v>98</v>
      </c>
      <c r="H77" s="41" t="s">
        <v>94</v>
      </c>
      <c r="J77" s="45">
        <f t="shared" si="61"/>
        <v>44441</v>
      </c>
      <c r="K77" s="45">
        <f t="shared" si="62"/>
        <v>44501</v>
      </c>
      <c r="L77" s="41" t="s">
        <v>83</v>
      </c>
      <c r="M77" s="46">
        <v>44501</v>
      </c>
      <c r="N77" s="41">
        <v>0.5</v>
      </c>
      <c r="O77" s="41">
        <v>25</v>
      </c>
      <c r="P77" s="45">
        <f t="shared" si="63"/>
        <v>44531</v>
      </c>
      <c r="R77" s="43"/>
      <c r="U77" s="47">
        <f t="shared" si="64"/>
        <v>44561</v>
      </c>
      <c r="W77" s="43"/>
      <c r="X77" s="68"/>
      <c r="Y77" s="68"/>
      <c r="Z77" s="45">
        <f t="shared" si="65"/>
        <v>44591</v>
      </c>
      <c r="AC77" s="68"/>
      <c r="AD77" s="68"/>
      <c r="AE77" s="45">
        <f t="shared" si="66"/>
        <v>44621</v>
      </c>
      <c r="AH77" s="68"/>
      <c r="AI77" s="68"/>
      <c r="AJ77" s="48">
        <f t="shared" si="76"/>
        <v>44651</v>
      </c>
      <c r="AO77" s="57">
        <f t="shared" si="67"/>
        <v>44681</v>
      </c>
      <c r="AT77" s="43">
        <f t="shared" si="68"/>
        <v>44711</v>
      </c>
      <c r="AY77" s="45">
        <f t="shared" si="69"/>
        <v>44651</v>
      </c>
      <c r="BA77" s="45"/>
      <c r="BB77" s="68"/>
      <c r="BC77" s="68"/>
      <c r="BD77" s="82">
        <f t="shared" si="70"/>
        <v>44681</v>
      </c>
      <c r="BE77" s="68"/>
      <c r="BF77" s="68"/>
      <c r="BG77" s="68"/>
      <c r="BH77" s="68"/>
      <c r="BI77" s="83">
        <f t="shared" si="71"/>
        <v>44711</v>
      </c>
      <c r="BJ77" s="68"/>
      <c r="BK77" s="68"/>
      <c r="BL77" s="68"/>
      <c r="BM77" s="68"/>
      <c r="BN77" s="41">
        <v>0</v>
      </c>
      <c r="BO77" s="46" t="s">
        <v>130</v>
      </c>
      <c r="BP77" s="46"/>
      <c r="BQ77" s="46"/>
      <c r="BR77" s="46"/>
      <c r="BV77" s="97"/>
      <c r="CB77" s="98"/>
      <c r="CD77" s="99"/>
      <c r="CE77" s="100"/>
      <c r="CP77" s="42"/>
    </row>
    <row r="78" spans="1:108" s="103" customFormat="1" ht="15.75" customHeight="1" x14ac:dyDescent="0.25">
      <c r="A78" s="103">
        <v>77</v>
      </c>
      <c r="B78" s="103" t="s">
        <v>77</v>
      </c>
      <c r="C78" s="103" t="s">
        <v>113</v>
      </c>
      <c r="D78" s="104">
        <v>44411</v>
      </c>
      <c r="E78" s="105"/>
      <c r="F78" s="106" t="s">
        <v>228</v>
      </c>
      <c r="G78" s="103" t="s">
        <v>80</v>
      </c>
      <c r="H78" s="103" t="s">
        <v>81</v>
      </c>
      <c r="I78" s="103" t="s">
        <v>82</v>
      </c>
      <c r="J78" s="107">
        <f t="shared" si="61"/>
        <v>44441</v>
      </c>
      <c r="K78" s="107">
        <f t="shared" si="62"/>
        <v>44501</v>
      </c>
      <c r="L78" s="103" t="s">
        <v>83</v>
      </c>
      <c r="M78" s="108">
        <v>44501</v>
      </c>
      <c r="N78" s="103">
        <v>0.6</v>
      </c>
      <c r="O78" s="103">
        <v>28</v>
      </c>
      <c r="P78" s="107">
        <f t="shared" si="63"/>
        <v>44531</v>
      </c>
      <c r="Q78" s="119" t="s">
        <v>83</v>
      </c>
      <c r="R78" s="105">
        <v>44531</v>
      </c>
      <c r="S78" s="103">
        <v>1.1000000000000001</v>
      </c>
      <c r="T78" s="103">
        <v>33</v>
      </c>
      <c r="U78" s="109">
        <f t="shared" si="64"/>
        <v>44561</v>
      </c>
      <c r="V78" s="103" t="s">
        <v>138</v>
      </c>
      <c r="W78" s="105">
        <v>44561</v>
      </c>
      <c r="X78" s="110">
        <v>1.1000000000000001</v>
      </c>
      <c r="Y78" s="110">
        <v>34</v>
      </c>
      <c r="Z78" s="107">
        <f t="shared" si="65"/>
        <v>44591</v>
      </c>
      <c r="AA78" s="103" t="s">
        <v>138</v>
      </c>
      <c r="AB78" s="112">
        <v>44591</v>
      </c>
      <c r="AC78" s="110">
        <v>1</v>
      </c>
      <c r="AD78" s="110">
        <v>34</v>
      </c>
      <c r="AE78" s="107">
        <f t="shared" si="66"/>
        <v>44621</v>
      </c>
      <c r="AF78" s="103" t="s">
        <v>141</v>
      </c>
      <c r="AG78" s="112">
        <v>44621</v>
      </c>
      <c r="AH78" s="110">
        <v>1.2</v>
      </c>
      <c r="AI78" s="110">
        <v>36</v>
      </c>
      <c r="AJ78" s="113">
        <f t="shared" si="76"/>
        <v>44651</v>
      </c>
      <c r="AO78" s="114">
        <f t="shared" si="67"/>
        <v>44681</v>
      </c>
      <c r="AT78" s="105">
        <f t="shared" si="68"/>
        <v>44711</v>
      </c>
      <c r="AY78" s="107">
        <f t="shared" si="69"/>
        <v>44651</v>
      </c>
      <c r="AZ78" s="103" t="s">
        <v>141</v>
      </c>
      <c r="BA78" s="107">
        <v>44651</v>
      </c>
      <c r="BB78" s="110">
        <v>1.3</v>
      </c>
      <c r="BC78" s="110">
        <v>37</v>
      </c>
      <c r="BD78" s="115">
        <f t="shared" si="70"/>
        <v>44681</v>
      </c>
      <c r="BE78" s="110" t="s">
        <v>83</v>
      </c>
      <c r="BF78" s="117">
        <v>44680</v>
      </c>
      <c r="BG78" s="110">
        <v>1.6</v>
      </c>
      <c r="BH78" s="110">
        <v>38</v>
      </c>
      <c r="BI78" s="118">
        <f t="shared" si="71"/>
        <v>44711</v>
      </c>
      <c r="BJ78" s="110" t="s">
        <v>137</v>
      </c>
      <c r="BK78" s="125">
        <v>44711</v>
      </c>
      <c r="BL78" s="110">
        <v>1.8</v>
      </c>
      <c r="BM78" s="110">
        <v>40</v>
      </c>
      <c r="BN78" s="103">
        <v>1</v>
      </c>
      <c r="BO78" s="108">
        <v>44534</v>
      </c>
      <c r="BP78" s="108">
        <f t="shared" si="72"/>
        <v>44564</v>
      </c>
      <c r="BQ78" s="108" t="s">
        <v>99</v>
      </c>
      <c r="BR78" s="108" t="s">
        <v>100</v>
      </c>
      <c r="BS78" s="103" t="s">
        <v>148</v>
      </c>
      <c r="BT78" s="103">
        <v>30</v>
      </c>
      <c r="BU78" s="103">
        <v>0</v>
      </c>
      <c r="BV78" s="111"/>
      <c r="CB78" s="120"/>
      <c r="CD78" s="121">
        <v>44712</v>
      </c>
      <c r="CE78" s="122">
        <v>0.5</v>
      </c>
      <c r="CF78" s="119" t="s">
        <v>87</v>
      </c>
      <c r="CG78" s="119" t="s">
        <v>179</v>
      </c>
      <c r="CH78" s="103">
        <v>49</v>
      </c>
      <c r="CI78" s="103">
        <v>189</v>
      </c>
      <c r="CJ78" s="103">
        <v>59</v>
      </c>
      <c r="CK78" s="103">
        <v>246</v>
      </c>
      <c r="CL78" s="103">
        <v>8</v>
      </c>
      <c r="CM78" s="103">
        <f t="shared" si="73"/>
        <v>67</v>
      </c>
      <c r="CN78" s="103">
        <f t="shared" si="77"/>
        <v>435</v>
      </c>
      <c r="CO78" s="103" t="s">
        <v>96</v>
      </c>
      <c r="CP78" s="103">
        <f>SUM(CI78,CL78)</f>
        <v>197</v>
      </c>
      <c r="CQ78" s="123">
        <f>SUM(CK78,CJ78)</f>
        <v>305</v>
      </c>
      <c r="CR78" s="104">
        <v>44715</v>
      </c>
      <c r="CS78" s="119" t="s">
        <v>90</v>
      </c>
      <c r="CT78" s="119" t="s">
        <v>104</v>
      </c>
      <c r="CZ78" s="119" t="s">
        <v>237</v>
      </c>
      <c r="DA78" s="103">
        <v>4</v>
      </c>
      <c r="DB78" s="103">
        <v>9</v>
      </c>
      <c r="DC78" s="103">
        <v>4</v>
      </c>
    </row>
    <row r="79" spans="1:108" s="41" customFormat="1" ht="15.75" customHeight="1" x14ac:dyDescent="0.25">
      <c r="A79" s="41">
        <v>78</v>
      </c>
      <c r="B79" s="41" t="s">
        <v>77</v>
      </c>
      <c r="C79" s="41" t="s">
        <v>113</v>
      </c>
      <c r="D79" s="42">
        <v>44411</v>
      </c>
      <c r="E79" s="43">
        <v>44518</v>
      </c>
      <c r="F79" s="44" t="s">
        <v>229</v>
      </c>
      <c r="G79" s="41" t="s">
        <v>93</v>
      </c>
      <c r="H79" s="41" t="s">
        <v>94</v>
      </c>
      <c r="J79" s="45">
        <f t="shared" si="61"/>
        <v>44441</v>
      </c>
      <c r="K79" s="45">
        <f t="shared" si="62"/>
        <v>44501</v>
      </c>
      <c r="L79" s="41" t="s">
        <v>83</v>
      </c>
      <c r="M79" s="46">
        <v>44501</v>
      </c>
      <c r="N79" s="41">
        <v>0.4</v>
      </c>
      <c r="O79" s="41">
        <v>25</v>
      </c>
      <c r="P79" s="45">
        <f t="shared" si="63"/>
        <v>44531</v>
      </c>
      <c r="R79" s="43"/>
      <c r="U79" s="47">
        <f t="shared" si="64"/>
        <v>44561</v>
      </c>
      <c r="W79" s="43"/>
      <c r="X79" s="68"/>
      <c r="Y79" s="68"/>
      <c r="Z79" s="45">
        <f t="shared" si="65"/>
        <v>44591</v>
      </c>
      <c r="AC79" s="68"/>
      <c r="AD79" s="68"/>
      <c r="AE79" s="45">
        <f t="shared" si="66"/>
        <v>44621</v>
      </c>
      <c r="AH79" s="68"/>
      <c r="AI79" s="68"/>
      <c r="AJ79" s="48">
        <f t="shared" si="76"/>
        <v>44651</v>
      </c>
      <c r="AO79" s="57">
        <f t="shared" si="67"/>
        <v>44681</v>
      </c>
      <c r="AT79" s="43">
        <f t="shared" si="68"/>
        <v>44711</v>
      </c>
      <c r="AY79" s="45">
        <f t="shared" si="69"/>
        <v>44651</v>
      </c>
      <c r="BA79" s="45"/>
      <c r="BB79" s="68"/>
      <c r="BC79" s="68"/>
      <c r="BD79" s="82">
        <f t="shared" si="70"/>
        <v>44681</v>
      </c>
      <c r="BE79" s="68"/>
      <c r="BF79" s="68"/>
      <c r="BG79" s="68"/>
      <c r="BH79" s="68"/>
      <c r="BI79" s="83">
        <f t="shared" si="71"/>
        <v>44711</v>
      </c>
      <c r="BJ79" s="68"/>
      <c r="BK79" s="68"/>
      <c r="BL79" s="68"/>
      <c r="BM79" s="68"/>
      <c r="BN79" s="41">
        <v>0</v>
      </c>
      <c r="BO79" s="46" t="s">
        <v>130</v>
      </c>
      <c r="BP79" s="46"/>
      <c r="BQ79" s="46"/>
      <c r="BR79" s="46"/>
      <c r="BV79" s="97"/>
      <c r="CB79" s="98"/>
      <c r="CD79" s="99"/>
      <c r="CE79" s="100"/>
      <c r="CP79" s="42"/>
    </row>
    <row r="80" spans="1:108" ht="15.75" customHeight="1" x14ac:dyDescent="0.25">
      <c r="A80">
        <v>79</v>
      </c>
      <c r="B80" t="s">
        <v>77</v>
      </c>
      <c r="C80" t="s">
        <v>113</v>
      </c>
      <c r="D80" s="20">
        <v>44411</v>
      </c>
      <c r="F80" s="26" t="s">
        <v>230</v>
      </c>
      <c r="G80" t="s">
        <v>106</v>
      </c>
      <c r="H80" t="s">
        <v>81</v>
      </c>
      <c r="I80" t="s">
        <v>82</v>
      </c>
      <c r="J80" s="21">
        <f t="shared" si="61"/>
        <v>44441</v>
      </c>
      <c r="K80" s="21">
        <f t="shared" si="62"/>
        <v>44501</v>
      </c>
      <c r="L80" t="s">
        <v>83</v>
      </c>
      <c r="M80" s="37">
        <v>44501</v>
      </c>
      <c r="N80" s="19">
        <v>0.2</v>
      </c>
      <c r="O80" s="19">
        <v>22</v>
      </c>
      <c r="P80" s="21">
        <f t="shared" si="63"/>
        <v>44531</v>
      </c>
      <c r="Q80" s="40" t="s">
        <v>83</v>
      </c>
      <c r="R80" s="27">
        <v>44531</v>
      </c>
      <c r="S80" s="19">
        <v>0.6</v>
      </c>
      <c r="T80" s="19">
        <v>28</v>
      </c>
      <c r="U80" s="22">
        <f t="shared" si="64"/>
        <v>44561</v>
      </c>
      <c r="V80" t="s">
        <v>138</v>
      </c>
      <c r="W80" s="27">
        <v>44561</v>
      </c>
      <c r="X80" s="67">
        <v>0.6</v>
      </c>
      <c r="Y80" s="67">
        <v>28</v>
      </c>
      <c r="Z80" s="21">
        <f t="shared" si="65"/>
        <v>44591</v>
      </c>
      <c r="AA80" t="s">
        <v>138</v>
      </c>
      <c r="AB80" s="56">
        <v>44591</v>
      </c>
      <c r="AC80" s="67">
        <v>0.7</v>
      </c>
      <c r="AD80" s="65">
        <v>30</v>
      </c>
      <c r="AE80" s="21">
        <f t="shared" si="66"/>
        <v>44621</v>
      </c>
      <c r="AF80" t="s">
        <v>141</v>
      </c>
      <c r="AG80" s="56">
        <v>44621</v>
      </c>
      <c r="AH80" s="67">
        <v>1.1000000000000001</v>
      </c>
      <c r="AI80" s="65">
        <v>38</v>
      </c>
      <c r="AJ80" s="28">
        <f t="shared" si="76"/>
        <v>44651</v>
      </c>
      <c r="AO80" s="30">
        <f t="shared" si="67"/>
        <v>44681</v>
      </c>
      <c r="AT80" s="27">
        <f t="shared" si="68"/>
        <v>44711</v>
      </c>
      <c r="AY80" s="21">
        <f t="shared" si="69"/>
        <v>44651</v>
      </c>
      <c r="AZ80" t="s">
        <v>141</v>
      </c>
      <c r="BA80" s="21">
        <v>44651</v>
      </c>
      <c r="BB80" s="67">
        <v>0.9</v>
      </c>
      <c r="BC80" s="65">
        <v>33</v>
      </c>
      <c r="BD80" s="77">
        <f t="shared" si="70"/>
        <v>44681</v>
      </c>
      <c r="BE80" s="66" t="s">
        <v>83</v>
      </c>
      <c r="BF80" s="81">
        <v>44680</v>
      </c>
      <c r="BG80" s="67">
        <v>1</v>
      </c>
      <c r="BH80" s="65">
        <v>34</v>
      </c>
      <c r="BI80" s="59">
        <f t="shared" si="71"/>
        <v>44711</v>
      </c>
      <c r="BJ80" s="66" t="s">
        <v>137</v>
      </c>
      <c r="BK80" s="95">
        <v>44711</v>
      </c>
      <c r="BL80" s="67">
        <v>1</v>
      </c>
      <c r="BM80" s="65">
        <v>34</v>
      </c>
      <c r="BN80">
        <v>1</v>
      </c>
      <c r="BO80" s="37" t="s">
        <v>130</v>
      </c>
      <c r="CB80" s="34"/>
      <c r="CD80" s="96">
        <v>44712</v>
      </c>
      <c r="CE80" s="87">
        <v>0.5</v>
      </c>
      <c r="CF80" s="40" t="s">
        <v>87</v>
      </c>
      <c r="CG80" s="40" t="s">
        <v>179</v>
      </c>
      <c r="CH80">
        <v>49</v>
      </c>
      <c r="CI80">
        <v>0</v>
      </c>
      <c r="CJ80">
        <v>133</v>
      </c>
      <c r="CK80">
        <v>180</v>
      </c>
      <c r="CL80">
        <v>33</v>
      </c>
      <c r="CM80">
        <f t="shared" si="73"/>
        <v>166</v>
      </c>
      <c r="CN80">
        <f t="shared" si="77"/>
        <v>180</v>
      </c>
      <c r="CO80" t="s">
        <v>96</v>
      </c>
      <c r="CP80">
        <f>SUM(CI80,CL80)</f>
        <v>33</v>
      </c>
      <c r="CQ80" s="92">
        <f>SUM(CK80,CJ80)</f>
        <v>313</v>
      </c>
      <c r="CR80" s="20">
        <v>44715</v>
      </c>
      <c r="CS80" s="40" t="s">
        <v>90</v>
      </c>
      <c r="CT80" s="40" t="s">
        <v>104</v>
      </c>
      <c r="CZ80" s="40" t="s">
        <v>237</v>
      </c>
      <c r="DA80">
        <v>0</v>
      </c>
      <c r="DB80" s="40">
        <v>0</v>
      </c>
      <c r="DD80" s="40" t="s">
        <v>240</v>
      </c>
    </row>
    <row r="81" spans="1:107" s="103" customFormat="1" ht="15.75" customHeight="1" x14ac:dyDescent="0.25">
      <c r="A81" s="103">
        <v>80</v>
      </c>
      <c r="B81" s="103" t="s">
        <v>77</v>
      </c>
      <c r="C81" s="103" t="s">
        <v>113</v>
      </c>
      <c r="D81" s="104">
        <v>44411</v>
      </c>
      <c r="E81" s="105"/>
      <c r="F81" s="106" t="s">
        <v>231</v>
      </c>
      <c r="G81" s="103" t="s">
        <v>98</v>
      </c>
      <c r="H81" s="103" t="s">
        <v>94</v>
      </c>
      <c r="I81" s="103" t="s">
        <v>82</v>
      </c>
      <c r="J81" s="107">
        <f t="shared" si="61"/>
        <v>44441</v>
      </c>
      <c r="K81" s="107">
        <f t="shared" si="62"/>
        <v>44501</v>
      </c>
      <c r="L81" s="103" t="s">
        <v>83</v>
      </c>
      <c r="M81" s="108">
        <v>44501</v>
      </c>
      <c r="N81" s="103">
        <v>0.6</v>
      </c>
      <c r="O81" s="103">
        <v>28</v>
      </c>
      <c r="P81" s="107">
        <f t="shared" si="63"/>
        <v>44531</v>
      </c>
      <c r="Q81" s="119" t="s">
        <v>83</v>
      </c>
      <c r="R81" s="105">
        <v>44531</v>
      </c>
      <c r="S81" s="103">
        <v>0.7</v>
      </c>
      <c r="T81" s="103">
        <v>31</v>
      </c>
      <c r="U81" s="109">
        <f t="shared" si="64"/>
        <v>44561</v>
      </c>
      <c r="V81" s="103" t="s">
        <v>138</v>
      </c>
      <c r="W81" s="105">
        <v>44561</v>
      </c>
      <c r="X81" s="110">
        <v>0.8</v>
      </c>
      <c r="Y81" s="110">
        <v>32</v>
      </c>
      <c r="Z81" s="107">
        <f t="shared" si="65"/>
        <v>44591</v>
      </c>
      <c r="AA81" s="103" t="s">
        <v>138</v>
      </c>
      <c r="AB81" s="112">
        <v>44591</v>
      </c>
      <c r="AC81" s="110">
        <v>0.8</v>
      </c>
      <c r="AD81" s="110">
        <v>33</v>
      </c>
      <c r="AE81" s="107">
        <f t="shared" si="66"/>
        <v>44621</v>
      </c>
      <c r="AF81" s="103" t="s">
        <v>141</v>
      </c>
      <c r="AG81" s="112">
        <v>44621</v>
      </c>
      <c r="AH81" s="110">
        <v>1.1000000000000001</v>
      </c>
      <c r="AI81" s="110">
        <v>35</v>
      </c>
      <c r="AJ81" s="113">
        <f t="shared" si="76"/>
        <v>44651</v>
      </c>
      <c r="AO81" s="114">
        <f t="shared" si="67"/>
        <v>44681</v>
      </c>
      <c r="AT81" s="105">
        <f t="shared" si="68"/>
        <v>44711</v>
      </c>
      <c r="AY81" s="107">
        <f t="shared" si="69"/>
        <v>44651</v>
      </c>
      <c r="AZ81" s="103" t="s">
        <v>141</v>
      </c>
      <c r="BA81" s="107">
        <v>44651</v>
      </c>
      <c r="BB81" s="110">
        <v>1</v>
      </c>
      <c r="BC81" s="110">
        <v>35</v>
      </c>
      <c r="BD81" s="115">
        <f t="shared" si="70"/>
        <v>44681</v>
      </c>
      <c r="BE81" s="110" t="s">
        <v>83</v>
      </c>
      <c r="BF81" s="117">
        <v>44680</v>
      </c>
      <c r="BG81" s="110">
        <v>1</v>
      </c>
      <c r="BH81" s="110">
        <v>35</v>
      </c>
      <c r="BI81" s="118">
        <f t="shared" si="71"/>
        <v>44711</v>
      </c>
      <c r="BJ81" s="110" t="s">
        <v>137</v>
      </c>
      <c r="BK81" s="125">
        <v>44711</v>
      </c>
      <c r="BL81" s="110">
        <v>1.2</v>
      </c>
      <c r="BM81" s="110">
        <v>35</v>
      </c>
      <c r="BN81" s="103">
        <v>1</v>
      </c>
      <c r="BO81" s="108">
        <v>44534</v>
      </c>
      <c r="BP81" s="108">
        <f t="shared" si="72"/>
        <v>44564</v>
      </c>
      <c r="BQ81" s="108">
        <v>44579</v>
      </c>
      <c r="BR81" s="108" t="s">
        <v>100</v>
      </c>
      <c r="BS81" s="103" t="s">
        <v>148</v>
      </c>
      <c r="BT81" s="103">
        <v>34</v>
      </c>
      <c r="BU81" s="103">
        <v>0</v>
      </c>
      <c r="BV81" s="111"/>
      <c r="CB81" s="120"/>
      <c r="CD81" s="121">
        <v>44713</v>
      </c>
      <c r="CE81" s="122">
        <v>0.5</v>
      </c>
      <c r="CF81" s="119" t="s">
        <v>87</v>
      </c>
      <c r="CG81" s="119" t="s">
        <v>179</v>
      </c>
      <c r="CH81" s="103">
        <v>49</v>
      </c>
      <c r="CI81" s="103">
        <v>0</v>
      </c>
      <c r="CJ81" s="103">
        <v>299</v>
      </c>
      <c r="CK81" s="103">
        <v>296</v>
      </c>
      <c r="CL81" s="103">
        <v>0</v>
      </c>
      <c r="CM81" s="103">
        <f t="shared" si="73"/>
        <v>299</v>
      </c>
      <c r="CN81" s="103">
        <f t="shared" si="77"/>
        <v>296</v>
      </c>
      <c r="CO81" s="103" t="s">
        <v>96</v>
      </c>
      <c r="CP81" s="103">
        <f>SUM(CI81,CL81)</f>
        <v>0</v>
      </c>
      <c r="CQ81" s="123">
        <f>SUM(CK81,CJ81)</f>
        <v>595</v>
      </c>
      <c r="CR81" s="104">
        <v>44715</v>
      </c>
      <c r="CS81" s="119" t="s">
        <v>90</v>
      </c>
      <c r="CT81" s="119" t="s">
        <v>104</v>
      </c>
      <c r="CZ81" s="119" t="s">
        <v>237</v>
      </c>
      <c r="DA81" s="103">
        <v>4</v>
      </c>
      <c r="DB81" s="103">
        <v>12</v>
      </c>
      <c r="DC81" s="103">
        <v>4</v>
      </c>
    </row>
    <row r="82" spans="1:107" ht="15.75" customHeight="1" x14ac:dyDescent="0.25">
      <c r="Q82" s="40"/>
      <c r="AG82" s="56"/>
      <c r="AH82" s="67"/>
      <c r="AI82" s="67"/>
      <c r="BC82" s="67"/>
      <c r="BE82" s="67"/>
      <c r="BF82" s="67"/>
      <c r="BG82" s="67"/>
      <c r="BH82" s="67"/>
      <c r="BJ82" s="67"/>
      <c r="BK82" s="67"/>
      <c r="BL82" s="67"/>
      <c r="BM82" s="67"/>
      <c r="CB82" s="34"/>
    </row>
    <row r="83" spans="1:107" ht="15.75" customHeight="1" x14ac:dyDescent="0.25">
      <c r="AH83" s="67"/>
      <c r="AI83" s="67"/>
      <c r="BC83" s="67"/>
      <c r="BE83" s="67"/>
      <c r="BF83" s="67"/>
      <c r="BG83" s="67"/>
      <c r="BH83" s="67"/>
      <c r="BJ83" s="67"/>
      <c r="BK83" s="67"/>
      <c r="BL83" s="67"/>
      <c r="BM83" s="67"/>
      <c r="BZ83" s="34"/>
    </row>
    <row r="84" spans="1:107" ht="15.75" customHeight="1" x14ac:dyDescent="0.25">
      <c r="AH84" s="67"/>
      <c r="AI84" s="67"/>
      <c r="BC84" s="67"/>
      <c r="BE84" s="67"/>
      <c r="BF84" s="67"/>
      <c r="BG84" s="67"/>
      <c r="BH84" s="67"/>
      <c r="BJ84" s="67"/>
      <c r="BK84" s="67"/>
      <c r="BL84" s="67"/>
      <c r="BM84" s="67"/>
      <c r="BZ84" s="34"/>
    </row>
    <row r="85" spans="1:107" ht="15.75" customHeight="1" x14ac:dyDescent="0.25">
      <c r="AH85" s="67"/>
      <c r="AI85" s="67"/>
      <c r="BC85" s="67"/>
      <c r="BE85" s="67"/>
      <c r="BF85" s="67"/>
      <c r="BG85" s="67"/>
      <c r="BH85" s="67"/>
      <c r="BJ85" s="67"/>
      <c r="BK85" s="67"/>
      <c r="BL85" s="67"/>
      <c r="BM85" s="67"/>
      <c r="BZ85" s="34"/>
    </row>
    <row r="86" spans="1:107" ht="15.75" customHeight="1" x14ac:dyDescent="0.25">
      <c r="AH86" s="67"/>
      <c r="AI86" s="67"/>
      <c r="BC86" s="67"/>
      <c r="BE86" s="67"/>
      <c r="BF86" s="67"/>
      <c r="BG86" s="67"/>
      <c r="BH86" s="67"/>
      <c r="BJ86" s="67"/>
      <c r="BK86" s="67"/>
      <c r="BL86" s="67"/>
      <c r="BM86" s="67"/>
      <c r="BZ86" s="34"/>
    </row>
    <row r="87" spans="1:107" ht="15.75" customHeight="1" x14ac:dyDescent="0.25">
      <c r="AH87" s="67"/>
      <c r="AI87" s="67"/>
      <c r="BC87" s="67"/>
      <c r="BE87" s="67"/>
      <c r="BF87" s="67"/>
      <c r="BG87" s="67"/>
      <c r="BH87" s="67"/>
      <c r="BJ87" s="67"/>
      <c r="BK87" s="67"/>
      <c r="BL87" s="67"/>
      <c r="BM87" s="67"/>
      <c r="BZ87" s="34"/>
    </row>
    <row r="88" spans="1:107" ht="15.75" customHeight="1" x14ac:dyDescent="0.25">
      <c r="AH88" s="67"/>
      <c r="AI88" s="67"/>
      <c r="BC88" s="67"/>
      <c r="BE88" s="67"/>
      <c r="BF88" s="67"/>
      <c r="BG88" s="67"/>
      <c r="BH88" s="67"/>
      <c r="BJ88" s="67"/>
      <c r="BK88" s="67"/>
      <c r="BL88" s="67"/>
      <c r="BM88" s="67"/>
      <c r="BZ88" s="34"/>
    </row>
    <row r="89" spans="1:107" ht="15.75" customHeight="1" x14ac:dyDescent="0.25">
      <c r="AH89" s="67"/>
      <c r="AI89" s="67"/>
      <c r="BC89" s="67"/>
      <c r="BE89" s="67"/>
      <c r="BF89" s="67"/>
      <c r="BG89" s="67"/>
      <c r="BH89" s="67"/>
      <c r="BJ89" s="67"/>
      <c r="BK89" s="67"/>
      <c r="BL89" s="67"/>
      <c r="BM89" s="67"/>
      <c r="BZ89" s="34"/>
    </row>
    <row r="90" spans="1:107" ht="15.75" customHeight="1" x14ac:dyDescent="0.25">
      <c r="AH90" s="67"/>
      <c r="AI90" s="67"/>
      <c r="BC90" s="67"/>
      <c r="BE90" s="67"/>
      <c r="BF90" s="67"/>
      <c r="BG90" s="67"/>
      <c r="BH90" s="67"/>
      <c r="BJ90" s="67"/>
      <c r="BK90" s="67"/>
      <c r="BL90" s="67"/>
      <c r="BM90" s="67"/>
      <c r="BZ90" s="34"/>
    </row>
    <row r="91" spans="1:107" ht="15.75" customHeight="1" x14ac:dyDescent="0.25">
      <c r="AH91" s="67"/>
      <c r="AI91" s="67"/>
      <c r="BC91" s="67"/>
      <c r="BE91" s="67"/>
      <c r="BF91" s="67"/>
      <c r="BG91" s="67"/>
      <c r="BH91" s="67"/>
      <c r="BJ91" s="67"/>
      <c r="BK91" s="67"/>
      <c r="BL91" s="67"/>
      <c r="BM91" s="67"/>
      <c r="BZ91" s="34"/>
    </row>
    <row r="92" spans="1:107" ht="15.75" customHeight="1" x14ac:dyDescent="0.25">
      <c r="AH92" s="67"/>
      <c r="AI92" s="67"/>
      <c r="BC92" s="67"/>
      <c r="BE92" s="67"/>
      <c r="BF92" s="67"/>
      <c r="BG92" s="67"/>
      <c r="BH92" s="67"/>
      <c r="BJ92" s="67"/>
      <c r="BK92" s="67"/>
      <c r="BL92" s="67"/>
      <c r="BM92" s="67"/>
      <c r="BZ92" s="34"/>
    </row>
    <row r="93" spans="1:107" ht="15.75" customHeight="1" x14ac:dyDescent="0.25">
      <c r="AH93" s="67"/>
      <c r="AI93" s="67"/>
      <c r="BC93" s="67"/>
      <c r="BE93" s="67"/>
      <c r="BF93" s="67"/>
      <c r="BG93" s="67"/>
      <c r="BH93" s="67"/>
      <c r="BJ93" s="67"/>
      <c r="BK93" s="67"/>
      <c r="BL93" s="67"/>
      <c r="BM93" s="67"/>
      <c r="BZ93" s="34"/>
    </row>
    <row r="94" spans="1:107" ht="15.75" customHeight="1" x14ac:dyDescent="0.25">
      <c r="AH94" s="67"/>
      <c r="AI94" s="67"/>
      <c r="BC94" s="67"/>
      <c r="BE94" s="67"/>
      <c r="BF94" s="67"/>
      <c r="BG94" s="67"/>
      <c r="BH94" s="67"/>
      <c r="BJ94" s="67"/>
      <c r="BK94" s="67"/>
      <c r="BL94" s="67"/>
      <c r="BM94" s="67"/>
      <c r="BZ94" s="34"/>
    </row>
    <row r="95" spans="1:107" ht="15.75" customHeight="1" x14ac:dyDescent="0.25">
      <c r="AH95" s="67"/>
      <c r="AI95" s="67"/>
      <c r="BC95" s="67"/>
      <c r="BE95" s="67"/>
      <c r="BF95" s="67"/>
      <c r="BG95" s="67"/>
      <c r="BH95" s="67"/>
      <c r="BJ95" s="67"/>
      <c r="BK95" s="67"/>
      <c r="BL95" s="67"/>
      <c r="BM95" s="67"/>
      <c r="BZ95" s="34"/>
    </row>
    <row r="96" spans="1:107" ht="15.75" customHeight="1" x14ac:dyDescent="0.25">
      <c r="AH96" s="67"/>
      <c r="AI96" s="67"/>
      <c r="BC96" s="67"/>
      <c r="BE96" s="67"/>
      <c r="BF96" s="67"/>
      <c r="BG96" s="67"/>
      <c r="BH96" s="67"/>
      <c r="BJ96" s="67"/>
      <c r="BK96" s="67"/>
      <c r="BL96" s="67"/>
      <c r="BM96" s="67"/>
      <c r="BZ96" s="34"/>
    </row>
    <row r="97" spans="34:78" ht="15.75" customHeight="1" x14ac:dyDescent="0.25">
      <c r="AH97" s="67"/>
      <c r="AI97" s="67"/>
      <c r="BC97" s="67"/>
      <c r="BE97" s="67"/>
      <c r="BF97" s="67"/>
      <c r="BG97" s="67"/>
      <c r="BH97" s="67"/>
      <c r="BJ97" s="67"/>
      <c r="BK97" s="67"/>
      <c r="BL97" s="67"/>
      <c r="BM97" s="67"/>
      <c r="BZ97" s="34"/>
    </row>
    <row r="98" spans="34:78" ht="15.75" customHeight="1" x14ac:dyDescent="0.25">
      <c r="AH98" s="67"/>
      <c r="AI98" s="67"/>
      <c r="BC98" s="67"/>
      <c r="BE98" s="67"/>
      <c r="BF98" s="67"/>
      <c r="BG98" s="67"/>
      <c r="BH98" s="67"/>
      <c r="BJ98" s="67"/>
      <c r="BK98" s="67"/>
      <c r="BL98" s="67"/>
      <c r="BM98" s="67"/>
      <c r="BZ98" s="34"/>
    </row>
    <row r="99" spans="34:78" ht="15.75" customHeight="1" x14ac:dyDescent="0.25">
      <c r="AH99" s="67"/>
      <c r="AI99" s="67"/>
      <c r="BC99" s="67"/>
      <c r="BE99" s="67"/>
      <c r="BF99" s="67"/>
      <c r="BG99" s="67"/>
      <c r="BH99" s="67"/>
      <c r="BJ99" s="67"/>
      <c r="BK99" s="67"/>
      <c r="BL99" s="67"/>
      <c r="BM99" s="67"/>
      <c r="BZ99" s="34"/>
    </row>
    <row r="100" spans="34:78" ht="15.75" customHeight="1" x14ac:dyDescent="0.25">
      <c r="AH100" s="67"/>
      <c r="AI100" s="67"/>
      <c r="BC100" s="67"/>
      <c r="BE100" s="67"/>
      <c r="BF100" s="67"/>
      <c r="BG100" s="67"/>
      <c r="BH100" s="67"/>
      <c r="BJ100" s="67"/>
      <c r="BK100" s="67"/>
      <c r="BL100" s="67"/>
      <c r="BM100" s="67"/>
      <c r="BZ100" s="34"/>
    </row>
    <row r="101" spans="34:78" ht="15.75" customHeight="1" x14ac:dyDescent="0.25">
      <c r="AH101" s="67"/>
      <c r="AI101" s="67"/>
      <c r="BC101" s="67"/>
      <c r="BE101" s="67"/>
      <c r="BF101" s="67"/>
      <c r="BG101" s="67"/>
      <c r="BH101" s="67"/>
      <c r="BJ101" s="67"/>
      <c r="BK101" s="67"/>
      <c r="BL101" s="67"/>
      <c r="BM101" s="67"/>
      <c r="BZ101" s="34"/>
    </row>
    <row r="102" spans="34:78" ht="15.75" customHeight="1" x14ac:dyDescent="0.25">
      <c r="AH102" s="67"/>
      <c r="AI102" s="67"/>
      <c r="BC102" s="67"/>
      <c r="BE102" s="67"/>
      <c r="BF102" s="67"/>
      <c r="BG102" s="67"/>
      <c r="BH102" s="67"/>
      <c r="BJ102" s="67"/>
      <c r="BK102" s="67"/>
      <c r="BL102" s="67"/>
      <c r="BM102" s="67"/>
      <c r="BZ102" s="34"/>
    </row>
    <row r="103" spans="34:78" ht="15.75" customHeight="1" x14ac:dyDescent="0.25">
      <c r="AH103" s="67"/>
      <c r="AI103" s="67"/>
      <c r="BC103" s="67"/>
      <c r="BE103" s="67"/>
      <c r="BF103" s="67"/>
      <c r="BG103" s="67"/>
      <c r="BH103" s="67"/>
      <c r="BJ103" s="67"/>
      <c r="BK103" s="67"/>
      <c r="BL103" s="67"/>
      <c r="BM103" s="67"/>
      <c r="BZ103" s="34"/>
    </row>
    <row r="104" spans="34:78" ht="15.75" customHeight="1" x14ac:dyDescent="0.25">
      <c r="AH104" s="67"/>
      <c r="AI104" s="67"/>
      <c r="BC104" s="67"/>
      <c r="BE104" s="67"/>
      <c r="BF104" s="67"/>
      <c r="BG104" s="67"/>
      <c r="BH104" s="67"/>
      <c r="BJ104" s="67"/>
      <c r="BK104" s="67"/>
      <c r="BL104" s="67"/>
      <c r="BM104" s="67"/>
      <c r="BZ104" s="34"/>
    </row>
    <row r="105" spans="34:78" ht="15.75" customHeight="1" x14ac:dyDescent="0.25">
      <c r="AH105" s="67"/>
      <c r="AI105" s="67"/>
      <c r="BC105" s="67"/>
      <c r="BE105" s="67"/>
      <c r="BF105" s="67"/>
      <c r="BG105" s="67"/>
      <c r="BH105" s="67"/>
      <c r="BJ105" s="67"/>
      <c r="BK105" s="67"/>
      <c r="BL105" s="67"/>
      <c r="BM105" s="67"/>
      <c r="BZ105" s="34"/>
    </row>
    <row r="106" spans="34:78" ht="15.75" customHeight="1" x14ac:dyDescent="0.25">
      <c r="AH106" s="67"/>
      <c r="AI106" s="67"/>
      <c r="BC106" s="67"/>
      <c r="BE106" s="67"/>
      <c r="BF106" s="67"/>
      <c r="BG106" s="67"/>
      <c r="BH106" s="67"/>
      <c r="BJ106" s="67"/>
      <c r="BK106" s="67"/>
      <c r="BL106" s="67"/>
      <c r="BM106" s="67"/>
      <c r="BZ106" s="34"/>
    </row>
    <row r="107" spans="34:78" ht="15.75" customHeight="1" x14ac:dyDescent="0.25">
      <c r="AH107" s="67"/>
      <c r="AI107" s="67"/>
      <c r="BC107" s="67"/>
      <c r="BE107" s="67"/>
      <c r="BF107" s="67"/>
      <c r="BG107" s="67"/>
      <c r="BH107" s="67"/>
      <c r="BJ107" s="67"/>
      <c r="BK107" s="67"/>
      <c r="BL107" s="67"/>
      <c r="BM107" s="67"/>
      <c r="BZ107" s="34"/>
    </row>
    <row r="108" spans="34:78" ht="15.75" customHeight="1" x14ac:dyDescent="0.25">
      <c r="AH108" s="67"/>
      <c r="AI108" s="67"/>
      <c r="BC108" s="67"/>
      <c r="BE108" s="67"/>
      <c r="BF108" s="67"/>
      <c r="BG108" s="67"/>
      <c r="BH108" s="67"/>
      <c r="BJ108" s="67"/>
      <c r="BK108" s="67"/>
      <c r="BL108" s="67"/>
      <c r="BM108" s="67"/>
      <c r="BZ108" s="34"/>
    </row>
    <row r="109" spans="34:78" ht="15.75" customHeight="1" x14ac:dyDescent="0.25">
      <c r="AH109" s="67"/>
      <c r="AI109" s="67"/>
      <c r="BC109" s="67"/>
      <c r="BE109" s="67"/>
      <c r="BF109" s="67"/>
      <c r="BG109" s="67"/>
      <c r="BH109" s="67"/>
      <c r="BJ109" s="67"/>
      <c r="BK109" s="67"/>
      <c r="BL109" s="67"/>
      <c r="BM109" s="67"/>
      <c r="BZ109" s="34"/>
    </row>
    <row r="110" spans="34:78" ht="15.75" customHeight="1" x14ac:dyDescent="0.25">
      <c r="AH110" s="67"/>
      <c r="AI110" s="67"/>
      <c r="BC110" s="67"/>
      <c r="BE110" s="67"/>
      <c r="BF110" s="67"/>
      <c r="BG110" s="67"/>
      <c r="BH110" s="67"/>
      <c r="BJ110" s="67"/>
      <c r="BK110" s="67"/>
      <c r="BL110" s="67"/>
      <c r="BM110" s="67"/>
      <c r="BZ110" s="34"/>
    </row>
    <row r="111" spans="34:78" ht="15.75" customHeight="1" x14ac:dyDescent="0.25">
      <c r="AH111" s="67"/>
      <c r="AI111" s="67"/>
      <c r="BC111" s="67"/>
      <c r="BE111" s="67"/>
      <c r="BF111" s="67"/>
      <c r="BG111" s="67"/>
      <c r="BH111" s="67"/>
      <c r="BJ111" s="67"/>
      <c r="BK111" s="67"/>
      <c r="BL111" s="67"/>
      <c r="BM111" s="67"/>
      <c r="BZ111" s="34"/>
    </row>
    <row r="112" spans="34:78" ht="15.75" customHeight="1" x14ac:dyDescent="0.2">
      <c r="AH112" s="67"/>
      <c r="AI112" s="67"/>
      <c r="BC112" s="67"/>
      <c r="BE112" s="67"/>
      <c r="BF112" s="67"/>
      <c r="BG112" s="67"/>
      <c r="BH112" s="67"/>
      <c r="BJ112" s="67"/>
      <c r="BK112" s="67"/>
      <c r="BL112" s="67"/>
      <c r="BM112" s="67"/>
    </row>
    <row r="113" spans="34:78" ht="15.75" customHeight="1" x14ac:dyDescent="0.25">
      <c r="AH113" s="67"/>
      <c r="AI113" s="67"/>
      <c r="BC113" s="67"/>
      <c r="BE113" s="67"/>
      <c r="BF113" s="67"/>
      <c r="BG113" s="67"/>
      <c r="BH113" s="67"/>
      <c r="BJ113" s="67"/>
      <c r="BK113" s="67"/>
      <c r="BL113" s="67"/>
      <c r="BM113" s="67"/>
      <c r="BZ113" s="34"/>
    </row>
    <row r="114" spans="34:78" ht="15.75" customHeight="1" x14ac:dyDescent="0.25">
      <c r="AH114" s="67"/>
      <c r="AI114" s="67"/>
      <c r="BC114" s="67"/>
      <c r="BE114" s="67"/>
      <c r="BF114" s="67"/>
      <c r="BG114" s="67"/>
      <c r="BH114" s="67"/>
      <c r="BJ114" s="67"/>
      <c r="BK114" s="67"/>
      <c r="BL114" s="67"/>
      <c r="BM114" s="67"/>
      <c r="BZ114" s="34"/>
    </row>
    <row r="115" spans="34:78" ht="15.75" customHeight="1" x14ac:dyDescent="0.25">
      <c r="AH115" s="67"/>
      <c r="AI115" s="67"/>
      <c r="BC115" s="67"/>
      <c r="BE115" s="67"/>
      <c r="BF115" s="67"/>
      <c r="BG115" s="67"/>
      <c r="BH115" s="67"/>
      <c r="BJ115" s="67"/>
      <c r="BK115" s="67"/>
      <c r="BL115" s="67"/>
      <c r="BM115" s="67"/>
      <c r="BZ115" s="34"/>
    </row>
    <row r="116" spans="34:78" ht="15.75" customHeight="1" x14ac:dyDescent="0.25">
      <c r="AH116" s="67"/>
      <c r="AI116" s="67"/>
      <c r="BC116" s="67"/>
      <c r="BE116" s="67"/>
      <c r="BF116" s="67"/>
      <c r="BG116" s="67"/>
      <c r="BH116" s="67"/>
      <c r="BJ116" s="67"/>
      <c r="BK116" s="67"/>
      <c r="BL116" s="67"/>
      <c r="BM116" s="67"/>
      <c r="BZ116" s="34"/>
    </row>
    <row r="117" spans="34:78" ht="15.75" customHeight="1" x14ac:dyDescent="0.25">
      <c r="AH117" s="67"/>
      <c r="AI117" s="67"/>
      <c r="BC117" s="67"/>
      <c r="BE117" s="67"/>
      <c r="BF117" s="67"/>
      <c r="BG117" s="67"/>
      <c r="BH117" s="67"/>
      <c r="BJ117" s="67"/>
      <c r="BK117" s="67"/>
      <c r="BL117" s="67"/>
      <c r="BM117" s="67"/>
      <c r="BZ117" s="34"/>
    </row>
    <row r="118" spans="34:78" ht="15.75" customHeight="1" x14ac:dyDescent="0.25">
      <c r="AH118" s="67"/>
      <c r="AI118" s="67"/>
      <c r="BC118" s="67"/>
      <c r="BE118" s="67"/>
      <c r="BF118" s="67"/>
      <c r="BG118" s="67"/>
      <c r="BH118" s="67"/>
      <c r="BJ118" s="67"/>
      <c r="BK118" s="67"/>
      <c r="BL118" s="67"/>
      <c r="BM118" s="67"/>
      <c r="BZ118" s="34"/>
    </row>
    <row r="119" spans="34:78" ht="15.75" customHeight="1" x14ac:dyDescent="0.25">
      <c r="AH119" s="67"/>
      <c r="AI119" s="67"/>
      <c r="BC119" s="67"/>
      <c r="BE119" s="67"/>
      <c r="BF119" s="67"/>
      <c r="BG119" s="67"/>
      <c r="BH119" s="67"/>
      <c r="BJ119" s="67"/>
      <c r="BK119" s="67"/>
      <c r="BL119" s="67"/>
      <c r="BM119" s="67"/>
      <c r="BZ119" s="34"/>
    </row>
    <row r="120" spans="34:78" ht="15.75" customHeight="1" x14ac:dyDescent="0.25">
      <c r="AH120" s="67"/>
      <c r="AI120" s="67"/>
      <c r="BC120" s="67"/>
      <c r="BE120" s="67"/>
      <c r="BF120" s="67"/>
      <c r="BG120" s="67"/>
      <c r="BH120" s="67"/>
      <c r="BJ120" s="67"/>
      <c r="BK120" s="67"/>
      <c r="BL120" s="67"/>
      <c r="BM120" s="67"/>
      <c r="BZ120" s="34"/>
    </row>
    <row r="121" spans="34:78" ht="15.75" customHeight="1" x14ac:dyDescent="0.25">
      <c r="AH121" s="67"/>
      <c r="AI121" s="67"/>
      <c r="BC121" s="67"/>
      <c r="BE121" s="67"/>
      <c r="BF121" s="67"/>
      <c r="BG121" s="67"/>
      <c r="BH121" s="67"/>
      <c r="BJ121" s="67"/>
      <c r="BK121" s="67"/>
      <c r="BL121" s="67"/>
      <c r="BM121" s="67"/>
      <c r="BZ121" s="34"/>
    </row>
    <row r="122" spans="34:78" ht="15.75" customHeight="1" x14ac:dyDescent="0.25">
      <c r="AH122" s="67"/>
      <c r="AI122" s="67"/>
      <c r="BC122" s="67"/>
      <c r="BE122" s="67"/>
      <c r="BF122" s="67"/>
      <c r="BG122" s="67"/>
      <c r="BH122" s="67"/>
      <c r="BJ122" s="67"/>
      <c r="BK122" s="67"/>
      <c r="BL122" s="67"/>
      <c r="BM122" s="67"/>
      <c r="BZ122" s="34"/>
    </row>
    <row r="123" spans="34:78" ht="15.75" customHeight="1" x14ac:dyDescent="0.25">
      <c r="AH123" s="67"/>
      <c r="AI123" s="67"/>
      <c r="BC123" s="67"/>
      <c r="BE123" s="67"/>
      <c r="BF123" s="67"/>
      <c r="BG123" s="67"/>
      <c r="BH123" s="67"/>
      <c r="BJ123" s="67"/>
      <c r="BK123" s="67"/>
      <c r="BL123" s="67"/>
      <c r="BM123" s="67"/>
      <c r="BZ123" s="34"/>
    </row>
    <row r="124" spans="34:78" ht="15.75" customHeight="1" x14ac:dyDescent="0.25">
      <c r="AH124" s="67"/>
      <c r="AI124" s="67"/>
      <c r="BC124" s="67"/>
      <c r="BE124" s="67"/>
      <c r="BF124" s="67"/>
      <c r="BG124" s="67"/>
      <c r="BH124" s="67"/>
      <c r="BJ124" s="67"/>
      <c r="BK124" s="67"/>
      <c r="BL124" s="67"/>
      <c r="BM124" s="67"/>
      <c r="BZ124" s="34"/>
    </row>
    <row r="125" spans="34:78" ht="15.75" customHeight="1" x14ac:dyDescent="0.25">
      <c r="AH125" s="67"/>
      <c r="AI125" s="67"/>
      <c r="BC125" s="67"/>
      <c r="BE125" s="67"/>
      <c r="BF125" s="67"/>
      <c r="BG125" s="67"/>
      <c r="BH125" s="67"/>
      <c r="BJ125" s="67"/>
      <c r="BK125" s="67"/>
      <c r="BL125" s="67"/>
      <c r="BM125" s="67"/>
      <c r="BZ125" s="34"/>
    </row>
    <row r="126" spans="34:78" ht="15.75" customHeight="1" x14ac:dyDescent="0.25">
      <c r="AH126" s="67"/>
      <c r="AI126" s="67"/>
      <c r="BC126" s="67"/>
      <c r="BE126" s="67"/>
      <c r="BF126" s="67"/>
      <c r="BG126" s="67"/>
      <c r="BH126" s="67"/>
      <c r="BJ126" s="67"/>
      <c r="BK126" s="67"/>
      <c r="BL126" s="67"/>
      <c r="BM126" s="67"/>
      <c r="BZ126" s="34"/>
    </row>
    <row r="127" spans="34:78" ht="15.75" customHeight="1" x14ac:dyDescent="0.25">
      <c r="AH127" s="67"/>
      <c r="AI127" s="67"/>
      <c r="BC127" s="67"/>
      <c r="BE127" s="67"/>
      <c r="BF127" s="67"/>
      <c r="BG127" s="67"/>
      <c r="BH127" s="67"/>
      <c r="BJ127" s="67"/>
      <c r="BK127" s="67"/>
      <c r="BL127" s="67"/>
      <c r="BM127" s="67"/>
      <c r="BZ127" s="34"/>
    </row>
    <row r="128" spans="34:78" ht="15.75" customHeight="1" x14ac:dyDescent="0.25">
      <c r="AH128" s="67"/>
      <c r="AI128" s="67"/>
      <c r="BC128" s="67"/>
      <c r="BE128" s="67"/>
      <c r="BF128" s="67"/>
      <c r="BG128" s="67"/>
      <c r="BH128" s="67"/>
      <c r="BJ128" s="67"/>
      <c r="BK128" s="67"/>
      <c r="BL128" s="67"/>
      <c r="BM128" s="67"/>
      <c r="BZ128" s="34"/>
    </row>
    <row r="129" spans="34:78" ht="15.75" customHeight="1" x14ac:dyDescent="0.25">
      <c r="AH129" s="67"/>
      <c r="AI129" s="67"/>
      <c r="BC129" s="67"/>
      <c r="BE129" s="67"/>
      <c r="BF129" s="67"/>
      <c r="BG129" s="67"/>
      <c r="BH129" s="67"/>
      <c r="BJ129" s="67"/>
      <c r="BK129" s="67"/>
      <c r="BL129" s="67"/>
      <c r="BM129" s="67"/>
      <c r="BZ129" s="34"/>
    </row>
    <row r="130" spans="34:78" ht="15.75" customHeight="1" x14ac:dyDescent="0.25">
      <c r="AH130" s="67"/>
      <c r="AI130" s="67"/>
      <c r="BC130" s="67"/>
      <c r="BE130" s="67"/>
      <c r="BF130" s="67"/>
      <c r="BG130" s="67"/>
      <c r="BH130" s="67"/>
      <c r="BJ130" s="67"/>
      <c r="BK130" s="67"/>
      <c r="BL130" s="67"/>
      <c r="BM130" s="67"/>
      <c r="BZ130" s="34"/>
    </row>
    <row r="131" spans="34:78" ht="15.75" customHeight="1" x14ac:dyDescent="0.25">
      <c r="AH131" s="67"/>
      <c r="AI131" s="67"/>
      <c r="BC131" s="67"/>
      <c r="BE131" s="67"/>
      <c r="BF131" s="67"/>
      <c r="BG131" s="67"/>
      <c r="BH131" s="67"/>
      <c r="BJ131" s="67"/>
      <c r="BK131" s="67"/>
      <c r="BL131" s="67"/>
      <c r="BM131" s="67"/>
      <c r="BZ131" s="34"/>
    </row>
    <row r="132" spans="34:78" ht="15.75" customHeight="1" x14ac:dyDescent="0.25">
      <c r="AH132" s="67"/>
      <c r="AI132" s="67"/>
      <c r="BC132" s="67"/>
      <c r="BE132" s="67"/>
      <c r="BF132" s="67"/>
      <c r="BG132" s="67"/>
      <c r="BH132" s="67"/>
      <c r="BJ132" s="67"/>
      <c r="BK132" s="67"/>
      <c r="BL132" s="67"/>
      <c r="BM132" s="67"/>
      <c r="BZ132" s="34"/>
    </row>
    <row r="133" spans="34:78" ht="15.75" customHeight="1" x14ac:dyDescent="0.25">
      <c r="AH133" s="67"/>
      <c r="AI133" s="67"/>
      <c r="BC133" s="67"/>
      <c r="BE133" s="67"/>
      <c r="BF133" s="67"/>
      <c r="BG133" s="67"/>
      <c r="BH133" s="67"/>
      <c r="BJ133" s="67"/>
      <c r="BK133" s="67"/>
      <c r="BL133" s="67"/>
      <c r="BM133" s="67"/>
      <c r="BZ133" s="34"/>
    </row>
    <row r="134" spans="34:78" ht="15.75" customHeight="1" x14ac:dyDescent="0.25">
      <c r="AH134" s="67"/>
      <c r="AI134" s="67"/>
      <c r="BC134" s="67"/>
      <c r="BE134" s="67"/>
      <c r="BF134" s="67"/>
      <c r="BG134" s="67"/>
      <c r="BH134" s="67"/>
      <c r="BJ134" s="67"/>
      <c r="BK134" s="67"/>
      <c r="BL134" s="67"/>
      <c r="BM134" s="67"/>
      <c r="BZ134" s="34"/>
    </row>
    <row r="135" spans="34:78" ht="15.75" customHeight="1" x14ac:dyDescent="0.25">
      <c r="AH135" s="67"/>
      <c r="AI135" s="67"/>
      <c r="BC135" s="67"/>
      <c r="BE135" s="67"/>
      <c r="BF135" s="67"/>
      <c r="BG135" s="67"/>
      <c r="BH135" s="67"/>
      <c r="BJ135" s="67"/>
      <c r="BK135" s="67"/>
      <c r="BL135" s="67"/>
      <c r="BM135" s="67"/>
      <c r="BZ135" s="34"/>
    </row>
    <row r="136" spans="34:78" ht="15.75" customHeight="1" x14ac:dyDescent="0.25">
      <c r="AH136" s="67"/>
      <c r="AI136" s="67"/>
      <c r="BC136" s="67"/>
      <c r="BE136" s="67"/>
      <c r="BF136" s="67"/>
      <c r="BG136" s="67"/>
      <c r="BH136" s="67"/>
      <c r="BJ136" s="67"/>
      <c r="BK136" s="67"/>
      <c r="BL136" s="67"/>
      <c r="BM136" s="67"/>
      <c r="BZ136" s="34"/>
    </row>
    <row r="137" spans="34:78" ht="15.75" customHeight="1" x14ac:dyDescent="0.25">
      <c r="AH137" s="67"/>
      <c r="AI137" s="67"/>
      <c r="BC137" s="67"/>
      <c r="BE137" s="67"/>
      <c r="BF137" s="67"/>
      <c r="BG137" s="67"/>
      <c r="BH137" s="67"/>
      <c r="BJ137" s="67"/>
      <c r="BK137" s="67"/>
      <c r="BL137" s="67"/>
      <c r="BM137" s="67"/>
      <c r="BZ137" s="34"/>
    </row>
    <row r="138" spans="34:78" ht="15.75" customHeight="1" x14ac:dyDescent="0.25">
      <c r="AH138" s="67"/>
      <c r="AI138" s="67"/>
      <c r="BC138" s="67"/>
      <c r="BE138" s="67"/>
      <c r="BF138" s="67"/>
      <c r="BG138" s="67"/>
      <c r="BH138" s="67"/>
      <c r="BJ138" s="67"/>
      <c r="BK138" s="67"/>
      <c r="BL138" s="67"/>
      <c r="BM138" s="67"/>
      <c r="BZ138" s="34"/>
    </row>
    <row r="139" spans="34:78" ht="15.75" customHeight="1" x14ac:dyDescent="0.25">
      <c r="AH139" s="67"/>
      <c r="AI139" s="67"/>
      <c r="BC139" s="67"/>
      <c r="BE139" s="67"/>
      <c r="BF139" s="67"/>
      <c r="BG139" s="67"/>
      <c r="BH139" s="67"/>
      <c r="BJ139" s="67"/>
      <c r="BK139" s="67"/>
      <c r="BL139" s="67"/>
      <c r="BM139" s="67"/>
      <c r="BZ139" s="34"/>
    </row>
    <row r="140" spans="34:78" ht="15.75" customHeight="1" x14ac:dyDescent="0.25">
      <c r="AH140" s="67"/>
      <c r="AI140" s="67"/>
      <c r="BC140" s="67"/>
      <c r="BE140" s="67"/>
      <c r="BF140" s="67"/>
      <c r="BG140" s="67"/>
      <c r="BH140" s="67"/>
      <c r="BJ140" s="67"/>
      <c r="BK140" s="67"/>
      <c r="BL140" s="67"/>
      <c r="BM140" s="67"/>
      <c r="BZ140" s="34"/>
    </row>
    <row r="141" spans="34:78" ht="15.75" customHeight="1" x14ac:dyDescent="0.25">
      <c r="AH141" s="67"/>
      <c r="AI141" s="67"/>
      <c r="BC141" s="67"/>
      <c r="BE141" s="67"/>
      <c r="BF141" s="67"/>
      <c r="BG141" s="67"/>
      <c r="BH141" s="67"/>
      <c r="BJ141" s="67"/>
      <c r="BK141" s="67"/>
      <c r="BL141" s="67"/>
      <c r="BM141" s="67"/>
      <c r="BZ141" s="34"/>
    </row>
    <row r="142" spans="34:78" ht="15.75" customHeight="1" x14ac:dyDescent="0.25">
      <c r="AH142" s="67"/>
      <c r="AI142" s="67"/>
      <c r="BC142" s="67"/>
      <c r="BE142" s="67"/>
      <c r="BF142" s="67"/>
      <c r="BG142" s="67"/>
      <c r="BH142" s="67"/>
      <c r="BJ142" s="67"/>
      <c r="BK142" s="67"/>
      <c r="BL142" s="67"/>
      <c r="BM142" s="67"/>
      <c r="BZ142" s="34"/>
    </row>
    <row r="143" spans="34:78" ht="15.75" customHeight="1" x14ac:dyDescent="0.25">
      <c r="AH143" s="67"/>
      <c r="AI143" s="67"/>
      <c r="BC143" s="67"/>
      <c r="BE143" s="67"/>
      <c r="BF143" s="67"/>
      <c r="BG143" s="67"/>
      <c r="BH143" s="67"/>
      <c r="BJ143" s="67"/>
      <c r="BK143" s="67"/>
      <c r="BL143" s="67"/>
      <c r="BM143" s="67"/>
      <c r="BZ143" s="34"/>
    </row>
    <row r="144" spans="34:78" ht="15.75" customHeight="1" x14ac:dyDescent="0.25">
      <c r="AH144" s="67"/>
      <c r="AI144" s="67"/>
      <c r="BC144" s="67"/>
      <c r="BE144" s="67"/>
      <c r="BF144" s="67"/>
      <c r="BG144" s="67"/>
      <c r="BH144" s="67"/>
      <c r="BJ144" s="67"/>
      <c r="BK144" s="67"/>
      <c r="BL144" s="67"/>
      <c r="BM144" s="67"/>
      <c r="BZ144" s="34"/>
    </row>
    <row r="145" spans="34:78" ht="15.75" customHeight="1" x14ac:dyDescent="0.25">
      <c r="AH145" s="67"/>
      <c r="AI145" s="67"/>
      <c r="BC145" s="67"/>
      <c r="BE145" s="67"/>
      <c r="BF145" s="67"/>
      <c r="BG145" s="67"/>
      <c r="BH145" s="67"/>
      <c r="BJ145" s="67"/>
      <c r="BK145" s="67"/>
      <c r="BL145" s="67"/>
      <c r="BM145" s="67"/>
      <c r="BZ145" s="34"/>
    </row>
    <row r="146" spans="34:78" ht="15.75" customHeight="1" x14ac:dyDescent="0.25">
      <c r="AH146" s="67"/>
      <c r="AI146" s="67"/>
      <c r="BC146" s="67"/>
      <c r="BE146" s="67"/>
      <c r="BF146" s="67"/>
      <c r="BG146" s="67"/>
      <c r="BH146" s="67"/>
      <c r="BJ146" s="67"/>
      <c r="BK146" s="67"/>
      <c r="BL146" s="67"/>
      <c r="BM146" s="67"/>
      <c r="BZ146" s="35"/>
    </row>
    <row r="147" spans="34:78" ht="15.75" customHeight="1" x14ac:dyDescent="0.25">
      <c r="AH147" s="67"/>
      <c r="AI147" s="67"/>
      <c r="BC147" s="67"/>
      <c r="BE147" s="67"/>
      <c r="BF147" s="67"/>
      <c r="BG147" s="67"/>
      <c r="BH147" s="67"/>
      <c r="BJ147" s="67"/>
      <c r="BK147" s="67"/>
      <c r="BL147" s="67"/>
      <c r="BM147" s="67"/>
      <c r="BZ147" s="34"/>
    </row>
    <row r="148" spans="34:78" ht="15.75" customHeight="1" x14ac:dyDescent="0.25">
      <c r="AH148" s="67"/>
      <c r="AI148" s="67"/>
      <c r="BC148" s="67"/>
      <c r="BE148" s="67"/>
      <c r="BF148" s="67"/>
      <c r="BG148" s="67"/>
      <c r="BH148" s="67"/>
      <c r="BJ148" s="67"/>
      <c r="BK148" s="67"/>
      <c r="BL148" s="67"/>
      <c r="BM148" s="67"/>
      <c r="BZ148" s="34"/>
    </row>
    <row r="149" spans="34:78" ht="15.75" customHeight="1" x14ac:dyDescent="0.25">
      <c r="AH149" s="67"/>
      <c r="AI149" s="67"/>
      <c r="BC149" s="67"/>
      <c r="BE149" s="67"/>
      <c r="BF149" s="67"/>
      <c r="BG149" s="67"/>
      <c r="BH149" s="67"/>
      <c r="BJ149" s="67"/>
      <c r="BK149" s="67"/>
      <c r="BL149" s="67"/>
      <c r="BM149" s="67"/>
      <c r="BZ149" s="34"/>
    </row>
    <row r="150" spans="34:78" ht="15.75" customHeight="1" x14ac:dyDescent="0.25">
      <c r="AH150" s="67"/>
      <c r="AI150" s="67"/>
      <c r="BC150" s="67"/>
      <c r="BE150" s="67"/>
      <c r="BF150" s="67"/>
      <c r="BG150" s="67"/>
      <c r="BH150" s="67"/>
      <c r="BJ150" s="67"/>
      <c r="BK150" s="67"/>
      <c r="BL150" s="67"/>
      <c r="BM150" s="67"/>
      <c r="BZ150" s="35"/>
    </row>
    <row r="151" spans="34:78" ht="15.75" customHeight="1" x14ac:dyDescent="0.25">
      <c r="AH151" s="67"/>
      <c r="AI151" s="67"/>
      <c r="BC151" s="67"/>
      <c r="BE151" s="67"/>
      <c r="BF151" s="67"/>
      <c r="BG151" s="67"/>
      <c r="BH151" s="67"/>
      <c r="BJ151" s="67"/>
      <c r="BK151" s="67"/>
      <c r="BL151" s="67"/>
      <c r="BM151" s="67"/>
      <c r="BZ151" s="34"/>
    </row>
    <row r="152" spans="34:78" ht="15.75" customHeight="1" x14ac:dyDescent="0.25">
      <c r="AH152" s="67"/>
      <c r="AI152" s="67"/>
      <c r="BC152" s="67"/>
      <c r="BE152" s="67"/>
      <c r="BF152" s="67"/>
      <c r="BG152" s="67"/>
      <c r="BH152" s="67"/>
      <c r="BJ152" s="67"/>
      <c r="BK152" s="67"/>
      <c r="BL152" s="67"/>
      <c r="BM152" s="67"/>
      <c r="BZ152" s="34"/>
    </row>
    <row r="153" spans="34:78" ht="15.75" customHeight="1" x14ac:dyDescent="0.25">
      <c r="AH153" s="67"/>
      <c r="AI153" s="67"/>
      <c r="BC153" s="67"/>
      <c r="BE153" s="67"/>
      <c r="BF153" s="67"/>
      <c r="BG153" s="67"/>
      <c r="BH153" s="67"/>
      <c r="BJ153" s="67"/>
      <c r="BK153" s="67"/>
      <c r="BL153" s="67"/>
      <c r="BM153" s="67"/>
      <c r="BZ153" s="34"/>
    </row>
    <row r="154" spans="34:78" ht="15.75" customHeight="1" x14ac:dyDescent="0.25">
      <c r="AH154" s="67"/>
      <c r="AI154" s="67"/>
      <c r="BC154" s="67"/>
      <c r="BE154" s="67"/>
      <c r="BF154" s="67"/>
      <c r="BG154" s="67"/>
      <c r="BH154" s="67"/>
      <c r="BJ154" s="67"/>
      <c r="BK154" s="67"/>
      <c r="BL154" s="67"/>
      <c r="BM154" s="67"/>
      <c r="BZ154" s="34"/>
    </row>
    <row r="155" spans="34:78" ht="15.75" customHeight="1" x14ac:dyDescent="0.25">
      <c r="AH155" s="67"/>
      <c r="AI155" s="67"/>
      <c r="BC155" s="67"/>
      <c r="BE155" s="67"/>
      <c r="BF155" s="67"/>
      <c r="BG155" s="67"/>
      <c r="BH155" s="67"/>
      <c r="BJ155" s="67"/>
      <c r="BK155" s="67"/>
      <c r="BL155" s="67"/>
      <c r="BM155" s="67"/>
      <c r="BZ155" s="34"/>
    </row>
    <row r="156" spans="34:78" ht="15.75" customHeight="1" x14ac:dyDescent="0.25">
      <c r="AH156" s="67"/>
      <c r="AI156" s="67"/>
      <c r="BC156" s="67"/>
      <c r="BE156" s="67"/>
      <c r="BF156" s="67"/>
      <c r="BG156" s="67"/>
      <c r="BH156" s="67"/>
      <c r="BJ156" s="67"/>
      <c r="BK156" s="67"/>
      <c r="BL156" s="67"/>
      <c r="BM156" s="67"/>
      <c r="BZ156" s="34"/>
    </row>
    <row r="157" spans="34:78" ht="15.75" customHeight="1" x14ac:dyDescent="0.25">
      <c r="AH157" s="67"/>
      <c r="AI157" s="67"/>
      <c r="BC157" s="67"/>
      <c r="BE157" s="67"/>
      <c r="BF157" s="67"/>
      <c r="BG157" s="67"/>
      <c r="BH157" s="67"/>
      <c r="BJ157" s="67"/>
      <c r="BK157" s="67"/>
      <c r="BL157" s="67"/>
      <c r="BM157" s="67"/>
      <c r="BZ157" s="34"/>
    </row>
    <row r="158" spans="34:78" ht="15.75" customHeight="1" x14ac:dyDescent="0.25">
      <c r="AH158" s="67"/>
      <c r="AI158" s="67"/>
      <c r="BC158" s="67"/>
      <c r="BE158" s="67"/>
      <c r="BF158" s="67"/>
      <c r="BG158" s="67"/>
      <c r="BH158" s="67"/>
      <c r="BJ158" s="67"/>
      <c r="BK158" s="67"/>
      <c r="BL158" s="67"/>
      <c r="BM158" s="67"/>
      <c r="BZ158" s="34"/>
    </row>
    <row r="159" spans="34:78" ht="15.75" customHeight="1" x14ac:dyDescent="0.25">
      <c r="AH159" s="67"/>
      <c r="AI159" s="67"/>
      <c r="BC159" s="67"/>
      <c r="BE159" s="67"/>
      <c r="BF159" s="67"/>
      <c r="BG159" s="67"/>
      <c r="BH159" s="67"/>
      <c r="BJ159" s="67"/>
      <c r="BK159" s="67"/>
      <c r="BL159" s="67"/>
      <c r="BM159" s="67"/>
      <c r="BZ159" s="34"/>
    </row>
    <row r="160" spans="34:78" ht="15.75" customHeight="1" x14ac:dyDescent="0.25">
      <c r="AH160" s="67"/>
      <c r="AI160" s="67"/>
      <c r="BC160" s="67"/>
      <c r="BE160" s="67"/>
      <c r="BF160" s="67"/>
      <c r="BG160" s="67"/>
      <c r="BH160" s="67"/>
      <c r="BJ160" s="67"/>
      <c r="BK160" s="67"/>
      <c r="BL160" s="67"/>
      <c r="BM160" s="67"/>
      <c r="BZ160" s="34"/>
    </row>
    <row r="161" spans="34:78" ht="15.75" customHeight="1" x14ac:dyDescent="0.25">
      <c r="AH161" s="67"/>
      <c r="AI161" s="67"/>
      <c r="BC161" s="67"/>
      <c r="BE161" s="67"/>
      <c r="BF161" s="67"/>
      <c r="BG161" s="67"/>
      <c r="BH161" s="67"/>
      <c r="BJ161" s="67"/>
      <c r="BK161" s="67"/>
      <c r="BL161" s="67"/>
      <c r="BM161" s="67"/>
      <c r="BZ161" s="34"/>
    </row>
    <row r="162" spans="34:78" ht="15.75" customHeight="1" x14ac:dyDescent="0.25">
      <c r="AH162" s="67"/>
      <c r="AI162" s="67"/>
      <c r="BC162" s="67"/>
      <c r="BE162" s="67"/>
      <c r="BF162" s="67"/>
      <c r="BG162" s="67"/>
      <c r="BH162" s="67"/>
      <c r="BJ162" s="67"/>
      <c r="BK162" s="67"/>
      <c r="BL162" s="67"/>
      <c r="BM162" s="67"/>
      <c r="BZ162" s="34"/>
    </row>
    <row r="163" spans="34:78" ht="15.75" customHeight="1" x14ac:dyDescent="0.25">
      <c r="AH163" s="67"/>
      <c r="AI163" s="67"/>
      <c r="BC163" s="67"/>
      <c r="BE163" s="67"/>
      <c r="BF163" s="67"/>
      <c r="BG163" s="67"/>
      <c r="BH163" s="67"/>
      <c r="BJ163" s="67"/>
      <c r="BK163" s="67"/>
      <c r="BL163" s="67"/>
      <c r="BM163" s="67"/>
      <c r="BZ163" s="34"/>
    </row>
    <row r="164" spans="34:78" ht="15.75" customHeight="1" x14ac:dyDescent="0.25">
      <c r="AH164" s="67"/>
      <c r="AI164" s="67"/>
      <c r="BC164" s="67"/>
      <c r="BE164" s="67"/>
      <c r="BF164" s="67"/>
      <c r="BG164" s="67"/>
      <c r="BH164" s="67"/>
      <c r="BJ164" s="67"/>
      <c r="BK164" s="67"/>
      <c r="BL164" s="67"/>
      <c r="BM164" s="67"/>
      <c r="BZ164" s="34"/>
    </row>
    <row r="165" spans="34:78" ht="15.75" customHeight="1" x14ac:dyDescent="0.25">
      <c r="AH165" s="67"/>
      <c r="AI165" s="67"/>
      <c r="BC165" s="67"/>
      <c r="BE165" s="67"/>
      <c r="BF165" s="67"/>
      <c r="BG165" s="67"/>
      <c r="BH165" s="67"/>
      <c r="BJ165" s="67"/>
      <c r="BK165" s="67"/>
      <c r="BL165" s="67"/>
      <c r="BM165" s="67"/>
      <c r="BZ165" s="34"/>
    </row>
    <row r="166" spans="34:78" ht="15.75" customHeight="1" x14ac:dyDescent="0.25">
      <c r="AH166" s="67"/>
      <c r="AI166" s="67"/>
      <c r="BC166" s="67"/>
      <c r="BE166" s="67"/>
      <c r="BF166" s="67"/>
      <c r="BG166" s="67"/>
      <c r="BH166" s="67"/>
      <c r="BJ166" s="67"/>
      <c r="BK166" s="67"/>
      <c r="BL166" s="67"/>
      <c r="BM166" s="67"/>
      <c r="BZ166" s="34"/>
    </row>
    <row r="167" spans="34:78" ht="15.75" customHeight="1" x14ac:dyDescent="0.25">
      <c r="AH167" s="67"/>
      <c r="AI167" s="67"/>
      <c r="BC167" s="67"/>
      <c r="BE167" s="67"/>
      <c r="BF167" s="67"/>
      <c r="BG167" s="67"/>
      <c r="BH167" s="67"/>
      <c r="BJ167" s="67"/>
      <c r="BK167" s="67"/>
      <c r="BL167" s="67"/>
      <c r="BM167" s="67"/>
      <c r="BZ167" s="34"/>
    </row>
    <row r="168" spans="34:78" ht="15.75" customHeight="1" x14ac:dyDescent="0.25">
      <c r="AH168" s="67"/>
      <c r="AI168" s="67"/>
      <c r="BC168" s="67"/>
      <c r="BE168" s="67"/>
      <c r="BF168" s="67"/>
      <c r="BG168" s="67"/>
      <c r="BH168" s="67"/>
      <c r="BJ168" s="67"/>
      <c r="BK168" s="67"/>
      <c r="BL168" s="67"/>
      <c r="BM168" s="67"/>
      <c r="BZ168" s="34"/>
    </row>
    <row r="169" spans="34:78" ht="15.75" customHeight="1" x14ac:dyDescent="0.25">
      <c r="AH169" s="67"/>
      <c r="AI169" s="67"/>
      <c r="BC169" s="67"/>
      <c r="BE169" s="67"/>
      <c r="BF169" s="67"/>
      <c r="BG169" s="67"/>
      <c r="BH169" s="67"/>
      <c r="BJ169" s="67"/>
      <c r="BK169" s="67"/>
      <c r="BL169" s="67"/>
      <c r="BM169" s="67"/>
      <c r="BZ169" s="34"/>
    </row>
    <row r="170" spans="34:78" ht="15.75" customHeight="1" x14ac:dyDescent="0.25">
      <c r="AH170" s="67"/>
      <c r="AI170" s="67"/>
      <c r="BC170" s="67"/>
      <c r="BE170" s="67"/>
      <c r="BF170" s="67"/>
      <c r="BG170" s="67"/>
      <c r="BH170" s="67"/>
      <c r="BJ170" s="67"/>
      <c r="BK170" s="67"/>
      <c r="BL170" s="67"/>
      <c r="BM170" s="67"/>
      <c r="BZ170" s="34"/>
    </row>
    <row r="171" spans="34:78" ht="15.75" customHeight="1" x14ac:dyDescent="0.25">
      <c r="AH171" s="67"/>
      <c r="AI171" s="67"/>
      <c r="BC171" s="67"/>
      <c r="BE171" s="67"/>
      <c r="BF171" s="67"/>
      <c r="BG171" s="67"/>
      <c r="BH171" s="67"/>
      <c r="BJ171" s="67"/>
      <c r="BK171" s="67"/>
      <c r="BL171" s="67"/>
      <c r="BM171" s="67"/>
      <c r="BZ171" s="34"/>
    </row>
    <row r="172" spans="34:78" ht="15.75" customHeight="1" x14ac:dyDescent="0.25">
      <c r="AH172" s="67"/>
      <c r="AI172" s="67"/>
      <c r="BC172" s="67"/>
      <c r="BE172" s="67"/>
      <c r="BF172" s="67"/>
      <c r="BG172" s="67"/>
      <c r="BH172" s="67"/>
      <c r="BJ172" s="67"/>
      <c r="BK172" s="67"/>
      <c r="BL172" s="67"/>
      <c r="BM172" s="67"/>
      <c r="BZ172" s="34"/>
    </row>
    <row r="173" spans="34:78" ht="15.75" customHeight="1" x14ac:dyDescent="0.25">
      <c r="AH173" s="67"/>
      <c r="AI173" s="67"/>
      <c r="BC173" s="67"/>
      <c r="BE173" s="67"/>
      <c r="BF173" s="67"/>
      <c r="BG173" s="67"/>
      <c r="BH173" s="67"/>
      <c r="BJ173" s="67"/>
      <c r="BK173" s="67"/>
      <c r="BL173" s="67"/>
      <c r="BM173" s="67"/>
      <c r="BZ173" s="34"/>
    </row>
    <row r="174" spans="34:78" ht="15.75" customHeight="1" x14ac:dyDescent="0.25">
      <c r="AH174" s="67"/>
      <c r="AI174" s="67"/>
      <c r="BC174" s="67"/>
      <c r="BE174" s="67"/>
      <c r="BF174" s="67"/>
      <c r="BG174" s="67"/>
      <c r="BH174" s="67"/>
      <c r="BJ174" s="67"/>
      <c r="BK174" s="67"/>
      <c r="BL174" s="67"/>
      <c r="BM174" s="67"/>
      <c r="BZ174" s="34"/>
    </row>
    <row r="175" spans="34:78" ht="15.75" customHeight="1" x14ac:dyDescent="0.25">
      <c r="AH175" s="67"/>
      <c r="AI175" s="67"/>
      <c r="BC175" s="67"/>
      <c r="BE175" s="67"/>
      <c r="BF175" s="67"/>
      <c r="BG175" s="67"/>
      <c r="BH175" s="67"/>
      <c r="BJ175" s="67"/>
      <c r="BK175" s="67"/>
      <c r="BL175" s="67"/>
      <c r="BM175" s="67"/>
      <c r="BZ175" s="34"/>
    </row>
    <row r="176" spans="34:78" ht="15.75" customHeight="1" x14ac:dyDescent="0.25">
      <c r="AH176" s="67"/>
      <c r="AI176" s="67"/>
      <c r="BC176" s="67"/>
      <c r="BE176" s="67"/>
      <c r="BF176" s="67"/>
      <c r="BG176" s="67"/>
      <c r="BH176" s="67"/>
      <c r="BJ176" s="67"/>
      <c r="BK176" s="67"/>
      <c r="BL176" s="67"/>
      <c r="BM176" s="67"/>
      <c r="BZ176" s="34"/>
    </row>
    <row r="177" spans="34:78" ht="15.75" customHeight="1" x14ac:dyDescent="0.25">
      <c r="AH177" s="67"/>
      <c r="AI177" s="67"/>
      <c r="BC177" s="67"/>
      <c r="BE177" s="67"/>
      <c r="BF177" s="67"/>
      <c r="BG177" s="67"/>
      <c r="BH177" s="67"/>
      <c r="BJ177" s="67"/>
      <c r="BK177" s="67"/>
      <c r="BL177" s="67"/>
      <c r="BM177" s="67"/>
      <c r="BZ177" s="34"/>
    </row>
    <row r="178" spans="34:78" ht="15.75" customHeight="1" x14ac:dyDescent="0.25">
      <c r="AH178" s="67"/>
      <c r="AI178" s="67"/>
      <c r="BC178" s="67"/>
      <c r="BE178" s="67"/>
      <c r="BF178" s="67"/>
      <c r="BG178" s="67"/>
      <c r="BH178" s="67"/>
      <c r="BJ178" s="67"/>
      <c r="BK178" s="67"/>
      <c r="BL178" s="67"/>
      <c r="BM178" s="67"/>
      <c r="BZ178" s="34"/>
    </row>
    <row r="179" spans="34:78" ht="15.75" customHeight="1" x14ac:dyDescent="0.25">
      <c r="AH179" s="67"/>
      <c r="AI179" s="67"/>
      <c r="BC179" s="67"/>
      <c r="BE179" s="67"/>
      <c r="BF179" s="67"/>
      <c r="BG179" s="67"/>
      <c r="BH179" s="67"/>
      <c r="BJ179" s="67"/>
      <c r="BK179" s="67"/>
      <c r="BL179" s="67"/>
      <c r="BM179" s="67"/>
      <c r="BZ179" s="34"/>
    </row>
    <row r="180" spans="34:78" ht="15.75" customHeight="1" x14ac:dyDescent="0.25">
      <c r="AH180" s="67"/>
      <c r="AI180" s="67"/>
      <c r="BC180" s="67"/>
      <c r="BE180" s="67"/>
      <c r="BF180" s="67"/>
      <c r="BG180" s="67"/>
      <c r="BH180" s="67"/>
      <c r="BJ180" s="67"/>
      <c r="BK180" s="67"/>
      <c r="BL180" s="67"/>
      <c r="BM180" s="67"/>
      <c r="BZ180" s="34"/>
    </row>
    <row r="181" spans="34:78" ht="15.75" customHeight="1" x14ac:dyDescent="0.25">
      <c r="AH181" s="67"/>
      <c r="AI181" s="67"/>
      <c r="BC181" s="67"/>
      <c r="BE181" s="67"/>
      <c r="BF181" s="67"/>
      <c r="BG181" s="67"/>
      <c r="BH181" s="67"/>
      <c r="BJ181" s="67"/>
      <c r="BK181" s="67"/>
      <c r="BL181" s="67"/>
      <c r="BM181" s="67"/>
      <c r="BZ181" s="34"/>
    </row>
    <row r="182" spans="34:78" ht="15.75" customHeight="1" x14ac:dyDescent="0.25">
      <c r="AH182" s="67"/>
      <c r="AI182" s="67"/>
      <c r="BC182" s="67"/>
      <c r="BE182" s="67"/>
      <c r="BF182" s="67"/>
      <c r="BG182" s="67"/>
      <c r="BH182" s="67"/>
      <c r="BJ182" s="67"/>
      <c r="BK182" s="67"/>
      <c r="BL182" s="67"/>
      <c r="BM182" s="67"/>
      <c r="BZ182" s="34"/>
    </row>
    <row r="183" spans="34:78" ht="15.75" customHeight="1" x14ac:dyDescent="0.25">
      <c r="AH183" s="67"/>
      <c r="AI183" s="67"/>
      <c r="BC183" s="67"/>
      <c r="BE183" s="67"/>
      <c r="BF183" s="67"/>
      <c r="BG183" s="67"/>
      <c r="BH183" s="67"/>
      <c r="BJ183" s="67"/>
      <c r="BK183" s="67"/>
      <c r="BL183" s="67"/>
      <c r="BM183" s="67"/>
      <c r="BZ183" s="34"/>
    </row>
    <row r="184" spans="34:78" ht="15.75" customHeight="1" x14ac:dyDescent="0.25">
      <c r="AH184" s="67"/>
      <c r="AI184" s="67"/>
      <c r="BC184" s="67"/>
      <c r="BE184" s="67"/>
      <c r="BF184" s="67"/>
      <c r="BG184" s="67"/>
      <c r="BH184" s="67"/>
      <c r="BJ184" s="67"/>
      <c r="BK184" s="67"/>
      <c r="BL184" s="67"/>
      <c r="BM184" s="67"/>
      <c r="BZ184" s="34"/>
    </row>
    <row r="185" spans="34:78" ht="15.75" customHeight="1" x14ac:dyDescent="0.25">
      <c r="AH185" s="67"/>
      <c r="AI185" s="67"/>
      <c r="BC185" s="67"/>
      <c r="BE185" s="67"/>
      <c r="BF185" s="67"/>
      <c r="BG185" s="67"/>
      <c r="BH185" s="67"/>
      <c r="BJ185" s="67"/>
      <c r="BK185" s="67"/>
      <c r="BL185" s="67"/>
      <c r="BM185" s="67"/>
      <c r="BZ185" s="34"/>
    </row>
    <row r="186" spans="34:78" ht="15.75" customHeight="1" x14ac:dyDescent="0.25">
      <c r="AH186" s="67"/>
      <c r="AI186" s="67"/>
      <c r="BC186" s="67"/>
      <c r="BE186" s="67"/>
      <c r="BF186" s="67"/>
      <c r="BG186" s="67"/>
      <c r="BH186" s="67"/>
      <c r="BJ186" s="67"/>
      <c r="BK186" s="67"/>
      <c r="BL186" s="67"/>
      <c r="BM186" s="67"/>
      <c r="BZ186" s="34"/>
    </row>
    <row r="187" spans="34:78" ht="15.75" customHeight="1" x14ac:dyDescent="0.25">
      <c r="AH187" s="67"/>
      <c r="AI187" s="67"/>
      <c r="BC187" s="67"/>
      <c r="BE187" s="67"/>
      <c r="BF187" s="67"/>
      <c r="BG187" s="67"/>
      <c r="BH187" s="67"/>
      <c r="BJ187" s="67"/>
      <c r="BK187" s="67"/>
      <c r="BL187" s="67"/>
      <c r="BM187" s="67"/>
      <c r="BZ187" s="34"/>
    </row>
    <row r="188" spans="34:78" ht="15.75" customHeight="1" x14ac:dyDescent="0.25">
      <c r="AH188" s="67"/>
      <c r="AI188" s="67"/>
      <c r="BC188" s="67"/>
      <c r="BE188" s="67"/>
      <c r="BF188" s="67"/>
      <c r="BG188" s="67"/>
      <c r="BH188" s="67"/>
      <c r="BJ188" s="67"/>
      <c r="BK188" s="67"/>
      <c r="BL188" s="67"/>
      <c r="BM188" s="67"/>
      <c r="BZ188" s="34"/>
    </row>
    <row r="189" spans="34:78" ht="15.75" customHeight="1" x14ac:dyDescent="0.25">
      <c r="AH189" s="67"/>
      <c r="AI189" s="67"/>
      <c r="BC189" s="67"/>
      <c r="BE189" s="67"/>
      <c r="BF189" s="67"/>
      <c r="BG189" s="67"/>
      <c r="BH189" s="67"/>
      <c r="BJ189" s="67"/>
      <c r="BK189" s="67"/>
      <c r="BL189" s="67"/>
      <c r="BM189" s="67"/>
      <c r="BZ189" s="34"/>
    </row>
    <row r="190" spans="34:78" ht="15.75" customHeight="1" x14ac:dyDescent="0.25">
      <c r="AH190" s="67"/>
      <c r="AI190" s="67"/>
      <c r="BC190" s="67"/>
      <c r="BE190" s="67"/>
      <c r="BF190" s="67"/>
      <c r="BG190" s="67"/>
      <c r="BH190" s="67"/>
      <c r="BJ190" s="67"/>
      <c r="BK190" s="67"/>
      <c r="BL190" s="67"/>
      <c r="BM190" s="67"/>
      <c r="BZ190" s="34"/>
    </row>
    <row r="191" spans="34:78" ht="15.75" customHeight="1" x14ac:dyDescent="0.25">
      <c r="AH191" s="67"/>
      <c r="AI191" s="67"/>
      <c r="BC191" s="67"/>
      <c r="BE191" s="67"/>
      <c r="BF191" s="67"/>
      <c r="BG191" s="67"/>
      <c r="BH191" s="67"/>
      <c r="BJ191" s="67"/>
      <c r="BK191" s="67"/>
      <c r="BL191" s="67"/>
      <c r="BM191" s="67"/>
      <c r="BZ191" s="34"/>
    </row>
    <row r="192" spans="34:78" ht="15.75" customHeight="1" x14ac:dyDescent="0.25">
      <c r="AH192" s="67"/>
      <c r="AI192" s="67"/>
      <c r="BC192" s="67"/>
      <c r="BE192" s="67"/>
      <c r="BF192" s="67"/>
      <c r="BG192" s="67"/>
      <c r="BH192" s="67"/>
      <c r="BJ192" s="67"/>
      <c r="BK192" s="67"/>
      <c r="BL192" s="67"/>
      <c r="BM192" s="67"/>
      <c r="BZ192" s="34"/>
    </row>
    <row r="193" spans="1:94" ht="15.75" customHeight="1" x14ac:dyDescent="0.25">
      <c r="AH193" s="67"/>
      <c r="AI193" s="67"/>
      <c r="BC193" s="67"/>
      <c r="BE193" s="67"/>
      <c r="BF193" s="67"/>
      <c r="BG193" s="67"/>
      <c r="BH193" s="67"/>
      <c r="BJ193" s="67"/>
      <c r="BK193" s="67"/>
      <c r="BL193" s="67"/>
      <c r="BM193" s="67"/>
      <c r="BZ193" s="34"/>
    </row>
    <row r="194" spans="1:94" ht="15.75" customHeight="1" x14ac:dyDescent="0.25">
      <c r="AH194" s="67"/>
      <c r="AI194" s="67"/>
      <c r="BC194" s="67"/>
      <c r="BE194" s="67"/>
      <c r="BF194" s="67"/>
      <c r="BG194" s="67"/>
      <c r="BH194" s="67"/>
      <c r="BJ194" s="67"/>
      <c r="BK194" s="67"/>
      <c r="BL194" s="67"/>
      <c r="BM194" s="67"/>
      <c r="BZ194" s="34"/>
    </row>
    <row r="195" spans="1:94" ht="15.75" customHeight="1" x14ac:dyDescent="0.25">
      <c r="AH195" s="67"/>
      <c r="AI195" s="67"/>
      <c r="BC195" s="67"/>
      <c r="BE195" s="67"/>
      <c r="BF195" s="67"/>
      <c r="BG195" s="67"/>
      <c r="BH195" s="67"/>
      <c r="BJ195" s="67"/>
      <c r="BK195" s="67"/>
      <c r="BL195" s="67"/>
      <c r="BM195" s="67"/>
      <c r="BZ195" s="34"/>
    </row>
    <row r="196" spans="1:94" ht="15.75" customHeight="1" x14ac:dyDescent="0.25">
      <c r="AH196" s="67"/>
      <c r="AI196" s="67"/>
      <c r="BC196" s="67"/>
      <c r="BE196" s="67"/>
      <c r="BF196" s="67"/>
      <c r="BG196" s="67"/>
      <c r="BH196" s="67"/>
      <c r="BJ196" s="67"/>
      <c r="BK196" s="67"/>
      <c r="BL196" s="67"/>
      <c r="BM196" s="67"/>
      <c r="BZ196" s="34"/>
    </row>
    <row r="197" spans="1:94" ht="15.75" customHeight="1" x14ac:dyDescent="0.25">
      <c r="AH197" s="67"/>
      <c r="AI197" s="67"/>
      <c r="BC197" s="67"/>
      <c r="BE197" s="67"/>
      <c r="BF197" s="67"/>
      <c r="BG197" s="67"/>
      <c r="BH197" s="67"/>
      <c r="BJ197" s="67"/>
      <c r="BK197" s="67"/>
      <c r="BL197" s="67"/>
      <c r="BM197" s="67"/>
      <c r="BZ197" s="34"/>
    </row>
    <row r="198" spans="1:94" ht="15.75" customHeight="1" x14ac:dyDescent="0.25">
      <c r="A198" s="10"/>
      <c r="B198" s="10"/>
      <c r="C198" s="11"/>
      <c r="D198" s="24"/>
      <c r="E198" s="31"/>
      <c r="F198" s="25"/>
      <c r="G198" s="13"/>
      <c r="H198" s="13"/>
      <c r="I198" s="18"/>
      <c r="J198" s="18"/>
      <c r="K198" s="18"/>
      <c r="L198" s="14"/>
      <c r="M198" s="38"/>
      <c r="N198" s="12"/>
      <c r="O198" s="12"/>
      <c r="P198" s="18"/>
      <c r="Q198" s="14"/>
      <c r="R198" s="31"/>
      <c r="S198" s="52"/>
      <c r="T198" s="53"/>
      <c r="U198" s="18"/>
      <c r="V198" s="10"/>
      <c r="W198" s="75"/>
      <c r="X198" s="73"/>
      <c r="Y198" s="73"/>
      <c r="Z198" s="62"/>
      <c r="AA198" s="10"/>
      <c r="AB198" s="33"/>
      <c r="AC198" s="73"/>
      <c r="AD198" s="73"/>
      <c r="AE198" s="62"/>
      <c r="AF198" s="10"/>
      <c r="AG198" s="33"/>
      <c r="AH198" s="73"/>
      <c r="AI198" s="73"/>
      <c r="AJ198" s="72"/>
      <c r="AK198" s="10"/>
      <c r="AL198" s="18"/>
      <c r="AM198" s="17"/>
      <c r="AN198" s="17"/>
      <c r="AO198" s="31"/>
      <c r="AP198" s="10"/>
      <c r="AQ198" s="18"/>
      <c r="AR198" s="17"/>
      <c r="AS198" s="17"/>
      <c r="AT198" s="31"/>
      <c r="AU198" s="10"/>
      <c r="AV198" s="18"/>
      <c r="AW198" s="15"/>
      <c r="AX198" s="16"/>
      <c r="AY198" s="16"/>
      <c r="AZ198" s="16"/>
      <c r="BA198" s="60"/>
      <c r="BB198" s="69"/>
      <c r="BC198" s="69"/>
      <c r="BE198" s="69"/>
      <c r="BF198" s="69"/>
      <c r="BG198" s="69"/>
      <c r="BH198" s="69"/>
      <c r="BI198" s="62"/>
      <c r="BJ198" s="69"/>
      <c r="BK198" s="69"/>
      <c r="BL198" s="69"/>
      <c r="BM198" s="69"/>
      <c r="BO198" s="38"/>
      <c r="BP198" s="38"/>
      <c r="BQ198" s="38"/>
      <c r="BR198" s="38"/>
      <c r="BS198" s="18"/>
      <c r="BT198" s="18"/>
      <c r="BU198" s="18"/>
      <c r="BV198" s="90"/>
      <c r="BW198" s="18"/>
      <c r="BX198" s="18"/>
      <c r="BY198" s="33"/>
      <c r="BZ198" s="34"/>
      <c r="CP198" s="24"/>
    </row>
    <row r="199" spans="1:94" ht="15.75" customHeight="1" x14ac:dyDescent="0.25">
      <c r="A199" s="10"/>
      <c r="B199" s="10"/>
      <c r="C199" s="11"/>
      <c r="D199" s="24"/>
      <c r="E199" s="31"/>
      <c r="F199" s="25"/>
      <c r="G199" s="13"/>
      <c r="H199" s="13"/>
      <c r="I199" s="18"/>
      <c r="J199" s="18"/>
      <c r="K199" s="18"/>
      <c r="L199" s="14"/>
      <c r="M199" s="38"/>
      <c r="N199" s="12"/>
      <c r="O199" s="12"/>
      <c r="P199" s="18"/>
      <c r="Q199" s="14"/>
      <c r="R199" s="31"/>
      <c r="S199" s="52"/>
      <c r="T199" s="53"/>
      <c r="U199" s="18"/>
      <c r="V199" s="10"/>
      <c r="W199" s="75"/>
      <c r="X199" s="73"/>
      <c r="Y199" s="73"/>
      <c r="Z199" s="62"/>
      <c r="AA199" s="10"/>
      <c r="AB199" s="33"/>
      <c r="AC199" s="73"/>
      <c r="AD199" s="73"/>
      <c r="AE199" s="62"/>
      <c r="AF199" s="10"/>
      <c r="AG199" s="33"/>
      <c r="AH199" s="73"/>
      <c r="AI199" s="73"/>
      <c r="AJ199" s="72"/>
      <c r="AK199" s="10"/>
      <c r="AL199" s="18"/>
      <c r="AM199" s="17"/>
      <c r="AN199" s="17"/>
      <c r="AO199" s="31"/>
      <c r="AP199" s="10"/>
      <c r="AQ199" s="18"/>
      <c r="AR199" s="17"/>
      <c r="AS199" s="17"/>
      <c r="AT199" s="31"/>
      <c r="AU199" s="10"/>
      <c r="AV199" s="18"/>
      <c r="AW199" s="15"/>
      <c r="AX199" s="16"/>
      <c r="AY199" s="16"/>
      <c r="AZ199" s="16"/>
      <c r="BA199" s="60"/>
      <c r="BB199" s="69"/>
      <c r="BC199" s="69"/>
      <c r="BE199" s="69"/>
      <c r="BF199" s="69"/>
      <c r="BG199" s="69"/>
      <c r="BH199" s="69"/>
      <c r="BI199" s="62"/>
      <c r="BJ199" s="69"/>
      <c r="BK199" s="69"/>
      <c r="BL199" s="69"/>
      <c r="BM199" s="69"/>
      <c r="BO199" s="38"/>
      <c r="BP199" s="38"/>
      <c r="BQ199" s="38"/>
      <c r="BR199" s="38"/>
      <c r="BS199" s="18"/>
      <c r="BT199" s="18"/>
      <c r="BU199" s="18"/>
      <c r="BV199" s="90"/>
      <c r="BW199" s="18"/>
      <c r="BX199" s="18"/>
      <c r="BY199" s="33"/>
      <c r="BZ199" s="34"/>
      <c r="CP199" s="24"/>
    </row>
    <row r="200" spans="1:94" ht="15.75" customHeight="1" x14ac:dyDescent="0.25">
      <c r="A200" s="10"/>
      <c r="B200" s="10"/>
      <c r="C200" s="11"/>
      <c r="D200" s="24"/>
      <c r="E200" s="31"/>
      <c r="F200" s="25"/>
      <c r="G200" s="13"/>
      <c r="H200" s="13"/>
      <c r="I200" s="18"/>
      <c r="J200" s="18"/>
      <c r="K200" s="18"/>
      <c r="L200" s="14"/>
      <c r="M200" s="38"/>
      <c r="N200" s="12"/>
      <c r="O200" s="12"/>
      <c r="P200" s="18"/>
      <c r="Q200" s="14"/>
      <c r="R200" s="31"/>
      <c r="S200" s="52"/>
      <c r="T200" s="53"/>
      <c r="U200" s="18"/>
      <c r="V200" s="10"/>
      <c r="W200" s="75"/>
      <c r="X200" s="73"/>
      <c r="Y200" s="73"/>
      <c r="Z200" s="62"/>
      <c r="AA200" s="10"/>
      <c r="AB200" s="33"/>
      <c r="AC200" s="73"/>
      <c r="AD200" s="73"/>
      <c r="AE200" s="62"/>
      <c r="AF200" s="10"/>
      <c r="AG200" s="33"/>
      <c r="AH200" s="73"/>
      <c r="AI200" s="73"/>
      <c r="AJ200" s="72"/>
      <c r="AK200" s="10"/>
      <c r="AL200" s="18"/>
      <c r="AM200" s="17"/>
      <c r="AN200" s="17"/>
      <c r="AO200" s="31"/>
      <c r="AP200" s="10"/>
      <c r="AQ200" s="18"/>
      <c r="AR200" s="17"/>
      <c r="AS200" s="17"/>
      <c r="AT200" s="31"/>
      <c r="AU200" s="10"/>
      <c r="AV200" s="18"/>
      <c r="AW200" s="15"/>
      <c r="AX200" s="16"/>
      <c r="AY200" s="16"/>
      <c r="AZ200" s="16"/>
      <c r="BA200" s="60"/>
      <c r="BB200" s="69"/>
      <c r="BC200" s="69"/>
      <c r="BE200" s="69"/>
      <c r="BF200" s="69"/>
      <c r="BG200" s="69"/>
      <c r="BH200" s="69"/>
      <c r="BI200" s="62"/>
      <c r="BJ200" s="69"/>
      <c r="BK200" s="69"/>
      <c r="BL200" s="69"/>
      <c r="BM200" s="69"/>
      <c r="BO200" s="38"/>
      <c r="BP200" s="38"/>
      <c r="BQ200" s="38"/>
      <c r="BR200" s="38"/>
      <c r="BS200" s="18"/>
      <c r="BT200" s="18"/>
      <c r="BU200" s="18"/>
      <c r="BV200" s="90"/>
      <c r="BW200" s="18"/>
      <c r="BX200" s="18"/>
      <c r="BY200" s="33"/>
      <c r="BZ200" s="34"/>
      <c r="CP200" s="24"/>
    </row>
    <row r="201" spans="1:94" ht="15.75" customHeight="1" x14ac:dyDescent="0.25">
      <c r="A201" s="10"/>
      <c r="B201" s="10"/>
      <c r="C201" s="11"/>
      <c r="D201" s="24"/>
      <c r="E201" s="31"/>
      <c r="F201" s="25"/>
      <c r="G201" s="13"/>
      <c r="H201" s="13"/>
      <c r="I201" s="18"/>
      <c r="J201" s="18"/>
      <c r="K201" s="18"/>
      <c r="L201" s="14"/>
      <c r="M201" s="38"/>
      <c r="N201" s="12"/>
      <c r="O201" s="12"/>
      <c r="P201" s="18"/>
      <c r="Q201" s="14"/>
      <c r="R201" s="31"/>
      <c r="S201" s="52"/>
      <c r="T201" s="53"/>
      <c r="U201" s="18"/>
      <c r="V201" s="10"/>
      <c r="W201" s="75"/>
      <c r="X201" s="73"/>
      <c r="Y201" s="73"/>
      <c r="Z201" s="62"/>
      <c r="AA201" s="10"/>
      <c r="AB201" s="33"/>
      <c r="AC201" s="73"/>
      <c r="AD201" s="73"/>
      <c r="AE201" s="62"/>
      <c r="AF201" s="10"/>
      <c r="AG201" s="33"/>
      <c r="AH201" s="73"/>
      <c r="AI201" s="73"/>
      <c r="AJ201" s="72"/>
      <c r="AK201" s="10"/>
      <c r="AL201" s="18"/>
      <c r="AM201" s="17"/>
      <c r="AN201" s="17"/>
      <c r="AO201" s="31"/>
      <c r="AP201" s="10"/>
      <c r="AQ201" s="18"/>
      <c r="AR201" s="17"/>
      <c r="AS201" s="17"/>
      <c r="AT201" s="31"/>
      <c r="AU201" s="10"/>
      <c r="AV201" s="18"/>
      <c r="AW201" s="15"/>
      <c r="AX201" s="16"/>
      <c r="AY201" s="16"/>
      <c r="AZ201" s="16"/>
      <c r="BA201" s="60"/>
      <c r="BB201" s="69"/>
      <c r="BC201" s="69"/>
      <c r="BE201" s="69"/>
      <c r="BF201" s="69"/>
      <c r="BG201" s="69"/>
      <c r="BH201" s="69"/>
      <c r="BI201" s="62"/>
      <c r="BJ201" s="69"/>
      <c r="BK201" s="69"/>
      <c r="BL201" s="69"/>
      <c r="BM201" s="69"/>
      <c r="BO201" s="38"/>
      <c r="BP201" s="38"/>
      <c r="BQ201" s="38"/>
      <c r="BR201" s="38"/>
      <c r="BS201" s="18"/>
      <c r="BT201" s="18"/>
      <c r="BU201" s="18"/>
      <c r="BV201" s="90"/>
      <c r="BW201" s="18"/>
      <c r="BX201" s="18"/>
      <c r="BY201" s="33"/>
      <c r="BZ201" s="34"/>
      <c r="CP201" s="24"/>
    </row>
    <row r="202" spans="1:94" ht="15.75" customHeight="1" x14ac:dyDescent="0.25">
      <c r="A202" s="10"/>
      <c r="B202" s="10"/>
      <c r="C202" s="11"/>
      <c r="D202" s="24"/>
      <c r="E202" s="31"/>
      <c r="F202" s="25"/>
      <c r="G202" s="13"/>
      <c r="H202" s="13"/>
      <c r="I202" s="18"/>
      <c r="J202" s="18"/>
      <c r="K202" s="18"/>
      <c r="L202" s="14"/>
      <c r="M202" s="38"/>
      <c r="N202" s="12"/>
      <c r="O202" s="12"/>
      <c r="P202" s="18"/>
      <c r="Q202" s="14"/>
      <c r="R202" s="31"/>
      <c r="S202" s="52"/>
      <c r="T202" s="53"/>
      <c r="U202" s="18"/>
      <c r="V202" s="10"/>
      <c r="W202" s="75"/>
      <c r="X202" s="73"/>
      <c r="Y202" s="73"/>
      <c r="Z202" s="62"/>
      <c r="AA202" s="10"/>
      <c r="AB202" s="33"/>
      <c r="AC202" s="73"/>
      <c r="AD202" s="73"/>
      <c r="AE202" s="62"/>
      <c r="AF202" s="10"/>
      <c r="AG202" s="33"/>
      <c r="AH202" s="73"/>
      <c r="AI202" s="73"/>
      <c r="AJ202" s="72"/>
      <c r="AK202" s="10"/>
      <c r="AL202" s="18"/>
      <c r="AM202" s="17"/>
      <c r="AN202" s="17"/>
      <c r="AO202" s="31"/>
      <c r="AP202" s="10"/>
      <c r="AQ202" s="18"/>
      <c r="AR202" s="17"/>
      <c r="AS202" s="17"/>
      <c r="AT202" s="31"/>
      <c r="AU202" s="10"/>
      <c r="AV202" s="18"/>
      <c r="AW202" s="15"/>
      <c r="AX202" s="16"/>
      <c r="AY202" s="16"/>
      <c r="AZ202" s="16"/>
      <c r="BA202" s="60"/>
      <c r="BB202" s="69"/>
      <c r="BC202" s="69"/>
      <c r="BE202" s="69"/>
      <c r="BF202" s="69"/>
      <c r="BG202" s="69"/>
      <c r="BH202" s="69"/>
      <c r="BI202" s="62"/>
      <c r="BJ202" s="69"/>
      <c r="BK202" s="69"/>
      <c r="BL202" s="69"/>
      <c r="BM202" s="69"/>
      <c r="BO202" s="38"/>
      <c r="BP202" s="38"/>
      <c r="BQ202" s="38"/>
      <c r="BR202" s="38"/>
      <c r="BS202" s="18"/>
      <c r="BT202" s="18"/>
      <c r="BU202" s="18"/>
      <c r="BV202" s="90"/>
      <c r="BW202" s="18"/>
      <c r="BX202" s="18"/>
      <c r="BY202" s="33"/>
      <c r="BZ202" s="34"/>
      <c r="CP202" s="24"/>
    </row>
    <row r="203" spans="1:94" ht="15.75" customHeight="1" x14ac:dyDescent="0.25">
      <c r="A203" s="10"/>
      <c r="B203" s="10"/>
      <c r="C203" s="11"/>
      <c r="D203" s="24"/>
      <c r="E203" s="31"/>
      <c r="F203" s="25"/>
      <c r="G203" s="13"/>
      <c r="H203" s="13"/>
      <c r="I203" s="18"/>
      <c r="J203" s="18"/>
      <c r="K203" s="18"/>
      <c r="L203" s="14"/>
      <c r="M203" s="38"/>
      <c r="N203" s="12"/>
      <c r="O203" s="12"/>
      <c r="P203" s="18"/>
      <c r="Q203" s="14"/>
      <c r="R203" s="31"/>
      <c r="S203" s="52"/>
      <c r="T203" s="53"/>
      <c r="U203" s="18"/>
      <c r="V203" s="10"/>
      <c r="W203" s="75"/>
      <c r="X203" s="73"/>
      <c r="Y203" s="73"/>
      <c r="Z203" s="62"/>
      <c r="AA203" s="10"/>
      <c r="AB203" s="33"/>
      <c r="AC203" s="73"/>
      <c r="AD203" s="73"/>
      <c r="AE203" s="62"/>
      <c r="AF203" s="10"/>
      <c r="AG203" s="33"/>
      <c r="AH203" s="73"/>
      <c r="AI203" s="73"/>
      <c r="AJ203" s="72"/>
      <c r="AK203" s="10"/>
      <c r="AL203" s="18"/>
      <c r="AM203" s="17"/>
      <c r="AN203" s="17"/>
      <c r="AO203" s="31"/>
      <c r="AP203" s="10"/>
      <c r="AQ203" s="18"/>
      <c r="AR203" s="17"/>
      <c r="AS203" s="17"/>
      <c r="AT203" s="31"/>
      <c r="AU203" s="10"/>
      <c r="AV203" s="18"/>
      <c r="AW203" s="15"/>
      <c r="AX203" s="16"/>
      <c r="AY203" s="16"/>
      <c r="AZ203" s="16"/>
      <c r="BA203" s="60"/>
      <c r="BB203" s="69"/>
      <c r="BC203" s="69"/>
      <c r="BE203" s="69"/>
      <c r="BF203" s="69"/>
      <c r="BG203" s="69"/>
      <c r="BH203" s="69"/>
      <c r="BI203" s="62"/>
      <c r="BJ203" s="69"/>
      <c r="BK203" s="69"/>
      <c r="BL203" s="69"/>
      <c r="BM203" s="69"/>
      <c r="BO203" s="38"/>
      <c r="BP203" s="38"/>
      <c r="BQ203" s="38"/>
      <c r="BR203" s="38"/>
      <c r="BS203" s="18"/>
      <c r="BT203" s="18"/>
      <c r="BU203" s="18"/>
      <c r="BV203" s="90"/>
      <c r="BW203" s="18"/>
      <c r="BX203" s="18"/>
      <c r="BY203" s="33"/>
      <c r="BZ203" s="34"/>
      <c r="CP203" s="24"/>
    </row>
    <row r="204" spans="1:94" ht="15.75" customHeight="1" x14ac:dyDescent="0.25">
      <c r="A204" s="10"/>
      <c r="B204" s="10"/>
      <c r="C204" s="11"/>
      <c r="D204" s="24"/>
      <c r="E204" s="31"/>
      <c r="F204" s="25"/>
      <c r="G204" s="13"/>
      <c r="H204" s="13"/>
      <c r="I204" s="18"/>
      <c r="J204" s="18"/>
      <c r="K204" s="18"/>
      <c r="L204" s="14"/>
      <c r="M204" s="38"/>
      <c r="N204" s="12"/>
      <c r="O204" s="12"/>
      <c r="P204" s="18"/>
      <c r="Q204" s="14"/>
      <c r="R204" s="31"/>
      <c r="S204" s="52"/>
      <c r="T204" s="53"/>
      <c r="U204" s="18"/>
      <c r="V204" s="10"/>
      <c r="W204" s="75"/>
      <c r="X204" s="73"/>
      <c r="Y204" s="73"/>
      <c r="Z204" s="62"/>
      <c r="AA204" s="10"/>
      <c r="AB204" s="33"/>
      <c r="AC204" s="73"/>
      <c r="AD204" s="73"/>
      <c r="AE204" s="62"/>
      <c r="AF204" s="10"/>
      <c r="AG204" s="33"/>
      <c r="AH204" s="73"/>
      <c r="AI204" s="73"/>
      <c r="AJ204" s="72"/>
      <c r="AK204" s="10"/>
      <c r="AL204" s="18"/>
      <c r="AM204" s="17"/>
      <c r="AN204" s="17"/>
      <c r="AO204" s="31"/>
      <c r="AP204" s="10"/>
      <c r="AQ204" s="18"/>
      <c r="AR204" s="17"/>
      <c r="AS204" s="17"/>
      <c r="AT204" s="31"/>
      <c r="AU204" s="10"/>
      <c r="AV204" s="18"/>
      <c r="AW204" s="15"/>
      <c r="AX204" s="16"/>
      <c r="AY204" s="16"/>
      <c r="AZ204" s="16"/>
      <c r="BA204" s="60"/>
      <c r="BB204" s="69"/>
      <c r="BC204" s="69"/>
      <c r="BE204" s="69"/>
      <c r="BF204" s="69"/>
      <c r="BG204" s="69"/>
      <c r="BH204" s="69"/>
      <c r="BI204" s="62"/>
      <c r="BJ204" s="69"/>
      <c r="BK204" s="69"/>
      <c r="BL204" s="69"/>
      <c r="BM204" s="69"/>
      <c r="BO204" s="38"/>
      <c r="BP204" s="38"/>
      <c r="BQ204" s="38"/>
      <c r="BR204" s="38"/>
      <c r="BS204" s="18"/>
      <c r="BT204" s="18"/>
      <c r="BU204" s="18"/>
      <c r="BV204" s="90"/>
      <c r="BW204" s="18"/>
      <c r="BX204" s="18"/>
      <c r="BY204" s="33"/>
      <c r="BZ204" s="34"/>
      <c r="CP204" s="24"/>
    </row>
    <row r="205" spans="1:94" ht="15.75" customHeight="1" x14ac:dyDescent="0.25">
      <c r="A205" s="10"/>
      <c r="B205" s="10"/>
      <c r="C205" s="11"/>
      <c r="D205" s="24"/>
      <c r="E205" s="31"/>
      <c r="F205" s="25"/>
      <c r="G205" s="13"/>
      <c r="H205" s="13"/>
      <c r="I205" s="18"/>
      <c r="J205" s="18"/>
      <c r="K205" s="18"/>
      <c r="L205" s="14"/>
      <c r="M205" s="38"/>
      <c r="N205" s="12"/>
      <c r="O205" s="12"/>
      <c r="P205" s="18"/>
      <c r="Q205" s="14"/>
      <c r="R205" s="31"/>
      <c r="S205" s="52"/>
      <c r="T205" s="53"/>
      <c r="U205" s="18"/>
      <c r="V205" s="10"/>
      <c r="W205" s="75"/>
      <c r="X205" s="73"/>
      <c r="Y205" s="73"/>
      <c r="Z205" s="62"/>
      <c r="AA205" s="10"/>
      <c r="AB205" s="33"/>
      <c r="AC205" s="73"/>
      <c r="AD205" s="73"/>
      <c r="AE205" s="62"/>
      <c r="AF205" s="10"/>
      <c r="AG205" s="33"/>
      <c r="AH205" s="73"/>
      <c r="AI205" s="73"/>
      <c r="AJ205" s="72"/>
      <c r="AK205" s="10"/>
      <c r="AL205" s="18"/>
      <c r="AM205" s="17"/>
      <c r="AN205" s="17"/>
      <c r="AO205" s="31"/>
      <c r="AP205" s="10"/>
      <c r="AQ205" s="18"/>
      <c r="AR205" s="17"/>
      <c r="AS205" s="17"/>
      <c r="AT205" s="31"/>
      <c r="AU205" s="10"/>
      <c r="AV205" s="18"/>
      <c r="AW205" s="15"/>
      <c r="AX205" s="16"/>
      <c r="AY205" s="16"/>
      <c r="AZ205" s="16"/>
      <c r="BA205" s="60"/>
      <c r="BB205" s="69"/>
      <c r="BC205" s="69"/>
      <c r="BE205" s="69"/>
      <c r="BF205" s="69"/>
      <c r="BG205" s="69"/>
      <c r="BH205" s="69"/>
      <c r="BI205" s="62"/>
      <c r="BJ205" s="69"/>
      <c r="BK205" s="69"/>
      <c r="BL205" s="69"/>
      <c r="BM205" s="69"/>
      <c r="BO205" s="38"/>
      <c r="BP205" s="38"/>
      <c r="BQ205" s="38"/>
      <c r="BR205" s="38"/>
      <c r="BS205" s="18"/>
      <c r="BT205" s="18"/>
      <c r="BU205" s="18"/>
      <c r="BV205" s="90"/>
      <c r="BW205" s="18"/>
      <c r="BX205" s="18"/>
      <c r="BY205" s="33"/>
      <c r="BZ205" s="34"/>
      <c r="CP205" s="24"/>
    </row>
    <row r="206" spans="1:94" ht="15.75" customHeight="1" x14ac:dyDescent="0.25">
      <c r="A206" s="10"/>
      <c r="B206" s="10"/>
      <c r="C206" s="11"/>
      <c r="D206" s="24"/>
      <c r="E206" s="31"/>
      <c r="F206" s="25"/>
      <c r="G206" s="13"/>
      <c r="H206" s="13"/>
      <c r="I206" s="18"/>
      <c r="J206" s="18"/>
      <c r="K206" s="18"/>
      <c r="L206" s="14"/>
      <c r="M206" s="38"/>
      <c r="N206" s="12"/>
      <c r="O206" s="12"/>
      <c r="P206" s="18"/>
      <c r="Q206" s="14"/>
      <c r="R206" s="31"/>
      <c r="S206" s="52"/>
      <c r="T206" s="53"/>
      <c r="U206" s="18"/>
      <c r="V206" s="10"/>
      <c r="W206" s="75"/>
      <c r="X206" s="73"/>
      <c r="Y206" s="73"/>
      <c r="Z206" s="62"/>
      <c r="AA206" s="10"/>
      <c r="AB206" s="33"/>
      <c r="AC206" s="73"/>
      <c r="AD206" s="73"/>
      <c r="AE206" s="62"/>
      <c r="AF206" s="10"/>
      <c r="AG206" s="33"/>
      <c r="AH206" s="73"/>
      <c r="AI206" s="73"/>
      <c r="AJ206" s="72"/>
      <c r="AK206" s="10"/>
      <c r="AL206" s="18"/>
      <c r="AM206" s="17"/>
      <c r="AN206" s="17"/>
      <c r="AO206" s="31"/>
      <c r="AP206" s="10"/>
      <c r="AQ206" s="18"/>
      <c r="AR206" s="17"/>
      <c r="AS206" s="17"/>
      <c r="AT206" s="31"/>
      <c r="AU206" s="10"/>
      <c r="AV206" s="18"/>
      <c r="AW206" s="15"/>
      <c r="AX206" s="16"/>
      <c r="AY206" s="16"/>
      <c r="AZ206" s="16"/>
      <c r="BA206" s="60"/>
      <c r="BB206" s="69"/>
      <c r="BC206" s="69"/>
      <c r="BE206" s="69"/>
      <c r="BF206" s="69"/>
      <c r="BG206" s="69"/>
      <c r="BH206" s="69"/>
      <c r="BI206" s="62"/>
      <c r="BJ206" s="69"/>
      <c r="BK206" s="69"/>
      <c r="BL206" s="69"/>
      <c r="BM206" s="69"/>
      <c r="BO206" s="38"/>
      <c r="BP206" s="38"/>
      <c r="BQ206" s="38"/>
      <c r="BR206" s="38"/>
      <c r="BS206" s="18"/>
      <c r="BT206" s="18"/>
      <c r="BU206" s="18"/>
      <c r="BV206" s="90"/>
      <c r="BW206" s="18"/>
      <c r="BX206" s="18"/>
      <c r="BY206" s="33"/>
      <c r="BZ206" s="34"/>
      <c r="CP206" s="24"/>
    </row>
    <row r="207" spans="1:94" ht="15.75" customHeight="1" x14ac:dyDescent="0.25">
      <c r="A207" s="10"/>
      <c r="B207" s="10"/>
      <c r="C207" s="11"/>
      <c r="D207" s="24"/>
      <c r="E207" s="31"/>
      <c r="F207" s="25"/>
      <c r="G207" s="13"/>
      <c r="H207" s="13"/>
      <c r="I207" s="18"/>
      <c r="J207" s="18"/>
      <c r="K207" s="18"/>
      <c r="L207" s="14"/>
      <c r="M207" s="38"/>
      <c r="N207" s="12"/>
      <c r="O207" s="12"/>
      <c r="P207" s="18"/>
      <c r="Q207" s="14"/>
      <c r="R207" s="31"/>
      <c r="S207" s="52"/>
      <c r="T207" s="53"/>
      <c r="U207" s="18"/>
      <c r="V207" s="10"/>
      <c r="W207" s="75"/>
      <c r="X207" s="73"/>
      <c r="Y207" s="73"/>
      <c r="Z207" s="62"/>
      <c r="AA207" s="10"/>
      <c r="AB207" s="33"/>
      <c r="AC207" s="73"/>
      <c r="AD207" s="73"/>
      <c r="AE207" s="62"/>
      <c r="AF207" s="10"/>
      <c r="AG207" s="33"/>
      <c r="AH207" s="73"/>
      <c r="AI207" s="73"/>
      <c r="AJ207" s="72"/>
      <c r="AK207" s="10"/>
      <c r="AL207" s="18"/>
      <c r="AM207" s="17"/>
      <c r="AN207" s="17"/>
      <c r="AO207" s="31"/>
      <c r="AP207" s="10"/>
      <c r="AQ207" s="18"/>
      <c r="AR207" s="17"/>
      <c r="AS207" s="17"/>
      <c r="AT207" s="31"/>
      <c r="AU207" s="10"/>
      <c r="AV207" s="18"/>
      <c r="AW207" s="15"/>
      <c r="AX207" s="16"/>
      <c r="AY207" s="16"/>
      <c r="AZ207" s="16"/>
      <c r="BA207" s="60"/>
      <c r="BB207" s="69"/>
      <c r="BC207" s="69"/>
      <c r="BE207" s="69"/>
      <c r="BF207" s="69"/>
      <c r="BG207" s="69"/>
      <c r="BH207" s="69"/>
      <c r="BI207" s="62"/>
      <c r="BJ207" s="69"/>
      <c r="BK207" s="69"/>
      <c r="BL207" s="69"/>
      <c r="BM207" s="69"/>
      <c r="BO207" s="38"/>
      <c r="BP207" s="38"/>
      <c r="BQ207" s="38"/>
      <c r="BR207" s="38"/>
      <c r="BS207" s="18"/>
      <c r="BT207" s="18"/>
      <c r="BU207" s="18"/>
      <c r="BV207" s="90"/>
      <c r="BW207" s="18"/>
      <c r="BX207" s="18"/>
      <c r="BY207" s="33"/>
      <c r="BZ207" s="34"/>
      <c r="CP207" s="24"/>
    </row>
    <row r="208" spans="1:94" ht="15.75" customHeight="1" x14ac:dyDescent="0.25">
      <c r="A208" s="10"/>
      <c r="B208" s="10"/>
      <c r="C208" s="11"/>
      <c r="D208" s="24"/>
      <c r="E208" s="31"/>
      <c r="F208" s="25"/>
      <c r="G208" s="13"/>
      <c r="H208" s="13"/>
      <c r="I208" s="18"/>
      <c r="J208" s="18"/>
      <c r="K208" s="18"/>
      <c r="L208" s="14"/>
      <c r="M208" s="38"/>
      <c r="N208" s="12"/>
      <c r="O208" s="12"/>
      <c r="P208" s="18"/>
      <c r="Q208" s="14"/>
      <c r="R208" s="31"/>
      <c r="S208" s="52"/>
      <c r="T208" s="53"/>
      <c r="U208" s="18"/>
      <c r="V208" s="10"/>
      <c r="W208" s="75"/>
      <c r="X208" s="73"/>
      <c r="Y208" s="73"/>
      <c r="Z208" s="62"/>
      <c r="AA208" s="10"/>
      <c r="AB208" s="33"/>
      <c r="AC208" s="73"/>
      <c r="AD208" s="73"/>
      <c r="AE208" s="62"/>
      <c r="AF208" s="10"/>
      <c r="AG208" s="33"/>
      <c r="AH208" s="73"/>
      <c r="AI208" s="73"/>
      <c r="AJ208" s="72"/>
      <c r="AK208" s="10"/>
      <c r="AL208" s="18"/>
      <c r="AM208" s="17"/>
      <c r="AN208" s="17"/>
      <c r="AO208" s="31"/>
      <c r="AP208" s="10"/>
      <c r="AQ208" s="18"/>
      <c r="AR208" s="17"/>
      <c r="AS208" s="17"/>
      <c r="AT208" s="31"/>
      <c r="AU208" s="10"/>
      <c r="AV208" s="18"/>
      <c r="AW208" s="15"/>
      <c r="AX208" s="16"/>
      <c r="AY208" s="16"/>
      <c r="AZ208" s="16"/>
      <c r="BA208" s="60"/>
      <c r="BB208" s="69"/>
      <c r="BC208" s="69"/>
      <c r="BE208" s="69"/>
      <c r="BF208" s="69"/>
      <c r="BG208" s="69"/>
      <c r="BH208" s="69"/>
      <c r="BI208" s="62"/>
      <c r="BJ208" s="69"/>
      <c r="BK208" s="69"/>
      <c r="BL208" s="69"/>
      <c r="BM208" s="69"/>
      <c r="BO208" s="38"/>
      <c r="BP208" s="38"/>
      <c r="BQ208" s="38"/>
      <c r="BR208" s="38"/>
      <c r="BS208" s="18"/>
      <c r="BT208" s="18"/>
      <c r="BU208" s="18"/>
      <c r="BV208" s="90"/>
      <c r="BW208" s="18"/>
      <c r="BX208" s="18"/>
      <c r="BY208" s="33"/>
      <c r="BZ208" s="34"/>
      <c r="CP208" s="24"/>
    </row>
    <row r="209" spans="1:94" ht="15.75" customHeight="1" x14ac:dyDescent="0.25">
      <c r="A209" s="10"/>
      <c r="B209" s="10"/>
      <c r="C209" s="11"/>
      <c r="D209" s="24"/>
      <c r="E209" s="31"/>
      <c r="F209" s="25"/>
      <c r="G209" s="13"/>
      <c r="H209" s="13"/>
      <c r="I209" s="18"/>
      <c r="J209" s="18"/>
      <c r="K209" s="18"/>
      <c r="L209" s="14"/>
      <c r="M209" s="38"/>
      <c r="N209" s="12"/>
      <c r="O209" s="12"/>
      <c r="P209" s="18"/>
      <c r="Q209" s="14"/>
      <c r="R209" s="31"/>
      <c r="S209" s="52"/>
      <c r="T209" s="53"/>
      <c r="U209" s="18"/>
      <c r="V209" s="10"/>
      <c r="W209" s="75"/>
      <c r="X209" s="73"/>
      <c r="Y209" s="73"/>
      <c r="Z209" s="62"/>
      <c r="AA209" s="10"/>
      <c r="AB209" s="33"/>
      <c r="AC209" s="73"/>
      <c r="AD209" s="73"/>
      <c r="AE209" s="62"/>
      <c r="AF209" s="10"/>
      <c r="AG209" s="33"/>
      <c r="AH209" s="73"/>
      <c r="AI209" s="73"/>
      <c r="AJ209" s="72"/>
      <c r="AK209" s="10"/>
      <c r="AL209" s="18"/>
      <c r="AM209" s="17"/>
      <c r="AN209" s="17"/>
      <c r="AO209" s="31"/>
      <c r="AP209" s="10"/>
      <c r="AQ209" s="18"/>
      <c r="AR209" s="17"/>
      <c r="AS209" s="17"/>
      <c r="AT209" s="31"/>
      <c r="AU209" s="10"/>
      <c r="AV209" s="18"/>
      <c r="AW209" s="15"/>
      <c r="AX209" s="16"/>
      <c r="AY209" s="16"/>
      <c r="AZ209" s="16"/>
      <c r="BA209" s="60"/>
      <c r="BB209" s="69"/>
      <c r="BC209" s="69"/>
      <c r="BE209" s="69"/>
      <c r="BF209" s="69"/>
      <c r="BG209" s="69"/>
      <c r="BH209" s="69"/>
      <c r="BI209" s="62"/>
      <c r="BJ209" s="69"/>
      <c r="BK209" s="69"/>
      <c r="BL209" s="69"/>
      <c r="BM209" s="69"/>
      <c r="BO209" s="38"/>
      <c r="BP209" s="38"/>
      <c r="BQ209" s="38"/>
      <c r="BR209" s="38"/>
      <c r="BS209" s="18"/>
      <c r="BT209" s="18"/>
      <c r="BU209" s="18"/>
      <c r="BV209" s="90"/>
      <c r="BW209" s="18"/>
      <c r="BX209" s="18"/>
      <c r="BY209" s="33"/>
      <c r="BZ209" s="34"/>
      <c r="CP209" s="24"/>
    </row>
    <row r="210" spans="1:94" ht="15.75" customHeight="1" x14ac:dyDescent="0.25">
      <c r="A210" s="10"/>
      <c r="B210" s="10"/>
      <c r="C210" s="11"/>
      <c r="D210" s="24"/>
      <c r="E210" s="31"/>
      <c r="F210" s="25"/>
      <c r="G210" s="13"/>
      <c r="H210" s="13"/>
      <c r="I210" s="18"/>
      <c r="J210" s="18"/>
      <c r="K210" s="18"/>
      <c r="L210" s="14"/>
      <c r="M210" s="38"/>
      <c r="N210" s="12"/>
      <c r="O210" s="12"/>
      <c r="P210" s="18"/>
      <c r="Q210" s="14"/>
      <c r="R210" s="31"/>
      <c r="S210" s="52"/>
      <c r="T210" s="53"/>
      <c r="U210" s="18"/>
      <c r="V210" s="10"/>
      <c r="W210" s="75"/>
      <c r="X210" s="73"/>
      <c r="Y210" s="73"/>
      <c r="Z210" s="62"/>
      <c r="AA210" s="10"/>
      <c r="AB210" s="33"/>
      <c r="AC210" s="73"/>
      <c r="AD210" s="73"/>
      <c r="AE210" s="62"/>
      <c r="AF210" s="10"/>
      <c r="AG210" s="33"/>
      <c r="AH210" s="73"/>
      <c r="AI210" s="73"/>
      <c r="AJ210" s="72"/>
      <c r="AK210" s="10"/>
      <c r="AL210" s="18"/>
      <c r="AM210" s="17"/>
      <c r="AN210" s="17"/>
      <c r="AO210" s="31"/>
      <c r="AP210" s="10"/>
      <c r="AQ210" s="18"/>
      <c r="AR210" s="17"/>
      <c r="AS210" s="17"/>
      <c r="AT210" s="31"/>
      <c r="AU210" s="10"/>
      <c r="AV210" s="18"/>
      <c r="AW210" s="15"/>
      <c r="AX210" s="16"/>
      <c r="AY210" s="16"/>
      <c r="AZ210" s="16"/>
      <c r="BA210" s="60"/>
      <c r="BB210" s="69"/>
      <c r="BC210" s="69"/>
      <c r="BE210" s="69"/>
      <c r="BF210" s="69"/>
      <c r="BG210" s="69"/>
      <c r="BH210" s="69"/>
      <c r="BI210" s="62"/>
      <c r="BJ210" s="69"/>
      <c r="BK210" s="69"/>
      <c r="BL210" s="69"/>
      <c r="BM210" s="69"/>
      <c r="BO210" s="38"/>
      <c r="BP210" s="38"/>
      <c r="BQ210" s="38"/>
      <c r="BR210" s="38"/>
      <c r="BS210" s="18"/>
      <c r="BT210" s="18"/>
      <c r="BU210" s="18"/>
      <c r="BV210" s="90"/>
      <c r="BW210" s="18"/>
      <c r="BX210" s="18"/>
      <c r="BY210" s="33"/>
      <c r="BZ210" s="34"/>
      <c r="CP210" s="24"/>
    </row>
    <row r="211" spans="1:94" ht="15.75" customHeight="1" x14ac:dyDescent="0.25">
      <c r="A211" s="10"/>
      <c r="B211" s="10"/>
      <c r="C211" s="11"/>
      <c r="D211" s="24"/>
      <c r="E211" s="31"/>
      <c r="F211" s="25"/>
      <c r="G211" s="13"/>
      <c r="H211" s="13"/>
      <c r="I211" s="18"/>
      <c r="J211" s="18"/>
      <c r="K211" s="18"/>
      <c r="L211" s="14"/>
      <c r="M211" s="38"/>
      <c r="N211" s="12"/>
      <c r="O211" s="12"/>
      <c r="P211" s="18"/>
      <c r="Q211" s="14"/>
      <c r="R211" s="31"/>
      <c r="S211" s="52"/>
      <c r="T211" s="53"/>
      <c r="U211" s="18"/>
      <c r="V211" s="10"/>
      <c r="W211" s="75"/>
      <c r="X211" s="73"/>
      <c r="Y211" s="73"/>
      <c r="Z211" s="62"/>
      <c r="AA211" s="10"/>
      <c r="AB211" s="33"/>
      <c r="AC211" s="73"/>
      <c r="AD211" s="73"/>
      <c r="AE211" s="62"/>
      <c r="AF211" s="10"/>
      <c r="AG211" s="33"/>
      <c r="AH211" s="73"/>
      <c r="AI211" s="73"/>
      <c r="AJ211" s="72"/>
      <c r="AK211" s="10"/>
      <c r="AL211" s="18"/>
      <c r="AM211" s="17"/>
      <c r="AN211" s="17"/>
      <c r="AO211" s="31"/>
      <c r="AP211" s="10"/>
      <c r="AQ211" s="18"/>
      <c r="AR211" s="17"/>
      <c r="AS211" s="17"/>
      <c r="AT211" s="31"/>
      <c r="AU211" s="10"/>
      <c r="AV211" s="18"/>
      <c r="AW211" s="15"/>
      <c r="AX211" s="16"/>
      <c r="AY211" s="16"/>
      <c r="AZ211" s="16"/>
      <c r="BA211" s="60"/>
      <c r="BB211" s="69"/>
      <c r="BC211" s="69"/>
      <c r="BE211" s="69"/>
      <c r="BF211" s="69"/>
      <c r="BG211" s="69"/>
      <c r="BH211" s="69"/>
      <c r="BI211" s="62"/>
      <c r="BJ211" s="69"/>
      <c r="BK211" s="69"/>
      <c r="BL211" s="69"/>
      <c r="BM211" s="69"/>
      <c r="BO211" s="38"/>
      <c r="BP211" s="38"/>
      <c r="BQ211" s="38"/>
      <c r="BR211" s="38"/>
      <c r="BS211" s="18"/>
      <c r="BT211" s="18"/>
      <c r="BU211" s="18"/>
      <c r="BV211" s="90"/>
      <c r="BW211" s="18"/>
      <c r="BX211" s="18"/>
      <c r="BY211" s="33"/>
      <c r="BZ211" s="34"/>
      <c r="CP211" s="24"/>
    </row>
    <row r="212" spans="1:94" ht="15.75" customHeight="1" x14ac:dyDescent="0.25">
      <c r="A212" s="10"/>
      <c r="B212" s="10"/>
      <c r="C212" s="11"/>
      <c r="D212" s="24"/>
      <c r="E212" s="31"/>
      <c r="F212" s="25"/>
      <c r="G212" s="13"/>
      <c r="H212" s="13"/>
      <c r="I212" s="18"/>
      <c r="J212" s="18"/>
      <c r="K212" s="18"/>
      <c r="L212" s="14"/>
      <c r="M212" s="38"/>
      <c r="N212" s="12"/>
      <c r="O212" s="12"/>
      <c r="P212" s="18"/>
      <c r="Q212" s="14"/>
      <c r="R212" s="31"/>
      <c r="S212" s="52"/>
      <c r="T212" s="53"/>
      <c r="U212" s="18"/>
      <c r="V212" s="10"/>
      <c r="W212" s="75"/>
      <c r="X212" s="73"/>
      <c r="Y212" s="73"/>
      <c r="Z212" s="62"/>
      <c r="AA212" s="10"/>
      <c r="AB212" s="33"/>
      <c r="AC212" s="73"/>
      <c r="AD212" s="73"/>
      <c r="AE212" s="62"/>
      <c r="AF212" s="10"/>
      <c r="AG212" s="33"/>
      <c r="AH212" s="73"/>
      <c r="AI212" s="73"/>
      <c r="AJ212" s="72"/>
      <c r="AK212" s="10"/>
      <c r="AL212" s="18"/>
      <c r="AM212" s="17"/>
      <c r="AN212" s="17"/>
      <c r="AO212" s="31"/>
      <c r="AP212" s="10"/>
      <c r="AQ212" s="18"/>
      <c r="AR212" s="17"/>
      <c r="AS212" s="17"/>
      <c r="AT212" s="31"/>
      <c r="AU212" s="10"/>
      <c r="AV212" s="18"/>
      <c r="AW212" s="15"/>
      <c r="AX212" s="16"/>
      <c r="AY212" s="16"/>
      <c r="AZ212" s="16"/>
      <c r="BA212" s="60"/>
      <c r="BB212" s="69"/>
      <c r="BC212" s="69"/>
      <c r="BE212" s="69"/>
      <c r="BF212" s="69"/>
      <c r="BG212" s="69"/>
      <c r="BH212" s="69"/>
      <c r="BI212" s="62"/>
      <c r="BJ212" s="69"/>
      <c r="BK212" s="69"/>
      <c r="BL212" s="69"/>
      <c r="BM212" s="69"/>
      <c r="BO212" s="38"/>
      <c r="BP212" s="38"/>
      <c r="BQ212" s="38"/>
      <c r="BR212" s="38"/>
      <c r="BS212" s="18"/>
      <c r="BT212" s="18"/>
      <c r="BU212" s="18"/>
      <c r="BV212" s="90"/>
      <c r="BW212" s="18"/>
      <c r="BX212" s="18"/>
      <c r="BY212" s="33"/>
      <c r="BZ212" s="34"/>
      <c r="CP212" s="24"/>
    </row>
    <row r="213" spans="1:94" ht="15.75" customHeight="1" x14ac:dyDescent="0.25">
      <c r="A213" s="10"/>
      <c r="B213" s="10"/>
      <c r="C213" s="11"/>
      <c r="D213" s="24"/>
      <c r="E213" s="31"/>
      <c r="F213" s="25"/>
      <c r="G213" s="13"/>
      <c r="H213" s="13"/>
      <c r="I213" s="18"/>
      <c r="J213" s="18"/>
      <c r="K213" s="18"/>
      <c r="L213" s="14"/>
      <c r="M213" s="38"/>
      <c r="N213" s="12"/>
      <c r="O213" s="12"/>
      <c r="P213" s="18"/>
      <c r="Q213" s="14"/>
      <c r="R213" s="31"/>
      <c r="S213" s="52"/>
      <c r="T213" s="53"/>
      <c r="U213" s="18"/>
      <c r="V213" s="10"/>
      <c r="W213" s="75"/>
      <c r="X213" s="73"/>
      <c r="Y213" s="73"/>
      <c r="Z213" s="62"/>
      <c r="AA213" s="10"/>
      <c r="AB213" s="33"/>
      <c r="AC213" s="73"/>
      <c r="AD213" s="73"/>
      <c r="AE213" s="62"/>
      <c r="AF213" s="10"/>
      <c r="AG213" s="33"/>
      <c r="AH213" s="73"/>
      <c r="AI213" s="73"/>
      <c r="AJ213" s="72"/>
      <c r="AK213" s="10"/>
      <c r="AL213" s="18"/>
      <c r="AM213" s="17"/>
      <c r="AN213" s="17"/>
      <c r="AO213" s="31"/>
      <c r="AP213" s="10"/>
      <c r="AQ213" s="18"/>
      <c r="AR213" s="17"/>
      <c r="AS213" s="17"/>
      <c r="AT213" s="31"/>
      <c r="AU213" s="10"/>
      <c r="AV213" s="18"/>
      <c r="AW213" s="15"/>
      <c r="AX213" s="16"/>
      <c r="AY213" s="16"/>
      <c r="AZ213" s="16"/>
      <c r="BA213" s="60"/>
      <c r="BB213" s="69"/>
      <c r="BC213" s="69"/>
      <c r="BE213" s="69"/>
      <c r="BF213" s="69"/>
      <c r="BG213" s="69"/>
      <c r="BH213" s="69"/>
      <c r="BI213" s="62"/>
      <c r="BJ213" s="69"/>
      <c r="BK213" s="69"/>
      <c r="BL213" s="69"/>
      <c r="BM213" s="69"/>
      <c r="BO213" s="38"/>
      <c r="BP213" s="38"/>
      <c r="BQ213" s="38"/>
      <c r="BR213" s="38"/>
      <c r="BS213" s="18"/>
      <c r="BT213" s="18"/>
      <c r="BU213" s="18"/>
      <c r="BV213" s="90"/>
      <c r="BW213" s="18"/>
      <c r="BX213" s="18"/>
      <c r="BY213" s="33"/>
      <c r="BZ213" s="34"/>
      <c r="CP213" s="24"/>
    </row>
    <row r="214" spans="1:94" ht="15.75" customHeight="1" x14ac:dyDescent="0.25">
      <c r="A214" s="10"/>
      <c r="B214" s="10"/>
      <c r="C214" s="11"/>
      <c r="D214" s="24"/>
      <c r="E214" s="31"/>
      <c r="F214" s="25"/>
      <c r="G214" s="13"/>
      <c r="H214" s="13"/>
      <c r="I214" s="18"/>
      <c r="J214" s="18"/>
      <c r="K214" s="18"/>
      <c r="L214" s="14"/>
      <c r="M214" s="38"/>
      <c r="N214" s="12"/>
      <c r="O214" s="12"/>
      <c r="P214" s="18"/>
      <c r="Q214" s="14"/>
      <c r="R214" s="31"/>
      <c r="S214" s="52"/>
      <c r="T214" s="53"/>
      <c r="U214" s="18"/>
      <c r="V214" s="10"/>
      <c r="W214" s="75"/>
      <c r="X214" s="73"/>
      <c r="Y214" s="73"/>
      <c r="Z214" s="62"/>
      <c r="AA214" s="10"/>
      <c r="AB214" s="33"/>
      <c r="AC214" s="73"/>
      <c r="AD214" s="73"/>
      <c r="AE214" s="62"/>
      <c r="AF214" s="10"/>
      <c r="AG214" s="33"/>
      <c r="AH214" s="73"/>
      <c r="AI214" s="73"/>
      <c r="AJ214" s="72"/>
      <c r="AK214" s="10"/>
      <c r="AL214" s="18"/>
      <c r="AM214" s="17"/>
      <c r="AN214" s="17"/>
      <c r="AO214" s="31"/>
      <c r="AP214" s="10"/>
      <c r="AQ214" s="18"/>
      <c r="AR214" s="17"/>
      <c r="AS214" s="17"/>
      <c r="AT214" s="31"/>
      <c r="AU214" s="10"/>
      <c r="AV214" s="18"/>
      <c r="AW214" s="15"/>
      <c r="AX214" s="16"/>
      <c r="AY214" s="16"/>
      <c r="AZ214" s="16"/>
      <c r="BA214" s="60"/>
      <c r="BB214" s="69"/>
      <c r="BC214" s="69"/>
      <c r="BE214" s="69"/>
      <c r="BF214" s="69"/>
      <c r="BG214" s="69"/>
      <c r="BH214" s="69"/>
      <c r="BI214" s="62"/>
      <c r="BJ214" s="69"/>
      <c r="BK214" s="69"/>
      <c r="BL214" s="69"/>
      <c r="BM214" s="69"/>
      <c r="BO214" s="38"/>
      <c r="BP214" s="38"/>
      <c r="BQ214" s="38"/>
      <c r="BR214" s="38"/>
      <c r="BS214" s="18"/>
      <c r="BT214" s="18"/>
      <c r="BU214" s="18"/>
      <c r="BV214" s="90"/>
      <c r="BW214" s="18"/>
      <c r="BX214" s="18"/>
      <c r="BY214" s="33"/>
      <c r="BZ214" s="34"/>
      <c r="CP214" s="24"/>
    </row>
    <row r="215" spans="1:94" ht="15.75" customHeight="1" x14ac:dyDescent="0.25">
      <c r="A215" s="10"/>
      <c r="B215" s="10"/>
      <c r="C215" s="11"/>
      <c r="D215" s="24"/>
      <c r="E215" s="31"/>
      <c r="F215" s="25"/>
      <c r="G215" s="13"/>
      <c r="H215" s="13"/>
      <c r="I215" s="18"/>
      <c r="J215" s="18"/>
      <c r="K215" s="18"/>
      <c r="L215" s="14"/>
      <c r="M215" s="38"/>
      <c r="N215" s="12"/>
      <c r="O215" s="12"/>
      <c r="P215" s="18"/>
      <c r="Q215" s="14"/>
      <c r="R215" s="31"/>
      <c r="S215" s="52"/>
      <c r="T215" s="53"/>
      <c r="U215" s="18"/>
      <c r="V215" s="10"/>
      <c r="W215" s="75"/>
      <c r="X215" s="73"/>
      <c r="Y215" s="73"/>
      <c r="Z215" s="62"/>
      <c r="AA215" s="10"/>
      <c r="AB215" s="33"/>
      <c r="AC215" s="73"/>
      <c r="AD215" s="73"/>
      <c r="AE215" s="62"/>
      <c r="AF215" s="10"/>
      <c r="AG215" s="33"/>
      <c r="AH215" s="73"/>
      <c r="AI215" s="73"/>
      <c r="AJ215" s="72"/>
      <c r="AK215" s="10"/>
      <c r="AL215" s="18"/>
      <c r="AM215" s="17"/>
      <c r="AN215" s="17"/>
      <c r="AO215" s="31"/>
      <c r="AP215" s="10"/>
      <c r="AQ215" s="18"/>
      <c r="AR215" s="17"/>
      <c r="AS215" s="17"/>
      <c r="AT215" s="31"/>
      <c r="AU215" s="10"/>
      <c r="AV215" s="18"/>
      <c r="AW215" s="15"/>
      <c r="AX215" s="16"/>
      <c r="AY215" s="16"/>
      <c r="AZ215" s="16"/>
      <c r="BA215" s="60"/>
      <c r="BB215" s="69"/>
      <c r="BC215" s="69"/>
      <c r="BE215" s="69"/>
      <c r="BF215" s="69"/>
      <c r="BG215" s="69"/>
      <c r="BH215" s="69"/>
      <c r="BI215" s="62"/>
      <c r="BJ215" s="69"/>
      <c r="BK215" s="69"/>
      <c r="BL215" s="69"/>
      <c r="BM215" s="69"/>
      <c r="BO215" s="38"/>
      <c r="BP215" s="38"/>
      <c r="BQ215" s="38"/>
      <c r="BR215" s="38"/>
      <c r="BS215" s="18"/>
      <c r="BT215" s="18"/>
      <c r="BU215" s="18"/>
      <c r="BV215" s="90"/>
      <c r="BW215" s="18"/>
      <c r="BX215" s="18"/>
      <c r="BY215" s="33"/>
      <c r="BZ215" s="34"/>
      <c r="CP215" s="24"/>
    </row>
    <row r="216" spans="1:94" ht="15.75" customHeight="1" x14ac:dyDescent="0.25">
      <c r="A216" s="10"/>
      <c r="B216" s="10"/>
      <c r="C216" s="11"/>
      <c r="D216" s="24"/>
      <c r="E216" s="31"/>
      <c r="F216" s="25"/>
      <c r="G216" s="13"/>
      <c r="H216" s="13"/>
      <c r="I216" s="18"/>
      <c r="J216" s="18"/>
      <c r="K216" s="18"/>
      <c r="L216" s="14"/>
      <c r="M216" s="38"/>
      <c r="N216" s="12"/>
      <c r="O216" s="12"/>
      <c r="P216" s="18"/>
      <c r="Q216" s="14"/>
      <c r="R216" s="31"/>
      <c r="S216" s="52"/>
      <c r="T216" s="53"/>
      <c r="U216" s="18"/>
      <c r="V216" s="10"/>
      <c r="W216" s="75"/>
      <c r="X216" s="73"/>
      <c r="Y216" s="73"/>
      <c r="Z216" s="62"/>
      <c r="AA216" s="10"/>
      <c r="AB216" s="33"/>
      <c r="AC216" s="73"/>
      <c r="AD216" s="73"/>
      <c r="AE216" s="62"/>
      <c r="AF216" s="10"/>
      <c r="AG216" s="33"/>
      <c r="AH216" s="73"/>
      <c r="AI216" s="73"/>
      <c r="AJ216" s="72"/>
      <c r="AK216" s="10"/>
      <c r="AL216" s="18"/>
      <c r="AM216" s="17"/>
      <c r="AN216" s="17"/>
      <c r="AO216" s="31"/>
      <c r="AP216" s="10"/>
      <c r="AQ216" s="18"/>
      <c r="AR216" s="17"/>
      <c r="AS216" s="17"/>
      <c r="AT216" s="31"/>
      <c r="AU216" s="10"/>
      <c r="AV216" s="18"/>
      <c r="AW216" s="15"/>
      <c r="AX216" s="16"/>
      <c r="AY216" s="16"/>
      <c r="AZ216" s="16"/>
      <c r="BA216" s="60"/>
      <c r="BB216" s="69"/>
      <c r="BC216" s="69"/>
      <c r="BE216" s="69"/>
      <c r="BF216" s="69"/>
      <c r="BG216" s="69"/>
      <c r="BH216" s="69"/>
      <c r="BI216" s="62"/>
      <c r="BJ216" s="69"/>
      <c r="BK216" s="69"/>
      <c r="BL216" s="69"/>
      <c r="BM216" s="69"/>
      <c r="BO216" s="38"/>
      <c r="BP216" s="38"/>
      <c r="BQ216" s="38"/>
      <c r="BR216" s="38"/>
      <c r="BS216" s="18"/>
      <c r="BT216" s="18"/>
      <c r="BU216" s="18"/>
      <c r="BV216" s="90"/>
      <c r="BW216" s="18"/>
      <c r="BX216" s="18"/>
      <c r="BY216" s="33"/>
      <c r="BZ216" s="34"/>
      <c r="CP216" s="24"/>
    </row>
    <row r="217" spans="1:94" ht="15.75" customHeight="1" x14ac:dyDescent="0.25">
      <c r="A217" s="10"/>
      <c r="B217" s="10"/>
      <c r="C217" s="11"/>
      <c r="D217" s="24"/>
      <c r="E217" s="31"/>
      <c r="F217" s="25"/>
      <c r="G217" s="13"/>
      <c r="H217" s="13"/>
      <c r="I217" s="18"/>
      <c r="J217" s="18"/>
      <c r="K217" s="18"/>
      <c r="L217" s="14"/>
      <c r="M217" s="38"/>
      <c r="N217" s="12"/>
      <c r="O217" s="12"/>
      <c r="P217" s="18"/>
      <c r="Q217" s="14"/>
      <c r="R217" s="31"/>
      <c r="S217" s="52"/>
      <c r="T217" s="53"/>
      <c r="U217" s="18"/>
      <c r="V217" s="10"/>
      <c r="W217" s="75"/>
      <c r="X217" s="73"/>
      <c r="Y217" s="73"/>
      <c r="Z217" s="62"/>
      <c r="AA217" s="10"/>
      <c r="AB217" s="33"/>
      <c r="AC217" s="73"/>
      <c r="AD217" s="73"/>
      <c r="AE217" s="62"/>
      <c r="AF217" s="10"/>
      <c r="AG217" s="33"/>
      <c r="AH217" s="73"/>
      <c r="AI217" s="73"/>
      <c r="AJ217" s="72"/>
      <c r="AK217" s="10"/>
      <c r="AL217" s="18"/>
      <c r="AM217" s="17"/>
      <c r="AN217" s="17"/>
      <c r="AO217" s="31"/>
      <c r="AP217" s="10"/>
      <c r="AQ217" s="18"/>
      <c r="AR217" s="17"/>
      <c r="AS217" s="17"/>
      <c r="AT217" s="31"/>
      <c r="AU217" s="10"/>
      <c r="AV217" s="18"/>
      <c r="AW217" s="15"/>
      <c r="AX217" s="16"/>
      <c r="AY217" s="16"/>
      <c r="AZ217" s="16"/>
      <c r="BA217" s="60"/>
      <c r="BB217" s="69"/>
      <c r="BC217" s="69"/>
      <c r="BE217" s="69"/>
      <c r="BF217" s="69"/>
      <c r="BG217" s="69"/>
      <c r="BH217" s="69"/>
      <c r="BI217" s="62"/>
      <c r="BJ217" s="69"/>
      <c r="BK217" s="69"/>
      <c r="BL217" s="69"/>
      <c r="BM217" s="69"/>
      <c r="BO217" s="38"/>
      <c r="BP217" s="38"/>
      <c r="BQ217" s="38"/>
      <c r="BR217" s="38"/>
      <c r="BS217" s="18"/>
      <c r="BT217" s="18"/>
      <c r="BU217" s="18"/>
      <c r="BV217" s="90"/>
      <c r="BW217" s="18"/>
      <c r="BX217" s="18"/>
      <c r="BY217" s="33"/>
      <c r="BZ217" s="34"/>
      <c r="CP217" s="24"/>
    </row>
    <row r="218" spans="1:94" ht="15.75" customHeight="1" x14ac:dyDescent="0.25">
      <c r="A218" s="10"/>
      <c r="B218" s="10"/>
      <c r="C218" s="11"/>
      <c r="D218" s="24"/>
      <c r="E218" s="31"/>
      <c r="F218" s="25"/>
      <c r="G218" s="13"/>
      <c r="H218" s="13"/>
      <c r="I218" s="18"/>
      <c r="J218" s="18"/>
      <c r="K218" s="18"/>
      <c r="L218" s="14"/>
      <c r="M218" s="38"/>
      <c r="N218" s="12"/>
      <c r="O218" s="12"/>
      <c r="P218" s="18"/>
      <c r="Q218" s="14"/>
      <c r="R218" s="31"/>
      <c r="S218" s="52"/>
      <c r="T218" s="53"/>
      <c r="U218" s="18"/>
      <c r="V218" s="10"/>
      <c r="W218" s="75"/>
      <c r="X218" s="73"/>
      <c r="Y218" s="73"/>
      <c r="Z218" s="62"/>
      <c r="AA218" s="10"/>
      <c r="AB218" s="33"/>
      <c r="AC218" s="73"/>
      <c r="AD218" s="73"/>
      <c r="AE218" s="62"/>
      <c r="AF218" s="10"/>
      <c r="AG218" s="33"/>
      <c r="AH218" s="73"/>
      <c r="AI218" s="73"/>
      <c r="AJ218" s="72"/>
      <c r="AK218" s="10"/>
      <c r="AL218" s="18"/>
      <c r="AM218" s="17"/>
      <c r="AN218" s="17"/>
      <c r="AO218" s="31"/>
      <c r="AP218" s="10"/>
      <c r="AQ218" s="18"/>
      <c r="AR218" s="17"/>
      <c r="AS218" s="17"/>
      <c r="AT218" s="31"/>
      <c r="AU218" s="10"/>
      <c r="AV218" s="18"/>
      <c r="AW218" s="15"/>
      <c r="AX218" s="16"/>
      <c r="AY218" s="16"/>
      <c r="AZ218" s="16"/>
      <c r="BA218" s="60"/>
      <c r="BB218" s="69"/>
      <c r="BC218" s="69"/>
      <c r="BE218" s="69"/>
      <c r="BF218" s="69"/>
      <c r="BG218" s="69"/>
      <c r="BH218" s="69"/>
      <c r="BI218" s="62"/>
      <c r="BJ218" s="69"/>
      <c r="BK218" s="69"/>
      <c r="BL218" s="69"/>
      <c r="BM218" s="69"/>
      <c r="BO218" s="38"/>
      <c r="BP218" s="38"/>
      <c r="BQ218" s="38"/>
      <c r="BR218" s="38"/>
      <c r="BS218" s="18"/>
      <c r="BT218" s="18"/>
      <c r="BU218" s="18"/>
      <c r="BV218" s="90"/>
      <c r="BW218" s="18"/>
      <c r="BX218" s="18"/>
      <c r="BY218" s="33"/>
      <c r="BZ218" s="34"/>
      <c r="CP218" s="24"/>
    </row>
    <row r="219" spans="1:94" ht="15.75" customHeight="1" x14ac:dyDescent="0.25">
      <c r="A219" s="10"/>
      <c r="B219" s="10"/>
      <c r="C219" s="11"/>
      <c r="D219" s="24"/>
      <c r="E219" s="31"/>
      <c r="F219" s="25"/>
      <c r="G219" s="13"/>
      <c r="H219" s="13"/>
      <c r="I219" s="18"/>
      <c r="J219" s="18"/>
      <c r="K219" s="18"/>
      <c r="L219" s="14"/>
      <c r="M219" s="38"/>
      <c r="N219" s="12"/>
      <c r="O219" s="12"/>
      <c r="P219" s="18"/>
      <c r="Q219" s="14"/>
      <c r="R219" s="31"/>
      <c r="S219" s="52"/>
      <c r="T219" s="53"/>
      <c r="U219" s="18"/>
      <c r="V219" s="10"/>
      <c r="W219" s="75"/>
      <c r="X219" s="73"/>
      <c r="Y219" s="73"/>
      <c r="Z219" s="62"/>
      <c r="AA219" s="10"/>
      <c r="AB219" s="33"/>
      <c r="AC219" s="73"/>
      <c r="AD219" s="73"/>
      <c r="AE219" s="62"/>
      <c r="AF219" s="10"/>
      <c r="AG219" s="33"/>
      <c r="AH219" s="73"/>
      <c r="AI219" s="73"/>
      <c r="AJ219" s="72"/>
      <c r="AK219" s="10"/>
      <c r="AL219" s="18"/>
      <c r="AM219" s="17"/>
      <c r="AN219" s="17"/>
      <c r="AO219" s="31"/>
      <c r="AP219" s="10"/>
      <c r="AQ219" s="18"/>
      <c r="AR219" s="17"/>
      <c r="AS219" s="17"/>
      <c r="AT219" s="31"/>
      <c r="AU219" s="10"/>
      <c r="AV219" s="18"/>
      <c r="AW219" s="15"/>
      <c r="AX219" s="16"/>
      <c r="AY219" s="16"/>
      <c r="AZ219" s="16"/>
      <c r="BA219" s="60"/>
      <c r="BB219" s="69"/>
      <c r="BC219" s="69"/>
      <c r="BE219" s="69"/>
      <c r="BF219" s="69"/>
      <c r="BG219" s="69"/>
      <c r="BH219" s="69"/>
      <c r="BI219" s="62"/>
      <c r="BJ219" s="69"/>
      <c r="BK219" s="69"/>
      <c r="BL219" s="69"/>
      <c r="BM219" s="69"/>
      <c r="BO219" s="38"/>
      <c r="BP219" s="38"/>
      <c r="BQ219" s="38"/>
      <c r="BR219" s="38"/>
      <c r="BS219" s="18"/>
      <c r="BT219" s="18"/>
      <c r="BU219" s="18"/>
      <c r="BV219" s="90"/>
      <c r="BW219" s="18"/>
      <c r="BX219" s="18"/>
      <c r="BY219" s="33"/>
      <c r="BZ219" s="34"/>
      <c r="CP219" s="24"/>
    </row>
    <row r="220" spans="1:94" ht="15.75" customHeight="1" x14ac:dyDescent="0.25">
      <c r="A220" s="10"/>
      <c r="B220" s="10"/>
      <c r="C220" s="11"/>
      <c r="D220" s="24"/>
      <c r="E220" s="31"/>
      <c r="F220" s="25"/>
      <c r="G220" s="13"/>
      <c r="H220" s="13"/>
      <c r="I220" s="18"/>
      <c r="J220" s="18"/>
      <c r="K220" s="18"/>
      <c r="L220" s="14"/>
      <c r="M220" s="38"/>
      <c r="N220" s="12"/>
      <c r="O220" s="12"/>
      <c r="P220" s="18"/>
      <c r="Q220" s="14"/>
      <c r="R220" s="31"/>
      <c r="S220" s="52"/>
      <c r="T220" s="53"/>
      <c r="U220" s="18"/>
      <c r="V220" s="10"/>
      <c r="W220" s="75"/>
      <c r="X220" s="73"/>
      <c r="Y220" s="73"/>
      <c r="Z220" s="62"/>
      <c r="AA220" s="10"/>
      <c r="AB220" s="33"/>
      <c r="AC220" s="73"/>
      <c r="AD220" s="73"/>
      <c r="AE220" s="62"/>
      <c r="AF220" s="10"/>
      <c r="AG220" s="33"/>
      <c r="AH220" s="73"/>
      <c r="AI220" s="73"/>
      <c r="AJ220" s="72"/>
      <c r="AK220" s="10"/>
      <c r="AL220" s="18"/>
      <c r="AM220" s="17"/>
      <c r="AN220" s="17"/>
      <c r="AO220" s="31"/>
      <c r="AP220" s="10"/>
      <c r="AQ220" s="18"/>
      <c r="AR220" s="17"/>
      <c r="AS220" s="17"/>
      <c r="AT220" s="31"/>
      <c r="AU220" s="10"/>
      <c r="AV220" s="18"/>
      <c r="AW220" s="15"/>
      <c r="AX220" s="16"/>
      <c r="AY220" s="16"/>
      <c r="AZ220" s="16"/>
      <c r="BA220" s="60"/>
      <c r="BB220" s="69"/>
      <c r="BC220" s="69"/>
      <c r="BE220" s="69"/>
      <c r="BF220" s="69"/>
      <c r="BG220" s="69"/>
      <c r="BH220" s="69"/>
      <c r="BI220" s="62"/>
      <c r="BJ220" s="69"/>
      <c r="BK220" s="69"/>
      <c r="BL220" s="69"/>
      <c r="BM220" s="69"/>
      <c r="BO220" s="38"/>
      <c r="BP220" s="38"/>
      <c r="BQ220" s="38"/>
      <c r="BR220" s="38"/>
      <c r="BS220" s="18"/>
      <c r="BT220" s="18"/>
      <c r="BU220" s="18"/>
      <c r="BV220" s="90"/>
      <c r="BW220" s="18"/>
      <c r="BX220" s="18"/>
      <c r="BY220" s="33"/>
      <c r="BZ220" s="34"/>
      <c r="CP220" s="24"/>
    </row>
    <row r="221" spans="1:94" ht="15.75" customHeight="1" x14ac:dyDescent="0.25">
      <c r="A221" s="10"/>
      <c r="B221" s="10"/>
      <c r="C221" s="11"/>
      <c r="D221" s="24"/>
      <c r="E221" s="31"/>
      <c r="F221" s="25"/>
      <c r="G221" s="13"/>
      <c r="H221" s="13"/>
      <c r="I221" s="18"/>
      <c r="J221" s="18"/>
      <c r="K221" s="18"/>
      <c r="L221" s="14"/>
      <c r="M221" s="38"/>
      <c r="N221" s="12"/>
      <c r="O221" s="12"/>
      <c r="P221" s="18"/>
      <c r="Q221" s="14"/>
      <c r="R221" s="31"/>
      <c r="S221" s="52"/>
      <c r="T221" s="53"/>
      <c r="U221" s="18"/>
      <c r="V221" s="10"/>
      <c r="W221" s="75"/>
      <c r="X221" s="73"/>
      <c r="Y221" s="73"/>
      <c r="Z221" s="62"/>
      <c r="AA221" s="10"/>
      <c r="AB221" s="33"/>
      <c r="AC221" s="73"/>
      <c r="AD221" s="73"/>
      <c r="AE221" s="62"/>
      <c r="AF221" s="10"/>
      <c r="AG221" s="33"/>
      <c r="AH221" s="73"/>
      <c r="AI221" s="73"/>
      <c r="AJ221" s="72"/>
      <c r="AK221" s="10"/>
      <c r="AL221" s="18"/>
      <c r="AM221" s="17"/>
      <c r="AN221" s="17"/>
      <c r="AO221" s="31"/>
      <c r="AP221" s="10"/>
      <c r="AQ221" s="18"/>
      <c r="AR221" s="17"/>
      <c r="AS221" s="17"/>
      <c r="AT221" s="31"/>
      <c r="AU221" s="10"/>
      <c r="AV221" s="18"/>
      <c r="AW221" s="15"/>
      <c r="AX221" s="16"/>
      <c r="AY221" s="16"/>
      <c r="AZ221" s="16"/>
      <c r="BA221" s="60"/>
      <c r="BB221" s="69"/>
      <c r="BC221" s="69"/>
      <c r="BE221" s="69"/>
      <c r="BF221" s="69"/>
      <c r="BG221" s="69"/>
      <c r="BH221" s="69"/>
      <c r="BI221" s="62"/>
      <c r="BJ221" s="69"/>
      <c r="BK221" s="69"/>
      <c r="BL221" s="69"/>
      <c r="BM221" s="69"/>
      <c r="BO221" s="38"/>
      <c r="BP221" s="38"/>
      <c r="BQ221" s="38"/>
      <c r="BR221" s="38"/>
      <c r="BS221" s="18"/>
      <c r="BT221" s="18"/>
      <c r="BU221" s="18"/>
      <c r="BV221" s="90"/>
      <c r="BW221" s="18"/>
      <c r="BX221" s="18"/>
      <c r="BY221" s="33"/>
      <c r="BZ221" s="34"/>
      <c r="CP221" s="24"/>
    </row>
    <row r="222" spans="1:94" ht="15.75" customHeight="1" x14ac:dyDescent="0.25">
      <c r="A222" s="10"/>
      <c r="B222" s="10"/>
      <c r="C222" s="11"/>
      <c r="D222" s="24"/>
      <c r="E222" s="31"/>
      <c r="F222" s="25"/>
      <c r="G222" s="13"/>
      <c r="H222" s="13"/>
      <c r="I222" s="18"/>
      <c r="J222" s="18"/>
      <c r="K222" s="18"/>
      <c r="L222" s="14"/>
      <c r="M222" s="38"/>
      <c r="N222" s="12"/>
      <c r="O222" s="12"/>
      <c r="P222" s="18"/>
      <c r="Q222" s="14"/>
      <c r="R222" s="31"/>
      <c r="S222" s="52"/>
      <c r="T222" s="53"/>
      <c r="U222" s="18"/>
      <c r="V222" s="10"/>
      <c r="W222" s="75"/>
      <c r="X222" s="73"/>
      <c r="Y222" s="73"/>
      <c r="Z222" s="62"/>
      <c r="AA222" s="10"/>
      <c r="AB222" s="33"/>
      <c r="AC222" s="73"/>
      <c r="AD222" s="73"/>
      <c r="AE222" s="62"/>
      <c r="AF222" s="10"/>
      <c r="AG222" s="33"/>
      <c r="AH222" s="73"/>
      <c r="AI222" s="73"/>
      <c r="AJ222" s="72"/>
      <c r="AK222" s="10"/>
      <c r="AL222" s="18"/>
      <c r="AM222" s="17"/>
      <c r="AN222" s="17"/>
      <c r="AO222" s="31"/>
      <c r="AP222" s="10"/>
      <c r="AQ222" s="18"/>
      <c r="AR222" s="17"/>
      <c r="AS222" s="17"/>
      <c r="AT222" s="31"/>
      <c r="AU222" s="10"/>
      <c r="AV222" s="18"/>
      <c r="AW222" s="15"/>
      <c r="AX222" s="16"/>
      <c r="AY222" s="16"/>
      <c r="AZ222" s="16"/>
      <c r="BA222" s="60"/>
      <c r="BB222" s="69"/>
      <c r="BC222" s="69"/>
      <c r="BE222" s="69"/>
      <c r="BF222" s="69"/>
      <c r="BG222" s="69"/>
      <c r="BH222" s="69"/>
      <c r="BI222" s="62"/>
      <c r="BJ222" s="69"/>
      <c r="BK222" s="69"/>
      <c r="BL222" s="69"/>
      <c r="BM222" s="69"/>
      <c r="BO222" s="38"/>
      <c r="BP222" s="38"/>
      <c r="BQ222" s="38"/>
      <c r="BR222" s="38"/>
      <c r="BS222" s="18"/>
      <c r="BT222" s="18"/>
      <c r="BU222" s="18"/>
      <c r="BV222" s="90"/>
      <c r="BW222" s="18"/>
      <c r="BX222" s="18"/>
      <c r="BY222" s="33"/>
      <c r="BZ222" s="34"/>
      <c r="CP222" s="24"/>
    </row>
    <row r="223" spans="1:94" ht="15.75" customHeight="1" x14ac:dyDescent="0.25">
      <c r="A223" s="10"/>
      <c r="B223" s="10"/>
      <c r="C223" s="11"/>
      <c r="D223" s="24"/>
      <c r="E223" s="31"/>
      <c r="F223" s="25"/>
      <c r="G223" s="13"/>
      <c r="H223" s="13"/>
      <c r="I223" s="18"/>
      <c r="J223" s="18"/>
      <c r="K223" s="18"/>
      <c r="L223" s="14"/>
      <c r="M223" s="38"/>
      <c r="N223" s="12"/>
      <c r="O223" s="12"/>
      <c r="P223" s="18"/>
      <c r="Q223" s="14"/>
      <c r="R223" s="31"/>
      <c r="S223" s="52"/>
      <c r="T223" s="53"/>
      <c r="U223" s="18"/>
      <c r="V223" s="10"/>
      <c r="W223" s="75"/>
      <c r="X223" s="73"/>
      <c r="Y223" s="73"/>
      <c r="Z223" s="62"/>
      <c r="AA223" s="10"/>
      <c r="AB223" s="33"/>
      <c r="AC223" s="73"/>
      <c r="AD223" s="73"/>
      <c r="AE223" s="62"/>
      <c r="AF223" s="10"/>
      <c r="AG223" s="33"/>
      <c r="AH223" s="73"/>
      <c r="AI223" s="73"/>
      <c r="AJ223" s="72"/>
      <c r="AK223" s="10"/>
      <c r="AL223" s="18"/>
      <c r="AM223" s="17"/>
      <c r="AN223" s="17"/>
      <c r="AO223" s="31"/>
      <c r="AP223" s="10"/>
      <c r="AQ223" s="18"/>
      <c r="AR223" s="17"/>
      <c r="AS223" s="17"/>
      <c r="AT223" s="31"/>
      <c r="AU223" s="10"/>
      <c r="AV223" s="18"/>
      <c r="AW223" s="15"/>
      <c r="AX223" s="16"/>
      <c r="AY223" s="16"/>
      <c r="AZ223" s="16"/>
      <c r="BA223" s="60"/>
      <c r="BB223" s="69"/>
      <c r="BC223" s="69"/>
      <c r="BE223" s="69"/>
      <c r="BF223" s="69"/>
      <c r="BG223" s="69"/>
      <c r="BH223" s="69"/>
      <c r="BI223" s="62"/>
      <c r="BJ223" s="69"/>
      <c r="BK223" s="69"/>
      <c r="BL223" s="69"/>
      <c r="BM223" s="69"/>
      <c r="BO223" s="38"/>
      <c r="BP223" s="38"/>
      <c r="BQ223" s="38"/>
      <c r="BR223" s="38"/>
      <c r="BS223" s="18"/>
      <c r="BT223" s="18"/>
      <c r="BU223" s="18"/>
      <c r="BV223" s="90"/>
      <c r="BW223" s="18"/>
      <c r="BX223" s="18"/>
      <c r="BY223" s="33"/>
      <c r="BZ223" s="34"/>
      <c r="CP223" s="24"/>
    </row>
    <row r="224" spans="1:94" ht="15.75" customHeight="1" x14ac:dyDescent="0.25">
      <c r="A224" s="10"/>
      <c r="B224" s="10"/>
      <c r="C224" s="11"/>
      <c r="D224" s="24"/>
      <c r="E224" s="31"/>
      <c r="F224" s="25"/>
      <c r="G224" s="13"/>
      <c r="H224" s="13"/>
      <c r="I224" s="18"/>
      <c r="J224" s="18"/>
      <c r="K224" s="18"/>
      <c r="L224" s="14"/>
      <c r="M224" s="38"/>
      <c r="N224" s="12"/>
      <c r="O224" s="12"/>
      <c r="P224" s="18"/>
      <c r="Q224" s="14"/>
      <c r="R224" s="31"/>
      <c r="S224" s="52"/>
      <c r="T224" s="53"/>
      <c r="U224" s="18"/>
      <c r="V224" s="10"/>
      <c r="W224" s="75"/>
      <c r="X224" s="73"/>
      <c r="Y224" s="73"/>
      <c r="Z224" s="62"/>
      <c r="AA224" s="10"/>
      <c r="AB224" s="33"/>
      <c r="AC224" s="73"/>
      <c r="AD224" s="73"/>
      <c r="AE224" s="62"/>
      <c r="AF224" s="10"/>
      <c r="AG224" s="33"/>
      <c r="AH224" s="73"/>
      <c r="AI224" s="73"/>
      <c r="AJ224" s="72"/>
      <c r="AK224" s="10"/>
      <c r="AL224" s="18"/>
      <c r="AM224" s="17"/>
      <c r="AN224" s="17"/>
      <c r="AO224" s="31"/>
      <c r="AP224" s="10"/>
      <c r="AQ224" s="18"/>
      <c r="AR224" s="17"/>
      <c r="AS224" s="17"/>
      <c r="AT224" s="31"/>
      <c r="AU224" s="10"/>
      <c r="AV224" s="18"/>
      <c r="AW224" s="15"/>
      <c r="AX224" s="16"/>
      <c r="AY224" s="16"/>
      <c r="AZ224" s="16"/>
      <c r="BA224" s="60"/>
      <c r="BB224" s="69"/>
      <c r="BC224" s="69"/>
      <c r="BE224" s="69"/>
      <c r="BF224" s="69"/>
      <c r="BG224" s="69"/>
      <c r="BH224" s="69"/>
      <c r="BI224" s="62"/>
      <c r="BJ224" s="69"/>
      <c r="BK224" s="69"/>
      <c r="BL224" s="69"/>
      <c r="BM224" s="69"/>
      <c r="BO224" s="38"/>
      <c r="BP224" s="38"/>
      <c r="BQ224" s="38"/>
      <c r="BR224" s="38"/>
      <c r="BS224" s="18"/>
      <c r="BT224" s="18"/>
      <c r="BU224" s="18"/>
      <c r="BV224" s="90"/>
      <c r="BW224" s="18"/>
      <c r="BX224" s="18"/>
      <c r="BY224" s="33"/>
      <c r="BZ224" s="34"/>
      <c r="CP224" s="24"/>
    </row>
    <row r="225" spans="1:94" ht="15.75" customHeight="1" x14ac:dyDescent="0.25">
      <c r="A225" s="10"/>
      <c r="B225" s="10"/>
      <c r="C225" s="11"/>
      <c r="D225" s="24"/>
      <c r="E225" s="31"/>
      <c r="F225" s="25"/>
      <c r="G225" s="13"/>
      <c r="H225" s="13"/>
      <c r="I225" s="18"/>
      <c r="J225" s="18"/>
      <c r="K225" s="18"/>
      <c r="L225" s="14"/>
      <c r="M225" s="38"/>
      <c r="N225" s="12"/>
      <c r="O225" s="12"/>
      <c r="P225" s="18"/>
      <c r="Q225" s="14"/>
      <c r="R225" s="31"/>
      <c r="S225" s="52"/>
      <c r="T225" s="53"/>
      <c r="U225" s="18"/>
      <c r="V225" s="10"/>
      <c r="W225" s="75"/>
      <c r="X225" s="73"/>
      <c r="Y225" s="73"/>
      <c r="Z225" s="62"/>
      <c r="AA225" s="10"/>
      <c r="AB225" s="33"/>
      <c r="AC225" s="73"/>
      <c r="AD225" s="73"/>
      <c r="AE225" s="62"/>
      <c r="AF225" s="10"/>
      <c r="AG225" s="33"/>
      <c r="AH225" s="73"/>
      <c r="AI225" s="73"/>
      <c r="AJ225" s="72"/>
      <c r="AK225" s="10"/>
      <c r="AL225" s="18"/>
      <c r="AM225" s="17"/>
      <c r="AN225" s="17"/>
      <c r="AO225" s="31"/>
      <c r="AP225" s="10"/>
      <c r="AQ225" s="18"/>
      <c r="AR225" s="17"/>
      <c r="AS225" s="17"/>
      <c r="AT225" s="31"/>
      <c r="AU225" s="10"/>
      <c r="AV225" s="18"/>
      <c r="AW225" s="15"/>
      <c r="AX225" s="16"/>
      <c r="AY225" s="16"/>
      <c r="AZ225" s="16"/>
      <c r="BA225" s="60"/>
      <c r="BB225" s="69"/>
      <c r="BC225" s="69"/>
      <c r="BE225" s="69"/>
      <c r="BF225" s="69"/>
      <c r="BG225" s="69"/>
      <c r="BH225" s="69"/>
      <c r="BI225" s="62"/>
      <c r="BJ225" s="69"/>
      <c r="BK225" s="69"/>
      <c r="BL225" s="69"/>
      <c r="BM225" s="69"/>
      <c r="BO225" s="38"/>
      <c r="BP225" s="38"/>
      <c r="BQ225" s="38"/>
      <c r="BR225" s="38"/>
      <c r="BS225" s="18"/>
      <c r="BT225" s="18"/>
      <c r="BU225" s="18"/>
      <c r="BV225" s="90"/>
      <c r="BW225" s="18"/>
      <c r="BX225" s="18"/>
      <c r="BY225" s="33"/>
      <c r="BZ225" s="34"/>
      <c r="CP225" s="24"/>
    </row>
    <row r="226" spans="1:94" ht="15.75" customHeight="1" x14ac:dyDescent="0.25">
      <c r="A226" s="10"/>
      <c r="B226" s="10"/>
      <c r="C226" s="11"/>
      <c r="D226" s="24"/>
      <c r="E226" s="31"/>
      <c r="F226" s="25"/>
      <c r="G226" s="13"/>
      <c r="H226" s="13"/>
      <c r="I226" s="18"/>
      <c r="J226" s="18"/>
      <c r="K226" s="18"/>
      <c r="L226" s="14"/>
      <c r="M226" s="38"/>
      <c r="N226" s="12"/>
      <c r="O226" s="12"/>
      <c r="P226" s="18"/>
      <c r="Q226" s="14"/>
      <c r="R226" s="31"/>
      <c r="S226" s="52"/>
      <c r="T226" s="53"/>
      <c r="U226" s="18"/>
      <c r="V226" s="10"/>
      <c r="W226" s="75"/>
      <c r="X226" s="73"/>
      <c r="Y226" s="73"/>
      <c r="Z226" s="62"/>
      <c r="AA226" s="10"/>
      <c r="AB226" s="33"/>
      <c r="AC226" s="73"/>
      <c r="AD226" s="73"/>
      <c r="AE226" s="62"/>
      <c r="AF226" s="10"/>
      <c r="AG226" s="33"/>
      <c r="AH226" s="73"/>
      <c r="AI226" s="73"/>
      <c r="AJ226" s="72"/>
      <c r="AK226" s="10"/>
      <c r="AL226" s="18"/>
      <c r="AM226" s="17"/>
      <c r="AN226" s="17"/>
      <c r="AO226" s="31"/>
      <c r="AP226" s="10"/>
      <c r="AQ226" s="18"/>
      <c r="AR226" s="17"/>
      <c r="AS226" s="17"/>
      <c r="AT226" s="31"/>
      <c r="AU226" s="10"/>
      <c r="AV226" s="18"/>
      <c r="AW226" s="15"/>
      <c r="AX226" s="16"/>
      <c r="AY226" s="16"/>
      <c r="AZ226" s="16"/>
      <c r="BA226" s="60"/>
      <c r="BB226" s="69"/>
      <c r="BC226" s="69"/>
      <c r="BE226" s="69"/>
      <c r="BF226" s="69"/>
      <c r="BG226" s="69"/>
      <c r="BH226" s="69"/>
      <c r="BI226" s="62"/>
      <c r="BJ226" s="69"/>
      <c r="BK226" s="69"/>
      <c r="BL226" s="69"/>
      <c r="BM226" s="69"/>
      <c r="BO226" s="38"/>
      <c r="BP226" s="38"/>
      <c r="BQ226" s="38"/>
      <c r="BR226" s="38"/>
      <c r="BS226" s="18"/>
      <c r="BT226" s="18"/>
      <c r="BU226" s="18"/>
      <c r="BV226" s="90"/>
      <c r="BW226" s="18"/>
      <c r="BX226" s="18"/>
      <c r="BY226" s="33"/>
      <c r="BZ226" s="34"/>
      <c r="CP226" s="24"/>
    </row>
    <row r="227" spans="1:94" ht="15.75" customHeight="1" x14ac:dyDescent="0.25">
      <c r="A227" s="10"/>
      <c r="B227" s="10"/>
      <c r="C227" s="11"/>
      <c r="D227" s="24"/>
      <c r="E227" s="31"/>
      <c r="F227" s="25"/>
      <c r="G227" s="13"/>
      <c r="H227" s="13"/>
      <c r="I227" s="18"/>
      <c r="J227" s="18"/>
      <c r="K227" s="18"/>
      <c r="L227" s="14"/>
      <c r="M227" s="38"/>
      <c r="N227" s="12"/>
      <c r="O227" s="12"/>
      <c r="P227" s="18"/>
      <c r="Q227" s="14"/>
      <c r="R227" s="31"/>
      <c r="S227" s="52"/>
      <c r="T227" s="53"/>
      <c r="U227" s="18"/>
      <c r="V227" s="10"/>
      <c r="W227" s="75"/>
      <c r="X227" s="73"/>
      <c r="Y227" s="73"/>
      <c r="Z227" s="62"/>
      <c r="AA227" s="10"/>
      <c r="AB227" s="33"/>
      <c r="AC227" s="73"/>
      <c r="AD227" s="73"/>
      <c r="AE227" s="62"/>
      <c r="AF227" s="10"/>
      <c r="AG227" s="33"/>
      <c r="AH227" s="73"/>
      <c r="AI227" s="73"/>
      <c r="AJ227" s="72"/>
      <c r="AK227" s="10"/>
      <c r="AL227" s="18"/>
      <c r="AM227" s="17"/>
      <c r="AN227" s="17"/>
      <c r="AO227" s="31"/>
      <c r="AP227" s="10"/>
      <c r="AQ227" s="18"/>
      <c r="AR227" s="17"/>
      <c r="AS227" s="17"/>
      <c r="AT227" s="31"/>
      <c r="AU227" s="10"/>
      <c r="AV227" s="18"/>
      <c r="AW227" s="15"/>
      <c r="AX227" s="16"/>
      <c r="AY227" s="16"/>
      <c r="AZ227" s="16"/>
      <c r="BA227" s="60"/>
      <c r="BB227" s="69"/>
      <c r="BC227" s="69"/>
      <c r="BE227" s="69"/>
      <c r="BF227" s="69"/>
      <c r="BG227" s="69"/>
      <c r="BH227" s="69"/>
      <c r="BI227" s="62"/>
      <c r="BJ227" s="69"/>
      <c r="BK227" s="69"/>
      <c r="BL227" s="69"/>
      <c r="BM227" s="69"/>
      <c r="BO227" s="38"/>
      <c r="BP227" s="38"/>
      <c r="BQ227" s="38"/>
      <c r="BR227" s="38"/>
      <c r="BS227" s="18"/>
      <c r="BT227" s="18"/>
      <c r="BU227" s="18"/>
      <c r="BV227" s="90"/>
      <c r="BW227" s="18"/>
      <c r="BX227" s="18"/>
      <c r="BY227" s="33"/>
      <c r="BZ227" s="34"/>
      <c r="CP227" s="24"/>
    </row>
    <row r="228" spans="1:94" ht="15.75" customHeight="1" x14ac:dyDescent="0.25">
      <c r="A228" s="10"/>
      <c r="B228" s="10"/>
      <c r="C228" s="11"/>
      <c r="D228" s="24"/>
      <c r="E228" s="31"/>
      <c r="F228" s="25"/>
      <c r="G228" s="13"/>
      <c r="H228" s="13"/>
      <c r="I228" s="18"/>
      <c r="J228" s="18"/>
      <c r="K228" s="18"/>
      <c r="L228" s="14"/>
      <c r="M228" s="38"/>
      <c r="N228" s="12"/>
      <c r="O228" s="12"/>
      <c r="P228" s="18"/>
      <c r="Q228" s="14"/>
      <c r="R228" s="31"/>
      <c r="S228" s="52"/>
      <c r="T228" s="53"/>
      <c r="U228" s="18"/>
      <c r="V228" s="10"/>
      <c r="W228" s="75"/>
      <c r="X228" s="73"/>
      <c r="Y228" s="73"/>
      <c r="Z228" s="62"/>
      <c r="AA228" s="10"/>
      <c r="AB228" s="33"/>
      <c r="AC228" s="73"/>
      <c r="AD228" s="73"/>
      <c r="AE228" s="62"/>
      <c r="AF228" s="10"/>
      <c r="AG228" s="33"/>
      <c r="AH228" s="73"/>
      <c r="AI228" s="73"/>
      <c r="AJ228" s="72"/>
      <c r="AK228" s="10"/>
      <c r="AL228" s="18"/>
      <c r="AM228" s="17"/>
      <c r="AN228" s="17"/>
      <c r="AO228" s="31"/>
      <c r="AP228" s="10"/>
      <c r="AQ228" s="18"/>
      <c r="AR228" s="17"/>
      <c r="AS228" s="17"/>
      <c r="AT228" s="31"/>
      <c r="AU228" s="10"/>
      <c r="AV228" s="18"/>
      <c r="AW228" s="15"/>
      <c r="AX228" s="16"/>
      <c r="AY228" s="16"/>
      <c r="AZ228" s="16"/>
      <c r="BA228" s="60"/>
      <c r="BB228" s="69"/>
      <c r="BC228" s="69"/>
      <c r="BE228" s="69"/>
      <c r="BF228" s="69"/>
      <c r="BG228" s="69"/>
      <c r="BH228" s="69"/>
      <c r="BI228" s="62"/>
      <c r="BJ228" s="69"/>
      <c r="BK228" s="69"/>
      <c r="BL228" s="69"/>
      <c r="BM228" s="69"/>
      <c r="BO228" s="38"/>
      <c r="BP228" s="38"/>
      <c r="BQ228" s="38"/>
      <c r="BR228" s="38"/>
      <c r="BS228" s="18"/>
      <c r="BT228" s="18"/>
      <c r="BU228" s="18"/>
      <c r="BV228" s="90"/>
      <c r="BW228" s="18"/>
      <c r="BX228" s="18"/>
      <c r="BY228" s="33"/>
      <c r="BZ228" s="34"/>
      <c r="CP228" s="24"/>
    </row>
    <row r="229" spans="1:94" ht="15.75" customHeight="1" x14ac:dyDescent="0.25">
      <c r="A229" s="10"/>
      <c r="B229" s="10"/>
      <c r="C229" s="11"/>
      <c r="D229" s="24"/>
      <c r="E229" s="31"/>
      <c r="F229" s="25"/>
      <c r="G229" s="13"/>
      <c r="H229" s="13"/>
      <c r="I229" s="18"/>
      <c r="J229" s="18"/>
      <c r="K229" s="18"/>
      <c r="L229" s="14"/>
      <c r="M229" s="38"/>
      <c r="N229" s="12"/>
      <c r="O229" s="12"/>
      <c r="P229" s="18"/>
      <c r="Q229" s="14"/>
      <c r="R229" s="31"/>
      <c r="S229" s="52"/>
      <c r="T229" s="53"/>
      <c r="U229" s="18"/>
      <c r="V229" s="10"/>
      <c r="W229" s="75"/>
      <c r="X229" s="73"/>
      <c r="Y229" s="73"/>
      <c r="Z229" s="62"/>
      <c r="AA229" s="10"/>
      <c r="AB229" s="33"/>
      <c r="AC229" s="73"/>
      <c r="AD229" s="73"/>
      <c r="AE229" s="62"/>
      <c r="AF229" s="10"/>
      <c r="AG229" s="33"/>
      <c r="AH229" s="73"/>
      <c r="AI229" s="73"/>
      <c r="AJ229" s="72"/>
      <c r="AK229" s="10"/>
      <c r="AL229" s="18"/>
      <c r="AM229" s="17"/>
      <c r="AN229" s="17"/>
      <c r="AO229" s="31"/>
      <c r="AP229" s="10"/>
      <c r="AQ229" s="18"/>
      <c r="AR229" s="17"/>
      <c r="AS229" s="17"/>
      <c r="AT229" s="31"/>
      <c r="AU229" s="10"/>
      <c r="AV229" s="18"/>
      <c r="AW229" s="15"/>
      <c r="AX229" s="16"/>
      <c r="AY229" s="16"/>
      <c r="AZ229" s="16"/>
      <c r="BA229" s="60"/>
      <c r="BB229" s="69"/>
      <c r="BC229" s="69"/>
      <c r="BE229" s="69"/>
      <c r="BF229" s="69"/>
      <c r="BG229" s="69"/>
      <c r="BH229" s="69"/>
      <c r="BI229" s="62"/>
      <c r="BJ229" s="69"/>
      <c r="BK229" s="69"/>
      <c r="BL229" s="69"/>
      <c r="BM229" s="69"/>
      <c r="BO229" s="38"/>
      <c r="BP229" s="38"/>
      <c r="BQ229" s="38"/>
      <c r="BR229" s="38"/>
      <c r="BS229" s="18"/>
      <c r="BT229" s="18"/>
      <c r="BU229" s="18"/>
      <c r="BV229" s="90"/>
      <c r="BW229" s="18"/>
      <c r="BX229" s="18"/>
      <c r="BY229" s="33"/>
      <c r="BZ229" s="34"/>
      <c r="CP229" s="24"/>
    </row>
    <row r="230" spans="1:94" ht="15.75" customHeight="1" x14ac:dyDescent="0.25">
      <c r="A230" s="10"/>
      <c r="B230" s="10"/>
      <c r="C230" s="11"/>
      <c r="D230" s="24"/>
      <c r="E230" s="31"/>
      <c r="F230" s="25"/>
      <c r="G230" s="13"/>
      <c r="H230" s="13"/>
      <c r="I230" s="18"/>
      <c r="J230" s="18"/>
      <c r="K230" s="18"/>
      <c r="L230" s="14"/>
      <c r="M230" s="38"/>
      <c r="N230" s="12"/>
      <c r="O230" s="12"/>
      <c r="P230" s="18"/>
      <c r="Q230" s="14"/>
      <c r="R230" s="31"/>
      <c r="S230" s="52"/>
      <c r="T230" s="53"/>
      <c r="U230" s="18"/>
      <c r="V230" s="10"/>
      <c r="W230" s="75"/>
      <c r="X230" s="73"/>
      <c r="Y230" s="73"/>
      <c r="Z230" s="62"/>
      <c r="AA230" s="10"/>
      <c r="AB230" s="33"/>
      <c r="AC230" s="73"/>
      <c r="AD230" s="73"/>
      <c r="AE230" s="62"/>
      <c r="AF230" s="10"/>
      <c r="AG230" s="33"/>
      <c r="AH230" s="73"/>
      <c r="AI230" s="73"/>
      <c r="AJ230" s="72"/>
      <c r="AK230" s="10"/>
      <c r="AL230" s="18"/>
      <c r="AM230" s="17"/>
      <c r="AN230" s="17"/>
      <c r="AO230" s="31"/>
      <c r="AP230" s="10"/>
      <c r="AQ230" s="18"/>
      <c r="AR230" s="17"/>
      <c r="AS230" s="17"/>
      <c r="AT230" s="31"/>
      <c r="AU230" s="10"/>
      <c r="AV230" s="18"/>
      <c r="AW230" s="15"/>
      <c r="AX230" s="16"/>
      <c r="AY230" s="16"/>
      <c r="AZ230" s="16"/>
      <c r="BA230" s="60"/>
      <c r="BB230" s="69"/>
      <c r="BC230" s="69"/>
      <c r="BE230" s="69"/>
      <c r="BF230" s="69"/>
      <c r="BG230" s="69"/>
      <c r="BH230" s="69"/>
      <c r="BI230" s="62"/>
      <c r="BJ230" s="69"/>
      <c r="BK230" s="69"/>
      <c r="BL230" s="69"/>
      <c r="BM230" s="69"/>
      <c r="BO230" s="38"/>
      <c r="BP230" s="38"/>
      <c r="BQ230" s="38"/>
      <c r="BR230" s="38"/>
      <c r="BS230" s="18"/>
      <c r="BT230" s="18"/>
      <c r="BU230" s="18"/>
      <c r="BV230" s="90"/>
      <c r="BW230" s="18"/>
      <c r="BX230" s="18"/>
      <c r="BY230" s="33"/>
      <c r="BZ230" s="34"/>
      <c r="CP230" s="24"/>
    </row>
    <row r="231" spans="1:94" ht="15.75" customHeight="1" x14ac:dyDescent="0.25">
      <c r="A231" s="10"/>
      <c r="B231" s="10"/>
      <c r="C231" s="11"/>
      <c r="D231" s="24"/>
      <c r="E231" s="31"/>
      <c r="F231" s="25"/>
      <c r="G231" s="13"/>
      <c r="H231" s="13"/>
      <c r="I231" s="18"/>
      <c r="J231" s="18"/>
      <c r="K231" s="18"/>
      <c r="L231" s="14"/>
      <c r="M231" s="38"/>
      <c r="N231" s="12"/>
      <c r="O231" s="12"/>
      <c r="P231" s="18"/>
      <c r="Q231" s="14"/>
      <c r="R231" s="31"/>
      <c r="S231" s="52"/>
      <c r="T231" s="53"/>
      <c r="U231" s="18"/>
      <c r="V231" s="10"/>
      <c r="W231" s="75"/>
      <c r="X231" s="73"/>
      <c r="Y231" s="73"/>
      <c r="Z231" s="62"/>
      <c r="AA231" s="10"/>
      <c r="AB231" s="33"/>
      <c r="AC231" s="73"/>
      <c r="AD231" s="73"/>
      <c r="AE231" s="62"/>
      <c r="AF231" s="10"/>
      <c r="AG231" s="33"/>
      <c r="AH231" s="73"/>
      <c r="AI231" s="73"/>
      <c r="AJ231" s="72"/>
      <c r="AK231" s="10"/>
      <c r="AL231" s="18"/>
      <c r="AM231" s="17"/>
      <c r="AN231" s="17"/>
      <c r="AO231" s="31"/>
      <c r="AP231" s="10"/>
      <c r="AQ231" s="18"/>
      <c r="AR231" s="17"/>
      <c r="AS231" s="17"/>
      <c r="AT231" s="31"/>
      <c r="AU231" s="10"/>
      <c r="AV231" s="18"/>
      <c r="AW231" s="15"/>
      <c r="AX231" s="16"/>
      <c r="AY231" s="16"/>
      <c r="AZ231" s="16"/>
      <c r="BA231" s="60"/>
      <c r="BB231" s="69"/>
      <c r="BC231" s="69"/>
      <c r="BE231" s="69"/>
      <c r="BF231" s="69"/>
      <c r="BG231" s="69"/>
      <c r="BH231" s="69"/>
      <c r="BI231" s="62"/>
      <c r="BJ231" s="69"/>
      <c r="BK231" s="69"/>
      <c r="BL231" s="69"/>
      <c r="BM231" s="69"/>
      <c r="BO231" s="38"/>
      <c r="BP231" s="38"/>
      <c r="BQ231" s="38"/>
      <c r="BR231" s="38"/>
      <c r="BS231" s="18"/>
      <c r="BT231" s="18"/>
      <c r="BU231" s="18"/>
      <c r="BV231" s="90"/>
      <c r="BW231" s="18"/>
      <c r="BX231" s="18"/>
      <c r="BY231" s="33"/>
      <c r="BZ231" s="34"/>
      <c r="CP231" s="24"/>
    </row>
    <row r="232" spans="1:94" ht="15.75" customHeight="1" x14ac:dyDescent="0.25">
      <c r="A232" s="10"/>
      <c r="B232" s="10"/>
      <c r="C232" s="11"/>
      <c r="D232" s="24"/>
      <c r="E232" s="31"/>
      <c r="F232" s="25"/>
      <c r="G232" s="13"/>
      <c r="H232" s="13"/>
      <c r="I232" s="18"/>
      <c r="J232" s="18"/>
      <c r="K232" s="18"/>
      <c r="L232" s="14"/>
      <c r="M232" s="38"/>
      <c r="N232" s="12"/>
      <c r="O232" s="12"/>
      <c r="P232" s="18"/>
      <c r="Q232" s="14"/>
      <c r="R232" s="31"/>
      <c r="S232" s="52"/>
      <c r="T232" s="53"/>
      <c r="U232" s="18"/>
      <c r="V232" s="10"/>
      <c r="W232" s="75"/>
      <c r="X232" s="73"/>
      <c r="Y232" s="73"/>
      <c r="Z232" s="62"/>
      <c r="AA232" s="10"/>
      <c r="AB232" s="33"/>
      <c r="AC232" s="73"/>
      <c r="AD232" s="73"/>
      <c r="AE232" s="62"/>
      <c r="AF232" s="10"/>
      <c r="AG232" s="33"/>
      <c r="AH232" s="73"/>
      <c r="AI232" s="73"/>
      <c r="AJ232" s="72"/>
      <c r="AK232" s="10"/>
      <c r="AL232" s="18"/>
      <c r="AM232" s="17"/>
      <c r="AN232" s="17"/>
      <c r="AO232" s="31"/>
      <c r="AP232" s="10"/>
      <c r="AQ232" s="18"/>
      <c r="AR232" s="17"/>
      <c r="AS232" s="17"/>
      <c r="AT232" s="31"/>
      <c r="AU232" s="10"/>
      <c r="AV232" s="18"/>
      <c r="AW232" s="15"/>
      <c r="AX232" s="16"/>
      <c r="AY232" s="16"/>
      <c r="AZ232" s="16"/>
      <c r="BA232" s="60"/>
      <c r="BB232" s="69"/>
      <c r="BC232" s="69"/>
      <c r="BE232" s="69"/>
      <c r="BF232" s="69"/>
      <c r="BG232" s="69"/>
      <c r="BH232" s="69"/>
      <c r="BI232" s="62"/>
      <c r="BJ232" s="69"/>
      <c r="BK232" s="69"/>
      <c r="BL232" s="69"/>
      <c r="BM232" s="69"/>
      <c r="BO232" s="38"/>
      <c r="BP232" s="38"/>
      <c r="BQ232" s="38"/>
      <c r="BR232" s="38"/>
      <c r="BS232" s="18"/>
      <c r="BT232" s="18"/>
      <c r="BU232" s="18"/>
      <c r="BV232" s="90"/>
      <c r="BW232" s="18"/>
      <c r="BX232" s="18"/>
      <c r="BY232" s="33"/>
      <c r="BZ232" s="34"/>
      <c r="CP232" s="24"/>
    </row>
    <row r="233" spans="1:94" ht="15.75" customHeight="1" x14ac:dyDescent="0.25">
      <c r="A233" s="10"/>
      <c r="B233" s="10"/>
      <c r="C233" s="11"/>
      <c r="D233" s="24"/>
      <c r="E233" s="31"/>
      <c r="F233" s="25"/>
      <c r="G233" s="13"/>
      <c r="H233" s="13"/>
      <c r="I233" s="18"/>
      <c r="J233" s="18"/>
      <c r="K233" s="18"/>
      <c r="L233" s="14"/>
      <c r="M233" s="38"/>
      <c r="N233" s="12"/>
      <c r="O233" s="12"/>
      <c r="P233" s="18"/>
      <c r="Q233" s="14"/>
      <c r="R233" s="31"/>
      <c r="S233" s="52"/>
      <c r="T233" s="53"/>
      <c r="U233" s="18"/>
      <c r="V233" s="10"/>
      <c r="W233" s="75"/>
      <c r="X233" s="73"/>
      <c r="Y233" s="73"/>
      <c r="Z233" s="62"/>
      <c r="AA233" s="10"/>
      <c r="AB233" s="33"/>
      <c r="AC233" s="73"/>
      <c r="AD233" s="73"/>
      <c r="AE233" s="62"/>
      <c r="AF233" s="10"/>
      <c r="AG233" s="33"/>
      <c r="AH233" s="73"/>
      <c r="AI233" s="73"/>
      <c r="AJ233" s="72"/>
      <c r="AK233" s="10"/>
      <c r="AL233" s="18"/>
      <c r="AM233" s="17"/>
      <c r="AN233" s="17"/>
      <c r="AO233" s="31"/>
      <c r="AP233" s="10"/>
      <c r="AQ233" s="18"/>
      <c r="AR233" s="17"/>
      <c r="AS233" s="17"/>
      <c r="AT233" s="31"/>
      <c r="AU233" s="10"/>
      <c r="AV233" s="18"/>
      <c r="AW233" s="15"/>
      <c r="AX233" s="16"/>
      <c r="AY233" s="16"/>
      <c r="AZ233" s="16"/>
      <c r="BA233" s="60"/>
      <c r="BB233" s="69"/>
      <c r="BC233" s="69"/>
      <c r="BE233" s="69"/>
      <c r="BF233" s="69"/>
      <c r="BG233" s="69"/>
      <c r="BH233" s="69"/>
      <c r="BI233" s="62"/>
      <c r="BJ233" s="69"/>
      <c r="BK233" s="69"/>
      <c r="BL233" s="69"/>
      <c r="BM233" s="69"/>
      <c r="BO233" s="38"/>
      <c r="BP233" s="38"/>
      <c r="BQ233" s="38"/>
      <c r="BR233" s="38"/>
      <c r="BS233" s="18"/>
      <c r="BT233" s="18"/>
      <c r="BU233" s="18"/>
      <c r="BV233" s="90"/>
      <c r="BW233" s="18"/>
      <c r="BX233" s="18"/>
      <c r="BY233" s="33"/>
      <c r="BZ233" s="34"/>
      <c r="CP233" s="24"/>
    </row>
    <row r="234" spans="1:94" ht="15.75" customHeight="1" x14ac:dyDescent="0.25">
      <c r="A234" s="10"/>
      <c r="B234" s="10"/>
      <c r="C234" s="11"/>
      <c r="D234" s="24"/>
      <c r="E234" s="31"/>
      <c r="F234" s="25"/>
      <c r="G234" s="13"/>
      <c r="H234" s="13"/>
      <c r="I234" s="18"/>
      <c r="J234" s="18"/>
      <c r="K234" s="18"/>
      <c r="L234" s="14"/>
      <c r="M234" s="38"/>
      <c r="N234" s="12"/>
      <c r="O234" s="12"/>
      <c r="P234" s="18"/>
      <c r="Q234" s="14"/>
      <c r="R234" s="31"/>
      <c r="S234" s="52"/>
      <c r="T234" s="53"/>
      <c r="U234" s="18"/>
      <c r="V234" s="10"/>
      <c r="W234" s="75"/>
      <c r="X234" s="73"/>
      <c r="Y234" s="73"/>
      <c r="Z234" s="62"/>
      <c r="AA234" s="10"/>
      <c r="AB234" s="33"/>
      <c r="AC234" s="73"/>
      <c r="AD234" s="73"/>
      <c r="AE234" s="62"/>
      <c r="AF234" s="10"/>
      <c r="AG234" s="33"/>
      <c r="AH234" s="73"/>
      <c r="AI234" s="73"/>
      <c r="AJ234" s="72"/>
      <c r="AK234" s="10"/>
      <c r="AL234" s="18"/>
      <c r="AM234" s="17"/>
      <c r="AN234" s="17"/>
      <c r="AO234" s="31"/>
      <c r="AP234" s="10"/>
      <c r="AQ234" s="18"/>
      <c r="AR234" s="17"/>
      <c r="AS234" s="17"/>
      <c r="AT234" s="31"/>
      <c r="AU234" s="10"/>
      <c r="AV234" s="18"/>
      <c r="AW234" s="15"/>
      <c r="AX234" s="16"/>
      <c r="AY234" s="16"/>
      <c r="AZ234" s="16"/>
      <c r="BA234" s="60"/>
      <c r="BB234" s="69"/>
      <c r="BC234" s="69"/>
      <c r="BE234" s="69"/>
      <c r="BF234" s="69"/>
      <c r="BG234" s="69"/>
      <c r="BH234" s="69"/>
      <c r="BI234" s="62"/>
      <c r="BJ234" s="69"/>
      <c r="BK234" s="69"/>
      <c r="BL234" s="69"/>
      <c r="BM234" s="69"/>
      <c r="BO234" s="38"/>
      <c r="BP234" s="38"/>
      <c r="BQ234" s="38"/>
      <c r="BR234" s="38"/>
      <c r="BS234" s="18"/>
      <c r="BT234" s="18"/>
      <c r="BU234" s="18"/>
      <c r="BV234" s="90"/>
      <c r="BW234" s="18"/>
      <c r="BX234" s="18"/>
      <c r="BY234" s="33"/>
      <c r="BZ234" s="34"/>
      <c r="CP234" s="24"/>
    </row>
    <row r="235" spans="1:94" ht="15.75" customHeight="1" x14ac:dyDescent="0.25">
      <c r="A235" s="10"/>
      <c r="B235" s="10"/>
      <c r="C235" s="11"/>
      <c r="D235" s="24"/>
      <c r="E235" s="31"/>
      <c r="F235" s="25"/>
      <c r="G235" s="13"/>
      <c r="H235" s="13"/>
      <c r="I235" s="18"/>
      <c r="J235" s="18"/>
      <c r="K235" s="18"/>
      <c r="L235" s="14"/>
      <c r="M235" s="38"/>
      <c r="N235" s="12"/>
      <c r="O235" s="12"/>
      <c r="P235" s="18"/>
      <c r="Q235" s="14"/>
      <c r="R235" s="31"/>
      <c r="S235" s="52"/>
      <c r="T235" s="53"/>
      <c r="U235" s="18"/>
      <c r="V235" s="10"/>
      <c r="W235" s="75"/>
      <c r="X235" s="73"/>
      <c r="Y235" s="73"/>
      <c r="Z235" s="62"/>
      <c r="AA235" s="10"/>
      <c r="AB235" s="33"/>
      <c r="AC235" s="73"/>
      <c r="AD235" s="73"/>
      <c r="AE235" s="62"/>
      <c r="AF235" s="10"/>
      <c r="AG235" s="33"/>
      <c r="AH235" s="73"/>
      <c r="AI235" s="73"/>
      <c r="AJ235" s="72"/>
      <c r="AK235" s="10"/>
      <c r="AL235" s="18"/>
      <c r="AM235" s="17"/>
      <c r="AN235" s="17"/>
      <c r="AO235" s="31"/>
      <c r="AP235" s="10"/>
      <c r="AQ235" s="18"/>
      <c r="AR235" s="17"/>
      <c r="AS235" s="17"/>
      <c r="AT235" s="31"/>
      <c r="AU235" s="10"/>
      <c r="AV235" s="18"/>
      <c r="AW235" s="15"/>
      <c r="AX235" s="16"/>
      <c r="AY235" s="16"/>
      <c r="AZ235" s="16"/>
      <c r="BA235" s="60"/>
      <c r="BB235" s="69"/>
      <c r="BC235" s="69"/>
      <c r="BE235" s="69"/>
      <c r="BF235" s="69"/>
      <c r="BG235" s="69"/>
      <c r="BH235" s="69"/>
      <c r="BI235" s="62"/>
      <c r="BJ235" s="69"/>
      <c r="BK235" s="69"/>
      <c r="BL235" s="69"/>
      <c r="BM235" s="69"/>
      <c r="BO235" s="38"/>
      <c r="BP235" s="38"/>
      <c r="BQ235" s="38"/>
      <c r="BR235" s="38"/>
      <c r="BS235" s="18"/>
      <c r="BT235" s="18"/>
      <c r="BU235" s="18"/>
      <c r="BV235" s="90"/>
      <c r="BW235" s="18"/>
      <c r="BX235" s="18"/>
      <c r="BY235" s="33"/>
      <c r="BZ235" s="34"/>
      <c r="CP235" s="24"/>
    </row>
    <row r="236" spans="1:94" ht="15.75" customHeight="1" x14ac:dyDescent="0.25">
      <c r="A236" s="10"/>
      <c r="B236" s="10"/>
      <c r="C236" s="11"/>
      <c r="D236" s="24"/>
      <c r="E236" s="31"/>
      <c r="F236" s="25"/>
      <c r="G236" s="13"/>
      <c r="H236" s="13"/>
      <c r="I236" s="18"/>
      <c r="J236" s="18"/>
      <c r="K236" s="18"/>
      <c r="L236" s="14"/>
      <c r="M236" s="38"/>
      <c r="N236" s="12"/>
      <c r="O236" s="12"/>
      <c r="P236" s="18"/>
      <c r="Q236" s="14"/>
      <c r="R236" s="31"/>
      <c r="S236" s="52"/>
      <c r="T236" s="53"/>
      <c r="U236" s="18"/>
      <c r="V236" s="10"/>
      <c r="W236" s="75"/>
      <c r="X236" s="73"/>
      <c r="Y236" s="73"/>
      <c r="Z236" s="62"/>
      <c r="AA236" s="10"/>
      <c r="AB236" s="33"/>
      <c r="AC236" s="73"/>
      <c r="AD236" s="73"/>
      <c r="AE236" s="62"/>
      <c r="AF236" s="10"/>
      <c r="AG236" s="33"/>
      <c r="AH236" s="73"/>
      <c r="AI236" s="73"/>
      <c r="AJ236" s="72"/>
      <c r="AK236" s="10"/>
      <c r="AL236" s="18"/>
      <c r="AM236" s="17"/>
      <c r="AN236" s="17"/>
      <c r="AO236" s="31"/>
      <c r="AP236" s="10"/>
      <c r="AQ236" s="18"/>
      <c r="AR236" s="17"/>
      <c r="AS236" s="17"/>
      <c r="AT236" s="31"/>
      <c r="AU236" s="10"/>
      <c r="AV236" s="18"/>
      <c r="AW236" s="15"/>
      <c r="AX236" s="16"/>
      <c r="AY236" s="16"/>
      <c r="AZ236" s="16"/>
      <c r="BA236" s="60"/>
      <c r="BB236" s="69"/>
      <c r="BC236" s="69"/>
      <c r="BE236" s="69"/>
      <c r="BF236" s="69"/>
      <c r="BG236" s="69"/>
      <c r="BH236" s="69"/>
      <c r="BI236" s="62"/>
      <c r="BJ236" s="69"/>
      <c r="BK236" s="69"/>
      <c r="BL236" s="69"/>
      <c r="BM236" s="69"/>
      <c r="BO236" s="38"/>
      <c r="BP236" s="38"/>
      <c r="BQ236" s="38"/>
      <c r="BR236" s="38"/>
      <c r="BS236" s="18"/>
      <c r="BT236" s="18"/>
      <c r="BU236" s="18"/>
      <c r="BV236" s="90"/>
      <c r="BW236" s="18"/>
      <c r="BX236" s="18"/>
      <c r="BY236" s="33"/>
      <c r="BZ236" s="34"/>
      <c r="CP236" s="24"/>
    </row>
    <row r="237" spans="1:94" ht="15.75" customHeight="1" x14ac:dyDescent="0.25">
      <c r="A237" s="10"/>
      <c r="B237" s="10"/>
      <c r="C237" s="11"/>
      <c r="D237" s="24"/>
      <c r="E237" s="31"/>
      <c r="F237" s="25"/>
      <c r="G237" s="13"/>
      <c r="H237" s="13"/>
      <c r="I237" s="18"/>
      <c r="J237" s="18"/>
      <c r="K237" s="18"/>
      <c r="L237" s="14"/>
      <c r="M237" s="38"/>
      <c r="N237" s="12"/>
      <c r="O237" s="12"/>
      <c r="P237" s="18"/>
      <c r="Q237" s="14"/>
      <c r="R237" s="31"/>
      <c r="S237" s="52"/>
      <c r="T237" s="53"/>
      <c r="U237" s="18"/>
      <c r="V237" s="10"/>
      <c r="W237" s="75"/>
      <c r="X237" s="73"/>
      <c r="Y237" s="73"/>
      <c r="Z237" s="62"/>
      <c r="AA237" s="10"/>
      <c r="AB237" s="33"/>
      <c r="AC237" s="73"/>
      <c r="AD237" s="73"/>
      <c r="AE237" s="62"/>
      <c r="AF237" s="10"/>
      <c r="AG237" s="33"/>
      <c r="AH237" s="73"/>
      <c r="AI237" s="73"/>
      <c r="AJ237" s="72"/>
      <c r="AK237" s="10"/>
      <c r="AL237" s="18"/>
      <c r="AM237" s="17"/>
      <c r="AN237" s="17"/>
      <c r="AO237" s="31"/>
      <c r="AP237" s="10"/>
      <c r="AQ237" s="18"/>
      <c r="AR237" s="17"/>
      <c r="AS237" s="17"/>
      <c r="AT237" s="31"/>
      <c r="AU237" s="10"/>
      <c r="AV237" s="18"/>
      <c r="AW237" s="15"/>
      <c r="AX237" s="16"/>
      <c r="AY237" s="16"/>
      <c r="AZ237" s="16"/>
      <c r="BA237" s="60"/>
      <c r="BB237" s="69"/>
      <c r="BC237" s="69"/>
      <c r="BE237" s="69"/>
      <c r="BF237" s="69"/>
      <c r="BG237" s="69"/>
      <c r="BH237" s="69"/>
      <c r="BI237" s="62"/>
      <c r="BJ237" s="69"/>
      <c r="BK237" s="69"/>
      <c r="BL237" s="69"/>
      <c r="BM237" s="69"/>
      <c r="BO237" s="38"/>
      <c r="BP237" s="38"/>
      <c r="BQ237" s="38"/>
      <c r="BR237" s="38"/>
      <c r="BS237" s="18"/>
      <c r="BT237" s="18"/>
      <c r="BU237" s="18"/>
      <c r="BV237" s="90"/>
      <c r="BW237" s="18"/>
      <c r="BX237" s="18"/>
      <c r="BY237" s="33"/>
      <c r="BZ237" s="34"/>
      <c r="CP237" s="24"/>
    </row>
    <row r="238" spans="1:94" ht="15.75" customHeight="1" x14ac:dyDescent="0.25">
      <c r="A238" s="10"/>
      <c r="B238" s="10"/>
      <c r="C238" s="11"/>
      <c r="D238" s="24"/>
      <c r="E238" s="31"/>
      <c r="F238" s="25"/>
      <c r="G238" s="13"/>
      <c r="H238" s="13"/>
      <c r="I238" s="18"/>
      <c r="J238" s="18"/>
      <c r="K238" s="18"/>
      <c r="L238" s="14"/>
      <c r="M238" s="38"/>
      <c r="N238" s="12"/>
      <c r="O238" s="12"/>
      <c r="P238" s="18"/>
      <c r="Q238" s="14"/>
      <c r="R238" s="31"/>
      <c r="S238" s="52"/>
      <c r="T238" s="53"/>
      <c r="U238" s="18"/>
      <c r="V238" s="10"/>
      <c r="W238" s="75"/>
      <c r="X238" s="73"/>
      <c r="Y238" s="73"/>
      <c r="Z238" s="62"/>
      <c r="AA238" s="10"/>
      <c r="AB238" s="33"/>
      <c r="AC238" s="73"/>
      <c r="AD238" s="73"/>
      <c r="AE238" s="62"/>
      <c r="AF238" s="10"/>
      <c r="AG238" s="33"/>
      <c r="AH238" s="73"/>
      <c r="AI238" s="73"/>
      <c r="AJ238" s="72"/>
      <c r="AK238" s="10"/>
      <c r="AL238" s="18"/>
      <c r="AM238" s="17"/>
      <c r="AN238" s="17"/>
      <c r="AO238" s="31"/>
      <c r="AP238" s="10"/>
      <c r="AQ238" s="18"/>
      <c r="AR238" s="17"/>
      <c r="AS238" s="17"/>
      <c r="AT238" s="31"/>
      <c r="AU238" s="10"/>
      <c r="AV238" s="18"/>
      <c r="AW238" s="15"/>
      <c r="AX238" s="16"/>
      <c r="AY238" s="16"/>
      <c r="AZ238" s="16"/>
      <c r="BA238" s="60"/>
      <c r="BB238" s="69"/>
      <c r="BC238" s="69"/>
      <c r="BE238" s="69"/>
      <c r="BF238" s="69"/>
      <c r="BG238" s="69"/>
      <c r="BH238" s="69"/>
      <c r="BI238" s="62"/>
      <c r="BJ238" s="69"/>
      <c r="BK238" s="69"/>
      <c r="BL238" s="69"/>
      <c r="BM238" s="69"/>
      <c r="BO238" s="38"/>
      <c r="BP238" s="38"/>
      <c r="BQ238" s="38"/>
      <c r="BR238" s="38"/>
      <c r="BS238" s="18"/>
      <c r="BT238" s="18"/>
      <c r="BU238" s="18"/>
      <c r="BV238" s="90"/>
      <c r="BW238" s="18"/>
      <c r="BX238" s="18"/>
      <c r="BY238" s="33"/>
      <c r="BZ238" s="34"/>
      <c r="CP238" s="24"/>
    </row>
    <row r="239" spans="1:94" ht="15.75" customHeight="1" x14ac:dyDescent="0.25">
      <c r="A239" s="10"/>
      <c r="B239" s="10"/>
      <c r="C239" s="11"/>
      <c r="D239" s="24"/>
      <c r="E239" s="31"/>
      <c r="F239" s="25"/>
      <c r="G239" s="13"/>
      <c r="H239" s="13"/>
      <c r="I239" s="18"/>
      <c r="J239" s="18"/>
      <c r="K239" s="18"/>
      <c r="L239" s="14"/>
      <c r="M239" s="38"/>
      <c r="N239" s="12"/>
      <c r="O239" s="12"/>
      <c r="P239" s="18"/>
      <c r="Q239" s="14"/>
      <c r="R239" s="31"/>
      <c r="S239" s="52"/>
      <c r="T239" s="53"/>
      <c r="U239" s="18"/>
      <c r="V239" s="10"/>
      <c r="W239" s="75"/>
      <c r="X239" s="73"/>
      <c r="Y239" s="73"/>
      <c r="Z239" s="62"/>
      <c r="AA239" s="10"/>
      <c r="AB239" s="33"/>
      <c r="AC239" s="73"/>
      <c r="AD239" s="73"/>
      <c r="AE239" s="62"/>
      <c r="AF239" s="10"/>
      <c r="AG239" s="33"/>
      <c r="AH239" s="73"/>
      <c r="AI239" s="73"/>
      <c r="AJ239" s="72"/>
      <c r="AK239" s="10"/>
      <c r="AL239" s="18"/>
      <c r="AM239" s="17"/>
      <c r="AN239" s="17"/>
      <c r="AO239" s="31"/>
      <c r="AP239" s="10"/>
      <c r="AQ239" s="18"/>
      <c r="AR239" s="17"/>
      <c r="AS239" s="17"/>
      <c r="AT239" s="31"/>
      <c r="AU239" s="10"/>
      <c r="AV239" s="18"/>
      <c r="AW239" s="15"/>
      <c r="AX239" s="16"/>
      <c r="AY239" s="16"/>
      <c r="AZ239" s="16"/>
      <c r="BA239" s="60"/>
      <c r="BB239" s="69"/>
      <c r="BC239" s="69"/>
      <c r="BE239" s="69"/>
      <c r="BF239" s="69"/>
      <c r="BG239" s="69"/>
      <c r="BH239" s="69"/>
      <c r="BI239" s="62"/>
      <c r="BJ239" s="69"/>
      <c r="BK239" s="69"/>
      <c r="BL239" s="69"/>
      <c r="BM239" s="69"/>
      <c r="BO239" s="38"/>
      <c r="BP239" s="38"/>
      <c r="BQ239" s="38"/>
      <c r="BR239" s="38"/>
      <c r="BS239" s="18"/>
      <c r="BT239" s="18"/>
      <c r="BU239" s="18"/>
      <c r="BV239" s="90"/>
      <c r="BW239" s="18"/>
      <c r="BX239" s="18"/>
      <c r="BY239" s="33"/>
      <c r="BZ239" s="34"/>
      <c r="CP239" s="24"/>
    </row>
    <row r="240" spans="1:94" ht="15.75" customHeight="1" x14ac:dyDescent="0.25">
      <c r="A240" s="10"/>
      <c r="B240" s="10"/>
      <c r="C240" s="11"/>
      <c r="D240" s="24"/>
      <c r="E240" s="31"/>
      <c r="F240" s="25"/>
      <c r="G240" s="13"/>
      <c r="H240" s="13"/>
      <c r="I240" s="18"/>
      <c r="J240" s="18"/>
      <c r="K240" s="18"/>
      <c r="L240" s="14"/>
      <c r="M240" s="38"/>
      <c r="N240" s="12"/>
      <c r="O240" s="12"/>
      <c r="P240" s="18"/>
      <c r="Q240" s="14"/>
      <c r="R240" s="31"/>
      <c r="S240" s="52"/>
      <c r="T240" s="53"/>
      <c r="U240" s="18"/>
      <c r="V240" s="10"/>
      <c r="W240" s="75"/>
      <c r="X240" s="73"/>
      <c r="Y240" s="73"/>
      <c r="Z240" s="62"/>
      <c r="AA240" s="10"/>
      <c r="AB240" s="33"/>
      <c r="AC240" s="73"/>
      <c r="AD240" s="73"/>
      <c r="AE240" s="62"/>
      <c r="AF240" s="10"/>
      <c r="AG240" s="33"/>
      <c r="AH240" s="73"/>
      <c r="AI240" s="73"/>
      <c r="AJ240" s="72"/>
      <c r="AK240" s="10"/>
      <c r="AL240" s="18"/>
      <c r="AM240" s="17"/>
      <c r="AN240" s="17"/>
      <c r="AO240" s="31"/>
      <c r="AP240" s="10"/>
      <c r="AQ240" s="18"/>
      <c r="AR240" s="17"/>
      <c r="AS240" s="17"/>
      <c r="AT240" s="31"/>
      <c r="AU240" s="10"/>
      <c r="AV240" s="18"/>
      <c r="AW240" s="15"/>
      <c r="AX240" s="16"/>
      <c r="AY240" s="16"/>
      <c r="AZ240" s="16"/>
      <c r="BA240" s="60"/>
      <c r="BB240" s="69"/>
      <c r="BC240" s="69"/>
      <c r="BE240" s="69"/>
      <c r="BF240" s="69"/>
      <c r="BG240" s="69"/>
      <c r="BH240" s="69"/>
      <c r="BI240" s="62"/>
      <c r="BJ240" s="69"/>
      <c r="BK240" s="69"/>
      <c r="BL240" s="69"/>
      <c r="BM240" s="69"/>
      <c r="BO240" s="38"/>
      <c r="BP240" s="38"/>
      <c r="BQ240" s="38"/>
      <c r="BR240" s="38"/>
      <c r="BS240" s="18"/>
      <c r="BT240" s="18"/>
      <c r="BU240" s="18"/>
      <c r="BV240" s="90"/>
      <c r="BW240" s="18"/>
      <c r="BX240" s="18"/>
      <c r="BY240" s="33"/>
      <c r="BZ240" s="34"/>
      <c r="CP240" s="24"/>
    </row>
    <row r="241" spans="1:94" ht="15.75" customHeight="1" x14ac:dyDescent="0.25">
      <c r="A241" s="10"/>
      <c r="B241" s="10"/>
      <c r="C241" s="11"/>
      <c r="D241" s="24"/>
      <c r="E241" s="31"/>
      <c r="F241" s="25"/>
      <c r="G241" s="13"/>
      <c r="H241" s="13"/>
      <c r="I241" s="18"/>
      <c r="J241" s="18"/>
      <c r="K241" s="18"/>
      <c r="L241" s="14"/>
      <c r="M241" s="38"/>
      <c r="N241" s="12"/>
      <c r="O241" s="12"/>
      <c r="P241" s="18"/>
      <c r="Q241" s="14"/>
      <c r="R241" s="31"/>
      <c r="S241" s="52"/>
      <c r="T241" s="53"/>
      <c r="U241" s="18"/>
      <c r="V241" s="10"/>
      <c r="W241" s="75"/>
      <c r="X241" s="73"/>
      <c r="Y241" s="73"/>
      <c r="Z241" s="62"/>
      <c r="AA241" s="10"/>
      <c r="AB241" s="33"/>
      <c r="AC241" s="73"/>
      <c r="AD241" s="73"/>
      <c r="AE241" s="62"/>
      <c r="AF241" s="10"/>
      <c r="AG241" s="33"/>
      <c r="AH241" s="73"/>
      <c r="AI241" s="73"/>
      <c r="AJ241" s="72"/>
      <c r="AK241" s="10"/>
      <c r="AL241" s="18"/>
      <c r="AM241" s="17"/>
      <c r="AN241" s="17"/>
      <c r="AO241" s="31"/>
      <c r="AP241" s="10"/>
      <c r="AQ241" s="18"/>
      <c r="AR241" s="17"/>
      <c r="AS241" s="17"/>
      <c r="AT241" s="31"/>
      <c r="AU241" s="10"/>
      <c r="AV241" s="18"/>
      <c r="AW241" s="15"/>
      <c r="AX241" s="16"/>
      <c r="AY241" s="16"/>
      <c r="AZ241" s="16"/>
      <c r="BA241" s="60"/>
      <c r="BB241" s="69"/>
      <c r="BC241" s="69"/>
      <c r="BE241" s="69"/>
      <c r="BF241" s="69"/>
      <c r="BG241" s="69"/>
      <c r="BH241" s="69"/>
      <c r="BI241" s="62"/>
      <c r="BJ241" s="69"/>
      <c r="BK241" s="69"/>
      <c r="BL241" s="69"/>
      <c r="BM241" s="69"/>
      <c r="BO241" s="38"/>
      <c r="BP241" s="38"/>
      <c r="BQ241" s="38"/>
      <c r="BR241" s="38"/>
      <c r="BS241" s="18"/>
      <c r="BT241" s="18"/>
      <c r="BU241" s="18"/>
      <c r="BV241" s="90"/>
      <c r="BW241" s="18"/>
      <c r="BX241" s="18"/>
      <c r="BY241" s="33"/>
      <c r="BZ241" s="34"/>
      <c r="CP241" s="24"/>
    </row>
    <row r="242" spans="1:94" ht="15.75" customHeight="1" x14ac:dyDescent="0.25">
      <c r="A242" s="10"/>
      <c r="B242" s="10"/>
      <c r="C242" s="11"/>
      <c r="D242" s="24"/>
      <c r="E242" s="31"/>
      <c r="F242" s="25"/>
      <c r="G242" s="13"/>
      <c r="H242" s="13"/>
      <c r="I242" s="18"/>
      <c r="J242" s="18"/>
      <c r="K242" s="18"/>
      <c r="L242" s="14"/>
      <c r="M242" s="38"/>
      <c r="N242" s="12"/>
      <c r="O242" s="12"/>
      <c r="P242" s="18"/>
      <c r="Q242" s="14"/>
      <c r="R242" s="31"/>
      <c r="S242" s="52"/>
      <c r="T242" s="53"/>
      <c r="U242" s="18"/>
      <c r="V242" s="10"/>
      <c r="W242" s="75"/>
      <c r="X242" s="73"/>
      <c r="Y242" s="73"/>
      <c r="Z242" s="62"/>
      <c r="AA242" s="10"/>
      <c r="AB242" s="33"/>
      <c r="AC242" s="73"/>
      <c r="AD242" s="73"/>
      <c r="AE242" s="62"/>
      <c r="AF242" s="10"/>
      <c r="AG242" s="33"/>
      <c r="AH242" s="73"/>
      <c r="AI242" s="73"/>
      <c r="AJ242" s="72"/>
      <c r="AK242" s="10"/>
      <c r="AL242" s="18"/>
      <c r="AM242" s="17"/>
      <c r="AN242" s="17"/>
      <c r="AO242" s="31"/>
      <c r="AP242" s="10"/>
      <c r="AQ242" s="18"/>
      <c r="AR242" s="17"/>
      <c r="AS242" s="17"/>
      <c r="AT242" s="31"/>
      <c r="AU242" s="10"/>
      <c r="AV242" s="18"/>
      <c r="AW242" s="15"/>
      <c r="AX242" s="16"/>
      <c r="AY242" s="16"/>
      <c r="AZ242" s="16"/>
      <c r="BA242" s="60"/>
      <c r="BB242" s="69"/>
      <c r="BC242" s="69"/>
      <c r="BE242" s="69"/>
      <c r="BF242" s="69"/>
      <c r="BG242" s="69"/>
      <c r="BH242" s="69"/>
      <c r="BI242" s="62"/>
      <c r="BJ242" s="69"/>
      <c r="BK242" s="69"/>
      <c r="BL242" s="69"/>
      <c r="BM242" s="69"/>
      <c r="BO242" s="38"/>
      <c r="BP242" s="38"/>
      <c r="BQ242" s="38"/>
      <c r="BR242" s="38"/>
      <c r="BS242" s="18"/>
      <c r="BT242" s="18"/>
      <c r="BU242" s="18"/>
      <c r="BV242" s="90"/>
      <c r="BW242" s="18"/>
      <c r="BX242" s="18"/>
      <c r="BY242" s="33"/>
      <c r="BZ242" s="34"/>
      <c r="CP242" s="24"/>
    </row>
    <row r="243" spans="1:94" ht="15.75" customHeight="1" x14ac:dyDescent="0.25">
      <c r="A243" s="10"/>
      <c r="B243" s="10"/>
      <c r="C243" s="11"/>
      <c r="D243" s="24"/>
      <c r="E243" s="31"/>
      <c r="F243" s="25"/>
      <c r="G243" s="13"/>
      <c r="H243" s="13"/>
      <c r="I243" s="18"/>
      <c r="J243" s="18"/>
      <c r="K243" s="18"/>
      <c r="L243" s="14"/>
      <c r="M243" s="38"/>
      <c r="N243" s="12"/>
      <c r="O243" s="12"/>
      <c r="P243" s="18"/>
      <c r="Q243" s="14"/>
      <c r="R243" s="31"/>
      <c r="S243" s="52"/>
      <c r="T243" s="53"/>
      <c r="U243" s="18"/>
      <c r="V243" s="10"/>
      <c r="W243" s="75"/>
      <c r="X243" s="73"/>
      <c r="Y243" s="73"/>
      <c r="Z243" s="62"/>
      <c r="AA243" s="10"/>
      <c r="AB243" s="33"/>
      <c r="AC243" s="73"/>
      <c r="AD243" s="73"/>
      <c r="AE243" s="62"/>
      <c r="AF243" s="10"/>
      <c r="AG243" s="33"/>
      <c r="AH243" s="73"/>
      <c r="AI243" s="73"/>
      <c r="AJ243" s="72"/>
      <c r="AK243" s="10"/>
      <c r="AL243" s="18"/>
      <c r="AM243" s="17"/>
      <c r="AN243" s="17"/>
      <c r="AO243" s="31"/>
      <c r="AP243" s="10"/>
      <c r="AQ243" s="18"/>
      <c r="AR243" s="17"/>
      <c r="AS243" s="17"/>
      <c r="AT243" s="31"/>
      <c r="AU243" s="10"/>
      <c r="AV243" s="18"/>
      <c r="AW243" s="15"/>
      <c r="AX243" s="16"/>
      <c r="AY243" s="16"/>
      <c r="AZ243" s="16"/>
      <c r="BA243" s="60"/>
      <c r="BB243" s="69"/>
      <c r="BC243" s="69"/>
      <c r="BE243" s="69"/>
      <c r="BF243" s="69"/>
      <c r="BG243" s="69"/>
      <c r="BH243" s="69"/>
      <c r="BI243" s="62"/>
      <c r="BJ243" s="69"/>
      <c r="BK243" s="69"/>
      <c r="BL243" s="69"/>
      <c r="BM243" s="69"/>
      <c r="BO243" s="38"/>
      <c r="BP243" s="38"/>
      <c r="BQ243" s="38"/>
      <c r="BR243" s="38"/>
      <c r="BS243" s="18"/>
      <c r="BT243" s="18"/>
      <c r="BU243" s="18"/>
      <c r="BV243" s="90"/>
      <c r="BW243" s="18"/>
      <c r="BX243" s="18"/>
      <c r="BY243" s="33"/>
      <c r="BZ243" s="34"/>
      <c r="CP243" s="24"/>
    </row>
    <row r="244" spans="1:94" ht="15.75" customHeight="1" x14ac:dyDescent="0.25">
      <c r="A244" s="10"/>
      <c r="B244" s="10"/>
      <c r="C244" s="11"/>
      <c r="D244" s="24"/>
      <c r="E244" s="31"/>
      <c r="F244" s="25"/>
      <c r="G244" s="13"/>
      <c r="H244" s="13"/>
      <c r="I244" s="18"/>
      <c r="J244" s="18"/>
      <c r="K244" s="18"/>
      <c r="L244" s="14"/>
      <c r="M244" s="38"/>
      <c r="N244" s="12"/>
      <c r="O244" s="12"/>
      <c r="P244" s="18"/>
      <c r="Q244" s="14"/>
      <c r="R244" s="31"/>
      <c r="S244" s="52"/>
      <c r="T244" s="53"/>
      <c r="U244" s="18"/>
      <c r="V244" s="10"/>
      <c r="W244" s="75"/>
      <c r="X244" s="73"/>
      <c r="Y244" s="73"/>
      <c r="Z244" s="62"/>
      <c r="AA244" s="10"/>
      <c r="AB244" s="33"/>
      <c r="AC244" s="73"/>
      <c r="AD244" s="73"/>
      <c r="AE244" s="62"/>
      <c r="AF244" s="10"/>
      <c r="AG244" s="33"/>
      <c r="AH244" s="73"/>
      <c r="AI244" s="73"/>
      <c r="AJ244" s="72"/>
      <c r="AK244" s="10"/>
      <c r="AL244" s="18"/>
      <c r="AM244" s="17"/>
      <c r="AN244" s="17"/>
      <c r="AO244" s="31"/>
      <c r="AP244" s="10"/>
      <c r="AQ244" s="18"/>
      <c r="AR244" s="17"/>
      <c r="AS244" s="17"/>
      <c r="AT244" s="31"/>
      <c r="AU244" s="10"/>
      <c r="AV244" s="18"/>
      <c r="AW244" s="15"/>
      <c r="AX244" s="16"/>
      <c r="AY244" s="16"/>
      <c r="AZ244" s="16"/>
      <c r="BA244" s="60"/>
      <c r="BB244" s="69"/>
      <c r="BC244" s="69"/>
      <c r="BE244" s="69"/>
      <c r="BF244" s="69"/>
      <c r="BG244" s="69"/>
      <c r="BH244" s="69"/>
      <c r="BI244" s="62"/>
      <c r="BJ244" s="69"/>
      <c r="BK244" s="69"/>
      <c r="BL244" s="69"/>
      <c r="BM244" s="69"/>
      <c r="BO244" s="38"/>
      <c r="BP244" s="38"/>
      <c r="BQ244" s="38"/>
      <c r="BR244" s="38"/>
      <c r="BS244" s="18"/>
      <c r="BT244" s="18"/>
      <c r="BU244" s="18"/>
      <c r="BV244" s="90"/>
      <c r="BW244" s="18"/>
      <c r="BX244" s="18"/>
      <c r="BY244" s="33"/>
      <c r="BZ244" s="34"/>
      <c r="CP244" s="24"/>
    </row>
    <row r="245" spans="1:94" ht="15.75" customHeight="1" x14ac:dyDescent="0.25">
      <c r="A245" s="10"/>
      <c r="B245" s="10"/>
      <c r="C245" s="11"/>
      <c r="D245" s="24"/>
      <c r="E245" s="31"/>
      <c r="F245" s="25"/>
      <c r="G245" s="13"/>
      <c r="H245" s="13"/>
      <c r="I245" s="18"/>
      <c r="J245" s="18"/>
      <c r="K245" s="18"/>
      <c r="L245" s="14"/>
      <c r="M245" s="38"/>
      <c r="N245" s="12"/>
      <c r="O245" s="12"/>
      <c r="P245" s="18"/>
      <c r="Q245" s="14"/>
      <c r="R245" s="31"/>
      <c r="S245" s="52"/>
      <c r="T245" s="53"/>
      <c r="U245" s="18"/>
      <c r="V245" s="10"/>
      <c r="W245" s="75"/>
      <c r="X245" s="73"/>
      <c r="Y245" s="73"/>
      <c r="Z245" s="62"/>
      <c r="AA245" s="10"/>
      <c r="AB245" s="33"/>
      <c r="AC245" s="73"/>
      <c r="AD245" s="73"/>
      <c r="AE245" s="62"/>
      <c r="AF245" s="10"/>
      <c r="AG245" s="33"/>
      <c r="AH245" s="73"/>
      <c r="AI245" s="73"/>
      <c r="AJ245" s="72"/>
      <c r="AK245" s="10"/>
      <c r="AL245" s="18"/>
      <c r="AM245" s="17"/>
      <c r="AN245" s="17"/>
      <c r="AO245" s="31"/>
      <c r="AP245" s="10"/>
      <c r="AQ245" s="18"/>
      <c r="AR245" s="17"/>
      <c r="AS245" s="17"/>
      <c r="AT245" s="31"/>
      <c r="AU245" s="10"/>
      <c r="AV245" s="18"/>
      <c r="AW245" s="15"/>
      <c r="AX245" s="16"/>
      <c r="AY245" s="16"/>
      <c r="AZ245" s="16"/>
      <c r="BA245" s="60"/>
      <c r="BB245" s="69"/>
      <c r="BC245" s="69"/>
      <c r="BE245" s="69"/>
      <c r="BF245" s="69"/>
      <c r="BG245" s="69"/>
      <c r="BH245" s="69"/>
      <c r="BI245" s="62"/>
      <c r="BJ245" s="69"/>
      <c r="BK245" s="69"/>
      <c r="BL245" s="69"/>
      <c r="BM245" s="69"/>
      <c r="BO245" s="38"/>
      <c r="BP245" s="38"/>
      <c r="BQ245" s="38"/>
      <c r="BR245" s="38"/>
      <c r="BS245" s="18"/>
      <c r="BT245" s="18"/>
      <c r="BU245" s="18"/>
      <c r="BV245" s="90"/>
      <c r="BW245" s="18"/>
      <c r="BX245" s="18"/>
      <c r="BY245" s="33"/>
      <c r="BZ245" s="34"/>
      <c r="CP245" s="24"/>
    </row>
    <row r="246" spans="1:94" ht="15.75" customHeight="1" x14ac:dyDescent="0.25">
      <c r="A246" s="10"/>
      <c r="B246" s="10"/>
      <c r="C246" s="11"/>
      <c r="D246" s="24"/>
      <c r="E246" s="31"/>
      <c r="F246" s="25"/>
      <c r="G246" s="13"/>
      <c r="H246" s="13"/>
      <c r="I246" s="18"/>
      <c r="J246" s="18"/>
      <c r="K246" s="18"/>
      <c r="L246" s="14"/>
      <c r="M246" s="38"/>
      <c r="N246" s="12"/>
      <c r="O246" s="12"/>
      <c r="P246" s="18"/>
      <c r="Q246" s="14"/>
      <c r="R246" s="31"/>
      <c r="S246" s="52"/>
      <c r="T246" s="53"/>
      <c r="U246" s="18"/>
      <c r="V246" s="10"/>
      <c r="W246" s="75"/>
      <c r="X246" s="73"/>
      <c r="Y246" s="73"/>
      <c r="Z246" s="62"/>
      <c r="AA246" s="10"/>
      <c r="AB246" s="33"/>
      <c r="AC246" s="73"/>
      <c r="AD246" s="73"/>
      <c r="AE246" s="62"/>
      <c r="AF246" s="10"/>
      <c r="AG246" s="33"/>
      <c r="AH246" s="73"/>
      <c r="AI246" s="73"/>
      <c r="AJ246" s="72"/>
      <c r="AK246" s="10"/>
      <c r="AL246" s="18"/>
      <c r="AM246" s="17"/>
      <c r="AN246" s="17"/>
      <c r="AO246" s="31"/>
      <c r="AP246" s="10"/>
      <c r="AQ246" s="18"/>
      <c r="AR246" s="17"/>
      <c r="AS246" s="17"/>
      <c r="AT246" s="31"/>
      <c r="AU246" s="10"/>
      <c r="AV246" s="18"/>
      <c r="AW246" s="15"/>
      <c r="AX246" s="16"/>
      <c r="AY246" s="16"/>
      <c r="AZ246" s="16"/>
      <c r="BA246" s="60"/>
      <c r="BB246" s="69"/>
      <c r="BC246" s="69"/>
      <c r="BE246" s="69"/>
      <c r="BF246" s="69"/>
      <c r="BG246" s="69"/>
      <c r="BH246" s="69"/>
      <c r="BI246" s="62"/>
      <c r="BJ246" s="69"/>
      <c r="BK246" s="69"/>
      <c r="BL246" s="69"/>
      <c r="BM246" s="69"/>
      <c r="BO246" s="38"/>
      <c r="BP246" s="38"/>
      <c r="BQ246" s="38"/>
      <c r="BR246" s="38"/>
      <c r="BS246" s="18"/>
      <c r="BT246" s="18"/>
      <c r="BU246" s="18"/>
      <c r="BV246" s="90"/>
      <c r="BW246" s="18"/>
      <c r="BX246" s="18"/>
      <c r="BY246" s="33"/>
      <c r="BZ246" s="34"/>
      <c r="CP246" s="24"/>
    </row>
    <row r="247" spans="1:94" ht="15.75" customHeight="1" x14ac:dyDescent="0.25">
      <c r="A247" s="10"/>
      <c r="B247" s="10"/>
      <c r="C247" s="11"/>
      <c r="D247" s="24"/>
      <c r="E247" s="31"/>
      <c r="F247" s="25"/>
      <c r="G247" s="13"/>
      <c r="H247" s="13"/>
      <c r="I247" s="18"/>
      <c r="J247" s="18"/>
      <c r="K247" s="18"/>
      <c r="L247" s="14"/>
      <c r="M247" s="38"/>
      <c r="N247" s="12"/>
      <c r="O247" s="12"/>
      <c r="P247" s="18"/>
      <c r="Q247" s="14"/>
      <c r="R247" s="31"/>
      <c r="S247" s="52"/>
      <c r="T247" s="53"/>
      <c r="U247" s="18"/>
      <c r="V247" s="10"/>
      <c r="W247" s="75"/>
      <c r="X247" s="73"/>
      <c r="Y247" s="73"/>
      <c r="Z247" s="62"/>
      <c r="AA247" s="10"/>
      <c r="AB247" s="33"/>
      <c r="AC247" s="73"/>
      <c r="AD247" s="73"/>
      <c r="AE247" s="62"/>
      <c r="AF247" s="10"/>
      <c r="AG247" s="33"/>
      <c r="AH247" s="73"/>
      <c r="AI247" s="73"/>
      <c r="AJ247" s="72"/>
      <c r="AK247" s="10"/>
      <c r="AL247" s="18"/>
      <c r="AM247" s="17"/>
      <c r="AN247" s="17"/>
      <c r="AO247" s="31"/>
      <c r="AP247" s="10"/>
      <c r="AQ247" s="18"/>
      <c r="AR247" s="17"/>
      <c r="AS247" s="17"/>
      <c r="AT247" s="31"/>
      <c r="AU247" s="10"/>
      <c r="AV247" s="18"/>
      <c r="AW247" s="15"/>
      <c r="AX247" s="16"/>
      <c r="AY247" s="16"/>
      <c r="AZ247" s="16"/>
      <c r="BA247" s="60"/>
      <c r="BB247" s="69"/>
      <c r="BC247" s="69"/>
      <c r="BE247" s="69"/>
      <c r="BF247" s="69"/>
      <c r="BG247" s="69"/>
      <c r="BH247" s="69"/>
      <c r="BI247" s="62"/>
      <c r="BJ247" s="69"/>
      <c r="BK247" s="69"/>
      <c r="BL247" s="69"/>
      <c r="BM247" s="69"/>
      <c r="BO247" s="38"/>
      <c r="BP247" s="38"/>
      <c r="BQ247" s="38"/>
      <c r="BR247" s="38"/>
      <c r="BS247" s="18"/>
      <c r="BT247" s="18"/>
      <c r="BU247" s="18"/>
      <c r="BV247" s="90"/>
      <c r="BW247" s="18"/>
      <c r="BX247" s="18"/>
      <c r="BY247" s="33"/>
      <c r="BZ247" s="34"/>
      <c r="CP247" s="24"/>
    </row>
    <row r="248" spans="1:94" ht="15.75" customHeight="1" x14ac:dyDescent="0.25">
      <c r="A248" s="10"/>
      <c r="B248" s="10"/>
      <c r="C248" s="11"/>
      <c r="D248" s="24"/>
      <c r="E248" s="31"/>
      <c r="F248" s="25"/>
      <c r="G248" s="13"/>
      <c r="H248" s="13"/>
      <c r="I248" s="18"/>
      <c r="J248" s="18"/>
      <c r="K248" s="18"/>
      <c r="L248" s="14"/>
      <c r="M248" s="38"/>
      <c r="N248" s="12"/>
      <c r="O248" s="12"/>
      <c r="P248" s="18"/>
      <c r="Q248" s="14"/>
      <c r="R248" s="31"/>
      <c r="S248" s="52"/>
      <c r="T248" s="53"/>
      <c r="U248" s="18"/>
      <c r="V248" s="10"/>
      <c r="W248" s="75"/>
      <c r="X248" s="73"/>
      <c r="Y248" s="73"/>
      <c r="Z248" s="62"/>
      <c r="AA248" s="10"/>
      <c r="AB248" s="33"/>
      <c r="AC248" s="73"/>
      <c r="AD248" s="73"/>
      <c r="AE248" s="62"/>
      <c r="AF248" s="10"/>
      <c r="AG248" s="33"/>
      <c r="AH248" s="73"/>
      <c r="AI248" s="73"/>
      <c r="AJ248" s="72"/>
      <c r="AK248" s="10"/>
      <c r="AL248" s="18"/>
      <c r="AM248" s="17"/>
      <c r="AN248" s="17"/>
      <c r="AO248" s="31"/>
      <c r="AP248" s="10"/>
      <c r="AQ248" s="18"/>
      <c r="AR248" s="17"/>
      <c r="AS248" s="17"/>
      <c r="AT248" s="31"/>
      <c r="AU248" s="10"/>
      <c r="AV248" s="18"/>
      <c r="AW248" s="15"/>
      <c r="AX248" s="16"/>
      <c r="AY248" s="16"/>
      <c r="AZ248" s="16"/>
      <c r="BA248" s="60"/>
      <c r="BB248" s="69"/>
      <c r="BC248" s="69"/>
      <c r="BE248" s="69"/>
      <c r="BF248" s="69"/>
      <c r="BG248" s="69"/>
      <c r="BH248" s="69"/>
      <c r="BI248" s="62"/>
      <c r="BJ248" s="69"/>
      <c r="BK248" s="69"/>
      <c r="BL248" s="69"/>
      <c r="BM248" s="69"/>
      <c r="BO248" s="38"/>
      <c r="BP248" s="38"/>
      <c r="BQ248" s="38"/>
      <c r="BR248" s="38"/>
      <c r="BS248" s="18"/>
      <c r="BT248" s="18"/>
      <c r="BU248" s="18"/>
      <c r="BV248" s="90"/>
      <c r="BW248" s="18"/>
      <c r="BX248" s="18"/>
      <c r="BY248" s="33"/>
      <c r="BZ248" s="34"/>
      <c r="CP248" s="24"/>
    </row>
    <row r="249" spans="1:94" ht="15.75" customHeight="1" x14ac:dyDescent="0.25">
      <c r="A249" s="10"/>
      <c r="B249" s="10"/>
      <c r="C249" s="11"/>
      <c r="D249" s="24"/>
      <c r="E249" s="31"/>
      <c r="F249" s="25"/>
      <c r="G249" s="13"/>
      <c r="H249" s="13"/>
      <c r="I249" s="18"/>
      <c r="J249" s="18"/>
      <c r="K249" s="18"/>
      <c r="L249" s="14"/>
      <c r="M249" s="38"/>
      <c r="N249" s="12"/>
      <c r="O249" s="12"/>
      <c r="P249" s="18"/>
      <c r="Q249" s="14"/>
      <c r="R249" s="31"/>
      <c r="S249" s="52"/>
      <c r="T249" s="53"/>
      <c r="U249" s="18"/>
      <c r="V249" s="10"/>
      <c r="W249" s="75"/>
      <c r="X249" s="73"/>
      <c r="Y249" s="73"/>
      <c r="Z249" s="62"/>
      <c r="AA249" s="10"/>
      <c r="AB249" s="33"/>
      <c r="AC249" s="73"/>
      <c r="AD249" s="73"/>
      <c r="AE249" s="62"/>
      <c r="AF249" s="10"/>
      <c r="AG249" s="33"/>
      <c r="AH249" s="73"/>
      <c r="AI249" s="73"/>
      <c r="AJ249" s="72"/>
      <c r="AK249" s="10"/>
      <c r="AL249" s="18"/>
      <c r="AM249" s="17"/>
      <c r="AN249" s="17"/>
      <c r="AO249" s="31"/>
      <c r="AP249" s="10"/>
      <c r="AQ249" s="18"/>
      <c r="AR249" s="17"/>
      <c r="AS249" s="17"/>
      <c r="AT249" s="31"/>
      <c r="AU249" s="10"/>
      <c r="AV249" s="18"/>
      <c r="AW249" s="15"/>
      <c r="AX249" s="16"/>
      <c r="AY249" s="16"/>
      <c r="AZ249" s="16"/>
      <c r="BA249" s="60"/>
      <c r="BB249" s="69"/>
      <c r="BC249" s="69"/>
      <c r="BE249" s="69"/>
      <c r="BF249" s="69"/>
      <c r="BG249" s="69"/>
      <c r="BH249" s="69"/>
      <c r="BI249" s="62"/>
      <c r="BJ249" s="69"/>
      <c r="BK249" s="69"/>
      <c r="BL249" s="69"/>
      <c r="BM249" s="69"/>
      <c r="BO249" s="38"/>
      <c r="BP249" s="38"/>
      <c r="BQ249" s="38"/>
      <c r="BR249" s="38"/>
      <c r="BS249" s="18"/>
      <c r="BT249" s="18"/>
      <c r="BU249" s="18"/>
      <c r="BV249" s="90"/>
      <c r="BW249" s="18"/>
      <c r="BX249" s="18"/>
      <c r="BY249" s="33"/>
      <c r="BZ249" s="34"/>
      <c r="CP249" s="24"/>
    </row>
    <row r="250" spans="1:94" ht="15.75" customHeight="1" x14ac:dyDescent="0.25">
      <c r="A250" s="10"/>
      <c r="B250" s="10"/>
      <c r="C250" s="11"/>
      <c r="D250" s="24"/>
      <c r="E250" s="31"/>
      <c r="F250" s="25"/>
      <c r="G250" s="13"/>
      <c r="H250" s="13"/>
      <c r="I250" s="18"/>
      <c r="J250" s="18"/>
      <c r="K250" s="18"/>
      <c r="L250" s="14"/>
      <c r="M250" s="38"/>
      <c r="N250" s="12"/>
      <c r="O250" s="12"/>
      <c r="P250" s="18"/>
      <c r="Q250" s="14"/>
      <c r="R250" s="31"/>
      <c r="S250" s="52"/>
      <c r="T250" s="53"/>
      <c r="U250" s="18"/>
      <c r="V250" s="10"/>
      <c r="W250" s="75"/>
      <c r="X250" s="73"/>
      <c r="Y250" s="73"/>
      <c r="Z250" s="62"/>
      <c r="AA250" s="10"/>
      <c r="AB250" s="33"/>
      <c r="AC250" s="73"/>
      <c r="AD250" s="73"/>
      <c r="AE250" s="62"/>
      <c r="AF250" s="10"/>
      <c r="AG250" s="33"/>
      <c r="AH250" s="73"/>
      <c r="AI250" s="73"/>
      <c r="AJ250" s="72"/>
      <c r="AK250" s="10"/>
      <c r="AL250" s="18"/>
      <c r="AM250" s="17"/>
      <c r="AN250" s="17"/>
      <c r="AO250" s="31"/>
      <c r="AP250" s="10"/>
      <c r="AQ250" s="18"/>
      <c r="AR250" s="17"/>
      <c r="AS250" s="17"/>
      <c r="AT250" s="31"/>
      <c r="AU250" s="10"/>
      <c r="AV250" s="18"/>
      <c r="AW250" s="15"/>
      <c r="AX250" s="16"/>
      <c r="AY250" s="16"/>
      <c r="AZ250" s="16"/>
      <c r="BA250" s="60"/>
      <c r="BB250" s="69"/>
      <c r="BC250" s="69"/>
      <c r="BE250" s="69"/>
      <c r="BF250" s="69"/>
      <c r="BG250" s="69"/>
      <c r="BH250" s="69"/>
      <c r="BI250" s="62"/>
      <c r="BJ250" s="69"/>
      <c r="BK250" s="69"/>
      <c r="BL250" s="69"/>
      <c r="BM250" s="69"/>
      <c r="BO250" s="38"/>
      <c r="BP250" s="38"/>
      <c r="BQ250" s="38"/>
      <c r="BR250" s="38"/>
      <c r="BS250" s="18"/>
      <c r="BT250" s="18"/>
      <c r="BU250" s="18"/>
      <c r="BV250" s="90"/>
      <c r="BW250" s="18"/>
      <c r="BX250" s="18"/>
      <c r="BY250" s="33"/>
      <c r="BZ250" s="34"/>
      <c r="CP250" s="24"/>
    </row>
    <row r="251" spans="1:94" ht="15.75" customHeight="1" x14ac:dyDescent="0.25">
      <c r="A251" s="10"/>
      <c r="B251" s="10"/>
      <c r="C251" s="11"/>
      <c r="D251" s="24"/>
      <c r="E251" s="31"/>
      <c r="F251" s="25"/>
      <c r="G251" s="13"/>
      <c r="H251" s="13"/>
      <c r="I251" s="18"/>
      <c r="J251" s="18"/>
      <c r="K251" s="18"/>
      <c r="L251" s="14"/>
      <c r="M251" s="38"/>
      <c r="N251" s="12"/>
      <c r="O251" s="12"/>
      <c r="P251" s="18"/>
      <c r="Q251" s="14"/>
      <c r="R251" s="31"/>
      <c r="S251" s="52"/>
      <c r="T251" s="53"/>
      <c r="U251" s="18"/>
      <c r="V251" s="10"/>
      <c r="W251" s="75"/>
      <c r="X251" s="73"/>
      <c r="Y251" s="73"/>
      <c r="Z251" s="62"/>
      <c r="AA251" s="10"/>
      <c r="AB251" s="33"/>
      <c r="AC251" s="73"/>
      <c r="AD251" s="73"/>
      <c r="AE251" s="62"/>
      <c r="AF251" s="10"/>
      <c r="AG251" s="33"/>
      <c r="AH251" s="73"/>
      <c r="AI251" s="73"/>
      <c r="AJ251" s="72"/>
      <c r="AK251" s="10"/>
      <c r="AL251" s="18"/>
      <c r="AM251" s="17"/>
      <c r="AN251" s="17"/>
      <c r="AO251" s="31"/>
      <c r="AP251" s="10"/>
      <c r="AQ251" s="18"/>
      <c r="AR251" s="17"/>
      <c r="AS251" s="17"/>
      <c r="AT251" s="31"/>
      <c r="AU251" s="10"/>
      <c r="AV251" s="18"/>
      <c r="AW251" s="15"/>
      <c r="AX251" s="16"/>
      <c r="AY251" s="16"/>
      <c r="AZ251" s="16"/>
      <c r="BA251" s="60"/>
      <c r="BB251" s="69"/>
      <c r="BC251" s="69"/>
      <c r="BE251" s="69"/>
      <c r="BF251" s="69"/>
      <c r="BG251" s="69"/>
      <c r="BH251" s="69"/>
      <c r="BI251" s="62"/>
      <c r="BJ251" s="69"/>
      <c r="BK251" s="69"/>
      <c r="BL251" s="69"/>
      <c r="BM251" s="69"/>
      <c r="BO251" s="38"/>
      <c r="BP251" s="38"/>
      <c r="BQ251" s="38"/>
      <c r="BR251" s="38"/>
      <c r="BS251" s="18"/>
      <c r="BT251" s="18"/>
      <c r="BU251" s="18"/>
      <c r="BV251" s="90"/>
      <c r="BW251" s="18"/>
      <c r="BX251" s="18"/>
      <c r="BY251" s="33"/>
      <c r="BZ251" s="34"/>
      <c r="CP251" s="24"/>
    </row>
    <row r="252" spans="1:94" ht="15.75" customHeight="1" x14ac:dyDescent="0.25">
      <c r="A252" s="10"/>
      <c r="B252" s="10"/>
      <c r="C252" s="11"/>
      <c r="D252" s="24"/>
      <c r="E252" s="31"/>
      <c r="F252" s="25"/>
      <c r="G252" s="13"/>
      <c r="H252" s="13"/>
      <c r="I252" s="18"/>
      <c r="J252" s="18"/>
      <c r="K252" s="18"/>
      <c r="L252" s="14"/>
      <c r="M252" s="38"/>
      <c r="N252" s="12"/>
      <c r="O252" s="12"/>
      <c r="P252" s="18"/>
      <c r="Q252" s="14"/>
      <c r="R252" s="31"/>
      <c r="S252" s="52"/>
      <c r="T252" s="53"/>
      <c r="U252" s="18"/>
      <c r="V252" s="10"/>
      <c r="W252" s="75"/>
      <c r="X252" s="73"/>
      <c r="Y252" s="73"/>
      <c r="Z252" s="62"/>
      <c r="AA252" s="10"/>
      <c r="AB252" s="33"/>
      <c r="AC252" s="73"/>
      <c r="AD252" s="73"/>
      <c r="AE252" s="62"/>
      <c r="AF252" s="10"/>
      <c r="AG252" s="33"/>
      <c r="AH252" s="73"/>
      <c r="AI252" s="73"/>
      <c r="AJ252" s="72"/>
      <c r="AK252" s="10"/>
      <c r="AL252" s="18"/>
      <c r="AM252" s="17"/>
      <c r="AN252" s="17"/>
      <c r="AO252" s="31"/>
      <c r="AP252" s="10"/>
      <c r="AQ252" s="18"/>
      <c r="AR252" s="17"/>
      <c r="AS252" s="17"/>
      <c r="AT252" s="31"/>
      <c r="AU252" s="10"/>
      <c r="AV252" s="18"/>
      <c r="AW252" s="15"/>
      <c r="AX252" s="16"/>
      <c r="AY252" s="16"/>
      <c r="AZ252" s="16"/>
      <c r="BA252" s="60"/>
      <c r="BB252" s="69"/>
      <c r="BC252" s="69"/>
      <c r="BE252" s="69"/>
      <c r="BF252" s="69"/>
      <c r="BG252" s="69"/>
      <c r="BH252" s="69"/>
      <c r="BI252" s="62"/>
      <c r="BJ252" s="69"/>
      <c r="BK252" s="69"/>
      <c r="BL252" s="69"/>
      <c r="BM252" s="69"/>
      <c r="BO252" s="38"/>
      <c r="BP252" s="38"/>
      <c r="BQ252" s="38"/>
      <c r="BR252" s="38"/>
      <c r="BS252" s="18"/>
      <c r="BT252" s="18"/>
      <c r="BU252" s="18"/>
      <c r="BV252" s="90"/>
      <c r="BW252" s="18"/>
      <c r="BX252" s="18"/>
      <c r="BY252" s="33"/>
      <c r="BZ252" s="34"/>
      <c r="CP252" s="24"/>
    </row>
    <row r="253" spans="1:94" ht="15.75" customHeight="1" x14ac:dyDescent="0.25">
      <c r="A253" s="10"/>
      <c r="B253" s="10"/>
      <c r="C253" s="11"/>
      <c r="D253" s="24"/>
      <c r="E253" s="31"/>
      <c r="F253" s="25"/>
      <c r="G253" s="13"/>
      <c r="H253" s="13"/>
      <c r="I253" s="18"/>
      <c r="J253" s="18"/>
      <c r="K253" s="18"/>
      <c r="L253" s="14"/>
      <c r="M253" s="38"/>
      <c r="N253" s="12"/>
      <c r="O253" s="12"/>
      <c r="P253" s="18"/>
      <c r="Q253" s="14"/>
      <c r="R253" s="31"/>
      <c r="S253" s="52"/>
      <c r="T253" s="53"/>
      <c r="U253" s="18"/>
      <c r="V253" s="10"/>
      <c r="W253" s="75"/>
      <c r="X253" s="73"/>
      <c r="Y253" s="73"/>
      <c r="Z253" s="62"/>
      <c r="AA253" s="10"/>
      <c r="AB253" s="33"/>
      <c r="AC253" s="73"/>
      <c r="AD253" s="73"/>
      <c r="AE253" s="62"/>
      <c r="AF253" s="10"/>
      <c r="AG253" s="33"/>
      <c r="AH253" s="73"/>
      <c r="AI253" s="73"/>
      <c r="AJ253" s="72"/>
      <c r="AK253" s="10"/>
      <c r="AL253" s="18"/>
      <c r="AM253" s="17"/>
      <c r="AN253" s="17"/>
      <c r="AO253" s="31"/>
      <c r="AP253" s="10"/>
      <c r="AQ253" s="18"/>
      <c r="AR253" s="17"/>
      <c r="AS253" s="17"/>
      <c r="AT253" s="31"/>
      <c r="AU253" s="10"/>
      <c r="AV253" s="18"/>
      <c r="AW253" s="15"/>
      <c r="AX253" s="16"/>
      <c r="AY253" s="16"/>
      <c r="AZ253" s="16"/>
      <c r="BA253" s="60"/>
      <c r="BB253" s="69"/>
      <c r="BC253" s="69"/>
      <c r="BE253" s="69"/>
      <c r="BF253" s="69"/>
      <c r="BG253" s="69"/>
      <c r="BH253" s="69"/>
      <c r="BI253" s="62"/>
      <c r="BJ253" s="69"/>
      <c r="BK253" s="69"/>
      <c r="BL253" s="69"/>
      <c r="BM253" s="69"/>
      <c r="BO253" s="38"/>
      <c r="BP253" s="38"/>
      <c r="BQ253" s="38"/>
      <c r="BR253" s="38"/>
      <c r="BS253" s="18"/>
      <c r="BT253" s="18"/>
      <c r="BU253" s="18"/>
      <c r="BV253" s="90"/>
      <c r="BW253" s="18"/>
      <c r="BX253" s="18"/>
      <c r="BY253" s="33"/>
      <c r="BZ253" s="34"/>
      <c r="CP253" s="24"/>
    </row>
    <row r="254" spans="1:94" ht="15.75" customHeight="1" x14ac:dyDescent="0.25">
      <c r="A254" s="10"/>
      <c r="B254" s="10"/>
      <c r="C254" s="11"/>
      <c r="D254" s="24"/>
      <c r="E254" s="31"/>
      <c r="F254" s="25"/>
      <c r="G254" s="13"/>
      <c r="H254" s="13"/>
      <c r="I254" s="18"/>
      <c r="J254" s="18"/>
      <c r="K254" s="18"/>
      <c r="L254" s="14"/>
      <c r="M254" s="38"/>
      <c r="N254" s="12"/>
      <c r="O254" s="12"/>
      <c r="P254" s="18"/>
      <c r="Q254" s="14"/>
      <c r="R254" s="31"/>
      <c r="S254" s="52"/>
      <c r="T254" s="53"/>
      <c r="U254" s="18"/>
      <c r="V254" s="10"/>
      <c r="W254" s="75"/>
      <c r="X254" s="73"/>
      <c r="Y254" s="73"/>
      <c r="Z254" s="62"/>
      <c r="AA254" s="10"/>
      <c r="AB254" s="33"/>
      <c r="AC254" s="73"/>
      <c r="AD254" s="73"/>
      <c r="AE254" s="62"/>
      <c r="AF254" s="10"/>
      <c r="AG254" s="33"/>
      <c r="AH254" s="73"/>
      <c r="AI254" s="73"/>
      <c r="AJ254" s="72"/>
      <c r="AK254" s="10"/>
      <c r="AL254" s="18"/>
      <c r="AM254" s="17"/>
      <c r="AN254" s="17"/>
      <c r="AO254" s="31"/>
      <c r="AP254" s="10"/>
      <c r="AQ254" s="18"/>
      <c r="AR254" s="17"/>
      <c r="AS254" s="17"/>
      <c r="AT254" s="31"/>
      <c r="AU254" s="10"/>
      <c r="AV254" s="18"/>
      <c r="AW254" s="15"/>
      <c r="AX254" s="16"/>
      <c r="AY254" s="16"/>
      <c r="AZ254" s="16"/>
      <c r="BA254" s="60"/>
      <c r="BB254" s="69"/>
      <c r="BC254" s="69"/>
      <c r="BE254" s="69"/>
      <c r="BF254" s="69"/>
      <c r="BG254" s="69"/>
      <c r="BH254" s="69"/>
      <c r="BI254" s="62"/>
      <c r="BJ254" s="69"/>
      <c r="BK254" s="69"/>
      <c r="BL254" s="69"/>
      <c r="BM254" s="69"/>
      <c r="BO254" s="38"/>
      <c r="BP254" s="38"/>
      <c r="BQ254" s="38"/>
      <c r="BR254" s="38"/>
      <c r="BS254" s="18"/>
      <c r="BT254" s="18"/>
      <c r="BU254" s="18"/>
      <c r="BV254" s="90"/>
      <c r="BW254" s="18"/>
      <c r="BX254" s="18"/>
      <c r="BY254" s="33"/>
      <c r="BZ254" s="34"/>
      <c r="CP254" s="24"/>
    </row>
    <row r="255" spans="1:94" ht="15.75" customHeight="1" x14ac:dyDescent="0.25">
      <c r="A255" s="10"/>
      <c r="B255" s="10"/>
      <c r="C255" s="11"/>
      <c r="D255" s="24"/>
      <c r="E255" s="31"/>
      <c r="F255" s="25"/>
      <c r="G255" s="13"/>
      <c r="H255" s="13"/>
      <c r="I255" s="18"/>
      <c r="J255" s="18"/>
      <c r="K255" s="18"/>
      <c r="L255" s="14"/>
      <c r="M255" s="38"/>
      <c r="N255" s="12"/>
      <c r="O255" s="12"/>
      <c r="P255" s="18"/>
      <c r="Q255" s="14"/>
      <c r="R255" s="31"/>
      <c r="S255" s="52"/>
      <c r="T255" s="53"/>
      <c r="U255" s="18"/>
      <c r="V255" s="10"/>
      <c r="W255" s="75"/>
      <c r="X255" s="73"/>
      <c r="Y255" s="73"/>
      <c r="Z255" s="62"/>
      <c r="AA255" s="10"/>
      <c r="AB255" s="33"/>
      <c r="AC255" s="73"/>
      <c r="AD255" s="73"/>
      <c r="AE255" s="62"/>
      <c r="AF255" s="10"/>
      <c r="AG255" s="33"/>
      <c r="AH255" s="73"/>
      <c r="AI255" s="73"/>
      <c r="AJ255" s="72"/>
      <c r="AK255" s="10"/>
      <c r="AL255" s="18"/>
      <c r="AM255" s="17"/>
      <c r="AN255" s="17"/>
      <c r="AO255" s="31"/>
      <c r="AP255" s="10"/>
      <c r="AQ255" s="18"/>
      <c r="AR255" s="17"/>
      <c r="AS255" s="17"/>
      <c r="AT255" s="31"/>
      <c r="AU255" s="10"/>
      <c r="AV255" s="18"/>
      <c r="AW255" s="15"/>
      <c r="AX255" s="16"/>
      <c r="AY255" s="16"/>
      <c r="AZ255" s="16"/>
      <c r="BA255" s="60"/>
      <c r="BB255" s="69"/>
      <c r="BC255" s="69"/>
      <c r="BE255" s="69"/>
      <c r="BF255" s="69"/>
      <c r="BG255" s="69"/>
      <c r="BH255" s="69"/>
      <c r="BI255" s="62"/>
      <c r="BJ255" s="69"/>
      <c r="BK255" s="69"/>
      <c r="BL255" s="69"/>
      <c r="BM255" s="69"/>
      <c r="BO255" s="38"/>
      <c r="BP255" s="38"/>
      <c r="BQ255" s="38"/>
      <c r="BR255" s="38"/>
      <c r="BS255" s="18"/>
      <c r="BT255" s="18"/>
      <c r="BU255" s="18"/>
      <c r="BV255" s="90"/>
      <c r="BW255" s="18"/>
      <c r="BX255" s="18"/>
      <c r="BY255" s="33"/>
      <c r="BZ255" s="34"/>
      <c r="CP255" s="24"/>
    </row>
    <row r="256" spans="1:94" ht="15.75" customHeight="1" x14ac:dyDescent="0.25">
      <c r="A256" s="10"/>
      <c r="B256" s="10"/>
      <c r="C256" s="11"/>
      <c r="D256" s="24"/>
      <c r="E256" s="31"/>
      <c r="F256" s="25"/>
      <c r="G256" s="13"/>
      <c r="H256" s="13"/>
      <c r="I256" s="18"/>
      <c r="J256" s="18"/>
      <c r="K256" s="18"/>
      <c r="L256" s="14"/>
      <c r="M256" s="38"/>
      <c r="N256" s="12"/>
      <c r="O256" s="12"/>
      <c r="P256" s="18"/>
      <c r="Q256" s="14"/>
      <c r="R256" s="31"/>
      <c r="S256" s="52"/>
      <c r="T256" s="53"/>
      <c r="U256" s="18"/>
      <c r="V256" s="10"/>
      <c r="W256" s="75"/>
      <c r="X256" s="73"/>
      <c r="Y256" s="73"/>
      <c r="Z256" s="62"/>
      <c r="AA256" s="10"/>
      <c r="AB256" s="33"/>
      <c r="AC256" s="73"/>
      <c r="AD256" s="73"/>
      <c r="AE256" s="62"/>
      <c r="AF256" s="10"/>
      <c r="AG256" s="33"/>
      <c r="AH256" s="73"/>
      <c r="AI256" s="73"/>
      <c r="AJ256" s="72"/>
      <c r="AK256" s="10"/>
      <c r="AL256" s="18"/>
      <c r="AM256" s="17"/>
      <c r="AN256" s="17"/>
      <c r="AO256" s="31"/>
      <c r="AP256" s="10"/>
      <c r="AQ256" s="18"/>
      <c r="AR256" s="17"/>
      <c r="AS256" s="17"/>
      <c r="AT256" s="31"/>
      <c r="AU256" s="10"/>
      <c r="AV256" s="18"/>
      <c r="AW256" s="15"/>
      <c r="AX256" s="16"/>
      <c r="AY256" s="16"/>
      <c r="AZ256" s="16"/>
      <c r="BA256" s="60"/>
      <c r="BB256" s="69"/>
      <c r="BC256" s="69"/>
      <c r="BE256" s="69"/>
      <c r="BF256" s="69"/>
      <c r="BG256" s="69"/>
      <c r="BH256" s="69"/>
      <c r="BI256" s="62"/>
      <c r="BJ256" s="69"/>
      <c r="BK256" s="69"/>
      <c r="BL256" s="69"/>
      <c r="BM256" s="69"/>
      <c r="BO256" s="38"/>
      <c r="BP256" s="38"/>
      <c r="BQ256" s="38"/>
      <c r="BR256" s="38"/>
      <c r="BS256" s="18"/>
      <c r="BT256" s="18"/>
      <c r="BU256" s="18"/>
      <c r="BV256" s="90"/>
      <c r="BW256" s="18"/>
      <c r="BX256" s="18"/>
      <c r="BY256" s="33"/>
      <c r="BZ256" s="34"/>
      <c r="CP256" s="24"/>
    </row>
    <row r="257" spans="1:94" ht="15.75" customHeight="1" x14ac:dyDescent="0.25">
      <c r="A257" s="10"/>
      <c r="B257" s="10"/>
      <c r="C257" s="11"/>
      <c r="D257" s="24"/>
      <c r="E257" s="31"/>
      <c r="F257" s="25"/>
      <c r="G257" s="13"/>
      <c r="H257" s="13"/>
      <c r="I257" s="18"/>
      <c r="J257" s="18"/>
      <c r="K257" s="18"/>
      <c r="L257" s="14"/>
      <c r="M257" s="38"/>
      <c r="N257" s="12"/>
      <c r="O257" s="12"/>
      <c r="P257" s="18"/>
      <c r="Q257" s="14"/>
      <c r="R257" s="31"/>
      <c r="S257" s="52"/>
      <c r="T257" s="53"/>
      <c r="U257" s="18"/>
      <c r="V257" s="10"/>
      <c r="W257" s="75"/>
      <c r="X257" s="73"/>
      <c r="Y257" s="73"/>
      <c r="Z257" s="62"/>
      <c r="AA257" s="10"/>
      <c r="AB257" s="33"/>
      <c r="AC257" s="73"/>
      <c r="AD257" s="73"/>
      <c r="AE257" s="62"/>
      <c r="AF257" s="10"/>
      <c r="AG257" s="33"/>
      <c r="AH257" s="73"/>
      <c r="AI257" s="73"/>
      <c r="AJ257" s="72"/>
      <c r="AK257" s="10"/>
      <c r="AL257" s="18"/>
      <c r="AM257" s="17"/>
      <c r="AN257" s="17"/>
      <c r="AO257" s="31"/>
      <c r="AP257" s="10"/>
      <c r="AQ257" s="18"/>
      <c r="AR257" s="17"/>
      <c r="AS257" s="17"/>
      <c r="AT257" s="31"/>
      <c r="AU257" s="10"/>
      <c r="AV257" s="18"/>
      <c r="AW257" s="15"/>
      <c r="AX257" s="16"/>
      <c r="AY257" s="16"/>
      <c r="AZ257" s="16"/>
      <c r="BA257" s="60"/>
      <c r="BB257" s="69"/>
      <c r="BC257" s="69"/>
      <c r="BE257" s="69"/>
      <c r="BF257" s="69"/>
      <c r="BG257" s="69"/>
      <c r="BH257" s="69"/>
      <c r="BI257" s="62"/>
      <c r="BJ257" s="69"/>
      <c r="BK257" s="69"/>
      <c r="BL257" s="69"/>
      <c r="BM257" s="69"/>
      <c r="BO257" s="38"/>
      <c r="BP257" s="38"/>
      <c r="BQ257" s="38"/>
      <c r="BR257" s="38"/>
      <c r="BS257" s="18"/>
      <c r="BT257" s="18"/>
      <c r="BU257" s="18"/>
      <c r="BV257" s="90"/>
      <c r="BW257" s="18"/>
      <c r="BX257" s="18"/>
      <c r="BY257" s="33"/>
      <c r="BZ257" s="34"/>
      <c r="CP257" s="24"/>
    </row>
    <row r="258" spans="1:94" ht="15.75" customHeight="1" x14ac:dyDescent="0.25">
      <c r="A258" s="10"/>
      <c r="B258" s="10"/>
      <c r="C258" s="11"/>
      <c r="D258" s="24"/>
      <c r="E258" s="31"/>
      <c r="F258" s="25"/>
      <c r="G258" s="13"/>
      <c r="H258" s="13"/>
      <c r="I258" s="18"/>
      <c r="J258" s="18"/>
      <c r="K258" s="18"/>
      <c r="L258" s="14"/>
      <c r="M258" s="38"/>
      <c r="N258" s="12"/>
      <c r="O258" s="12"/>
      <c r="P258" s="18"/>
      <c r="Q258" s="14"/>
      <c r="R258" s="31"/>
      <c r="S258" s="52"/>
      <c r="T258" s="53"/>
      <c r="U258" s="18"/>
      <c r="V258" s="10"/>
      <c r="W258" s="75"/>
      <c r="X258" s="73"/>
      <c r="Y258" s="73"/>
      <c r="Z258" s="62"/>
      <c r="AA258" s="10"/>
      <c r="AB258" s="33"/>
      <c r="AC258" s="73"/>
      <c r="AD258" s="73"/>
      <c r="AE258" s="62"/>
      <c r="AF258" s="10"/>
      <c r="AG258" s="33"/>
      <c r="AH258" s="73"/>
      <c r="AI258" s="73"/>
      <c r="AJ258" s="72"/>
      <c r="AK258" s="10"/>
      <c r="AL258" s="18"/>
      <c r="AM258" s="17"/>
      <c r="AN258" s="17"/>
      <c r="AO258" s="31"/>
      <c r="AP258" s="10"/>
      <c r="AQ258" s="18"/>
      <c r="AR258" s="17"/>
      <c r="AS258" s="17"/>
      <c r="AT258" s="31"/>
      <c r="AU258" s="10"/>
      <c r="AV258" s="18"/>
      <c r="AW258" s="15"/>
      <c r="AX258" s="16"/>
      <c r="AY258" s="16"/>
      <c r="AZ258" s="16"/>
      <c r="BA258" s="60"/>
      <c r="BB258" s="69"/>
      <c r="BC258" s="69"/>
      <c r="BE258" s="69"/>
      <c r="BF258" s="69"/>
      <c r="BG258" s="69"/>
      <c r="BH258" s="69"/>
      <c r="BI258" s="62"/>
      <c r="BJ258" s="69"/>
      <c r="BK258" s="69"/>
      <c r="BL258" s="69"/>
      <c r="BM258" s="69"/>
      <c r="BO258" s="38"/>
      <c r="BP258" s="38"/>
      <c r="BQ258" s="38"/>
      <c r="BR258" s="38"/>
      <c r="BS258" s="18"/>
      <c r="BT258" s="18"/>
      <c r="BU258" s="18"/>
      <c r="BV258" s="90"/>
      <c r="BW258" s="18"/>
      <c r="BX258" s="18"/>
      <c r="BY258" s="33"/>
      <c r="BZ258" s="34"/>
      <c r="CP258" s="24"/>
    </row>
    <row r="259" spans="1:94" ht="15.75" customHeight="1" x14ac:dyDescent="0.25">
      <c r="A259" s="10"/>
      <c r="B259" s="10"/>
      <c r="C259" s="11"/>
      <c r="D259" s="24"/>
      <c r="E259" s="31"/>
      <c r="F259" s="25"/>
      <c r="G259" s="13"/>
      <c r="H259" s="13"/>
      <c r="I259" s="18"/>
      <c r="J259" s="18"/>
      <c r="K259" s="18"/>
      <c r="L259" s="14"/>
      <c r="M259" s="38"/>
      <c r="N259" s="12"/>
      <c r="O259" s="12"/>
      <c r="P259" s="18"/>
      <c r="Q259" s="14"/>
      <c r="R259" s="31"/>
      <c r="S259" s="52"/>
      <c r="T259" s="53"/>
      <c r="U259" s="18"/>
      <c r="V259" s="10"/>
      <c r="W259" s="75"/>
      <c r="X259" s="73"/>
      <c r="Y259" s="73"/>
      <c r="Z259" s="62"/>
      <c r="AA259" s="10"/>
      <c r="AB259" s="33"/>
      <c r="AC259" s="73"/>
      <c r="AD259" s="73"/>
      <c r="AE259" s="62"/>
      <c r="AF259" s="10"/>
      <c r="AG259" s="33"/>
      <c r="AH259" s="73"/>
      <c r="AI259" s="73"/>
      <c r="AJ259" s="72"/>
      <c r="AK259" s="10"/>
      <c r="AL259" s="18"/>
      <c r="AM259" s="17"/>
      <c r="AN259" s="17"/>
      <c r="AO259" s="31"/>
      <c r="AP259" s="10"/>
      <c r="AQ259" s="18"/>
      <c r="AR259" s="17"/>
      <c r="AS259" s="17"/>
      <c r="AT259" s="31"/>
      <c r="AU259" s="10"/>
      <c r="AV259" s="18"/>
      <c r="AW259" s="15"/>
      <c r="AX259" s="16"/>
      <c r="AY259" s="16"/>
      <c r="AZ259" s="16"/>
      <c r="BA259" s="60"/>
      <c r="BB259" s="69"/>
      <c r="BC259" s="69"/>
      <c r="BE259" s="69"/>
      <c r="BF259" s="69"/>
      <c r="BG259" s="69"/>
      <c r="BH259" s="69"/>
      <c r="BI259" s="62"/>
      <c r="BJ259" s="69"/>
      <c r="BK259" s="69"/>
      <c r="BL259" s="69"/>
      <c r="BM259" s="69"/>
      <c r="BO259" s="38"/>
      <c r="BP259" s="38"/>
      <c r="BQ259" s="38"/>
      <c r="BR259" s="38"/>
      <c r="BS259" s="18"/>
      <c r="BT259" s="18"/>
      <c r="BU259" s="18"/>
      <c r="BV259" s="90"/>
      <c r="BW259" s="18"/>
      <c r="BX259" s="18"/>
      <c r="BY259" s="33"/>
      <c r="BZ259" s="34"/>
      <c r="CP259" s="24"/>
    </row>
    <row r="260" spans="1:94" ht="15.75" customHeight="1" x14ac:dyDescent="0.25">
      <c r="A260" s="10"/>
      <c r="B260" s="10"/>
      <c r="C260" s="11"/>
      <c r="D260" s="24"/>
      <c r="E260" s="31"/>
      <c r="F260" s="25"/>
      <c r="G260" s="13"/>
      <c r="H260" s="13"/>
      <c r="I260" s="18"/>
      <c r="J260" s="18"/>
      <c r="K260" s="18"/>
      <c r="L260" s="14"/>
      <c r="M260" s="38"/>
      <c r="N260" s="12"/>
      <c r="O260" s="12"/>
      <c r="P260" s="18"/>
      <c r="Q260" s="14"/>
      <c r="R260" s="31"/>
      <c r="S260" s="52"/>
      <c r="T260" s="53"/>
      <c r="U260" s="18"/>
      <c r="V260" s="10"/>
      <c r="W260" s="75"/>
      <c r="X260" s="73"/>
      <c r="Y260" s="73"/>
      <c r="Z260" s="62"/>
      <c r="AA260" s="10"/>
      <c r="AB260" s="33"/>
      <c r="AC260" s="73"/>
      <c r="AD260" s="73"/>
      <c r="AE260" s="62"/>
      <c r="AF260" s="10"/>
      <c r="AG260" s="33"/>
      <c r="AH260" s="73"/>
      <c r="AI260" s="73"/>
      <c r="AJ260" s="72"/>
      <c r="AK260" s="10"/>
      <c r="AL260" s="18"/>
      <c r="AM260" s="17"/>
      <c r="AN260" s="17"/>
      <c r="AO260" s="31"/>
      <c r="AP260" s="10"/>
      <c r="AQ260" s="18"/>
      <c r="AR260" s="17"/>
      <c r="AS260" s="17"/>
      <c r="AT260" s="31"/>
      <c r="AU260" s="10"/>
      <c r="AV260" s="18"/>
      <c r="AW260" s="15"/>
      <c r="AX260" s="16"/>
      <c r="AY260" s="16"/>
      <c r="AZ260" s="16"/>
      <c r="BA260" s="60"/>
      <c r="BB260" s="69"/>
      <c r="BC260" s="69"/>
      <c r="BE260" s="69"/>
      <c r="BF260" s="69"/>
      <c r="BG260" s="69"/>
      <c r="BH260" s="69"/>
      <c r="BI260" s="62"/>
      <c r="BJ260" s="69"/>
      <c r="BK260" s="69"/>
      <c r="BL260" s="69"/>
      <c r="BM260" s="69"/>
      <c r="BO260" s="38"/>
      <c r="BP260" s="38"/>
      <c r="BQ260" s="38"/>
      <c r="BR260" s="38"/>
      <c r="BS260" s="18"/>
      <c r="BT260" s="18"/>
      <c r="BU260" s="18"/>
      <c r="BV260" s="90"/>
      <c r="BW260" s="18"/>
      <c r="BX260" s="18"/>
      <c r="BY260" s="33"/>
      <c r="BZ260" s="34"/>
      <c r="CP260" s="24"/>
    </row>
    <row r="261" spans="1:94" ht="15.75" customHeight="1" x14ac:dyDescent="0.25">
      <c r="A261" s="10"/>
      <c r="B261" s="10"/>
      <c r="C261" s="11"/>
      <c r="D261" s="24"/>
      <c r="E261" s="31"/>
      <c r="F261" s="25"/>
      <c r="G261" s="13"/>
      <c r="H261" s="13"/>
      <c r="I261" s="18"/>
      <c r="J261" s="18"/>
      <c r="K261" s="18"/>
      <c r="L261" s="14"/>
      <c r="M261" s="38"/>
      <c r="N261" s="12"/>
      <c r="O261" s="12"/>
      <c r="P261" s="18"/>
      <c r="Q261" s="14"/>
      <c r="R261" s="31"/>
      <c r="S261" s="52"/>
      <c r="T261" s="53"/>
      <c r="U261" s="18"/>
      <c r="V261" s="10"/>
      <c r="W261" s="75"/>
      <c r="X261" s="73"/>
      <c r="Y261" s="73"/>
      <c r="Z261" s="62"/>
      <c r="AA261" s="10"/>
      <c r="AB261" s="33"/>
      <c r="AC261" s="73"/>
      <c r="AD261" s="73"/>
      <c r="AE261" s="62"/>
      <c r="AF261" s="10"/>
      <c r="AG261" s="33"/>
      <c r="AH261" s="73"/>
      <c r="AI261" s="73"/>
      <c r="AJ261" s="72"/>
      <c r="AK261" s="10"/>
      <c r="AL261" s="18"/>
      <c r="AM261" s="17"/>
      <c r="AN261" s="17"/>
      <c r="AO261" s="31"/>
      <c r="AP261" s="10"/>
      <c r="AQ261" s="18"/>
      <c r="AR261" s="17"/>
      <c r="AS261" s="17"/>
      <c r="AT261" s="31"/>
      <c r="AU261" s="10"/>
      <c r="AV261" s="18"/>
      <c r="AW261" s="15"/>
      <c r="AX261" s="16"/>
      <c r="AY261" s="16"/>
      <c r="AZ261" s="16"/>
      <c r="BA261" s="60"/>
      <c r="BB261" s="69"/>
      <c r="BC261" s="69"/>
      <c r="BE261" s="69"/>
      <c r="BF261" s="69"/>
      <c r="BG261" s="69"/>
      <c r="BH261" s="69"/>
      <c r="BI261" s="62"/>
      <c r="BJ261" s="69"/>
      <c r="BK261" s="69"/>
      <c r="BL261" s="69"/>
      <c r="BM261" s="69"/>
      <c r="BO261" s="38"/>
      <c r="BP261" s="38"/>
      <c r="BQ261" s="38"/>
      <c r="BR261" s="38"/>
      <c r="BS261" s="18"/>
      <c r="BT261" s="18"/>
      <c r="BU261" s="18"/>
      <c r="BV261" s="90"/>
      <c r="BW261" s="18"/>
      <c r="BX261" s="18"/>
      <c r="BY261" s="33"/>
      <c r="BZ261" s="34"/>
      <c r="CP261" s="24"/>
    </row>
    <row r="262" spans="1:94" ht="15.75" customHeight="1" x14ac:dyDescent="0.25">
      <c r="A262" s="10"/>
      <c r="B262" s="10"/>
      <c r="C262" s="11"/>
      <c r="D262" s="24"/>
      <c r="E262" s="31"/>
      <c r="F262" s="25"/>
      <c r="G262" s="13"/>
      <c r="H262" s="13"/>
      <c r="I262" s="18"/>
      <c r="J262" s="18"/>
      <c r="K262" s="18"/>
      <c r="L262" s="14"/>
      <c r="M262" s="38"/>
      <c r="N262" s="12"/>
      <c r="O262" s="12"/>
      <c r="P262" s="18"/>
      <c r="Q262" s="14"/>
      <c r="R262" s="31"/>
      <c r="S262" s="52"/>
      <c r="T262" s="53"/>
      <c r="U262" s="18"/>
      <c r="V262" s="10"/>
      <c r="W262" s="75"/>
      <c r="X262" s="73"/>
      <c r="Y262" s="73"/>
      <c r="Z262" s="62"/>
      <c r="AA262" s="10"/>
      <c r="AB262" s="33"/>
      <c r="AC262" s="73"/>
      <c r="AD262" s="73"/>
      <c r="AE262" s="62"/>
      <c r="AF262" s="10"/>
      <c r="AG262" s="33"/>
      <c r="AH262" s="73"/>
      <c r="AI262" s="73"/>
      <c r="AJ262" s="72"/>
      <c r="AK262" s="10"/>
      <c r="AL262" s="18"/>
      <c r="AM262" s="17"/>
      <c r="AN262" s="17"/>
      <c r="AO262" s="31"/>
      <c r="AP262" s="10"/>
      <c r="AQ262" s="18"/>
      <c r="AR262" s="17"/>
      <c r="AS262" s="17"/>
      <c r="AT262" s="31"/>
      <c r="AU262" s="10"/>
      <c r="AV262" s="18"/>
      <c r="AW262" s="15"/>
      <c r="AX262" s="16"/>
      <c r="AY262" s="16"/>
      <c r="AZ262" s="16"/>
      <c r="BA262" s="60"/>
      <c r="BB262" s="69"/>
      <c r="BC262" s="69"/>
      <c r="BE262" s="69"/>
      <c r="BF262" s="69"/>
      <c r="BG262" s="69"/>
      <c r="BH262" s="69"/>
      <c r="BI262" s="62"/>
      <c r="BJ262" s="69"/>
      <c r="BK262" s="69"/>
      <c r="BL262" s="69"/>
      <c r="BM262" s="69"/>
      <c r="BO262" s="38"/>
      <c r="BP262" s="38"/>
      <c r="BQ262" s="38"/>
      <c r="BR262" s="38"/>
      <c r="BS262" s="18"/>
      <c r="BT262" s="18"/>
      <c r="BU262" s="18"/>
      <c r="BV262" s="90"/>
      <c r="BW262" s="18"/>
      <c r="BX262" s="18"/>
      <c r="BY262" s="33"/>
      <c r="BZ262" s="34"/>
      <c r="CP262" s="24"/>
    </row>
    <row r="263" spans="1:94" ht="15.75" customHeight="1" x14ac:dyDescent="0.25">
      <c r="A263" s="10"/>
      <c r="B263" s="10"/>
      <c r="C263" s="11"/>
      <c r="D263" s="24"/>
      <c r="E263" s="31"/>
      <c r="F263" s="25"/>
      <c r="G263" s="13"/>
      <c r="H263" s="13"/>
      <c r="I263" s="18"/>
      <c r="J263" s="18"/>
      <c r="K263" s="18"/>
      <c r="L263" s="14"/>
      <c r="M263" s="38"/>
      <c r="N263" s="12"/>
      <c r="O263" s="12"/>
      <c r="P263" s="18"/>
      <c r="Q263" s="14"/>
      <c r="R263" s="31"/>
      <c r="S263" s="52"/>
      <c r="T263" s="53"/>
      <c r="U263" s="18"/>
      <c r="V263" s="10"/>
      <c r="W263" s="75"/>
      <c r="X263" s="73"/>
      <c r="Y263" s="73"/>
      <c r="Z263" s="62"/>
      <c r="AA263" s="10"/>
      <c r="AB263" s="33"/>
      <c r="AC263" s="73"/>
      <c r="AD263" s="73"/>
      <c r="AE263" s="62"/>
      <c r="AF263" s="10"/>
      <c r="AG263" s="33"/>
      <c r="AH263" s="73"/>
      <c r="AI263" s="73"/>
      <c r="AJ263" s="72"/>
      <c r="AK263" s="10"/>
      <c r="AL263" s="18"/>
      <c r="AM263" s="17"/>
      <c r="AN263" s="17"/>
      <c r="AO263" s="31"/>
      <c r="AP263" s="10"/>
      <c r="AQ263" s="18"/>
      <c r="AR263" s="17"/>
      <c r="AS263" s="17"/>
      <c r="AT263" s="31"/>
      <c r="AU263" s="10"/>
      <c r="AV263" s="18"/>
      <c r="AW263" s="15"/>
      <c r="AX263" s="16"/>
      <c r="AY263" s="16"/>
      <c r="AZ263" s="16"/>
      <c r="BA263" s="60"/>
      <c r="BB263" s="69"/>
      <c r="BC263" s="69"/>
      <c r="BE263" s="69"/>
      <c r="BF263" s="69"/>
      <c r="BG263" s="69"/>
      <c r="BH263" s="69"/>
      <c r="BI263" s="62"/>
      <c r="BJ263" s="69"/>
      <c r="BK263" s="69"/>
      <c r="BL263" s="69"/>
      <c r="BM263" s="69"/>
      <c r="BO263" s="38"/>
      <c r="BP263" s="38"/>
      <c r="BQ263" s="38"/>
      <c r="BR263" s="38"/>
      <c r="BS263" s="18"/>
      <c r="BT263" s="18"/>
      <c r="BU263" s="18"/>
      <c r="BV263" s="90"/>
      <c r="BW263" s="18"/>
      <c r="BX263" s="18"/>
      <c r="BY263" s="33"/>
      <c r="BZ263" s="34"/>
      <c r="CP263" s="24"/>
    </row>
    <row r="264" spans="1:94" ht="15.75" customHeight="1" x14ac:dyDescent="0.25">
      <c r="A264" s="10"/>
      <c r="B264" s="10"/>
      <c r="C264" s="11"/>
      <c r="D264" s="24"/>
      <c r="E264" s="31"/>
      <c r="F264" s="25"/>
      <c r="G264" s="13"/>
      <c r="H264" s="13"/>
      <c r="I264" s="18"/>
      <c r="J264" s="18"/>
      <c r="K264" s="18"/>
      <c r="L264" s="14"/>
      <c r="M264" s="38"/>
      <c r="N264" s="12"/>
      <c r="O264" s="12"/>
      <c r="P264" s="18"/>
      <c r="Q264" s="14"/>
      <c r="R264" s="31"/>
      <c r="S264" s="52"/>
      <c r="T264" s="53"/>
      <c r="U264" s="18"/>
      <c r="V264" s="10"/>
      <c r="W264" s="75"/>
      <c r="X264" s="73"/>
      <c r="Y264" s="73"/>
      <c r="Z264" s="62"/>
      <c r="AA264" s="10"/>
      <c r="AB264" s="33"/>
      <c r="AC264" s="73"/>
      <c r="AD264" s="73"/>
      <c r="AE264" s="62"/>
      <c r="AF264" s="10"/>
      <c r="AG264" s="33"/>
      <c r="AH264" s="73"/>
      <c r="AI264" s="73"/>
      <c r="AJ264" s="72"/>
      <c r="AK264" s="10"/>
      <c r="AL264" s="18"/>
      <c r="AM264" s="17"/>
      <c r="AN264" s="17"/>
      <c r="AO264" s="31"/>
      <c r="AP264" s="10"/>
      <c r="AQ264" s="18"/>
      <c r="AR264" s="17"/>
      <c r="AS264" s="17"/>
      <c r="AT264" s="31"/>
      <c r="AU264" s="10"/>
      <c r="AV264" s="18"/>
      <c r="AW264" s="15"/>
      <c r="AX264" s="16"/>
      <c r="AY264" s="16"/>
      <c r="AZ264" s="16"/>
      <c r="BA264" s="60"/>
      <c r="BB264" s="69"/>
      <c r="BC264" s="69"/>
      <c r="BE264" s="69"/>
      <c r="BF264" s="69"/>
      <c r="BG264" s="69"/>
      <c r="BH264" s="69"/>
      <c r="BI264" s="62"/>
      <c r="BJ264" s="69"/>
      <c r="BK264" s="69"/>
      <c r="BL264" s="69"/>
      <c r="BM264" s="69"/>
      <c r="BO264" s="38"/>
      <c r="BP264" s="38"/>
      <c r="BQ264" s="38"/>
      <c r="BR264" s="38"/>
      <c r="BS264" s="18"/>
      <c r="BT264" s="18"/>
      <c r="BU264" s="18"/>
      <c r="BV264" s="90"/>
      <c r="BW264" s="18"/>
      <c r="BX264" s="18"/>
      <c r="BY264" s="33"/>
      <c r="BZ264" s="34"/>
      <c r="CP264" s="24"/>
    </row>
    <row r="265" spans="1:94" ht="15.75" customHeight="1" x14ac:dyDescent="0.25">
      <c r="A265" s="10"/>
      <c r="B265" s="10"/>
      <c r="C265" s="11"/>
      <c r="D265" s="24"/>
      <c r="E265" s="31"/>
      <c r="F265" s="25"/>
      <c r="G265" s="13"/>
      <c r="H265" s="13"/>
      <c r="I265" s="18"/>
      <c r="J265" s="18"/>
      <c r="K265" s="18"/>
      <c r="L265" s="14"/>
      <c r="M265" s="38"/>
      <c r="N265" s="12"/>
      <c r="O265" s="12"/>
      <c r="P265" s="18"/>
      <c r="Q265" s="14"/>
      <c r="R265" s="31"/>
      <c r="S265" s="52"/>
      <c r="T265" s="53"/>
      <c r="U265" s="18"/>
      <c r="V265" s="10"/>
      <c r="W265" s="75"/>
      <c r="X265" s="73"/>
      <c r="Y265" s="73"/>
      <c r="Z265" s="62"/>
      <c r="AA265" s="10"/>
      <c r="AB265" s="33"/>
      <c r="AC265" s="73"/>
      <c r="AD265" s="73"/>
      <c r="AE265" s="62"/>
      <c r="AF265" s="10"/>
      <c r="AG265" s="33"/>
      <c r="AH265" s="73"/>
      <c r="AI265" s="73"/>
      <c r="AJ265" s="72"/>
      <c r="AK265" s="10"/>
      <c r="AL265" s="18"/>
      <c r="AM265" s="17"/>
      <c r="AN265" s="17"/>
      <c r="AO265" s="31"/>
      <c r="AP265" s="10"/>
      <c r="AQ265" s="18"/>
      <c r="AR265" s="17"/>
      <c r="AS265" s="17"/>
      <c r="AT265" s="31"/>
      <c r="AU265" s="10"/>
      <c r="AV265" s="18"/>
      <c r="AW265" s="15"/>
      <c r="AX265" s="16"/>
      <c r="AY265" s="16"/>
      <c r="AZ265" s="16"/>
      <c r="BA265" s="60"/>
      <c r="BB265" s="69"/>
      <c r="BC265" s="69"/>
      <c r="BE265" s="69"/>
      <c r="BF265" s="69"/>
      <c r="BG265" s="69"/>
      <c r="BH265" s="69"/>
      <c r="BI265" s="62"/>
      <c r="BJ265" s="69"/>
      <c r="BK265" s="69"/>
      <c r="BL265" s="69"/>
      <c r="BM265" s="69"/>
      <c r="BO265" s="38"/>
      <c r="BP265" s="38"/>
      <c r="BQ265" s="38"/>
      <c r="BR265" s="38"/>
      <c r="BS265" s="18"/>
      <c r="BT265" s="18"/>
      <c r="BU265" s="18"/>
      <c r="BV265" s="90"/>
      <c r="BW265" s="18"/>
      <c r="BX265" s="18"/>
      <c r="BY265" s="33"/>
      <c r="BZ265" s="34"/>
      <c r="CP265" s="24"/>
    </row>
    <row r="266" spans="1:94" ht="15.75" customHeight="1" x14ac:dyDescent="0.25">
      <c r="A266" s="10"/>
      <c r="B266" s="10"/>
      <c r="C266" s="11"/>
      <c r="D266" s="24"/>
      <c r="E266" s="31"/>
      <c r="F266" s="25"/>
      <c r="G266" s="13"/>
      <c r="H266" s="13"/>
      <c r="I266" s="18"/>
      <c r="J266" s="18"/>
      <c r="K266" s="18"/>
      <c r="L266" s="14"/>
      <c r="M266" s="38"/>
      <c r="N266" s="12"/>
      <c r="O266" s="12"/>
      <c r="P266" s="18"/>
      <c r="Q266" s="14"/>
      <c r="R266" s="31"/>
      <c r="S266" s="52"/>
      <c r="T266" s="53"/>
      <c r="U266" s="18"/>
      <c r="V266" s="10"/>
      <c r="W266" s="75"/>
      <c r="X266" s="73"/>
      <c r="Y266" s="73"/>
      <c r="Z266" s="62"/>
      <c r="AA266" s="10"/>
      <c r="AB266" s="33"/>
      <c r="AC266" s="73"/>
      <c r="AD266" s="73"/>
      <c r="AE266" s="62"/>
      <c r="AF266" s="10"/>
      <c r="AG266" s="33"/>
      <c r="AH266" s="73"/>
      <c r="AI266" s="73"/>
      <c r="AJ266" s="72"/>
      <c r="AK266" s="10"/>
      <c r="AL266" s="18"/>
      <c r="AM266" s="17"/>
      <c r="AN266" s="17"/>
      <c r="AO266" s="31"/>
      <c r="AP266" s="10"/>
      <c r="AQ266" s="18"/>
      <c r="AR266" s="17"/>
      <c r="AS266" s="17"/>
      <c r="AT266" s="31"/>
      <c r="AU266" s="10"/>
      <c r="AV266" s="18"/>
      <c r="AW266" s="15"/>
      <c r="AX266" s="16"/>
      <c r="AY266" s="16"/>
      <c r="AZ266" s="16"/>
      <c r="BA266" s="60"/>
      <c r="BB266" s="69"/>
      <c r="BC266" s="69"/>
      <c r="BE266" s="69"/>
      <c r="BF266" s="69"/>
      <c r="BG266" s="69"/>
      <c r="BH266" s="69"/>
      <c r="BI266" s="62"/>
      <c r="BJ266" s="69"/>
      <c r="BK266" s="69"/>
      <c r="BL266" s="69"/>
      <c r="BM266" s="69"/>
      <c r="BO266" s="38"/>
      <c r="BP266" s="38"/>
      <c r="BQ266" s="38"/>
      <c r="BR266" s="38"/>
      <c r="BS266" s="18"/>
      <c r="BT266" s="18"/>
      <c r="BU266" s="18"/>
      <c r="BV266" s="90"/>
      <c r="BW266" s="18"/>
      <c r="BX266" s="18"/>
      <c r="BY266" s="33"/>
      <c r="BZ266" s="34"/>
      <c r="CP266" s="24"/>
    </row>
    <row r="267" spans="1:94" ht="15.75" customHeight="1" x14ac:dyDescent="0.25">
      <c r="A267" s="10"/>
      <c r="B267" s="10"/>
      <c r="C267" s="11"/>
      <c r="D267" s="24"/>
      <c r="E267" s="31"/>
      <c r="F267" s="25"/>
      <c r="G267" s="13"/>
      <c r="H267" s="13"/>
      <c r="I267" s="18"/>
      <c r="J267" s="18"/>
      <c r="K267" s="18"/>
      <c r="L267" s="14"/>
      <c r="M267" s="38"/>
      <c r="N267" s="12"/>
      <c r="O267" s="12"/>
      <c r="P267" s="18"/>
      <c r="Q267" s="14"/>
      <c r="R267" s="31"/>
      <c r="S267" s="52"/>
      <c r="T267" s="53"/>
      <c r="U267" s="18"/>
      <c r="V267" s="10"/>
      <c r="W267" s="75"/>
      <c r="X267" s="73"/>
      <c r="Y267" s="73"/>
      <c r="Z267" s="62"/>
      <c r="AA267" s="10"/>
      <c r="AB267" s="33"/>
      <c r="AC267" s="73"/>
      <c r="AD267" s="73"/>
      <c r="AE267" s="62"/>
      <c r="AF267" s="10"/>
      <c r="AG267" s="33"/>
      <c r="AH267" s="73"/>
      <c r="AI267" s="73"/>
      <c r="AJ267" s="72"/>
      <c r="AK267" s="10"/>
      <c r="AL267" s="18"/>
      <c r="AM267" s="17"/>
      <c r="AN267" s="17"/>
      <c r="AO267" s="31"/>
      <c r="AP267" s="10"/>
      <c r="AQ267" s="18"/>
      <c r="AR267" s="17"/>
      <c r="AS267" s="17"/>
      <c r="AT267" s="31"/>
      <c r="AU267" s="10"/>
      <c r="AV267" s="18"/>
      <c r="AW267" s="15"/>
      <c r="AX267" s="16"/>
      <c r="AY267" s="16"/>
      <c r="AZ267" s="16"/>
      <c r="BA267" s="60"/>
      <c r="BB267" s="69"/>
      <c r="BC267" s="69"/>
      <c r="BE267" s="69"/>
      <c r="BF267" s="69"/>
      <c r="BG267" s="69"/>
      <c r="BH267" s="69"/>
      <c r="BI267" s="62"/>
      <c r="BJ267" s="69"/>
      <c r="BK267" s="69"/>
      <c r="BL267" s="69"/>
      <c r="BM267" s="69"/>
      <c r="BO267" s="38"/>
      <c r="BP267" s="38"/>
      <c r="BQ267" s="38"/>
      <c r="BR267" s="38"/>
      <c r="BS267" s="18"/>
      <c r="BT267" s="18"/>
      <c r="BU267" s="18"/>
      <c r="BV267" s="90"/>
      <c r="BW267" s="18"/>
      <c r="BX267" s="18"/>
      <c r="BY267" s="33"/>
      <c r="BZ267" s="34"/>
      <c r="CP267" s="24"/>
    </row>
    <row r="268" spans="1:94" ht="15.75" customHeight="1" x14ac:dyDescent="0.25">
      <c r="A268" s="10"/>
      <c r="B268" s="10"/>
      <c r="C268" s="11"/>
      <c r="D268" s="24"/>
      <c r="E268" s="31"/>
      <c r="F268" s="25"/>
      <c r="G268" s="13"/>
      <c r="H268" s="13"/>
      <c r="I268" s="18"/>
      <c r="J268" s="18"/>
      <c r="K268" s="18"/>
      <c r="L268" s="14"/>
      <c r="M268" s="38"/>
      <c r="N268" s="12"/>
      <c r="O268" s="12"/>
      <c r="P268" s="18"/>
      <c r="Q268" s="14"/>
      <c r="R268" s="31"/>
      <c r="S268" s="52"/>
      <c r="T268" s="53"/>
      <c r="U268" s="18"/>
      <c r="V268" s="10"/>
      <c r="W268" s="75"/>
      <c r="X268" s="73"/>
      <c r="Y268" s="73"/>
      <c r="Z268" s="62"/>
      <c r="AA268" s="10"/>
      <c r="AB268" s="33"/>
      <c r="AC268" s="73"/>
      <c r="AD268" s="73"/>
      <c r="AE268" s="62"/>
      <c r="AF268" s="10"/>
      <c r="AG268" s="33"/>
      <c r="AH268" s="73"/>
      <c r="AI268" s="73"/>
      <c r="AJ268" s="72"/>
      <c r="AK268" s="10"/>
      <c r="AL268" s="18"/>
      <c r="AM268" s="17"/>
      <c r="AN268" s="17"/>
      <c r="AO268" s="31"/>
      <c r="AP268" s="10"/>
      <c r="AQ268" s="18"/>
      <c r="AR268" s="17"/>
      <c r="AS268" s="17"/>
      <c r="AT268" s="31"/>
      <c r="AU268" s="10"/>
      <c r="AV268" s="18"/>
      <c r="AW268" s="15"/>
      <c r="AX268" s="16"/>
      <c r="AY268" s="16"/>
      <c r="AZ268" s="16"/>
      <c r="BA268" s="60"/>
      <c r="BB268" s="69"/>
      <c r="BC268" s="69"/>
      <c r="BE268" s="69"/>
      <c r="BF268" s="69"/>
      <c r="BG268" s="69"/>
      <c r="BH268" s="69"/>
      <c r="BI268" s="62"/>
      <c r="BJ268" s="69"/>
      <c r="BK268" s="69"/>
      <c r="BL268" s="69"/>
      <c r="BM268" s="69"/>
      <c r="BO268" s="38"/>
      <c r="BP268" s="38"/>
      <c r="BQ268" s="38"/>
      <c r="BR268" s="38"/>
      <c r="BS268" s="18"/>
      <c r="BT268" s="18"/>
      <c r="BU268" s="18"/>
      <c r="BV268" s="90"/>
      <c r="BW268" s="18"/>
      <c r="BX268" s="18"/>
      <c r="BY268" s="33"/>
      <c r="BZ268" s="34"/>
      <c r="CP268" s="24"/>
    </row>
    <row r="269" spans="1:94" ht="15.75" customHeight="1" x14ac:dyDescent="0.25">
      <c r="A269" s="10"/>
      <c r="B269" s="10"/>
      <c r="C269" s="11"/>
      <c r="D269" s="24"/>
      <c r="E269" s="31"/>
      <c r="F269" s="25"/>
      <c r="G269" s="13"/>
      <c r="H269" s="13"/>
      <c r="I269" s="18"/>
      <c r="J269" s="18"/>
      <c r="K269" s="18"/>
      <c r="L269" s="14"/>
      <c r="M269" s="38"/>
      <c r="N269" s="12"/>
      <c r="O269" s="12"/>
      <c r="P269" s="18"/>
      <c r="Q269" s="14"/>
      <c r="R269" s="31"/>
      <c r="S269" s="52"/>
      <c r="T269" s="53"/>
      <c r="U269" s="18"/>
      <c r="V269" s="10"/>
      <c r="W269" s="75"/>
      <c r="X269" s="73"/>
      <c r="Y269" s="73"/>
      <c r="Z269" s="62"/>
      <c r="AA269" s="10"/>
      <c r="AB269" s="33"/>
      <c r="AC269" s="73"/>
      <c r="AD269" s="73"/>
      <c r="AE269" s="62"/>
      <c r="AF269" s="10"/>
      <c r="AG269" s="33"/>
      <c r="AH269" s="73"/>
      <c r="AI269" s="73"/>
      <c r="AJ269" s="72"/>
      <c r="AK269" s="10"/>
      <c r="AL269" s="18"/>
      <c r="AM269" s="17"/>
      <c r="AN269" s="17"/>
      <c r="AO269" s="31"/>
      <c r="AP269" s="10"/>
      <c r="AQ269" s="18"/>
      <c r="AR269" s="17"/>
      <c r="AS269" s="17"/>
      <c r="AT269" s="31"/>
      <c r="AU269" s="10"/>
      <c r="AV269" s="18"/>
      <c r="AW269" s="15"/>
      <c r="AX269" s="16"/>
      <c r="AY269" s="16"/>
      <c r="AZ269" s="16"/>
      <c r="BA269" s="60"/>
      <c r="BB269" s="69"/>
      <c r="BC269" s="69"/>
      <c r="BE269" s="69"/>
      <c r="BF269" s="69"/>
      <c r="BG269" s="69"/>
      <c r="BH269" s="69"/>
      <c r="BI269" s="62"/>
      <c r="BJ269" s="69"/>
      <c r="BK269" s="69"/>
      <c r="BL269" s="69"/>
      <c r="BM269" s="69"/>
      <c r="BO269" s="38"/>
      <c r="BP269" s="38"/>
      <c r="BQ269" s="38"/>
      <c r="BR269" s="38"/>
      <c r="BS269" s="18"/>
      <c r="BT269" s="18"/>
      <c r="BU269" s="18"/>
      <c r="BV269" s="90"/>
      <c r="BW269" s="18"/>
      <c r="BX269" s="18"/>
      <c r="BY269" s="33"/>
      <c r="BZ269" s="34"/>
      <c r="CP269" s="24"/>
    </row>
    <row r="270" spans="1:94" ht="15.75" customHeight="1" x14ac:dyDescent="0.25">
      <c r="A270" s="10"/>
      <c r="B270" s="10"/>
      <c r="C270" s="11"/>
      <c r="D270" s="24"/>
      <c r="E270" s="31"/>
      <c r="F270" s="25"/>
      <c r="G270" s="13"/>
      <c r="H270" s="13"/>
      <c r="I270" s="18"/>
      <c r="J270" s="18"/>
      <c r="K270" s="18"/>
      <c r="L270" s="14"/>
      <c r="M270" s="38"/>
      <c r="N270" s="12"/>
      <c r="O270" s="12"/>
      <c r="P270" s="18"/>
      <c r="Q270" s="14"/>
      <c r="R270" s="31"/>
      <c r="S270" s="52"/>
      <c r="T270" s="53"/>
      <c r="U270" s="18"/>
      <c r="V270" s="10"/>
      <c r="W270" s="75"/>
      <c r="X270" s="73"/>
      <c r="Y270" s="73"/>
      <c r="Z270" s="62"/>
      <c r="AA270" s="10"/>
      <c r="AB270" s="33"/>
      <c r="AC270" s="73"/>
      <c r="AD270" s="73"/>
      <c r="AE270" s="62"/>
      <c r="AF270" s="10"/>
      <c r="AG270" s="33"/>
      <c r="AH270" s="73"/>
      <c r="AI270" s="73"/>
      <c r="AJ270" s="72"/>
      <c r="AK270" s="10"/>
      <c r="AL270" s="18"/>
      <c r="AM270" s="17"/>
      <c r="AN270" s="17"/>
      <c r="AO270" s="31"/>
      <c r="AP270" s="10"/>
      <c r="AQ270" s="18"/>
      <c r="AR270" s="17"/>
      <c r="AS270" s="17"/>
      <c r="AT270" s="31"/>
      <c r="AU270" s="10"/>
      <c r="AV270" s="18"/>
      <c r="AW270" s="15"/>
      <c r="AX270" s="16"/>
      <c r="AY270" s="16"/>
      <c r="AZ270" s="16"/>
      <c r="BA270" s="60"/>
      <c r="BB270" s="69"/>
      <c r="BC270" s="69"/>
      <c r="BE270" s="69"/>
      <c r="BF270" s="69"/>
      <c r="BG270" s="69"/>
      <c r="BH270" s="69"/>
      <c r="BI270" s="62"/>
      <c r="BJ270" s="69"/>
      <c r="BK270" s="69"/>
      <c r="BL270" s="69"/>
      <c r="BM270" s="69"/>
      <c r="BO270" s="38"/>
      <c r="BP270" s="38"/>
      <c r="BQ270" s="38"/>
      <c r="BR270" s="38"/>
      <c r="BS270" s="18"/>
      <c r="BT270" s="18"/>
      <c r="BU270" s="18"/>
      <c r="BV270" s="90"/>
      <c r="BW270" s="18"/>
      <c r="BX270" s="18"/>
      <c r="BY270" s="33"/>
      <c r="BZ270" s="34"/>
      <c r="CP270" s="24"/>
    </row>
    <row r="271" spans="1:94" ht="15.75" customHeight="1" x14ac:dyDescent="0.25">
      <c r="A271" s="10"/>
      <c r="B271" s="10"/>
      <c r="C271" s="11"/>
      <c r="D271" s="24"/>
      <c r="E271" s="31"/>
      <c r="F271" s="25"/>
      <c r="G271" s="13"/>
      <c r="H271" s="13"/>
      <c r="I271" s="18"/>
      <c r="J271" s="18"/>
      <c r="K271" s="18"/>
      <c r="L271" s="14"/>
      <c r="M271" s="38"/>
      <c r="N271" s="12"/>
      <c r="O271" s="12"/>
      <c r="P271" s="18"/>
      <c r="Q271" s="14"/>
      <c r="R271" s="31"/>
      <c r="S271" s="52"/>
      <c r="T271" s="53"/>
      <c r="U271" s="18"/>
      <c r="V271" s="10"/>
      <c r="W271" s="75"/>
      <c r="X271" s="73"/>
      <c r="Y271" s="73"/>
      <c r="Z271" s="62"/>
      <c r="AA271" s="10"/>
      <c r="AB271" s="33"/>
      <c r="AC271" s="73"/>
      <c r="AD271" s="73"/>
      <c r="AE271" s="62"/>
      <c r="AF271" s="10"/>
      <c r="AG271" s="33"/>
      <c r="AH271" s="73"/>
      <c r="AI271" s="73"/>
      <c r="AJ271" s="72"/>
      <c r="AK271" s="10"/>
      <c r="AL271" s="18"/>
      <c r="AM271" s="17"/>
      <c r="AN271" s="17"/>
      <c r="AO271" s="31"/>
      <c r="AP271" s="10"/>
      <c r="AQ271" s="18"/>
      <c r="AR271" s="17"/>
      <c r="AS271" s="17"/>
      <c r="AT271" s="31"/>
      <c r="AU271" s="10"/>
      <c r="AV271" s="18"/>
      <c r="AW271" s="15"/>
      <c r="AX271" s="16"/>
      <c r="AY271" s="16"/>
      <c r="AZ271" s="16"/>
      <c r="BA271" s="60"/>
      <c r="BB271" s="69"/>
      <c r="BC271" s="69"/>
      <c r="BE271" s="69"/>
      <c r="BF271" s="69"/>
      <c r="BG271" s="69"/>
      <c r="BH271" s="69"/>
      <c r="BI271" s="62"/>
      <c r="BJ271" s="69"/>
      <c r="BK271" s="69"/>
      <c r="BL271" s="69"/>
      <c r="BM271" s="69"/>
      <c r="BO271" s="38"/>
      <c r="BP271" s="38"/>
      <c r="BQ271" s="38"/>
      <c r="BR271" s="38"/>
      <c r="BS271" s="18"/>
      <c r="BT271" s="18"/>
      <c r="BU271" s="18"/>
      <c r="BV271" s="90"/>
      <c r="BW271" s="18"/>
      <c r="BX271" s="18"/>
      <c r="BY271" s="33"/>
      <c r="BZ271" s="34"/>
      <c r="CP271" s="24"/>
    </row>
    <row r="272" spans="1:94" ht="15.75" customHeight="1" x14ac:dyDescent="0.25">
      <c r="A272" s="10"/>
      <c r="B272" s="10"/>
      <c r="C272" s="11"/>
      <c r="D272" s="24"/>
      <c r="E272" s="31"/>
      <c r="F272" s="25"/>
      <c r="G272" s="13"/>
      <c r="H272" s="13"/>
      <c r="I272" s="18"/>
      <c r="J272" s="18"/>
      <c r="K272" s="18"/>
      <c r="L272" s="14"/>
      <c r="M272" s="38"/>
      <c r="N272" s="12"/>
      <c r="O272" s="12"/>
      <c r="P272" s="18"/>
      <c r="Q272" s="14"/>
      <c r="R272" s="31"/>
      <c r="S272" s="52"/>
      <c r="T272" s="53"/>
      <c r="U272" s="18"/>
      <c r="V272" s="10"/>
      <c r="W272" s="75"/>
      <c r="X272" s="73"/>
      <c r="Y272" s="73"/>
      <c r="Z272" s="62"/>
      <c r="AA272" s="10"/>
      <c r="AB272" s="33"/>
      <c r="AC272" s="73"/>
      <c r="AD272" s="73"/>
      <c r="AE272" s="62"/>
      <c r="AF272" s="10"/>
      <c r="AG272" s="33"/>
      <c r="AH272" s="73"/>
      <c r="AI272" s="73"/>
      <c r="AJ272" s="72"/>
      <c r="AK272" s="10"/>
      <c r="AL272" s="18"/>
      <c r="AM272" s="17"/>
      <c r="AN272" s="17"/>
      <c r="AO272" s="31"/>
      <c r="AP272" s="10"/>
      <c r="AQ272" s="18"/>
      <c r="AR272" s="17"/>
      <c r="AS272" s="17"/>
      <c r="AT272" s="31"/>
      <c r="AU272" s="10"/>
      <c r="AV272" s="18"/>
      <c r="AW272" s="15"/>
      <c r="AX272" s="16"/>
      <c r="AY272" s="16"/>
      <c r="AZ272" s="16"/>
      <c r="BA272" s="60"/>
      <c r="BB272" s="69"/>
      <c r="BC272" s="69"/>
      <c r="BE272" s="69"/>
      <c r="BF272" s="69"/>
      <c r="BG272" s="69"/>
      <c r="BH272" s="69"/>
      <c r="BI272" s="62"/>
      <c r="BJ272" s="69"/>
      <c r="BK272" s="69"/>
      <c r="BL272" s="69"/>
      <c r="BM272" s="69"/>
      <c r="BO272" s="38"/>
      <c r="BP272" s="38"/>
      <c r="BQ272" s="38"/>
      <c r="BR272" s="38"/>
      <c r="BS272" s="18"/>
      <c r="BT272" s="18"/>
      <c r="BU272" s="18"/>
      <c r="BV272" s="90"/>
      <c r="BW272" s="18"/>
      <c r="BX272" s="18"/>
      <c r="BY272" s="33"/>
      <c r="BZ272" s="34"/>
      <c r="CP272" s="24"/>
    </row>
    <row r="273" spans="1:94" ht="15.75" customHeight="1" x14ac:dyDescent="0.25">
      <c r="A273" s="10"/>
      <c r="B273" s="10"/>
      <c r="C273" s="11"/>
      <c r="D273" s="24"/>
      <c r="E273" s="31"/>
      <c r="F273" s="25"/>
      <c r="G273" s="13"/>
      <c r="H273" s="13"/>
      <c r="I273" s="18"/>
      <c r="J273" s="18"/>
      <c r="K273" s="18"/>
      <c r="L273" s="14"/>
      <c r="M273" s="38"/>
      <c r="N273" s="12"/>
      <c r="O273" s="12"/>
      <c r="P273" s="18"/>
      <c r="Q273" s="14"/>
      <c r="R273" s="31"/>
      <c r="S273" s="52"/>
      <c r="T273" s="53"/>
      <c r="U273" s="18"/>
      <c r="V273" s="10"/>
      <c r="W273" s="75"/>
      <c r="X273" s="73"/>
      <c r="Y273" s="73"/>
      <c r="Z273" s="62"/>
      <c r="AA273" s="10"/>
      <c r="AB273" s="33"/>
      <c r="AC273" s="73"/>
      <c r="AD273" s="73"/>
      <c r="AE273" s="62"/>
      <c r="AF273" s="10"/>
      <c r="AG273" s="33"/>
      <c r="AH273" s="73"/>
      <c r="AI273" s="73"/>
      <c r="AJ273" s="72"/>
      <c r="AK273" s="10"/>
      <c r="AL273" s="18"/>
      <c r="AM273" s="17"/>
      <c r="AN273" s="17"/>
      <c r="AO273" s="31"/>
      <c r="AP273" s="10"/>
      <c r="AQ273" s="18"/>
      <c r="AR273" s="17"/>
      <c r="AS273" s="17"/>
      <c r="AT273" s="31"/>
      <c r="AU273" s="10"/>
      <c r="AV273" s="18"/>
      <c r="AW273" s="15"/>
      <c r="AX273" s="16"/>
      <c r="AY273" s="16"/>
      <c r="AZ273" s="16"/>
      <c r="BA273" s="60"/>
      <c r="BB273" s="69"/>
      <c r="BC273" s="69"/>
      <c r="BE273" s="69"/>
      <c r="BF273" s="69"/>
      <c r="BG273" s="69"/>
      <c r="BH273" s="69"/>
      <c r="BI273" s="62"/>
      <c r="BJ273" s="69"/>
      <c r="BK273" s="69"/>
      <c r="BL273" s="69"/>
      <c r="BM273" s="69"/>
      <c r="BO273" s="38"/>
      <c r="BP273" s="38"/>
      <c r="BQ273" s="38"/>
      <c r="BR273" s="38"/>
      <c r="BS273" s="18"/>
      <c r="BT273" s="18"/>
      <c r="BU273" s="18"/>
      <c r="BV273" s="90"/>
      <c r="BW273" s="18"/>
      <c r="BX273" s="18"/>
      <c r="BY273" s="33"/>
      <c r="BZ273" s="34"/>
      <c r="CP273" s="24"/>
    </row>
    <row r="274" spans="1:94" ht="15.75" customHeight="1" x14ac:dyDescent="0.25">
      <c r="A274" s="10"/>
      <c r="B274" s="10"/>
      <c r="C274" s="11"/>
      <c r="D274" s="24"/>
      <c r="E274" s="31"/>
      <c r="F274" s="25"/>
      <c r="G274" s="13"/>
      <c r="H274" s="13"/>
      <c r="I274" s="18"/>
      <c r="J274" s="18"/>
      <c r="K274" s="18"/>
      <c r="L274" s="14"/>
      <c r="M274" s="38"/>
      <c r="N274" s="12"/>
      <c r="O274" s="12"/>
      <c r="P274" s="18"/>
      <c r="Q274" s="14"/>
      <c r="R274" s="31"/>
      <c r="S274" s="52"/>
      <c r="T274" s="53"/>
      <c r="U274" s="18"/>
      <c r="V274" s="10"/>
      <c r="W274" s="75"/>
      <c r="X274" s="73"/>
      <c r="Y274" s="73"/>
      <c r="Z274" s="62"/>
      <c r="AA274" s="10"/>
      <c r="AB274" s="33"/>
      <c r="AC274" s="73"/>
      <c r="AD274" s="73"/>
      <c r="AE274" s="62"/>
      <c r="AF274" s="10"/>
      <c r="AG274" s="33"/>
      <c r="AH274" s="73"/>
      <c r="AI274" s="73"/>
      <c r="AJ274" s="72"/>
      <c r="AK274" s="10"/>
      <c r="AL274" s="18"/>
      <c r="AM274" s="17"/>
      <c r="AN274" s="17"/>
      <c r="AO274" s="31"/>
      <c r="AP274" s="10"/>
      <c r="AQ274" s="18"/>
      <c r="AR274" s="17"/>
      <c r="AS274" s="17"/>
      <c r="AT274" s="31"/>
      <c r="AU274" s="10"/>
      <c r="AV274" s="18"/>
      <c r="AW274" s="15"/>
      <c r="AX274" s="16"/>
      <c r="AY274" s="16"/>
      <c r="AZ274" s="16"/>
      <c r="BA274" s="60"/>
      <c r="BB274" s="69"/>
      <c r="BC274" s="69"/>
      <c r="BE274" s="69"/>
      <c r="BF274" s="69"/>
      <c r="BG274" s="69"/>
      <c r="BH274" s="69"/>
      <c r="BI274" s="62"/>
      <c r="BJ274" s="69"/>
      <c r="BK274" s="69"/>
      <c r="BL274" s="69"/>
      <c r="BM274" s="69"/>
      <c r="BO274" s="38"/>
      <c r="BP274" s="38"/>
      <c r="BQ274" s="38"/>
      <c r="BR274" s="38"/>
      <c r="BS274" s="18"/>
      <c r="BT274" s="18"/>
      <c r="BU274" s="18"/>
      <c r="BV274" s="90"/>
      <c r="BW274" s="18"/>
      <c r="BX274" s="18"/>
      <c r="BY274" s="33"/>
      <c r="BZ274" s="34"/>
      <c r="CP274" s="24"/>
    </row>
    <row r="275" spans="1:94" ht="15.75" customHeight="1" x14ac:dyDescent="0.25">
      <c r="A275" s="10"/>
      <c r="B275" s="10"/>
      <c r="C275" s="11"/>
      <c r="D275" s="24"/>
      <c r="E275" s="31"/>
      <c r="F275" s="25"/>
      <c r="G275" s="13"/>
      <c r="H275" s="13"/>
      <c r="I275" s="18"/>
      <c r="J275" s="18"/>
      <c r="K275" s="18"/>
      <c r="L275" s="14"/>
      <c r="M275" s="38"/>
      <c r="N275" s="12"/>
      <c r="O275" s="12"/>
      <c r="P275" s="18"/>
      <c r="Q275" s="14"/>
      <c r="R275" s="31"/>
      <c r="S275" s="52"/>
      <c r="T275" s="53"/>
      <c r="U275" s="18"/>
      <c r="V275" s="10"/>
      <c r="W275" s="75"/>
      <c r="X275" s="73"/>
      <c r="Y275" s="73"/>
      <c r="Z275" s="62"/>
      <c r="AA275" s="10"/>
      <c r="AB275" s="33"/>
      <c r="AC275" s="73"/>
      <c r="AD275" s="73"/>
      <c r="AE275" s="62"/>
      <c r="AF275" s="10"/>
      <c r="AG275" s="33"/>
      <c r="AH275" s="73"/>
      <c r="AI275" s="73"/>
      <c r="AJ275" s="72"/>
      <c r="AK275" s="10"/>
      <c r="AL275" s="18"/>
      <c r="AM275" s="17"/>
      <c r="AN275" s="17"/>
      <c r="AO275" s="31"/>
      <c r="AP275" s="10"/>
      <c r="AQ275" s="18"/>
      <c r="AR275" s="17"/>
      <c r="AS275" s="17"/>
      <c r="AT275" s="31"/>
      <c r="AU275" s="10"/>
      <c r="AV275" s="18"/>
      <c r="AW275" s="15"/>
      <c r="AX275" s="16"/>
      <c r="AY275" s="16"/>
      <c r="AZ275" s="16"/>
      <c r="BA275" s="60"/>
      <c r="BB275" s="69"/>
      <c r="BC275" s="69"/>
      <c r="BE275" s="69"/>
      <c r="BF275" s="69"/>
      <c r="BG275" s="69"/>
      <c r="BH275" s="69"/>
      <c r="BI275" s="62"/>
      <c r="BJ275" s="69"/>
      <c r="BK275" s="69"/>
      <c r="BL275" s="69"/>
      <c r="BM275" s="69"/>
      <c r="BO275" s="38"/>
      <c r="BP275" s="38"/>
      <c r="BQ275" s="38"/>
      <c r="BR275" s="38"/>
      <c r="BS275" s="18"/>
      <c r="BT275" s="18"/>
      <c r="BU275" s="18"/>
      <c r="BV275" s="90"/>
      <c r="BW275" s="18"/>
      <c r="BX275" s="18"/>
      <c r="BY275" s="33"/>
      <c r="BZ275" s="34"/>
      <c r="CP275" s="24"/>
    </row>
    <row r="276" spans="1:94" ht="15.75" customHeight="1" x14ac:dyDescent="0.25">
      <c r="A276" s="10"/>
      <c r="B276" s="10"/>
      <c r="C276" s="11"/>
      <c r="D276" s="24"/>
      <c r="E276" s="31"/>
      <c r="F276" s="25"/>
      <c r="G276" s="13"/>
      <c r="H276" s="13"/>
      <c r="I276" s="18"/>
      <c r="J276" s="18"/>
      <c r="K276" s="18"/>
      <c r="L276" s="14"/>
      <c r="M276" s="38"/>
      <c r="N276" s="12"/>
      <c r="O276" s="12"/>
      <c r="P276" s="18"/>
      <c r="Q276" s="14"/>
      <c r="R276" s="31"/>
      <c r="S276" s="52"/>
      <c r="T276" s="53"/>
      <c r="U276" s="18"/>
      <c r="V276" s="10"/>
      <c r="W276" s="75"/>
      <c r="X276" s="73"/>
      <c r="Y276" s="73"/>
      <c r="Z276" s="62"/>
      <c r="AA276" s="10"/>
      <c r="AB276" s="33"/>
      <c r="AC276" s="73"/>
      <c r="AD276" s="73"/>
      <c r="AE276" s="62"/>
      <c r="AF276" s="10"/>
      <c r="AG276" s="33"/>
      <c r="AH276" s="73"/>
      <c r="AI276" s="73"/>
      <c r="AJ276" s="72"/>
      <c r="AK276" s="10"/>
      <c r="AL276" s="18"/>
      <c r="AM276" s="17"/>
      <c r="AN276" s="17"/>
      <c r="AO276" s="31"/>
      <c r="AP276" s="10"/>
      <c r="AQ276" s="18"/>
      <c r="AR276" s="17"/>
      <c r="AS276" s="17"/>
      <c r="AT276" s="31"/>
      <c r="AU276" s="10"/>
      <c r="AV276" s="18"/>
      <c r="AW276" s="15"/>
      <c r="AX276" s="16"/>
      <c r="AY276" s="16"/>
      <c r="AZ276" s="16"/>
      <c r="BA276" s="60"/>
      <c r="BB276" s="69"/>
      <c r="BC276" s="69"/>
      <c r="BE276" s="69"/>
      <c r="BF276" s="69"/>
      <c r="BG276" s="69"/>
      <c r="BH276" s="69"/>
      <c r="BI276" s="62"/>
      <c r="BJ276" s="69"/>
      <c r="BK276" s="69"/>
      <c r="BL276" s="69"/>
      <c r="BM276" s="69"/>
      <c r="BO276" s="38"/>
      <c r="BP276" s="38"/>
      <c r="BQ276" s="38"/>
      <c r="BR276" s="38"/>
      <c r="BS276" s="18"/>
      <c r="BT276" s="18"/>
      <c r="BU276" s="18"/>
      <c r="BV276" s="90"/>
      <c r="BW276" s="18"/>
      <c r="BX276" s="18"/>
      <c r="BY276" s="33"/>
      <c r="BZ276" s="34"/>
      <c r="CP276" s="24"/>
    </row>
    <row r="277" spans="1:94" ht="15.75" customHeight="1" x14ac:dyDescent="0.25">
      <c r="A277" s="10"/>
      <c r="B277" s="10"/>
      <c r="C277" s="11"/>
      <c r="D277" s="24"/>
      <c r="E277" s="31"/>
      <c r="F277" s="25"/>
      <c r="G277" s="13"/>
      <c r="H277" s="13"/>
      <c r="I277" s="18"/>
      <c r="J277" s="18"/>
      <c r="K277" s="18"/>
      <c r="L277" s="14"/>
      <c r="M277" s="38"/>
      <c r="N277" s="12"/>
      <c r="O277" s="12"/>
      <c r="P277" s="18"/>
      <c r="Q277" s="14"/>
      <c r="R277" s="31"/>
      <c r="S277" s="52"/>
      <c r="T277" s="53"/>
      <c r="U277" s="18"/>
      <c r="V277" s="10"/>
      <c r="W277" s="75"/>
      <c r="X277" s="73"/>
      <c r="Y277" s="73"/>
      <c r="Z277" s="62"/>
      <c r="AA277" s="10"/>
      <c r="AB277" s="33"/>
      <c r="AC277" s="73"/>
      <c r="AD277" s="73"/>
      <c r="AE277" s="62"/>
      <c r="AF277" s="10"/>
      <c r="AG277" s="33"/>
      <c r="AH277" s="73"/>
      <c r="AI277" s="73"/>
      <c r="AJ277" s="72"/>
      <c r="AK277" s="10"/>
      <c r="AL277" s="18"/>
      <c r="AM277" s="17"/>
      <c r="AN277" s="17"/>
      <c r="AO277" s="31"/>
      <c r="AP277" s="10"/>
      <c r="AQ277" s="18"/>
      <c r="AR277" s="17"/>
      <c r="AS277" s="17"/>
      <c r="AT277" s="31"/>
      <c r="AU277" s="10"/>
      <c r="AV277" s="18"/>
      <c r="AW277" s="15"/>
      <c r="AX277" s="16"/>
      <c r="AY277" s="16"/>
      <c r="AZ277" s="16"/>
      <c r="BA277" s="60"/>
      <c r="BB277" s="69"/>
      <c r="BC277" s="69"/>
      <c r="BE277" s="69"/>
      <c r="BF277" s="69"/>
      <c r="BG277" s="69"/>
      <c r="BH277" s="69"/>
      <c r="BI277" s="62"/>
      <c r="BJ277" s="69"/>
      <c r="BK277" s="69"/>
      <c r="BL277" s="69"/>
      <c r="BM277" s="69"/>
      <c r="BO277" s="38"/>
      <c r="BP277" s="38"/>
      <c r="BQ277" s="38"/>
      <c r="BR277" s="38"/>
      <c r="BS277" s="18"/>
      <c r="BT277" s="18"/>
      <c r="BU277" s="18"/>
      <c r="BV277" s="90"/>
      <c r="BW277" s="18"/>
      <c r="BX277" s="18"/>
      <c r="BY277" s="33"/>
      <c r="BZ277" s="34"/>
      <c r="CP277" s="24"/>
    </row>
    <row r="278" spans="1:94" ht="15.75" customHeight="1" x14ac:dyDescent="0.25">
      <c r="A278" s="10"/>
      <c r="B278" s="10"/>
      <c r="C278" s="11"/>
      <c r="D278" s="24"/>
      <c r="E278" s="31"/>
      <c r="F278" s="25"/>
      <c r="G278" s="13"/>
      <c r="H278" s="13"/>
      <c r="I278" s="18"/>
      <c r="J278" s="18"/>
      <c r="K278" s="18"/>
      <c r="L278" s="14"/>
      <c r="M278" s="38"/>
      <c r="N278" s="12"/>
      <c r="O278" s="12"/>
      <c r="P278" s="18"/>
      <c r="Q278" s="14"/>
      <c r="R278" s="31"/>
      <c r="S278" s="52"/>
      <c r="T278" s="53"/>
      <c r="U278" s="18"/>
      <c r="V278" s="10"/>
      <c r="W278" s="75"/>
      <c r="X278" s="73"/>
      <c r="Y278" s="73"/>
      <c r="Z278" s="62"/>
      <c r="AA278" s="10"/>
      <c r="AB278" s="33"/>
      <c r="AC278" s="73"/>
      <c r="AD278" s="73"/>
      <c r="AE278" s="62"/>
      <c r="AF278" s="10"/>
      <c r="AG278" s="33"/>
      <c r="AH278" s="73"/>
      <c r="AI278" s="73"/>
      <c r="AJ278" s="72"/>
      <c r="AK278" s="10"/>
      <c r="AL278" s="18"/>
      <c r="AM278" s="17"/>
      <c r="AN278" s="17"/>
      <c r="AO278" s="31"/>
      <c r="AP278" s="10"/>
      <c r="AQ278" s="18"/>
      <c r="AR278" s="17"/>
      <c r="AS278" s="17"/>
      <c r="AT278" s="31"/>
      <c r="AU278" s="10"/>
      <c r="AV278" s="18"/>
      <c r="AW278" s="15"/>
      <c r="AX278" s="16"/>
      <c r="AY278" s="16"/>
      <c r="AZ278" s="16"/>
      <c r="BA278" s="60"/>
      <c r="BB278" s="69"/>
      <c r="BC278" s="69"/>
      <c r="BE278" s="69"/>
      <c r="BF278" s="69"/>
      <c r="BG278" s="69"/>
      <c r="BH278" s="69"/>
      <c r="BI278" s="62"/>
      <c r="BJ278" s="69"/>
      <c r="BK278" s="69"/>
      <c r="BL278" s="69"/>
      <c r="BM278" s="69"/>
      <c r="BO278" s="38"/>
      <c r="BP278" s="38"/>
      <c r="BQ278" s="38"/>
      <c r="BR278" s="38"/>
      <c r="BS278" s="18"/>
      <c r="BT278" s="18"/>
      <c r="BU278" s="18"/>
      <c r="BV278" s="90"/>
      <c r="BW278" s="18"/>
      <c r="BX278" s="18"/>
      <c r="BY278" s="33"/>
      <c r="BZ278" s="34"/>
      <c r="CP278" s="24"/>
    </row>
    <row r="279" spans="1:94" ht="15.75" customHeight="1" x14ac:dyDescent="0.25">
      <c r="A279" s="10"/>
      <c r="B279" s="10"/>
      <c r="C279" s="11"/>
      <c r="D279" s="24"/>
      <c r="E279" s="31"/>
      <c r="F279" s="25"/>
      <c r="G279" s="13"/>
      <c r="H279" s="13"/>
      <c r="I279" s="18"/>
      <c r="J279" s="18"/>
      <c r="K279" s="18"/>
      <c r="L279" s="14"/>
      <c r="M279" s="38"/>
      <c r="N279" s="12"/>
      <c r="O279" s="12"/>
      <c r="P279" s="18"/>
      <c r="Q279" s="14"/>
      <c r="R279" s="31"/>
      <c r="S279" s="52"/>
      <c r="T279" s="53"/>
      <c r="U279" s="18"/>
      <c r="V279" s="10"/>
      <c r="W279" s="75"/>
      <c r="X279" s="73"/>
      <c r="Y279" s="73"/>
      <c r="Z279" s="62"/>
      <c r="AA279" s="10"/>
      <c r="AB279" s="33"/>
      <c r="AC279" s="73"/>
      <c r="AD279" s="73"/>
      <c r="AE279" s="62"/>
      <c r="AF279" s="10"/>
      <c r="AG279" s="33"/>
      <c r="AH279" s="73"/>
      <c r="AI279" s="73"/>
      <c r="AJ279" s="72"/>
      <c r="AK279" s="10"/>
      <c r="AL279" s="18"/>
      <c r="AM279" s="17"/>
      <c r="AN279" s="17"/>
      <c r="AO279" s="31"/>
      <c r="AP279" s="10"/>
      <c r="AQ279" s="18"/>
      <c r="AR279" s="17"/>
      <c r="AS279" s="17"/>
      <c r="AT279" s="31"/>
      <c r="AU279" s="10"/>
      <c r="AV279" s="18"/>
      <c r="AW279" s="15"/>
      <c r="AX279" s="16"/>
      <c r="AY279" s="16"/>
      <c r="AZ279" s="16"/>
      <c r="BA279" s="60"/>
      <c r="BB279" s="69"/>
      <c r="BC279" s="69"/>
      <c r="BE279" s="69"/>
      <c r="BF279" s="69"/>
      <c r="BG279" s="69"/>
      <c r="BH279" s="69"/>
      <c r="BI279" s="62"/>
      <c r="BJ279" s="69"/>
      <c r="BK279" s="69"/>
      <c r="BL279" s="69"/>
      <c r="BM279" s="69"/>
      <c r="BO279" s="38"/>
      <c r="BP279" s="38"/>
      <c r="BQ279" s="38"/>
      <c r="BR279" s="38"/>
      <c r="BS279" s="18"/>
      <c r="BT279" s="18"/>
      <c r="BU279" s="18"/>
      <c r="BV279" s="90"/>
      <c r="BW279" s="18"/>
      <c r="BX279" s="18"/>
      <c r="BY279" s="33"/>
      <c r="BZ279" s="34"/>
      <c r="CP279" s="24"/>
    </row>
    <row r="280" spans="1:94" ht="15.75" customHeight="1" x14ac:dyDescent="0.25">
      <c r="A280" s="10"/>
      <c r="B280" s="10"/>
      <c r="C280" s="11"/>
      <c r="D280" s="24"/>
      <c r="E280" s="31"/>
      <c r="F280" s="25"/>
      <c r="G280" s="13"/>
      <c r="H280" s="13"/>
      <c r="I280" s="18"/>
      <c r="J280" s="18"/>
      <c r="K280" s="18"/>
      <c r="L280" s="14"/>
      <c r="M280" s="38"/>
      <c r="N280" s="12"/>
      <c r="O280" s="12"/>
      <c r="P280" s="18"/>
      <c r="Q280" s="14"/>
      <c r="R280" s="31"/>
      <c r="S280" s="52"/>
      <c r="T280" s="53"/>
      <c r="U280" s="18"/>
      <c r="V280" s="10"/>
      <c r="W280" s="75"/>
      <c r="X280" s="73"/>
      <c r="Y280" s="73"/>
      <c r="Z280" s="62"/>
      <c r="AA280" s="10"/>
      <c r="AB280" s="33"/>
      <c r="AC280" s="73"/>
      <c r="AD280" s="73"/>
      <c r="AE280" s="62"/>
      <c r="AF280" s="10"/>
      <c r="AG280" s="33"/>
      <c r="AH280" s="73"/>
      <c r="AI280" s="73"/>
      <c r="AJ280" s="72"/>
      <c r="AK280" s="10"/>
      <c r="AL280" s="18"/>
      <c r="AM280" s="17"/>
      <c r="AN280" s="17"/>
      <c r="AO280" s="31"/>
      <c r="AP280" s="10"/>
      <c r="AQ280" s="18"/>
      <c r="AR280" s="17"/>
      <c r="AS280" s="17"/>
      <c r="AT280" s="31"/>
      <c r="AU280" s="10"/>
      <c r="AV280" s="18"/>
      <c r="AW280" s="15"/>
      <c r="AX280" s="16"/>
      <c r="AY280" s="16"/>
      <c r="AZ280" s="16"/>
      <c r="BA280" s="60"/>
      <c r="BB280" s="69"/>
      <c r="BC280" s="69"/>
      <c r="BE280" s="69"/>
      <c r="BF280" s="69"/>
      <c r="BG280" s="69"/>
      <c r="BH280" s="69"/>
      <c r="BI280" s="62"/>
      <c r="BJ280" s="69"/>
      <c r="BK280" s="69"/>
      <c r="BL280" s="69"/>
      <c r="BM280" s="69"/>
      <c r="BO280" s="38"/>
      <c r="BP280" s="38"/>
      <c r="BQ280" s="38"/>
      <c r="BR280" s="38"/>
      <c r="BS280" s="18"/>
      <c r="BT280" s="18"/>
      <c r="BU280" s="18"/>
      <c r="BV280" s="90"/>
      <c r="BW280" s="18"/>
      <c r="BX280" s="18"/>
      <c r="BY280" s="33"/>
      <c r="BZ280" s="34"/>
      <c r="CP280" s="24"/>
    </row>
    <row r="281" spans="1:94" ht="15.75" customHeight="1" x14ac:dyDescent="0.25">
      <c r="A281" s="10"/>
      <c r="B281" s="10"/>
      <c r="C281" s="11"/>
      <c r="D281" s="24"/>
      <c r="E281" s="31"/>
      <c r="F281" s="25"/>
      <c r="G281" s="13"/>
      <c r="H281" s="13"/>
      <c r="I281" s="18"/>
      <c r="J281" s="18"/>
      <c r="K281" s="18"/>
      <c r="L281" s="14"/>
      <c r="M281" s="38"/>
      <c r="N281" s="12"/>
      <c r="O281" s="12"/>
      <c r="P281" s="18"/>
      <c r="Q281" s="14"/>
      <c r="R281" s="31"/>
      <c r="S281" s="52"/>
      <c r="T281" s="53"/>
      <c r="U281" s="18"/>
      <c r="V281" s="10"/>
      <c r="W281" s="75"/>
      <c r="X281" s="73"/>
      <c r="Y281" s="73"/>
      <c r="Z281" s="62"/>
      <c r="AA281" s="10"/>
      <c r="AB281" s="33"/>
      <c r="AC281" s="73"/>
      <c r="AD281" s="73"/>
      <c r="AE281" s="62"/>
      <c r="AF281" s="10"/>
      <c r="AG281" s="33"/>
      <c r="AH281" s="73"/>
      <c r="AI281" s="73"/>
      <c r="AJ281" s="72"/>
      <c r="AK281" s="10"/>
      <c r="AL281" s="18"/>
      <c r="AM281" s="17"/>
      <c r="AN281" s="17"/>
      <c r="AO281" s="31"/>
      <c r="AP281" s="10"/>
      <c r="AQ281" s="18"/>
      <c r="AR281" s="17"/>
      <c r="AS281" s="17"/>
      <c r="AT281" s="31"/>
      <c r="AU281" s="10"/>
      <c r="AV281" s="18"/>
      <c r="AW281" s="15"/>
      <c r="AX281" s="16"/>
      <c r="AY281" s="16"/>
      <c r="AZ281" s="16"/>
      <c r="BA281" s="60"/>
      <c r="BB281" s="69"/>
      <c r="BC281" s="69"/>
      <c r="BE281" s="69"/>
      <c r="BF281" s="69"/>
      <c r="BG281" s="69"/>
      <c r="BH281" s="69"/>
      <c r="BI281" s="62"/>
      <c r="BJ281" s="69"/>
      <c r="BK281" s="69"/>
      <c r="BL281" s="69"/>
      <c r="BM281" s="69"/>
      <c r="BO281" s="38"/>
      <c r="BP281" s="38"/>
      <c r="BQ281" s="38"/>
      <c r="BR281" s="38"/>
      <c r="BS281" s="18"/>
      <c r="BT281" s="18"/>
      <c r="BU281" s="18"/>
      <c r="BV281" s="90"/>
      <c r="BW281" s="18"/>
      <c r="BX281" s="18"/>
      <c r="BY281" s="33"/>
      <c r="BZ281" s="34"/>
      <c r="CP281" s="24"/>
    </row>
    <row r="282" spans="1:94" ht="15.75" customHeight="1" x14ac:dyDescent="0.25">
      <c r="A282" s="10"/>
      <c r="B282" s="10"/>
      <c r="C282" s="11"/>
      <c r="D282" s="24"/>
      <c r="E282" s="31"/>
      <c r="F282" s="25"/>
      <c r="G282" s="13"/>
      <c r="H282" s="13"/>
      <c r="I282" s="18"/>
      <c r="J282" s="18"/>
      <c r="K282" s="18"/>
      <c r="L282" s="14"/>
      <c r="M282" s="38"/>
      <c r="N282" s="12"/>
      <c r="O282" s="12"/>
      <c r="P282" s="18"/>
      <c r="Q282" s="14"/>
      <c r="R282" s="31"/>
      <c r="S282" s="52"/>
      <c r="T282" s="53"/>
      <c r="U282" s="18"/>
      <c r="V282" s="10"/>
      <c r="W282" s="75"/>
      <c r="X282" s="73"/>
      <c r="Y282" s="73"/>
      <c r="Z282" s="62"/>
      <c r="AA282" s="10"/>
      <c r="AB282" s="33"/>
      <c r="AC282" s="73"/>
      <c r="AD282" s="73"/>
      <c r="AE282" s="62"/>
      <c r="AF282" s="10"/>
      <c r="AG282" s="33"/>
      <c r="AH282" s="73"/>
      <c r="AI282" s="73"/>
      <c r="AJ282" s="72"/>
      <c r="AK282" s="10"/>
      <c r="AL282" s="18"/>
      <c r="AM282" s="17"/>
      <c r="AN282" s="17"/>
      <c r="AO282" s="31"/>
      <c r="AP282" s="10"/>
      <c r="AQ282" s="18"/>
      <c r="AR282" s="17"/>
      <c r="AS282" s="17"/>
      <c r="AT282" s="31"/>
      <c r="AU282" s="10"/>
      <c r="AV282" s="18"/>
      <c r="AW282" s="15"/>
      <c r="AX282" s="16"/>
      <c r="AY282" s="16"/>
      <c r="AZ282" s="16"/>
      <c r="BA282" s="60"/>
      <c r="BB282" s="69"/>
      <c r="BC282" s="69"/>
      <c r="BE282" s="69"/>
      <c r="BF282" s="69"/>
      <c r="BG282" s="69"/>
      <c r="BH282" s="69"/>
      <c r="BI282" s="62"/>
      <c r="BJ282" s="69"/>
      <c r="BK282" s="69"/>
      <c r="BL282" s="69"/>
      <c r="BM282" s="69"/>
      <c r="BO282" s="38"/>
      <c r="BP282" s="38"/>
      <c r="BQ282" s="38"/>
      <c r="BR282" s="38"/>
      <c r="BS282" s="18"/>
      <c r="BT282" s="18"/>
      <c r="BU282" s="18"/>
      <c r="BV282" s="90"/>
      <c r="BW282" s="18"/>
      <c r="BX282" s="18"/>
      <c r="BY282" s="33"/>
      <c r="BZ282" s="34"/>
      <c r="CP282" s="24"/>
    </row>
    <row r="283" spans="1:94" ht="15.75" customHeight="1" x14ac:dyDescent="0.25">
      <c r="A283" s="10"/>
      <c r="B283" s="10"/>
      <c r="C283" s="11"/>
      <c r="D283" s="24"/>
      <c r="E283" s="31"/>
      <c r="F283" s="25"/>
      <c r="G283" s="13"/>
      <c r="H283" s="13"/>
      <c r="I283" s="18"/>
      <c r="J283" s="18"/>
      <c r="K283" s="18"/>
      <c r="L283" s="14"/>
      <c r="M283" s="38"/>
      <c r="N283" s="12"/>
      <c r="O283" s="12"/>
      <c r="P283" s="18"/>
      <c r="Q283" s="14"/>
      <c r="R283" s="31"/>
      <c r="S283" s="52"/>
      <c r="T283" s="53"/>
      <c r="U283" s="18"/>
      <c r="V283" s="10"/>
      <c r="W283" s="75"/>
      <c r="X283" s="73"/>
      <c r="Y283" s="73"/>
      <c r="Z283" s="62"/>
      <c r="AA283" s="10"/>
      <c r="AB283" s="33"/>
      <c r="AC283" s="73"/>
      <c r="AD283" s="73"/>
      <c r="AE283" s="62"/>
      <c r="AF283" s="10"/>
      <c r="AG283" s="33"/>
      <c r="AH283" s="73"/>
      <c r="AI283" s="73"/>
      <c r="AJ283" s="72"/>
      <c r="AK283" s="10"/>
      <c r="AL283" s="18"/>
      <c r="AM283" s="17"/>
      <c r="AN283" s="17"/>
      <c r="AO283" s="31"/>
      <c r="AP283" s="10"/>
      <c r="AQ283" s="18"/>
      <c r="AR283" s="17"/>
      <c r="AS283" s="17"/>
      <c r="AT283" s="31"/>
      <c r="AU283" s="10"/>
      <c r="AV283" s="18"/>
      <c r="AW283" s="15"/>
      <c r="AX283" s="16"/>
      <c r="AY283" s="16"/>
      <c r="AZ283" s="16"/>
      <c r="BA283" s="60"/>
      <c r="BB283" s="69"/>
      <c r="BC283" s="69"/>
      <c r="BE283" s="69"/>
      <c r="BF283" s="69"/>
      <c r="BG283" s="69"/>
      <c r="BH283" s="69"/>
      <c r="BI283" s="62"/>
      <c r="BJ283" s="69"/>
      <c r="BK283" s="69"/>
      <c r="BL283" s="69"/>
      <c r="BM283" s="69"/>
      <c r="BO283" s="38"/>
      <c r="BP283" s="38"/>
      <c r="BQ283" s="38"/>
      <c r="BR283" s="38"/>
      <c r="BS283" s="18"/>
      <c r="BT283" s="18"/>
      <c r="BU283" s="18"/>
      <c r="BV283" s="90"/>
      <c r="BW283" s="18"/>
      <c r="BX283" s="18"/>
      <c r="BY283" s="33"/>
      <c r="BZ283" s="34"/>
      <c r="CP283" s="24"/>
    </row>
    <row r="284" spans="1:94" ht="15.75" customHeight="1" x14ac:dyDescent="0.25">
      <c r="A284" s="10"/>
      <c r="B284" s="10"/>
      <c r="C284" s="11"/>
      <c r="D284" s="24"/>
      <c r="E284" s="31"/>
      <c r="F284" s="25"/>
      <c r="G284" s="13"/>
      <c r="H284" s="13"/>
      <c r="I284" s="18"/>
      <c r="J284" s="18"/>
      <c r="K284" s="18"/>
      <c r="L284" s="14"/>
      <c r="M284" s="38"/>
      <c r="N284" s="12"/>
      <c r="O284" s="12"/>
      <c r="P284" s="18"/>
      <c r="Q284" s="14"/>
      <c r="R284" s="31"/>
      <c r="S284" s="52"/>
      <c r="T284" s="53"/>
      <c r="U284" s="18"/>
      <c r="V284" s="10"/>
      <c r="W284" s="75"/>
      <c r="X284" s="73"/>
      <c r="Y284" s="73"/>
      <c r="Z284" s="62"/>
      <c r="AA284" s="10"/>
      <c r="AB284" s="33"/>
      <c r="AC284" s="73"/>
      <c r="AD284" s="73"/>
      <c r="AE284" s="62"/>
      <c r="AF284" s="10"/>
      <c r="AG284" s="33"/>
      <c r="AH284" s="73"/>
      <c r="AI284" s="73"/>
      <c r="AJ284" s="72"/>
      <c r="AK284" s="10"/>
      <c r="AL284" s="18"/>
      <c r="AM284" s="17"/>
      <c r="AN284" s="17"/>
      <c r="AO284" s="31"/>
      <c r="AP284" s="10"/>
      <c r="AQ284" s="18"/>
      <c r="AR284" s="17"/>
      <c r="AS284" s="17"/>
      <c r="AT284" s="31"/>
      <c r="AU284" s="10"/>
      <c r="AV284" s="18"/>
      <c r="AW284" s="15"/>
      <c r="AX284" s="16"/>
      <c r="AY284" s="16"/>
      <c r="AZ284" s="16"/>
      <c r="BA284" s="60"/>
      <c r="BB284" s="69"/>
      <c r="BC284" s="69"/>
      <c r="BE284" s="69"/>
      <c r="BF284" s="69"/>
      <c r="BG284" s="69"/>
      <c r="BH284" s="69"/>
      <c r="BI284" s="62"/>
      <c r="BJ284" s="69"/>
      <c r="BK284" s="69"/>
      <c r="BL284" s="69"/>
      <c r="BM284" s="69"/>
      <c r="BO284" s="38"/>
      <c r="BP284" s="38"/>
      <c r="BQ284" s="38"/>
      <c r="BR284" s="38"/>
      <c r="BS284" s="18"/>
      <c r="BT284" s="18"/>
      <c r="BU284" s="18"/>
      <c r="BV284" s="90"/>
      <c r="BW284" s="18"/>
      <c r="BX284" s="18"/>
      <c r="BY284" s="33"/>
      <c r="BZ284" s="34"/>
      <c r="CP284" s="24"/>
    </row>
    <row r="285" spans="1:94" ht="15.75" customHeight="1" x14ac:dyDescent="0.25">
      <c r="A285" s="10"/>
      <c r="B285" s="10"/>
      <c r="C285" s="11"/>
      <c r="D285" s="24"/>
      <c r="E285" s="31"/>
      <c r="F285" s="25"/>
      <c r="G285" s="13"/>
      <c r="H285" s="13"/>
      <c r="I285" s="18"/>
      <c r="J285" s="18"/>
      <c r="K285" s="18"/>
      <c r="L285" s="14"/>
      <c r="M285" s="38"/>
      <c r="N285" s="12"/>
      <c r="O285" s="12"/>
      <c r="P285" s="18"/>
      <c r="Q285" s="14"/>
      <c r="R285" s="31"/>
      <c r="S285" s="52"/>
      <c r="T285" s="53"/>
      <c r="U285" s="18"/>
      <c r="V285" s="10"/>
      <c r="W285" s="75"/>
      <c r="X285" s="73"/>
      <c r="Y285" s="73"/>
      <c r="Z285" s="62"/>
      <c r="AA285" s="10"/>
      <c r="AB285" s="33"/>
      <c r="AC285" s="73"/>
      <c r="AD285" s="73"/>
      <c r="AE285" s="62"/>
      <c r="AF285" s="10"/>
      <c r="AG285" s="33"/>
      <c r="AH285" s="73"/>
      <c r="AI285" s="73"/>
      <c r="AJ285" s="72"/>
      <c r="AK285" s="10"/>
      <c r="AL285" s="18"/>
      <c r="AM285" s="17"/>
      <c r="AN285" s="17"/>
      <c r="AO285" s="31"/>
      <c r="AP285" s="10"/>
      <c r="AQ285" s="18"/>
      <c r="AR285" s="17"/>
      <c r="AS285" s="17"/>
      <c r="AT285" s="31"/>
      <c r="AU285" s="10"/>
      <c r="AV285" s="18"/>
      <c r="AW285" s="15"/>
      <c r="AX285" s="16"/>
      <c r="AY285" s="16"/>
      <c r="AZ285" s="16"/>
      <c r="BA285" s="60"/>
      <c r="BB285" s="69"/>
      <c r="BC285" s="69"/>
      <c r="BE285" s="69"/>
      <c r="BF285" s="69"/>
      <c r="BG285" s="69"/>
      <c r="BH285" s="69"/>
      <c r="BI285" s="62"/>
      <c r="BJ285" s="69"/>
      <c r="BK285" s="69"/>
      <c r="BL285" s="69"/>
      <c r="BM285" s="69"/>
      <c r="BO285" s="38"/>
      <c r="BP285" s="38"/>
      <c r="BQ285" s="38"/>
      <c r="BR285" s="38"/>
      <c r="BS285" s="18"/>
      <c r="BT285" s="18"/>
      <c r="BU285" s="18"/>
      <c r="BV285" s="90"/>
      <c r="BW285" s="18"/>
      <c r="BX285" s="18"/>
      <c r="BY285" s="33"/>
      <c r="BZ285" s="34"/>
      <c r="CP285" s="24"/>
    </row>
    <row r="286" spans="1:94" ht="15.75" customHeight="1" x14ac:dyDescent="0.25">
      <c r="A286" s="10"/>
      <c r="B286" s="10"/>
      <c r="C286" s="11"/>
      <c r="D286" s="24"/>
      <c r="E286" s="31"/>
      <c r="F286" s="25"/>
      <c r="G286" s="13"/>
      <c r="H286" s="13"/>
      <c r="I286" s="18"/>
      <c r="J286" s="18"/>
      <c r="K286" s="18"/>
      <c r="L286" s="14"/>
      <c r="M286" s="38"/>
      <c r="N286" s="12"/>
      <c r="O286" s="12"/>
      <c r="P286" s="18"/>
      <c r="Q286" s="14"/>
      <c r="R286" s="31"/>
      <c r="S286" s="52"/>
      <c r="T286" s="53"/>
      <c r="U286" s="18"/>
      <c r="V286" s="10"/>
      <c r="W286" s="75"/>
      <c r="X286" s="73"/>
      <c r="Y286" s="73"/>
      <c r="Z286" s="62"/>
      <c r="AA286" s="10"/>
      <c r="AB286" s="33"/>
      <c r="AC286" s="73"/>
      <c r="AD286" s="73"/>
      <c r="AE286" s="62"/>
      <c r="AF286" s="10"/>
      <c r="AG286" s="33"/>
      <c r="AH286" s="73"/>
      <c r="AI286" s="73"/>
      <c r="AJ286" s="72"/>
      <c r="AK286" s="10"/>
      <c r="AL286" s="18"/>
      <c r="AM286" s="17"/>
      <c r="AN286" s="17"/>
      <c r="AO286" s="31"/>
      <c r="AP286" s="10"/>
      <c r="AQ286" s="18"/>
      <c r="AR286" s="17"/>
      <c r="AS286" s="17"/>
      <c r="AT286" s="31"/>
      <c r="AU286" s="10"/>
      <c r="AV286" s="18"/>
      <c r="AW286" s="15"/>
      <c r="AX286" s="16"/>
      <c r="AY286" s="16"/>
      <c r="AZ286" s="16"/>
      <c r="BA286" s="60"/>
      <c r="BB286" s="69"/>
      <c r="BC286" s="69"/>
      <c r="BE286" s="69"/>
      <c r="BF286" s="69"/>
      <c r="BG286" s="69"/>
      <c r="BH286" s="69"/>
      <c r="BI286" s="62"/>
      <c r="BJ286" s="69"/>
      <c r="BK286" s="69"/>
      <c r="BL286" s="69"/>
      <c r="BM286" s="69"/>
      <c r="BO286" s="38"/>
      <c r="BP286" s="38"/>
      <c r="BQ286" s="38"/>
      <c r="BR286" s="38"/>
      <c r="BS286" s="18"/>
      <c r="BT286" s="18"/>
      <c r="BU286" s="18"/>
      <c r="BV286" s="90"/>
      <c r="BW286" s="18"/>
      <c r="BX286" s="18"/>
      <c r="BY286" s="33"/>
      <c r="BZ286" s="34"/>
      <c r="CP286" s="24"/>
    </row>
    <row r="287" spans="1:94" ht="15.75" customHeight="1" x14ac:dyDescent="0.25">
      <c r="A287" s="10"/>
      <c r="B287" s="10"/>
      <c r="C287" s="11"/>
      <c r="D287" s="24"/>
      <c r="E287" s="31"/>
      <c r="F287" s="25"/>
      <c r="G287" s="13"/>
      <c r="H287" s="13"/>
      <c r="I287" s="18"/>
      <c r="J287" s="18"/>
      <c r="K287" s="18"/>
      <c r="L287" s="14"/>
      <c r="M287" s="38"/>
      <c r="N287" s="12"/>
      <c r="O287" s="12"/>
      <c r="P287" s="18"/>
      <c r="Q287" s="14"/>
      <c r="R287" s="31"/>
      <c r="S287" s="52"/>
      <c r="T287" s="53"/>
      <c r="U287" s="18"/>
      <c r="V287" s="10"/>
      <c r="W287" s="75"/>
      <c r="X287" s="73"/>
      <c r="Y287" s="73"/>
      <c r="Z287" s="62"/>
      <c r="AA287" s="10"/>
      <c r="AB287" s="33"/>
      <c r="AC287" s="73"/>
      <c r="AD287" s="73"/>
      <c r="AE287" s="62"/>
      <c r="AF287" s="10"/>
      <c r="AG287" s="33"/>
      <c r="AH287" s="73"/>
      <c r="AI287" s="73"/>
      <c r="AJ287" s="72"/>
      <c r="AK287" s="10"/>
      <c r="AL287" s="18"/>
      <c r="AM287" s="17"/>
      <c r="AN287" s="17"/>
      <c r="AO287" s="31"/>
      <c r="AP287" s="10"/>
      <c r="AQ287" s="18"/>
      <c r="AR287" s="17"/>
      <c r="AS287" s="17"/>
      <c r="AT287" s="31"/>
      <c r="AU287" s="10"/>
      <c r="AV287" s="18"/>
      <c r="AW287" s="15"/>
      <c r="AX287" s="16"/>
      <c r="AY287" s="16"/>
      <c r="AZ287" s="16"/>
      <c r="BA287" s="60"/>
      <c r="BB287" s="69"/>
      <c r="BC287" s="69"/>
      <c r="BE287" s="69"/>
      <c r="BF287" s="69"/>
      <c r="BG287" s="69"/>
      <c r="BH287" s="69"/>
      <c r="BI287" s="62"/>
      <c r="BJ287" s="69"/>
      <c r="BK287" s="69"/>
      <c r="BL287" s="69"/>
      <c r="BM287" s="69"/>
      <c r="BO287" s="38"/>
      <c r="BP287" s="38"/>
      <c r="BQ287" s="38"/>
      <c r="BR287" s="38"/>
      <c r="BS287" s="18"/>
      <c r="BT287" s="18"/>
      <c r="BU287" s="18"/>
      <c r="BV287" s="90"/>
      <c r="BW287" s="18"/>
      <c r="BX287" s="18"/>
      <c r="BY287" s="33"/>
      <c r="BZ287" s="34"/>
      <c r="CP287" s="24"/>
    </row>
    <row r="288" spans="1:94" ht="15.75" customHeight="1" x14ac:dyDescent="0.25">
      <c r="A288" s="10"/>
      <c r="B288" s="10"/>
      <c r="C288" s="11"/>
      <c r="D288" s="24"/>
      <c r="E288" s="31"/>
      <c r="F288" s="25"/>
      <c r="G288" s="13"/>
      <c r="H288" s="13"/>
      <c r="I288" s="18"/>
      <c r="J288" s="18"/>
      <c r="K288" s="18"/>
      <c r="L288" s="14"/>
      <c r="M288" s="38"/>
      <c r="N288" s="12"/>
      <c r="O288" s="12"/>
      <c r="P288" s="18"/>
      <c r="Q288" s="14"/>
      <c r="R288" s="31"/>
      <c r="S288" s="52"/>
      <c r="T288" s="53"/>
      <c r="U288" s="18"/>
      <c r="V288" s="10"/>
      <c r="W288" s="75"/>
      <c r="X288" s="73"/>
      <c r="Y288" s="73"/>
      <c r="Z288" s="62"/>
      <c r="AA288" s="10"/>
      <c r="AB288" s="33"/>
      <c r="AC288" s="73"/>
      <c r="AD288" s="73"/>
      <c r="AE288" s="62"/>
      <c r="AF288" s="10"/>
      <c r="AG288" s="33"/>
      <c r="AH288" s="73"/>
      <c r="AI288" s="73"/>
      <c r="AJ288" s="72"/>
      <c r="AK288" s="10"/>
      <c r="AL288" s="18"/>
      <c r="AM288" s="17"/>
      <c r="AN288" s="17"/>
      <c r="AO288" s="31"/>
      <c r="AP288" s="10"/>
      <c r="AQ288" s="18"/>
      <c r="AR288" s="17"/>
      <c r="AS288" s="17"/>
      <c r="AT288" s="31"/>
      <c r="AU288" s="10"/>
      <c r="AV288" s="18"/>
      <c r="AW288" s="15"/>
      <c r="AX288" s="16"/>
      <c r="AY288" s="16"/>
      <c r="AZ288" s="16"/>
      <c r="BA288" s="60"/>
      <c r="BB288" s="69"/>
      <c r="BC288" s="69"/>
      <c r="BE288" s="69"/>
      <c r="BF288" s="69"/>
      <c r="BG288" s="69"/>
      <c r="BH288" s="69"/>
      <c r="BI288" s="62"/>
      <c r="BJ288" s="69"/>
      <c r="BK288" s="69"/>
      <c r="BL288" s="69"/>
      <c r="BM288" s="69"/>
      <c r="BO288" s="38"/>
      <c r="BP288" s="38"/>
      <c r="BQ288" s="38"/>
      <c r="BR288" s="38"/>
      <c r="BS288" s="18"/>
      <c r="BT288" s="18"/>
      <c r="BU288" s="18"/>
      <c r="BV288" s="90"/>
      <c r="BW288" s="18"/>
      <c r="BX288" s="18"/>
      <c r="BY288" s="33"/>
      <c r="BZ288" s="34"/>
      <c r="CP288" s="24"/>
    </row>
    <row r="289" spans="1:94" ht="15.75" customHeight="1" x14ac:dyDescent="0.25">
      <c r="A289" s="10"/>
      <c r="B289" s="10"/>
      <c r="C289" s="11"/>
      <c r="D289" s="24"/>
      <c r="E289" s="31"/>
      <c r="F289" s="25"/>
      <c r="G289" s="13"/>
      <c r="H289" s="13"/>
      <c r="I289" s="18"/>
      <c r="J289" s="18"/>
      <c r="K289" s="18"/>
      <c r="L289" s="14"/>
      <c r="M289" s="38"/>
      <c r="N289" s="12"/>
      <c r="O289" s="12"/>
      <c r="P289" s="18"/>
      <c r="Q289" s="14"/>
      <c r="R289" s="31"/>
      <c r="S289" s="52"/>
      <c r="T289" s="53"/>
      <c r="U289" s="18"/>
      <c r="V289" s="10"/>
      <c r="W289" s="75"/>
      <c r="X289" s="73"/>
      <c r="Y289" s="73"/>
      <c r="Z289" s="62"/>
      <c r="AA289" s="10"/>
      <c r="AB289" s="33"/>
      <c r="AC289" s="73"/>
      <c r="AD289" s="73"/>
      <c r="AE289" s="62"/>
      <c r="AF289" s="10"/>
      <c r="AG289" s="33"/>
      <c r="AH289" s="73"/>
      <c r="AI289" s="73"/>
      <c r="AJ289" s="72"/>
      <c r="AK289" s="10"/>
      <c r="AL289" s="18"/>
      <c r="AM289" s="17"/>
      <c r="AN289" s="17"/>
      <c r="AO289" s="31"/>
      <c r="AP289" s="10"/>
      <c r="AQ289" s="18"/>
      <c r="AR289" s="17"/>
      <c r="AS289" s="17"/>
      <c r="AT289" s="31"/>
      <c r="AU289" s="10"/>
      <c r="AV289" s="18"/>
      <c r="AW289" s="15"/>
      <c r="AX289" s="16"/>
      <c r="AY289" s="16"/>
      <c r="AZ289" s="16"/>
      <c r="BA289" s="60"/>
      <c r="BB289" s="69"/>
      <c r="BC289" s="69"/>
      <c r="BE289" s="69"/>
      <c r="BF289" s="69"/>
      <c r="BG289" s="69"/>
      <c r="BH289" s="69"/>
      <c r="BI289" s="62"/>
      <c r="BJ289" s="69"/>
      <c r="BK289" s="69"/>
      <c r="BL289" s="69"/>
      <c r="BM289" s="69"/>
      <c r="BO289" s="38"/>
      <c r="BP289" s="38"/>
      <c r="BQ289" s="38"/>
      <c r="BR289" s="38"/>
      <c r="BS289" s="18"/>
      <c r="BT289" s="18"/>
      <c r="BU289" s="18"/>
      <c r="BV289" s="90"/>
      <c r="BW289" s="18"/>
      <c r="BX289" s="18"/>
      <c r="BY289" s="33"/>
      <c r="BZ289" s="34"/>
      <c r="CP289" s="24"/>
    </row>
    <row r="290" spans="1:94" ht="15.75" customHeight="1" x14ac:dyDescent="0.25">
      <c r="A290" s="10"/>
      <c r="B290" s="10"/>
      <c r="C290" s="11"/>
      <c r="D290" s="24"/>
      <c r="E290" s="31"/>
      <c r="F290" s="25"/>
      <c r="G290" s="13"/>
      <c r="H290" s="13"/>
      <c r="I290" s="18"/>
      <c r="J290" s="18"/>
      <c r="K290" s="18"/>
      <c r="L290" s="14"/>
      <c r="M290" s="38"/>
      <c r="N290" s="12"/>
      <c r="O290" s="12"/>
      <c r="P290" s="18"/>
      <c r="Q290" s="14"/>
      <c r="R290" s="31"/>
      <c r="S290" s="52"/>
      <c r="T290" s="53"/>
      <c r="U290" s="18"/>
      <c r="V290" s="10"/>
      <c r="W290" s="75"/>
      <c r="X290" s="73"/>
      <c r="Y290" s="73"/>
      <c r="Z290" s="62"/>
      <c r="AA290" s="10"/>
      <c r="AB290" s="33"/>
      <c r="AC290" s="73"/>
      <c r="AD290" s="73"/>
      <c r="AE290" s="62"/>
      <c r="AF290" s="10"/>
      <c r="AG290" s="33"/>
      <c r="AH290" s="73"/>
      <c r="AI290" s="73"/>
      <c r="AJ290" s="72"/>
      <c r="AK290" s="10"/>
      <c r="AL290" s="18"/>
      <c r="AM290" s="17"/>
      <c r="AN290" s="17"/>
      <c r="AO290" s="31"/>
      <c r="AP290" s="10"/>
      <c r="AQ290" s="18"/>
      <c r="AR290" s="17"/>
      <c r="AS290" s="17"/>
      <c r="AT290" s="31"/>
      <c r="AU290" s="10"/>
      <c r="AV290" s="18"/>
      <c r="AW290" s="15"/>
      <c r="AX290" s="16"/>
      <c r="AY290" s="16"/>
      <c r="AZ290" s="16"/>
      <c r="BA290" s="60"/>
      <c r="BB290" s="69"/>
      <c r="BC290" s="69"/>
      <c r="BE290" s="69"/>
      <c r="BF290" s="69"/>
      <c r="BG290" s="69"/>
      <c r="BH290" s="69"/>
      <c r="BI290" s="62"/>
      <c r="BJ290" s="69"/>
      <c r="BK290" s="69"/>
      <c r="BL290" s="69"/>
      <c r="BM290" s="69"/>
      <c r="BO290" s="38"/>
      <c r="BP290" s="38"/>
      <c r="BQ290" s="38"/>
      <c r="BR290" s="38"/>
      <c r="BS290" s="18"/>
      <c r="BT290" s="18"/>
      <c r="BU290" s="18"/>
      <c r="BV290" s="90"/>
      <c r="BW290" s="18"/>
      <c r="BX290" s="18"/>
      <c r="BY290" s="33"/>
      <c r="BZ290" s="34"/>
      <c r="CP290" s="24"/>
    </row>
    <row r="291" spans="1:94" ht="15.75" customHeight="1" x14ac:dyDescent="0.25">
      <c r="A291" s="10"/>
      <c r="B291" s="10"/>
      <c r="C291" s="11"/>
      <c r="D291" s="24"/>
      <c r="E291" s="31"/>
      <c r="F291" s="25"/>
      <c r="G291" s="13"/>
      <c r="H291" s="13"/>
      <c r="I291" s="18"/>
      <c r="J291" s="18"/>
      <c r="K291" s="18"/>
      <c r="L291" s="14"/>
      <c r="M291" s="38"/>
      <c r="N291" s="12"/>
      <c r="O291" s="12"/>
      <c r="P291" s="18"/>
      <c r="Q291" s="14"/>
      <c r="R291" s="31"/>
      <c r="S291" s="52"/>
      <c r="T291" s="53"/>
      <c r="U291" s="18"/>
      <c r="V291" s="10"/>
      <c r="W291" s="75"/>
      <c r="X291" s="73"/>
      <c r="Y291" s="73"/>
      <c r="Z291" s="62"/>
      <c r="AA291" s="10"/>
      <c r="AB291" s="33"/>
      <c r="AC291" s="73"/>
      <c r="AD291" s="73"/>
      <c r="AE291" s="62"/>
      <c r="AF291" s="10"/>
      <c r="AG291" s="33"/>
      <c r="AH291" s="73"/>
      <c r="AI291" s="73"/>
      <c r="AJ291" s="72"/>
      <c r="AK291" s="10"/>
      <c r="AL291" s="18"/>
      <c r="AM291" s="17"/>
      <c r="AN291" s="17"/>
      <c r="AO291" s="31"/>
      <c r="AP291" s="10"/>
      <c r="AQ291" s="18"/>
      <c r="AR291" s="17"/>
      <c r="AS291" s="17"/>
      <c r="AT291" s="31"/>
      <c r="AU291" s="10"/>
      <c r="AV291" s="18"/>
      <c r="AW291" s="15"/>
      <c r="AX291" s="16"/>
      <c r="AY291" s="16"/>
      <c r="AZ291" s="16"/>
      <c r="BA291" s="60"/>
      <c r="BB291" s="69"/>
      <c r="BC291" s="69"/>
      <c r="BE291" s="69"/>
      <c r="BF291" s="69"/>
      <c r="BG291" s="69"/>
      <c r="BH291" s="69"/>
      <c r="BI291" s="62"/>
      <c r="BJ291" s="69"/>
      <c r="BK291" s="69"/>
      <c r="BL291" s="69"/>
      <c r="BM291" s="69"/>
      <c r="BO291" s="38"/>
      <c r="BP291" s="38"/>
      <c r="BQ291" s="38"/>
      <c r="BR291" s="38"/>
      <c r="BS291" s="18"/>
      <c r="BT291" s="18"/>
      <c r="BU291" s="18"/>
      <c r="BV291" s="90"/>
      <c r="BW291" s="18"/>
      <c r="BX291" s="18"/>
      <c r="BY291" s="33"/>
      <c r="BZ291" s="34"/>
      <c r="CP291" s="24"/>
    </row>
    <row r="292" spans="1:94" ht="15.75" customHeight="1" x14ac:dyDescent="0.25">
      <c r="A292" s="10"/>
      <c r="B292" s="10"/>
      <c r="C292" s="11"/>
      <c r="D292" s="24"/>
      <c r="E292" s="31"/>
      <c r="F292" s="25"/>
      <c r="G292" s="13"/>
      <c r="H292" s="13"/>
      <c r="I292" s="18"/>
      <c r="J292" s="18"/>
      <c r="K292" s="18"/>
      <c r="L292" s="14"/>
      <c r="M292" s="38"/>
      <c r="N292" s="12"/>
      <c r="O292" s="12"/>
      <c r="P292" s="18"/>
      <c r="Q292" s="14"/>
      <c r="R292" s="31"/>
      <c r="S292" s="52"/>
      <c r="T292" s="53"/>
      <c r="U292" s="18"/>
      <c r="V292" s="10"/>
      <c r="W292" s="75"/>
      <c r="X292" s="73"/>
      <c r="Y292" s="73"/>
      <c r="Z292" s="62"/>
      <c r="AA292" s="10"/>
      <c r="AB292" s="33"/>
      <c r="AC292" s="73"/>
      <c r="AD292" s="73"/>
      <c r="AE292" s="62"/>
      <c r="AF292" s="10"/>
      <c r="AG292" s="33"/>
      <c r="AH292" s="73"/>
      <c r="AI292" s="73"/>
      <c r="AJ292" s="72"/>
      <c r="AK292" s="10"/>
      <c r="AL292" s="18"/>
      <c r="AM292" s="17"/>
      <c r="AN292" s="17"/>
      <c r="AO292" s="31"/>
      <c r="AP292" s="10"/>
      <c r="AQ292" s="18"/>
      <c r="AR292" s="17"/>
      <c r="AS292" s="17"/>
      <c r="AT292" s="31"/>
      <c r="AU292" s="10"/>
      <c r="AV292" s="18"/>
      <c r="AW292" s="15"/>
      <c r="AX292" s="16"/>
      <c r="AY292" s="16"/>
      <c r="AZ292" s="16"/>
      <c r="BA292" s="60"/>
      <c r="BB292" s="69"/>
      <c r="BC292" s="69"/>
      <c r="BE292" s="69"/>
      <c r="BF292" s="69"/>
      <c r="BG292" s="69"/>
      <c r="BH292" s="69"/>
      <c r="BI292" s="62"/>
      <c r="BJ292" s="69"/>
      <c r="BK292" s="69"/>
      <c r="BL292" s="69"/>
      <c r="BM292" s="69"/>
      <c r="BO292" s="38"/>
      <c r="BP292" s="38"/>
      <c r="BQ292" s="38"/>
      <c r="BR292" s="38"/>
      <c r="BS292" s="18"/>
      <c r="BT292" s="18"/>
      <c r="BU292" s="18"/>
      <c r="BV292" s="90"/>
      <c r="BW292" s="18"/>
      <c r="BX292" s="18"/>
      <c r="BY292" s="33"/>
      <c r="BZ292" s="34"/>
      <c r="CP292" s="24"/>
    </row>
    <row r="293" spans="1:94" ht="15.75" customHeight="1" x14ac:dyDescent="0.25">
      <c r="A293" s="10"/>
      <c r="B293" s="10"/>
      <c r="C293" s="11"/>
      <c r="D293" s="24"/>
      <c r="E293" s="31"/>
      <c r="F293" s="25"/>
      <c r="G293" s="13"/>
      <c r="H293" s="13"/>
      <c r="I293" s="18"/>
      <c r="J293" s="18"/>
      <c r="K293" s="18"/>
      <c r="L293" s="14"/>
      <c r="M293" s="38"/>
      <c r="N293" s="12"/>
      <c r="O293" s="12"/>
      <c r="P293" s="18"/>
      <c r="Q293" s="14"/>
      <c r="R293" s="31"/>
      <c r="S293" s="52"/>
      <c r="T293" s="53"/>
      <c r="U293" s="18"/>
      <c r="V293" s="10"/>
      <c r="W293" s="75"/>
      <c r="X293" s="73"/>
      <c r="Y293" s="73"/>
      <c r="Z293" s="62"/>
      <c r="AA293" s="10"/>
      <c r="AB293" s="33"/>
      <c r="AC293" s="73"/>
      <c r="AD293" s="73"/>
      <c r="AE293" s="62"/>
      <c r="AF293" s="10"/>
      <c r="AG293" s="33"/>
      <c r="AH293" s="73"/>
      <c r="AI293" s="73"/>
      <c r="AJ293" s="72"/>
      <c r="AK293" s="10"/>
      <c r="AL293" s="18"/>
      <c r="AM293" s="17"/>
      <c r="AN293" s="17"/>
      <c r="AO293" s="31"/>
      <c r="AP293" s="10"/>
      <c r="AQ293" s="18"/>
      <c r="AR293" s="17"/>
      <c r="AS293" s="17"/>
      <c r="AT293" s="31"/>
      <c r="AU293" s="10"/>
      <c r="AV293" s="18"/>
      <c r="AW293" s="15"/>
      <c r="AX293" s="16"/>
      <c r="AY293" s="16"/>
      <c r="AZ293" s="16"/>
      <c r="BA293" s="60"/>
      <c r="BB293" s="69"/>
      <c r="BC293" s="69"/>
      <c r="BE293" s="69"/>
      <c r="BF293" s="69"/>
      <c r="BG293" s="69"/>
      <c r="BH293" s="69"/>
      <c r="BI293" s="62"/>
      <c r="BJ293" s="69"/>
      <c r="BK293" s="69"/>
      <c r="BL293" s="69"/>
      <c r="BM293" s="69"/>
      <c r="BO293" s="38"/>
      <c r="BP293" s="38"/>
      <c r="BQ293" s="38"/>
      <c r="BR293" s="38"/>
      <c r="BS293" s="18"/>
      <c r="BT293" s="18"/>
      <c r="BU293" s="18"/>
      <c r="BV293" s="90"/>
      <c r="BW293" s="18"/>
      <c r="BX293" s="18"/>
      <c r="BY293" s="33"/>
      <c r="BZ293" s="34"/>
      <c r="CP293" s="24"/>
    </row>
    <row r="294" spans="1:94" ht="15.75" customHeight="1" x14ac:dyDescent="0.25">
      <c r="A294" s="10"/>
      <c r="B294" s="10"/>
      <c r="C294" s="11"/>
      <c r="D294" s="24"/>
      <c r="E294" s="31"/>
      <c r="F294" s="25"/>
      <c r="G294" s="13"/>
      <c r="H294" s="13"/>
      <c r="I294" s="18"/>
      <c r="J294" s="18"/>
      <c r="K294" s="18"/>
      <c r="L294" s="14"/>
      <c r="M294" s="38"/>
      <c r="N294" s="12"/>
      <c r="O294" s="12"/>
      <c r="P294" s="18"/>
      <c r="Q294" s="14"/>
      <c r="R294" s="31"/>
      <c r="S294" s="52"/>
      <c r="T294" s="53"/>
      <c r="U294" s="18"/>
      <c r="V294" s="10"/>
      <c r="W294" s="75"/>
      <c r="X294" s="73"/>
      <c r="Y294" s="73"/>
      <c r="Z294" s="62"/>
      <c r="AA294" s="10"/>
      <c r="AB294" s="33"/>
      <c r="AC294" s="73"/>
      <c r="AD294" s="73"/>
      <c r="AE294" s="62"/>
      <c r="AF294" s="10"/>
      <c r="AG294" s="33"/>
      <c r="AH294" s="73"/>
      <c r="AI294" s="73"/>
      <c r="AJ294" s="72"/>
      <c r="AK294" s="10"/>
      <c r="AL294" s="18"/>
      <c r="AM294" s="17"/>
      <c r="AN294" s="17"/>
      <c r="AO294" s="31"/>
      <c r="AP294" s="10"/>
      <c r="AQ294" s="18"/>
      <c r="AR294" s="17"/>
      <c r="AS294" s="17"/>
      <c r="AT294" s="31"/>
      <c r="AU294" s="10"/>
      <c r="AV294" s="18"/>
      <c r="AW294" s="15"/>
      <c r="AX294" s="16"/>
      <c r="AY294" s="16"/>
      <c r="AZ294" s="16"/>
      <c r="BA294" s="60"/>
      <c r="BB294" s="69"/>
      <c r="BC294" s="69"/>
      <c r="BE294" s="69"/>
      <c r="BF294" s="69"/>
      <c r="BG294" s="69"/>
      <c r="BH294" s="69"/>
      <c r="BI294" s="62"/>
      <c r="BJ294" s="69"/>
      <c r="BK294" s="69"/>
      <c r="BL294" s="69"/>
      <c r="BM294" s="69"/>
      <c r="BO294" s="38"/>
      <c r="BP294" s="38"/>
      <c r="BQ294" s="38"/>
      <c r="BR294" s="38"/>
      <c r="BS294" s="18"/>
      <c r="BT294" s="18"/>
      <c r="BU294" s="18"/>
      <c r="BV294" s="90"/>
      <c r="BW294" s="18"/>
      <c r="BX294" s="18"/>
      <c r="BY294" s="33"/>
      <c r="BZ294" s="34"/>
      <c r="CP294" s="24"/>
    </row>
    <row r="295" spans="1:94" ht="15.75" customHeight="1" x14ac:dyDescent="0.25">
      <c r="A295" s="10"/>
      <c r="B295" s="10"/>
      <c r="C295" s="11"/>
      <c r="D295" s="24"/>
      <c r="E295" s="31"/>
      <c r="F295" s="25"/>
      <c r="G295" s="13"/>
      <c r="H295" s="13"/>
      <c r="I295" s="18"/>
      <c r="J295" s="18"/>
      <c r="K295" s="18"/>
      <c r="L295" s="14"/>
      <c r="M295" s="38"/>
      <c r="N295" s="12"/>
      <c r="O295" s="12"/>
      <c r="P295" s="18"/>
      <c r="Q295" s="14"/>
      <c r="R295" s="31"/>
      <c r="S295" s="52"/>
      <c r="T295" s="53"/>
      <c r="U295" s="18"/>
      <c r="V295" s="10"/>
      <c r="W295" s="75"/>
      <c r="X295" s="73"/>
      <c r="Y295" s="73"/>
      <c r="Z295" s="62"/>
      <c r="AA295" s="10"/>
      <c r="AB295" s="33"/>
      <c r="AC295" s="73"/>
      <c r="AD295" s="73"/>
      <c r="AE295" s="62"/>
      <c r="AF295" s="10"/>
      <c r="AG295" s="33"/>
      <c r="AH295" s="73"/>
      <c r="AI295" s="73"/>
      <c r="AJ295" s="72"/>
      <c r="AK295" s="10"/>
      <c r="AL295" s="18"/>
      <c r="AM295" s="17"/>
      <c r="AN295" s="17"/>
      <c r="AO295" s="31"/>
      <c r="AP295" s="10"/>
      <c r="AQ295" s="18"/>
      <c r="AR295" s="17"/>
      <c r="AS295" s="17"/>
      <c r="AT295" s="31"/>
      <c r="AU295" s="10"/>
      <c r="AV295" s="18"/>
      <c r="AW295" s="15"/>
      <c r="AX295" s="16"/>
      <c r="AY295" s="16"/>
      <c r="AZ295" s="16"/>
      <c r="BA295" s="60"/>
      <c r="BB295" s="69"/>
      <c r="BC295" s="69"/>
      <c r="BE295" s="69"/>
      <c r="BF295" s="69"/>
      <c r="BG295" s="69"/>
      <c r="BH295" s="69"/>
      <c r="BI295" s="62"/>
      <c r="BJ295" s="69"/>
      <c r="BK295" s="69"/>
      <c r="BL295" s="69"/>
      <c r="BM295" s="69"/>
      <c r="BO295" s="38"/>
      <c r="BP295" s="38"/>
      <c r="BQ295" s="38"/>
      <c r="BR295" s="38"/>
      <c r="BS295" s="18"/>
      <c r="BT295" s="18"/>
      <c r="BU295" s="18"/>
      <c r="BV295" s="90"/>
      <c r="BW295" s="18"/>
      <c r="BX295" s="18"/>
      <c r="BY295" s="33"/>
      <c r="BZ295" s="34"/>
      <c r="CP295" s="24"/>
    </row>
    <row r="296" spans="1:94" ht="15.75" customHeight="1" x14ac:dyDescent="0.25">
      <c r="A296" s="10"/>
      <c r="B296" s="10"/>
      <c r="C296" s="11"/>
      <c r="D296" s="24"/>
      <c r="E296" s="31"/>
      <c r="F296" s="25"/>
      <c r="G296" s="13"/>
      <c r="H296" s="13"/>
      <c r="I296" s="18"/>
      <c r="J296" s="18"/>
      <c r="K296" s="18"/>
      <c r="L296" s="14"/>
      <c r="M296" s="38"/>
      <c r="N296" s="12"/>
      <c r="O296" s="12"/>
      <c r="P296" s="18"/>
      <c r="Q296" s="14"/>
      <c r="R296" s="31"/>
      <c r="S296" s="52"/>
      <c r="T296" s="53"/>
      <c r="U296" s="18"/>
      <c r="V296" s="10"/>
      <c r="W296" s="75"/>
      <c r="X296" s="73"/>
      <c r="Y296" s="73"/>
      <c r="Z296" s="62"/>
      <c r="AA296" s="10"/>
      <c r="AB296" s="33"/>
      <c r="AC296" s="73"/>
      <c r="AD296" s="73"/>
      <c r="AE296" s="62"/>
      <c r="AF296" s="10"/>
      <c r="AG296" s="33"/>
      <c r="AH296" s="73"/>
      <c r="AI296" s="73"/>
      <c r="AJ296" s="72"/>
      <c r="AK296" s="10"/>
      <c r="AL296" s="18"/>
      <c r="AM296" s="17"/>
      <c r="AN296" s="17"/>
      <c r="AO296" s="31"/>
      <c r="AP296" s="10"/>
      <c r="AQ296" s="18"/>
      <c r="AR296" s="17"/>
      <c r="AS296" s="17"/>
      <c r="AT296" s="31"/>
      <c r="AU296" s="10"/>
      <c r="AV296" s="18"/>
      <c r="AW296" s="15"/>
      <c r="AX296" s="16"/>
      <c r="AY296" s="16"/>
      <c r="AZ296" s="16"/>
      <c r="BA296" s="60"/>
      <c r="BB296" s="69"/>
      <c r="BC296" s="69"/>
      <c r="BE296" s="69"/>
      <c r="BF296" s="69"/>
      <c r="BG296" s="69"/>
      <c r="BH296" s="69"/>
      <c r="BI296" s="62"/>
      <c r="BJ296" s="69"/>
      <c r="BK296" s="69"/>
      <c r="BL296" s="69"/>
      <c r="BM296" s="69"/>
      <c r="BO296" s="38"/>
      <c r="BP296" s="38"/>
      <c r="BQ296" s="38"/>
      <c r="BR296" s="38"/>
      <c r="BS296" s="18"/>
      <c r="BT296" s="18"/>
      <c r="BU296" s="18"/>
      <c r="BV296" s="90"/>
      <c r="BW296" s="18"/>
      <c r="BX296" s="18"/>
      <c r="BY296" s="33"/>
      <c r="BZ296" s="34"/>
      <c r="CP296" s="24"/>
    </row>
    <row r="297" spans="1:94" ht="15.75" customHeight="1" x14ac:dyDescent="0.25">
      <c r="A297" s="10"/>
      <c r="B297" s="10"/>
      <c r="C297" s="11"/>
      <c r="D297" s="24"/>
      <c r="E297" s="31"/>
      <c r="F297" s="25"/>
      <c r="G297" s="13"/>
      <c r="H297" s="13"/>
      <c r="I297" s="18"/>
      <c r="J297" s="18"/>
      <c r="K297" s="18"/>
      <c r="L297" s="14"/>
      <c r="M297" s="38"/>
      <c r="N297" s="12"/>
      <c r="O297" s="12"/>
      <c r="P297" s="18"/>
      <c r="Q297" s="14"/>
      <c r="R297" s="31"/>
      <c r="S297" s="52"/>
      <c r="T297" s="53"/>
      <c r="U297" s="18"/>
      <c r="V297" s="10"/>
      <c r="W297" s="75"/>
      <c r="X297" s="73"/>
      <c r="Y297" s="73"/>
      <c r="Z297" s="62"/>
      <c r="AA297" s="10"/>
      <c r="AB297" s="33"/>
      <c r="AC297" s="73"/>
      <c r="AD297" s="73"/>
      <c r="AE297" s="62"/>
      <c r="AF297" s="10"/>
      <c r="AG297" s="33"/>
      <c r="AH297" s="73"/>
      <c r="AI297" s="73"/>
      <c r="AJ297" s="72"/>
      <c r="AK297" s="10"/>
      <c r="AL297" s="18"/>
      <c r="AM297" s="17"/>
      <c r="AN297" s="17"/>
      <c r="AO297" s="31"/>
      <c r="AP297" s="10"/>
      <c r="AQ297" s="18"/>
      <c r="AR297" s="17"/>
      <c r="AS297" s="17"/>
      <c r="AT297" s="31"/>
      <c r="AU297" s="10"/>
      <c r="AV297" s="18"/>
      <c r="AW297" s="15"/>
      <c r="AX297" s="16"/>
      <c r="AY297" s="16"/>
      <c r="AZ297" s="16"/>
      <c r="BA297" s="60"/>
      <c r="BB297" s="69"/>
      <c r="BC297" s="69"/>
      <c r="BE297" s="69"/>
      <c r="BF297" s="69"/>
      <c r="BG297" s="69"/>
      <c r="BH297" s="69"/>
      <c r="BI297" s="62"/>
      <c r="BJ297" s="69"/>
      <c r="BK297" s="69"/>
      <c r="BL297" s="69"/>
      <c r="BM297" s="69"/>
      <c r="BO297" s="38"/>
      <c r="BP297" s="38"/>
      <c r="BQ297" s="38"/>
      <c r="BR297" s="38"/>
      <c r="BS297" s="18"/>
      <c r="BT297" s="18"/>
      <c r="BU297" s="18"/>
      <c r="BV297" s="90"/>
      <c r="BW297" s="18"/>
      <c r="BX297" s="18"/>
      <c r="BY297" s="33"/>
      <c r="BZ297" s="34"/>
      <c r="CP297" s="24"/>
    </row>
    <row r="298" spans="1:94" ht="15.75" customHeight="1" x14ac:dyDescent="0.25">
      <c r="A298" s="10"/>
      <c r="B298" s="10"/>
      <c r="C298" s="11"/>
      <c r="D298" s="24"/>
      <c r="E298" s="31"/>
      <c r="F298" s="25"/>
      <c r="G298" s="13"/>
      <c r="H298" s="13"/>
      <c r="I298" s="18"/>
      <c r="J298" s="18"/>
      <c r="K298" s="18"/>
      <c r="L298" s="14"/>
      <c r="M298" s="38"/>
      <c r="N298" s="12"/>
      <c r="O298" s="12"/>
      <c r="P298" s="18"/>
      <c r="Q298" s="14"/>
      <c r="R298" s="31"/>
      <c r="S298" s="52"/>
      <c r="T298" s="53"/>
      <c r="U298" s="18"/>
      <c r="V298" s="10"/>
      <c r="W298" s="75"/>
      <c r="X298" s="73"/>
      <c r="Y298" s="73"/>
      <c r="Z298" s="62"/>
      <c r="AA298" s="10"/>
      <c r="AB298" s="33"/>
      <c r="AC298" s="73"/>
      <c r="AD298" s="73"/>
      <c r="AE298" s="62"/>
      <c r="AF298" s="10"/>
      <c r="AG298" s="33"/>
      <c r="AH298" s="73"/>
      <c r="AI298" s="73"/>
      <c r="AJ298" s="72"/>
      <c r="AK298" s="10"/>
      <c r="AL298" s="18"/>
      <c r="AM298" s="17"/>
      <c r="AN298" s="17"/>
      <c r="AO298" s="31"/>
      <c r="AP298" s="10"/>
      <c r="AQ298" s="18"/>
      <c r="AR298" s="17"/>
      <c r="AS298" s="17"/>
      <c r="AT298" s="31"/>
      <c r="AU298" s="10"/>
      <c r="AV298" s="18"/>
      <c r="AW298" s="15"/>
      <c r="AX298" s="16"/>
      <c r="AY298" s="16"/>
      <c r="AZ298" s="16"/>
      <c r="BA298" s="60"/>
      <c r="BB298" s="69"/>
      <c r="BC298" s="69"/>
      <c r="BE298" s="69"/>
      <c r="BF298" s="69"/>
      <c r="BG298" s="69"/>
      <c r="BH298" s="69"/>
      <c r="BI298" s="62"/>
      <c r="BJ298" s="69"/>
      <c r="BK298" s="69"/>
      <c r="BL298" s="69"/>
      <c r="BM298" s="69"/>
      <c r="BO298" s="38"/>
      <c r="BP298" s="38"/>
      <c r="BQ298" s="38"/>
      <c r="BR298" s="38"/>
      <c r="BS298" s="18"/>
      <c r="BT298" s="18"/>
      <c r="BU298" s="18"/>
      <c r="BV298" s="90"/>
      <c r="BW298" s="18"/>
      <c r="BX298" s="18"/>
      <c r="BY298" s="33"/>
      <c r="BZ298" s="34"/>
      <c r="CP298" s="24"/>
    </row>
    <row r="299" spans="1:94" ht="15.75" customHeight="1" x14ac:dyDescent="0.25">
      <c r="A299" s="10"/>
      <c r="B299" s="10"/>
      <c r="C299" s="11"/>
      <c r="D299" s="24"/>
      <c r="E299" s="31"/>
      <c r="F299" s="25"/>
      <c r="G299" s="13"/>
      <c r="H299" s="13"/>
      <c r="I299" s="18"/>
      <c r="J299" s="18"/>
      <c r="K299" s="18"/>
      <c r="L299" s="14"/>
      <c r="M299" s="38"/>
      <c r="N299" s="12"/>
      <c r="O299" s="12"/>
      <c r="P299" s="18"/>
      <c r="Q299" s="14"/>
      <c r="R299" s="31"/>
      <c r="S299" s="52"/>
      <c r="T299" s="53"/>
      <c r="U299" s="18"/>
      <c r="V299" s="10"/>
      <c r="W299" s="75"/>
      <c r="X299" s="73"/>
      <c r="Y299" s="73"/>
      <c r="Z299" s="62"/>
      <c r="AA299" s="10"/>
      <c r="AB299" s="33"/>
      <c r="AC299" s="73"/>
      <c r="AD299" s="73"/>
      <c r="AE299" s="62"/>
      <c r="AF299" s="10"/>
      <c r="AG299" s="33"/>
      <c r="AH299" s="73"/>
      <c r="AI299" s="73"/>
      <c r="AJ299" s="72"/>
      <c r="AK299" s="10"/>
      <c r="AL299" s="18"/>
      <c r="AM299" s="17"/>
      <c r="AN299" s="17"/>
      <c r="AO299" s="31"/>
      <c r="AP299" s="10"/>
      <c r="AQ299" s="18"/>
      <c r="AR299" s="17"/>
      <c r="AS299" s="17"/>
      <c r="AT299" s="31"/>
      <c r="AU299" s="10"/>
      <c r="AV299" s="18"/>
      <c r="AW299" s="15"/>
      <c r="AX299" s="16"/>
      <c r="AY299" s="16"/>
      <c r="AZ299" s="16"/>
      <c r="BA299" s="60"/>
      <c r="BB299" s="69"/>
      <c r="BC299" s="69"/>
      <c r="BE299" s="69"/>
      <c r="BF299" s="69"/>
      <c r="BG299" s="69"/>
      <c r="BH299" s="69"/>
      <c r="BI299" s="62"/>
      <c r="BJ299" s="69"/>
      <c r="BK299" s="69"/>
      <c r="BL299" s="69"/>
      <c r="BM299" s="69"/>
      <c r="BO299" s="38"/>
      <c r="BP299" s="38"/>
      <c r="BQ299" s="38"/>
      <c r="BR299" s="38"/>
      <c r="BS299" s="18"/>
      <c r="BT299" s="18"/>
      <c r="BU299" s="18"/>
      <c r="BV299" s="90"/>
      <c r="BW299" s="18"/>
      <c r="BX299" s="18"/>
      <c r="BY299" s="33"/>
      <c r="BZ299" s="34"/>
      <c r="CP299" s="24"/>
    </row>
    <row r="300" spans="1:94" ht="15.75" customHeight="1" x14ac:dyDescent="0.25">
      <c r="A300" s="10"/>
      <c r="B300" s="10"/>
      <c r="C300" s="11"/>
      <c r="D300" s="24"/>
      <c r="E300" s="31"/>
      <c r="F300" s="25"/>
      <c r="G300" s="13"/>
      <c r="H300" s="13"/>
      <c r="I300" s="18"/>
      <c r="J300" s="18"/>
      <c r="K300" s="18"/>
      <c r="L300" s="14"/>
      <c r="M300" s="38"/>
      <c r="N300" s="12"/>
      <c r="O300" s="12"/>
      <c r="P300" s="18"/>
      <c r="Q300" s="14"/>
      <c r="R300" s="31"/>
      <c r="S300" s="52"/>
      <c r="T300" s="53"/>
      <c r="U300" s="18"/>
      <c r="V300" s="10"/>
      <c r="W300" s="75"/>
      <c r="X300" s="73"/>
      <c r="Y300" s="73"/>
      <c r="Z300" s="62"/>
      <c r="AA300" s="10"/>
      <c r="AB300" s="33"/>
      <c r="AC300" s="73"/>
      <c r="AD300" s="73"/>
      <c r="AE300" s="62"/>
      <c r="AF300" s="10"/>
      <c r="AG300" s="33"/>
      <c r="AH300" s="73"/>
      <c r="AI300" s="73"/>
      <c r="AJ300" s="72"/>
      <c r="AK300" s="10"/>
      <c r="AL300" s="18"/>
      <c r="AM300" s="17"/>
      <c r="AN300" s="17"/>
      <c r="AO300" s="31"/>
      <c r="AP300" s="10"/>
      <c r="AQ300" s="18"/>
      <c r="AR300" s="17"/>
      <c r="AS300" s="17"/>
      <c r="AT300" s="31"/>
      <c r="AU300" s="10"/>
      <c r="AV300" s="18"/>
      <c r="AW300" s="15"/>
      <c r="AX300" s="16"/>
      <c r="AY300" s="16"/>
      <c r="AZ300" s="16"/>
      <c r="BA300" s="60"/>
      <c r="BB300" s="69"/>
      <c r="BC300" s="69"/>
      <c r="BE300" s="69"/>
      <c r="BF300" s="69"/>
      <c r="BG300" s="69"/>
      <c r="BH300" s="69"/>
      <c r="BI300" s="62"/>
      <c r="BJ300" s="69"/>
      <c r="BK300" s="69"/>
      <c r="BL300" s="69"/>
      <c r="BM300" s="69"/>
      <c r="BO300" s="38"/>
      <c r="BP300" s="38"/>
      <c r="BQ300" s="38"/>
      <c r="BR300" s="38"/>
      <c r="BS300" s="18"/>
      <c r="BT300" s="18"/>
      <c r="BU300" s="18"/>
      <c r="BV300" s="90"/>
      <c r="BW300" s="18"/>
      <c r="BX300" s="18"/>
      <c r="BY300" s="33"/>
      <c r="BZ300" s="34"/>
      <c r="CP300" s="24"/>
    </row>
    <row r="301" spans="1:94" ht="15.75" customHeight="1" x14ac:dyDescent="0.25">
      <c r="A301" s="10"/>
      <c r="B301" s="10"/>
      <c r="C301" s="11"/>
      <c r="D301" s="24"/>
      <c r="E301" s="31"/>
      <c r="F301" s="25"/>
      <c r="G301" s="13"/>
      <c r="H301" s="13"/>
      <c r="I301" s="18"/>
      <c r="J301" s="18"/>
      <c r="K301" s="18"/>
      <c r="L301" s="14"/>
      <c r="M301" s="38"/>
      <c r="N301" s="12"/>
      <c r="O301" s="12"/>
      <c r="P301" s="18"/>
      <c r="Q301" s="14"/>
      <c r="R301" s="31"/>
      <c r="S301" s="52"/>
      <c r="T301" s="53"/>
      <c r="U301" s="18"/>
      <c r="V301" s="10"/>
      <c r="W301" s="75"/>
      <c r="X301" s="73"/>
      <c r="Y301" s="73"/>
      <c r="Z301" s="62"/>
      <c r="AA301" s="10"/>
      <c r="AB301" s="33"/>
      <c r="AC301" s="73"/>
      <c r="AD301" s="73"/>
      <c r="AE301" s="62"/>
      <c r="AF301" s="10"/>
      <c r="AG301" s="33"/>
      <c r="AH301" s="73"/>
      <c r="AI301" s="73"/>
      <c r="AJ301" s="72"/>
      <c r="AK301" s="10"/>
      <c r="AL301" s="18"/>
      <c r="AM301" s="17"/>
      <c r="AN301" s="17"/>
      <c r="AO301" s="31"/>
      <c r="AP301" s="10"/>
      <c r="AQ301" s="18"/>
      <c r="AR301" s="17"/>
      <c r="AS301" s="17"/>
      <c r="AT301" s="31"/>
      <c r="AU301" s="10"/>
      <c r="AV301" s="18"/>
      <c r="AW301" s="15"/>
      <c r="AX301" s="16"/>
      <c r="AY301" s="16"/>
      <c r="AZ301" s="16"/>
      <c r="BA301" s="60"/>
      <c r="BB301" s="69"/>
      <c r="BC301" s="69"/>
      <c r="BE301" s="69"/>
      <c r="BF301" s="69"/>
      <c r="BG301" s="69"/>
      <c r="BH301" s="69"/>
      <c r="BI301" s="62"/>
      <c r="BJ301" s="69"/>
      <c r="BK301" s="69"/>
      <c r="BL301" s="69"/>
      <c r="BM301" s="69"/>
      <c r="BO301" s="38"/>
      <c r="BP301" s="38"/>
      <c r="BQ301" s="38"/>
      <c r="BR301" s="38"/>
      <c r="BS301" s="18"/>
      <c r="BT301" s="18"/>
      <c r="BU301" s="18"/>
      <c r="BV301" s="90"/>
      <c r="BW301" s="18"/>
      <c r="BX301" s="18"/>
      <c r="BY301" s="33"/>
      <c r="BZ301" s="34"/>
      <c r="CP301" s="24"/>
    </row>
    <row r="302" spans="1:94" ht="15.75" customHeight="1" x14ac:dyDescent="0.25">
      <c r="A302" s="10"/>
      <c r="B302" s="10"/>
      <c r="C302" s="11"/>
      <c r="D302" s="24"/>
      <c r="E302" s="31"/>
      <c r="F302" s="25"/>
      <c r="G302" s="13"/>
      <c r="H302" s="13"/>
      <c r="I302" s="18"/>
      <c r="J302" s="18"/>
      <c r="K302" s="18"/>
      <c r="L302" s="14"/>
      <c r="M302" s="38"/>
      <c r="N302" s="12"/>
      <c r="O302" s="12"/>
      <c r="P302" s="18"/>
      <c r="Q302" s="14"/>
      <c r="R302" s="31"/>
      <c r="S302" s="52"/>
      <c r="T302" s="53"/>
      <c r="U302" s="18"/>
      <c r="V302" s="10"/>
      <c r="W302" s="75"/>
      <c r="X302" s="73"/>
      <c r="Y302" s="73"/>
      <c r="Z302" s="62"/>
      <c r="AA302" s="10"/>
      <c r="AB302" s="33"/>
      <c r="AC302" s="73"/>
      <c r="AD302" s="73"/>
      <c r="AE302" s="62"/>
      <c r="AF302" s="10"/>
      <c r="AG302" s="33"/>
      <c r="AH302" s="73"/>
      <c r="AI302" s="73"/>
      <c r="AJ302" s="72"/>
      <c r="AK302" s="10"/>
      <c r="AL302" s="18"/>
      <c r="AM302" s="17"/>
      <c r="AN302" s="17"/>
      <c r="AO302" s="31"/>
      <c r="AP302" s="10"/>
      <c r="AQ302" s="18"/>
      <c r="AR302" s="17"/>
      <c r="AS302" s="17"/>
      <c r="AT302" s="31"/>
      <c r="AU302" s="10"/>
      <c r="AV302" s="18"/>
      <c r="AW302" s="15"/>
      <c r="AX302" s="16"/>
      <c r="AY302" s="16"/>
      <c r="AZ302" s="16"/>
      <c r="BA302" s="60"/>
      <c r="BB302" s="69"/>
      <c r="BC302" s="69"/>
      <c r="BE302" s="69"/>
      <c r="BF302" s="69"/>
      <c r="BG302" s="69"/>
      <c r="BH302" s="69"/>
      <c r="BI302" s="62"/>
      <c r="BJ302" s="69"/>
      <c r="BK302" s="69"/>
      <c r="BL302" s="69"/>
      <c r="BM302" s="69"/>
      <c r="BO302" s="38"/>
      <c r="BP302" s="38"/>
      <c r="BQ302" s="38"/>
      <c r="BR302" s="38"/>
      <c r="BS302" s="18"/>
      <c r="BT302" s="18"/>
      <c r="BU302" s="18"/>
      <c r="BV302" s="90"/>
      <c r="BW302" s="18"/>
      <c r="BX302" s="18"/>
      <c r="BY302" s="33"/>
      <c r="BZ302" s="34"/>
      <c r="CP302" s="24"/>
    </row>
    <row r="303" spans="1:94" ht="15.75" customHeight="1" x14ac:dyDescent="0.25">
      <c r="A303" s="10"/>
      <c r="B303" s="10"/>
      <c r="C303" s="11"/>
      <c r="D303" s="24"/>
      <c r="E303" s="31"/>
      <c r="F303" s="25"/>
      <c r="G303" s="13"/>
      <c r="H303" s="13"/>
      <c r="I303" s="18"/>
      <c r="J303" s="18"/>
      <c r="K303" s="18"/>
      <c r="L303" s="14"/>
      <c r="M303" s="38"/>
      <c r="N303" s="12"/>
      <c r="O303" s="12"/>
      <c r="P303" s="18"/>
      <c r="Q303" s="14"/>
      <c r="R303" s="31"/>
      <c r="S303" s="52"/>
      <c r="T303" s="53"/>
      <c r="U303" s="18"/>
      <c r="V303" s="10"/>
      <c r="W303" s="75"/>
      <c r="X303" s="73"/>
      <c r="Y303" s="73"/>
      <c r="Z303" s="62"/>
      <c r="AA303" s="10"/>
      <c r="AB303" s="33"/>
      <c r="AC303" s="73"/>
      <c r="AD303" s="73"/>
      <c r="AE303" s="62"/>
      <c r="AF303" s="10"/>
      <c r="AG303" s="33"/>
      <c r="AH303" s="73"/>
      <c r="AI303" s="73"/>
      <c r="AJ303" s="72"/>
      <c r="AK303" s="10"/>
      <c r="AL303" s="18"/>
      <c r="AM303" s="17"/>
      <c r="AN303" s="17"/>
      <c r="AO303" s="31"/>
      <c r="AP303" s="10"/>
      <c r="AQ303" s="18"/>
      <c r="AR303" s="17"/>
      <c r="AS303" s="17"/>
      <c r="AT303" s="31"/>
      <c r="AU303" s="10"/>
      <c r="AV303" s="18"/>
      <c r="AW303" s="15"/>
      <c r="AX303" s="16"/>
      <c r="AY303" s="16"/>
      <c r="AZ303" s="16"/>
      <c r="BA303" s="60"/>
      <c r="BB303" s="69"/>
      <c r="BC303" s="69"/>
      <c r="BE303" s="69"/>
      <c r="BF303" s="69"/>
      <c r="BG303" s="69"/>
      <c r="BH303" s="69"/>
      <c r="BI303" s="62"/>
      <c r="BJ303" s="69"/>
      <c r="BK303" s="69"/>
      <c r="BL303" s="69"/>
      <c r="BM303" s="69"/>
      <c r="BO303" s="38"/>
      <c r="BP303" s="38"/>
      <c r="BQ303" s="38"/>
      <c r="BR303" s="38"/>
      <c r="BS303" s="18"/>
      <c r="BT303" s="18"/>
      <c r="BU303" s="18"/>
      <c r="BV303" s="90"/>
      <c r="BW303" s="18"/>
      <c r="BX303" s="18"/>
      <c r="BY303" s="33"/>
      <c r="BZ303" s="34"/>
      <c r="CP303" s="24"/>
    </row>
    <row r="304" spans="1:94" ht="15.75" customHeight="1" x14ac:dyDescent="0.25">
      <c r="A304" s="10"/>
      <c r="B304" s="10"/>
      <c r="C304" s="11"/>
      <c r="D304" s="24"/>
      <c r="E304" s="31"/>
      <c r="F304" s="25"/>
      <c r="G304" s="13"/>
      <c r="H304" s="13"/>
      <c r="I304" s="18"/>
      <c r="J304" s="18"/>
      <c r="K304" s="18"/>
      <c r="L304" s="14"/>
      <c r="M304" s="38"/>
      <c r="N304" s="12"/>
      <c r="O304" s="12"/>
      <c r="P304" s="18"/>
      <c r="Q304" s="14"/>
      <c r="R304" s="31"/>
      <c r="S304" s="52"/>
      <c r="T304" s="53"/>
      <c r="U304" s="18"/>
      <c r="V304" s="10"/>
      <c r="W304" s="75"/>
      <c r="X304" s="73"/>
      <c r="Y304" s="73"/>
      <c r="Z304" s="62"/>
      <c r="AA304" s="10"/>
      <c r="AB304" s="33"/>
      <c r="AC304" s="73"/>
      <c r="AD304" s="73"/>
      <c r="AE304" s="62"/>
      <c r="AF304" s="10"/>
      <c r="AG304" s="33"/>
      <c r="AH304" s="73"/>
      <c r="AI304" s="73"/>
      <c r="AJ304" s="72"/>
      <c r="AK304" s="10"/>
      <c r="AL304" s="18"/>
      <c r="AM304" s="17"/>
      <c r="AN304" s="17"/>
      <c r="AO304" s="31"/>
      <c r="AP304" s="10"/>
      <c r="AQ304" s="18"/>
      <c r="AR304" s="17"/>
      <c r="AS304" s="17"/>
      <c r="AT304" s="31"/>
      <c r="AU304" s="10"/>
      <c r="AV304" s="18"/>
      <c r="AW304" s="15"/>
      <c r="AX304" s="16"/>
      <c r="AY304" s="16"/>
      <c r="AZ304" s="16"/>
      <c r="BA304" s="60"/>
      <c r="BB304" s="69"/>
      <c r="BC304" s="69"/>
      <c r="BE304" s="69"/>
      <c r="BF304" s="69"/>
      <c r="BG304" s="69"/>
      <c r="BH304" s="69"/>
      <c r="BI304" s="62"/>
      <c r="BJ304" s="69"/>
      <c r="BK304" s="69"/>
      <c r="BL304" s="69"/>
      <c r="BM304" s="69"/>
      <c r="BO304" s="38"/>
      <c r="BP304" s="38"/>
      <c r="BQ304" s="38"/>
      <c r="BR304" s="38"/>
      <c r="BS304" s="18"/>
      <c r="BT304" s="18"/>
      <c r="BU304" s="18"/>
      <c r="BV304" s="90"/>
      <c r="BW304" s="18"/>
      <c r="BX304" s="18"/>
      <c r="BY304" s="33"/>
      <c r="BZ304" s="34"/>
      <c r="CP304" s="24"/>
    </row>
    <row r="305" spans="1:94" ht="15.75" customHeight="1" x14ac:dyDescent="0.25">
      <c r="A305" s="10"/>
      <c r="B305" s="10"/>
      <c r="C305" s="11"/>
      <c r="D305" s="24"/>
      <c r="E305" s="31"/>
      <c r="F305" s="25"/>
      <c r="G305" s="13"/>
      <c r="H305" s="13"/>
      <c r="I305" s="18"/>
      <c r="J305" s="18"/>
      <c r="K305" s="18"/>
      <c r="L305" s="14"/>
      <c r="M305" s="38"/>
      <c r="N305" s="12"/>
      <c r="O305" s="12"/>
      <c r="P305" s="18"/>
      <c r="Q305" s="14"/>
      <c r="R305" s="31"/>
      <c r="S305" s="52"/>
      <c r="T305" s="53"/>
      <c r="U305" s="18"/>
      <c r="V305" s="10"/>
      <c r="W305" s="75"/>
      <c r="X305" s="73"/>
      <c r="Y305" s="73"/>
      <c r="Z305" s="62"/>
      <c r="AA305" s="10"/>
      <c r="AB305" s="33"/>
      <c r="AC305" s="73"/>
      <c r="AD305" s="73"/>
      <c r="AE305" s="62"/>
      <c r="AF305" s="10"/>
      <c r="AG305" s="33"/>
      <c r="AH305" s="73"/>
      <c r="AI305" s="73"/>
      <c r="AJ305" s="72"/>
      <c r="AK305" s="10"/>
      <c r="AL305" s="18"/>
      <c r="AM305" s="17"/>
      <c r="AN305" s="17"/>
      <c r="AO305" s="31"/>
      <c r="AP305" s="10"/>
      <c r="AQ305" s="18"/>
      <c r="AR305" s="17"/>
      <c r="AS305" s="17"/>
      <c r="AT305" s="31"/>
      <c r="AU305" s="10"/>
      <c r="AV305" s="18"/>
      <c r="AW305" s="15"/>
      <c r="AX305" s="16"/>
      <c r="AY305" s="16"/>
      <c r="AZ305" s="16"/>
      <c r="BA305" s="60"/>
      <c r="BB305" s="69"/>
      <c r="BC305" s="69"/>
      <c r="BE305" s="69"/>
      <c r="BF305" s="69"/>
      <c r="BG305" s="69"/>
      <c r="BH305" s="69"/>
      <c r="BI305" s="62"/>
      <c r="BJ305" s="69"/>
      <c r="BK305" s="69"/>
      <c r="BL305" s="69"/>
      <c r="BM305" s="69"/>
      <c r="BO305" s="38"/>
      <c r="BP305" s="38"/>
      <c r="BQ305" s="38"/>
      <c r="BR305" s="38"/>
      <c r="BS305" s="18"/>
      <c r="BT305" s="18"/>
      <c r="BU305" s="18"/>
      <c r="BV305" s="90"/>
      <c r="BW305" s="18"/>
      <c r="BX305" s="18"/>
      <c r="BY305" s="33"/>
      <c r="BZ305" s="34"/>
      <c r="CP305" s="24"/>
    </row>
    <row r="306" spans="1:94" ht="15.75" customHeight="1" x14ac:dyDescent="0.25">
      <c r="A306" s="10"/>
      <c r="B306" s="10"/>
      <c r="C306" s="11"/>
      <c r="D306" s="24"/>
      <c r="E306" s="31"/>
      <c r="F306" s="25"/>
      <c r="G306" s="13"/>
      <c r="H306" s="13"/>
      <c r="I306" s="18"/>
      <c r="J306" s="18"/>
      <c r="K306" s="18"/>
      <c r="L306" s="14"/>
      <c r="M306" s="38"/>
      <c r="N306" s="12"/>
      <c r="O306" s="12"/>
      <c r="P306" s="18"/>
      <c r="Q306" s="14"/>
      <c r="R306" s="31"/>
      <c r="S306" s="52"/>
      <c r="T306" s="53"/>
      <c r="U306" s="18"/>
      <c r="V306" s="10"/>
      <c r="W306" s="75"/>
      <c r="X306" s="73"/>
      <c r="Y306" s="73"/>
      <c r="Z306" s="62"/>
      <c r="AA306" s="10"/>
      <c r="AB306" s="33"/>
      <c r="AC306" s="73"/>
      <c r="AD306" s="73"/>
      <c r="AE306" s="62"/>
      <c r="AF306" s="10"/>
      <c r="AG306" s="33"/>
      <c r="AH306" s="73"/>
      <c r="AI306" s="73"/>
      <c r="AJ306" s="72"/>
      <c r="AK306" s="10"/>
      <c r="AL306" s="18"/>
      <c r="AM306" s="17"/>
      <c r="AN306" s="17"/>
      <c r="AO306" s="31"/>
      <c r="AP306" s="10"/>
      <c r="AQ306" s="18"/>
      <c r="AR306" s="17"/>
      <c r="AS306" s="17"/>
      <c r="AT306" s="31"/>
      <c r="AU306" s="10"/>
      <c r="AV306" s="18"/>
      <c r="AW306" s="15"/>
      <c r="AX306" s="16"/>
      <c r="AY306" s="16"/>
      <c r="AZ306" s="16"/>
      <c r="BA306" s="60"/>
      <c r="BB306" s="69"/>
      <c r="BC306" s="69"/>
      <c r="BE306" s="69"/>
      <c r="BF306" s="69"/>
      <c r="BG306" s="69"/>
      <c r="BH306" s="69"/>
      <c r="BI306" s="62"/>
      <c r="BJ306" s="69"/>
      <c r="BK306" s="69"/>
      <c r="BL306" s="69"/>
      <c r="BM306" s="69"/>
      <c r="BO306" s="38"/>
      <c r="BP306" s="38"/>
      <c r="BQ306" s="38"/>
      <c r="BR306" s="38"/>
      <c r="BS306" s="18"/>
      <c r="BT306" s="18"/>
      <c r="BU306" s="18"/>
      <c r="BV306" s="90"/>
      <c r="BW306" s="18"/>
      <c r="BX306" s="18"/>
      <c r="BY306" s="33"/>
      <c r="BZ306" s="34"/>
      <c r="CP306" s="24"/>
    </row>
    <row r="307" spans="1:94" ht="15.75" customHeight="1" x14ac:dyDescent="0.25">
      <c r="A307" s="10"/>
      <c r="B307" s="10"/>
      <c r="C307" s="11"/>
      <c r="D307" s="24"/>
      <c r="E307" s="31"/>
      <c r="F307" s="25"/>
      <c r="G307" s="13"/>
      <c r="H307" s="13"/>
      <c r="I307" s="18"/>
      <c r="J307" s="18"/>
      <c r="K307" s="18"/>
      <c r="L307" s="14"/>
      <c r="M307" s="38"/>
      <c r="N307" s="12"/>
      <c r="O307" s="12"/>
      <c r="P307" s="18"/>
      <c r="Q307" s="14"/>
      <c r="R307" s="31"/>
      <c r="S307" s="52"/>
      <c r="T307" s="53"/>
      <c r="U307" s="18"/>
      <c r="V307" s="10"/>
      <c r="W307" s="75"/>
      <c r="X307" s="73"/>
      <c r="Y307" s="73"/>
      <c r="Z307" s="62"/>
      <c r="AA307" s="10"/>
      <c r="AB307" s="33"/>
      <c r="AC307" s="73"/>
      <c r="AD307" s="73"/>
      <c r="AE307" s="62"/>
      <c r="AF307" s="10"/>
      <c r="AG307" s="33"/>
      <c r="AH307" s="73"/>
      <c r="AI307" s="73"/>
      <c r="AJ307" s="72"/>
      <c r="AK307" s="10"/>
      <c r="AL307" s="18"/>
      <c r="AM307" s="17"/>
      <c r="AN307" s="17"/>
      <c r="AO307" s="31"/>
      <c r="AP307" s="10"/>
      <c r="AQ307" s="18"/>
      <c r="AR307" s="17"/>
      <c r="AS307" s="17"/>
      <c r="AT307" s="31"/>
      <c r="AU307" s="10"/>
      <c r="AV307" s="18"/>
      <c r="AW307" s="15"/>
      <c r="AX307" s="16"/>
      <c r="AY307" s="16"/>
      <c r="AZ307" s="16"/>
      <c r="BA307" s="60"/>
      <c r="BB307" s="69"/>
      <c r="BC307" s="69"/>
      <c r="BE307" s="69"/>
      <c r="BF307" s="69"/>
      <c r="BG307" s="69"/>
      <c r="BH307" s="69"/>
      <c r="BI307" s="62"/>
      <c r="BJ307" s="69"/>
      <c r="BK307" s="69"/>
      <c r="BL307" s="69"/>
      <c r="BM307" s="69"/>
      <c r="BO307" s="38"/>
      <c r="BP307" s="38"/>
      <c r="BQ307" s="38"/>
      <c r="BR307" s="38"/>
      <c r="BS307" s="18"/>
      <c r="BT307" s="18"/>
      <c r="BU307" s="18"/>
      <c r="BV307" s="90"/>
      <c r="BW307" s="18"/>
      <c r="BX307" s="18"/>
      <c r="BY307" s="33"/>
      <c r="BZ307" s="34"/>
      <c r="CP307" s="24"/>
    </row>
    <row r="308" spans="1:94" ht="15.75" customHeight="1" x14ac:dyDescent="0.25">
      <c r="A308" s="10"/>
      <c r="B308" s="10"/>
      <c r="C308" s="11"/>
      <c r="D308" s="24"/>
      <c r="E308" s="31"/>
      <c r="F308" s="25"/>
      <c r="G308" s="13"/>
      <c r="H308" s="13"/>
      <c r="I308" s="18"/>
      <c r="J308" s="18"/>
      <c r="K308" s="18"/>
      <c r="L308" s="14"/>
      <c r="M308" s="38"/>
      <c r="N308" s="12"/>
      <c r="O308" s="12"/>
      <c r="P308" s="18"/>
      <c r="Q308" s="14"/>
      <c r="R308" s="31"/>
      <c r="S308" s="52"/>
      <c r="T308" s="53"/>
      <c r="U308" s="18"/>
      <c r="V308" s="10"/>
      <c r="W308" s="75"/>
      <c r="X308" s="73"/>
      <c r="Y308" s="73"/>
      <c r="Z308" s="62"/>
      <c r="AA308" s="10"/>
      <c r="AB308" s="33"/>
      <c r="AC308" s="73"/>
      <c r="AD308" s="73"/>
      <c r="AE308" s="62"/>
      <c r="AF308" s="10"/>
      <c r="AG308" s="33"/>
      <c r="AH308" s="73"/>
      <c r="AI308" s="73"/>
      <c r="AJ308" s="72"/>
      <c r="AK308" s="10"/>
      <c r="AL308" s="18"/>
      <c r="AM308" s="17"/>
      <c r="AN308" s="17"/>
      <c r="AO308" s="31"/>
      <c r="AP308" s="10"/>
      <c r="AQ308" s="18"/>
      <c r="AR308" s="17"/>
      <c r="AS308" s="17"/>
      <c r="AT308" s="31"/>
      <c r="AU308" s="10"/>
      <c r="AV308" s="18"/>
      <c r="AW308" s="15"/>
      <c r="AX308" s="16"/>
      <c r="AY308" s="16"/>
      <c r="AZ308" s="16"/>
      <c r="BA308" s="60"/>
      <c r="BB308" s="69"/>
      <c r="BC308" s="69"/>
      <c r="BE308" s="69"/>
      <c r="BF308" s="69"/>
      <c r="BG308" s="69"/>
      <c r="BH308" s="69"/>
      <c r="BI308" s="62"/>
      <c r="BJ308" s="69"/>
      <c r="BK308" s="69"/>
      <c r="BL308" s="69"/>
      <c r="BM308" s="69"/>
      <c r="BO308" s="38"/>
      <c r="BP308" s="38"/>
      <c r="BQ308" s="38"/>
      <c r="BR308" s="38"/>
      <c r="BS308" s="18"/>
      <c r="BT308" s="18"/>
      <c r="BU308" s="18"/>
      <c r="BV308" s="90"/>
      <c r="BW308" s="18"/>
      <c r="BX308" s="18"/>
      <c r="BY308" s="33"/>
      <c r="BZ308" s="34"/>
      <c r="CP308" s="24"/>
    </row>
    <row r="309" spans="1:94" ht="15.75" customHeight="1" x14ac:dyDescent="0.25">
      <c r="A309" s="10"/>
      <c r="B309" s="10"/>
      <c r="C309" s="11"/>
      <c r="D309" s="24"/>
      <c r="E309" s="31"/>
      <c r="F309" s="25"/>
      <c r="G309" s="13"/>
      <c r="H309" s="13"/>
      <c r="I309" s="18"/>
      <c r="J309" s="18"/>
      <c r="K309" s="18"/>
      <c r="L309" s="14"/>
      <c r="M309" s="38"/>
      <c r="N309" s="12"/>
      <c r="O309" s="12"/>
      <c r="P309" s="18"/>
      <c r="Q309" s="14"/>
      <c r="R309" s="31"/>
      <c r="S309" s="52"/>
      <c r="T309" s="53"/>
      <c r="U309" s="18"/>
      <c r="V309" s="10"/>
      <c r="W309" s="75"/>
      <c r="X309" s="73"/>
      <c r="Y309" s="73"/>
      <c r="Z309" s="62"/>
      <c r="AA309" s="10"/>
      <c r="AB309" s="33"/>
      <c r="AC309" s="73"/>
      <c r="AD309" s="73"/>
      <c r="AE309" s="62"/>
      <c r="AF309" s="10"/>
      <c r="AG309" s="33"/>
      <c r="AH309" s="73"/>
      <c r="AI309" s="73"/>
      <c r="AJ309" s="72"/>
      <c r="AK309" s="10"/>
      <c r="AL309" s="18"/>
      <c r="AM309" s="17"/>
      <c r="AN309" s="17"/>
      <c r="AO309" s="31"/>
      <c r="AP309" s="10"/>
      <c r="AQ309" s="18"/>
      <c r="AR309" s="17"/>
      <c r="AS309" s="17"/>
      <c r="AT309" s="31"/>
      <c r="AU309" s="10"/>
      <c r="AV309" s="18"/>
      <c r="AW309" s="15"/>
      <c r="AX309" s="16"/>
      <c r="AY309" s="16"/>
      <c r="AZ309" s="16"/>
      <c r="BA309" s="60"/>
      <c r="BB309" s="69"/>
      <c r="BC309" s="69"/>
      <c r="BE309" s="69"/>
      <c r="BF309" s="69"/>
      <c r="BG309" s="69"/>
      <c r="BH309" s="69"/>
      <c r="BI309" s="62"/>
      <c r="BJ309" s="69"/>
      <c r="BK309" s="69"/>
      <c r="BL309" s="69"/>
      <c r="BM309" s="69"/>
      <c r="BO309" s="38"/>
      <c r="BP309" s="38"/>
      <c r="BQ309" s="38"/>
      <c r="BR309" s="38"/>
      <c r="BS309" s="18"/>
      <c r="BT309" s="18"/>
      <c r="BU309" s="18"/>
      <c r="BV309" s="90"/>
      <c r="BW309" s="18"/>
      <c r="BX309" s="18"/>
      <c r="BY309" s="33"/>
      <c r="BZ309" s="34"/>
      <c r="CP309" s="24"/>
    </row>
    <row r="310" spans="1:94" ht="15.75" customHeight="1" x14ac:dyDescent="0.25">
      <c r="A310" s="10"/>
      <c r="B310" s="10"/>
      <c r="C310" s="11"/>
      <c r="D310" s="24"/>
      <c r="E310" s="31"/>
      <c r="F310" s="25"/>
      <c r="G310" s="13"/>
      <c r="H310" s="13"/>
      <c r="I310" s="18"/>
      <c r="J310" s="18"/>
      <c r="K310" s="18"/>
      <c r="L310" s="14"/>
      <c r="M310" s="38"/>
      <c r="N310" s="12"/>
      <c r="O310" s="12"/>
      <c r="P310" s="18"/>
      <c r="Q310" s="14"/>
      <c r="R310" s="31"/>
      <c r="S310" s="52"/>
      <c r="T310" s="53"/>
      <c r="U310" s="18"/>
      <c r="V310" s="10"/>
      <c r="W310" s="75"/>
      <c r="X310" s="73"/>
      <c r="Y310" s="73"/>
      <c r="Z310" s="62"/>
      <c r="AA310" s="10"/>
      <c r="AB310" s="33"/>
      <c r="AC310" s="73"/>
      <c r="AD310" s="73"/>
      <c r="AE310" s="62"/>
      <c r="AF310" s="10"/>
      <c r="AG310" s="33"/>
      <c r="AH310" s="73"/>
      <c r="AI310" s="73"/>
      <c r="AJ310" s="72"/>
      <c r="AK310" s="10"/>
      <c r="AL310" s="18"/>
      <c r="AM310" s="17"/>
      <c r="AN310" s="17"/>
      <c r="AO310" s="31"/>
      <c r="AP310" s="10"/>
      <c r="AQ310" s="18"/>
      <c r="AR310" s="17"/>
      <c r="AS310" s="17"/>
      <c r="AT310" s="31"/>
      <c r="AU310" s="10"/>
      <c r="AV310" s="18"/>
      <c r="AW310" s="15"/>
      <c r="AX310" s="16"/>
      <c r="AY310" s="16"/>
      <c r="AZ310" s="16"/>
      <c r="BA310" s="60"/>
      <c r="BB310" s="69"/>
      <c r="BC310" s="69"/>
      <c r="BE310" s="69"/>
      <c r="BF310" s="69"/>
      <c r="BG310" s="69"/>
      <c r="BH310" s="69"/>
      <c r="BI310" s="62"/>
      <c r="BJ310" s="69"/>
      <c r="BK310" s="69"/>
      <c r="BL310" s="69"/>
      <c r="BM310" s="69"/>
      <c r="BO310" s="38"/>
      <c r="BP310" s="38"/>
      <c r="BQ310" s="38"/>
      <c r="BR310" s="38"/>
      <c r="BS310" s="18"/>
      <c r="BT310" s="18"/>
      <c r="BU310" s="18"/>
      <c r="BV310" s="90"/>
      <c r="BW310" s="18"/>
      <c r="BX310" s="18"/>
      <c r="BY310" s="33"/>
      <c r="BZ310" s="34"/>
      <c r="CP310" s="24"/>
    </row>
    <row r="311" spans="1:94" ht="15.75" customHeight="1" x14ac:dyDescent="0.25">
      <c r="A311" s="10"/>
      <c r="B311" s="10"/>
      <c r="C311" s="11"/>
      <c r="D311" s="24"/>
      <c r="E311" s="31"/>
      <c r="F311" s="25"/>
      <c r="G311" s="13"/>
      <c r="H311" s="13"/>
      <c r="I311" s="18"/>
      <c r="J311" s="18"/>
      <c r="K311" s="18"/>
      <c r="L311" s="14"/>
      <c r="M311" s="38"/>
      <c r="N311" s="12"/>
      <c r="O311" s="12"/>
      <c r="P311" s="18"/>
      <c r="Q311" s="14"/>
      <c r="R311" s="31"/>
      <c r="S311" s="52"/>
      <c r="T311" s="53"/>
      <c r="U311" s="18"/>
      <c r="V311" s="10"/>
      <c r="W311" s="75"/>
      <c r="X311" s="73"/>
      <c r="Y311" s="73"/>
      <c r="Z311" s="62"/>
      <c r="AA311" s="10"/>
      <c r="AB311" s="33"/>
      <c r="AC311" s="73"/>
      <c r="AD311" s="73"/>
      <c r="AE311" s="62"/>
      <c r="AF311" s="10"/>
      <c r="AG311" s="33"/>
      <c r="AH311" s="73"/>
      <c r="AI311" s="73"/>
      <c r="AJ311" s="72"/>
      <c r="AK311" s="10"/>
      <c r="AL311" s="18"/>
      <c r="AM311" s="17"/>
      <c r="AN311" s="17"/>
      <c r="AO311" s="31"/>
      <c r="AP311" s="10"/>
      <c r="AQ311" s="18"/>
      <c r="AR311" s="17"/>
      <c r="AS311" s="17"/>
      <c r="AT311" s="31"/>
      <c r="AU311" s="10"/>
      <c r="AV311" s="18"/>
      <c r="AW311" s="15"/>
      <c r="AX311" s="16"/>
      <c r="AY311" s="16"/>
      <c r="AZ311" s="16"/>
      <c r="BA311" s="60"/>
      <c r="BB311" s="69"/>
      <c r="BC311" s="69"/>
      <c r="BE311" s="69"/>
      <c r="BF311" s="69"/>
      <c r="BG311" s="69"/>
      <c r="BH311" s="69"/>
      <c r="BI311" s="62"/>
      <c r="BJ311" s="69"/>
      <c r="BK311" s="69"/>
      <c r="BL311" s="69"/>
      <c r="BM311" s="69"/>
      <c r="BO311" s="38"/>
      <c r="BP311" s="38"/>
      <c r="BQ311" s="38"/>
      <c r="BR311" s="38"/>
      <c r="BS311" s="18"/>
      <c r="BT311" s="18"/>
      <c r="BU311" s="18"/>
      <c r="BV311" s="90"/>
      <c r="BW311" s="18"/>
      <c r="BX311" s="18"/>
      <c r="BY311" s="33"/>
      <c r="BZ311" s="34"/>
      <c r="CP311" s="24"/>
    </row>
    <row r="312" spans="1:94" ht="15.75" customHeight="1" x14ac:dyDescent="0.25">
      <c r="A312" s="10"/>
      <c r="B312" s="10"/>
      <c r="C312" s="11"/>
      <c r="D312" s="24"/>
      <c r="E312" s="31"/>
      <c r="F312" s="25"/>
      <c r="G312" s="13"/>
      <c r="H312" s="13"/>
      <c r="I312" s="18"/>
      <c r="J312" s="18"/>
      <c r="K312" s="18"/>
      <c r="L312" s="14"/>
      <c r="M312" s="38"/>
      <c r="N312" s="12"/>
      <c r="O312" s="12"/>
      <c r="P312" s="18"/>
      <c r="Q312" s="14"/>
      <c r="R312" s="31"/>
      <c r="S312" s="52"/>
      <c r="T312" s="53"/>
      <c r="U312" s="18"/>
      <c r="V312" s="10"/>
      <c r="W312" s="75"/>
      <c r="X312" s="73"/>
      <c r="Y312" s="73"/>
      <c r="Z312" s="62"/>
      <c r="AA312" s="10"/>
      <c r="AB312" s="33"/>
      <c r="AC312" s="73"/>
      <c r="AD312" s="73"/>
      <c r="AE312" s="62"/>
      <c r="AF312" s="10"/>
      <c r="AG312" s="33"/>
      <c r="AH312" s="73"/>
      <c r="AI312" s="73"/>
      <c r="AJ312" s="72"/>
      <c r="AK312" s="10"/>
      <c r="AL312" s="18"/>
      <c r="AM312" s="17"/>
      <c r="AN312" s="17"/>
      <c r="AO312" s="31"/>
      <c r="AP312" s="10"/>
      <c r="AQ312" s="18"/>
      <c r="AR312" s="17"/>
      <c r="AS312" s="17"/>
      <c r="AT312" s="31"/>
      <c r="AU312" s="10"/>
      <c r="AV312" s="18"/>
      <c r="AW312" s="15"/>
      <c r="AX312" s="16"/>
      <c r="AY312" s="16"/>
      <c r="AZ312" s="16"/>
      <c r="BA312" s="60"/>
      <c r="BB312" s="69"/>
      <c r="BC312" s="69"/>
      <c r="BE312" s="69"/>
      <c r="BF312" s="69"/>
      <c r="BG312" s="69"/>
      <c r="BH312" s="69"/>
      <c r="BI312" s="62"/>
      <c r="BJ312" s="69"/>
      <c r="BK312" s="69"/>
      <c r="BL312" s="69"/>
      <c r="BM312" s="69"/>
      <c r="BO312" s="38"/>
      <c r="BP312" s="38"/>
      <c r="BQ312" s="38"/>
      <c r="BR312" s="38"/>
      <c r="BS312" s="18"/>
      <c r="BT312" s="18"/>
      <c r="BU312" s="18"/>
      <c r="BV312" s="90"/>
      <c r="BW312" s="18"/>
      <c r="BX312" s="18"/>
      <c r="BY312" s="33"/>
      <c r="BZ312" s="34"/>
      <c r="CP312" s="24"/>
    </row>
    <row r="313" spans="1:94" ht="15.75" customHeight="1" x14ac:dyDescent="0.25">
      <c r="A313" s="10"/>
      <c r="B313" s="10"/>
      <c r="C313" s="11"/>
      <c r="D313" s="24"/>
      <c r="E313" s="31"/>
      <c r="F313" s="25"/>
      <c r="G313" s="13"/>
      <c r="H313" s="13"/>
      <c r="I313" s="18"/>
      <c r="J313" s="18"/>
      <c r="K313" s="18"/>
      <c r="L313" s="14"/>
      <c r="M313" s="38"/>
      <c r="N313" s="12"/>
      <c r="O313" s="12"/>
      <c r="P313" s="18"/>
      <c r="Q313" s="14"/>
      <c r="R313" s="31"/>
      <c r="S313" s="52"/>
      <c r="T313" s="53"/>
      <c r="U313" s="18"/>
      <c r="V313" s="10"/>
      <c r="W313" s="75"/>
      <c r="X313" s="73"/>
      <c r="Y313" s="73"/>
      <c r="Z313" s="62"/>
      <c r="AA313" s="10"/>
      <c r="AB313" s="33"/>
      <c r="AC313" s="73"/>
      <c r="AD313" s="73"/>
      <c r="AE313" s="62"/>
      <c r="AF313" s="10"/>
      <c r="AG313" s="33"/>
      <c r="AH313" s="73"/>
      <c r="AI313" s="73"/>
      <c r="AJ313" s="72"/>
      <c r="AK313" s="10"/>
      <c r="AL313" s="18"/>
      <c r="AM313" s="17"/>
      <c r="AN313" s="17"/>
      <c r="AO313" s="31"/>
      <c r="AP313" s="10"/>
      <c r="AQ313" s="18"/>
      <c r="AR313" s="17"/>
      <c r="AS313" s="17"/>
      <c r="AT313" s="31"/>
      <c r="AU313" s="10"/>
      <c r="AV313" s="18"/>
      <c r="AW313" s="15"/>
      <c r="AX313" s="16"/>
      <c r="AY313" s="16"/>
      <c r="AZ313" s="16"/>
      <c r="BA313" s="60"/>
      <c r="BB313" s="69"/>
      <c r="BC313" s="69"/>
      <c r="BE313" s="69"/>
      <c r="BF313" s="69"/>
      <c r="BG313" s="69"/>
      <c r="BH313" s="69"/>
      <c r="BI313" s="62"/>
      <c r="BJ313" s="69"/>
      <c r="BK313" s="69"/>
      <c r="BL313" s="69"/>
      <c r="BM313" s="69"/>
      <c r="BO313" s="38"/>
      <c r="BP313" s="38"/>
      <c r="BQ313" s="38"/>
      <c r="BR313" s="38"/>
      <c r="BS313" s="18"/>
      <c r="BT313" s="18"/>
      <c r="BU313" s="18"/>
      <c r="BV313" s="90"/>
      <c r="BW313" s="18"/>
      <c r="BX313" s="18"/>
      <c r="BY313" s="33"/>
      <c r="BZ313" s="34"/>
      <c r="CP313" s="24"/>
    </row>
    <row r="314" spans="1:94" ht="15.75" customHeight="1" x14ac:dyDescent="0.25">
      <c r="A314" s="10"/>
      <c r="B314" s="10"/>
      <c r="C314" s="11"/>
      <c r="D314" s="24"/>
      <c r="E314" s="31"/>
      <c r="F314" s="25"/>
      <c r="G314" s="13"/>
      <c r="H314" s="13"/>
      <c r="I314" s="18"/>
      <c r="J314" s="18"/>
      <c r="K314" s="18"/>
      <c r="L314" s="14"/>
      <c r="M314" s="38"/>
      <c r="N314" s="12"/>
      <c r="O314" s="12"/>
      <c r="P314" s="18"/>
      <c r="Q314" s="14"/>
      <c r="R314" s="31"/>
      <c r="S314" s="52"/>
      <c r="T314" s="53"/>
      <c r="U314" s="18"/>
      <c r="V314" s="10"/>
      <c r="W314" s="75"/>
      <c r="X314" s="73"/>
      <c r="Y314" s="73"/>
      <c r="Z314" s="62"/>
      <c r="AA314" s="10"/>
      <c r="AB314" s="33"/>
      <c r="AC314" s="73"/>
      <c r="AD314" s="73"/>
      <c r="AE314" s="62"/>
      <c r="AF314" s="10"/>
      <c r="AG314" s="33"/>
      <c r="AH314" s="73"/>
      <c r="AI314" s="73"/>
      <c r="AJ314" s="72"/>
      <c r="AK314" s="10"/>
      <c r="AL314" s="18"/>
      <c r="AM314" s="17"/>
      <c r="AN314" s="17"/>
      <c r="AO314" s="31"/>
      <c r="AP314" s="10"/>
      <c r="AQ314" s="18"/>
      <c r="AR314" s="17"/>
      <c r="AS314" s="17"/>
      <c r="AT314" s="31"/>
      <c r="AU314" s="10"/>
      <c r="AV314" s="18"/>
      <c r="AW314" s="15"/>
      <c r="AX314" s="16"/>
      <c r="AY314" s="16"/>
      <c r="AZ314" s="16"/>
      <c r="BA314" s="60"/>
      <c r="BB314" s="69"/>
      <c r="BC314" s="69"/>
      <c r="BE314" s="69"/>
      <c r="BF314" s="69"/>
      <c r="BG314" s="69"/>
      <c r="BH314" s="69"/>
      <c r="BI314" s="62"/>
      <c r="BJ314" s="69"/>
      <c r="BK314" s="69"/>
      <c r="BL314" s="69"/>
      <c r="BM314" s="69"/>
      <c r="BO314" s="38"/>
      <c r="BP314" s="38"/>
      <c r="BQ314" s="38"/>
      <c r="BR314" s="38"/>
      <c r="BS314" s="18"/>
      <c r="BT314" s="18"/>
      <c r="BU314" s="18"/>
      <c r="BV314" s="90"/>
      <c r="BW314" s="18"/>
      <c r="BX314" s="18"/>
      <c r="BY314" s="33"/>
      <c r="BZ314" s="34"/>
      <c r="CP314" s="24"/>
    </row>
    <row r="315" spans="1:94" ht="15.75" customHeight="1" x14ac:dyDescent="0.25">
      <c r="A315" s="10"/>
      <c r="B315" s="10"/>
      <c r="C315" s="11"/>
      <c r="D315" s="24"/>
      <c r="E315" s="31"/>
      <c r="F315" s="25"/>
      <c r="G315" s="13"/>
      <c r="H315" s="13"/>
      <c r="I315" s="18"/>
      <c r="J315" s="18"/>
      <c r="K315" s="18"/>
      <c r="L315" s="14"/>
      <c r="M315" s="38"/>
      <c r="N315" s="12"/>
      <c r="O315" s="12"/>
      <c r="P315" s="18"/>
      <c r="Q315" s="14"/>
      <c r="R315" s="31"/>
      <c r="S315" s="52"/>
      <c r="T315" s="53"/>
      <c r="U315" s="18"/>
      <c r="V315" s="10"/>
      <c r="W315" s="75"/>
      <c r="X315" s="73"/>
      <c r="Y315" s="73"/>
      <c r="Z315" s="62"/>
      <c r="AA315" s="10"/>
      <c r="AB315" s="33"/>
      <c r="AC315" s="73"/>
      <c r="AD315" s="73"/>
      <c r="AE315" s="62"/>
      <c r="AF315" s="10"/>
      <c r="AG315" s="33"/>
      <c r="AH315" s="73"/>
      <c r="AI315" s="73"/>
      <c r="AJ315" s="72"/>
      <c r="AK315" s="10"/>
      <c r="AL315" s="18"/>
      <c r="AM315" s="17"/>
      <c r="AN315" s="17"/>
      <c r="AO315" s="31"/>
      <c r="AP315" s="10"/>
      <c r="AQ315" s="18"/>
      <c r="AR315" s="17"/>
      <c r="AS315" s="17"/>
      <c r="AT315" s="31"/>
      <c r="AU315" s="10"/>
      <c r="AV315" s="18"/>
      <c r="AW315" s="15"/>
      <c r="AX315" s="16"/>
      <c r="AY315" s="16"/>
      <c r="AZ315" s="16"/>
      <c r="BA315" s="60"/>
      <c r="BB315" s="69"/>
      <c r="BC315" s="69"/>
      <c r="BE315" s="69"/>
      <c r="BF315" s="69"/>
      <c r="BG315" s="69"/>
      <c r="BH315" s="69"/>
      <c r="BI315" s="62"/>
      <c r="BJ315" s="69"/>
      <c r="BK315" s="69"/>
      <c r="BL315" s="69"/>
      <c r="BM315" s="69"/>
      <c r="BO315" s="38"/>
      <c r="BP315" s="38"/>
      <c r="BQ315" s="38"/>
      <c r="BR315" s="38"/>
      <c r="BS315" s="18"/>
      <c r="BT315" s="18"/>
      <c r="BU315" s="18"/>
      <c r="BV315" s="90"/>
      <c r="BW315" s="18"/>
      <c r="BX315" s="18"/>
      <c r="BY315" s="33"/>
      <c r="BZ315" s="34"/>
      <c r="CP315" s="24"/>
    </row>
    <row r="316" spans="1:94" ht="15.75" customHeight="1" x14ac:dyDescent="0.25">
      <c r="A316" s="10"/>
      <c r="B316" s="10"/>
      <c r="C316" s="11"/>
      <c r="D316" s="24"/>
      <c r="E316" s="31"/>
      <c r="F316" s="25"/>
      <c r="G316" s="13"/>
      <c r="H316" s="13"/>
      <c r="I316" s="18"/>
      <c r="J316" s="18"/>
      <c r="K316" s="18"/>
      <c r="L316" s="14"/>
      <c r="M316" s="38"/>
      <c r="N316" s="12"/>
      <c r="O316" s="12"/>
      <c r="P316" s="18"/>
      <c r="Q316" s="14"/>
      <c r="R316" s="31"/>
      <c r="S316" s="52"/>
      <c r="T316" s="53"/>
      <c r="U316" s="18"/>
      <c r="V316" s="10"/>
      <c r="W316" s="75"/>
      <c r="X316" s="73"/>
      <c r="Y316" s="73"/>
      <c r="Z316" s="62"/>
      <c r="AA316" s="10"/>
      <c r="AB316" s="33"/>
      <c r="AC316" s="73"/>
      <c r="AD316" s="73"/>
      <c r="AE316" s="62"/>
      <c r="AF316" s="10"/>
      <c r="AG316" s="33"/>
      <c r="AH316" s="73"/>
      <c r="AI316" s="73"/>
      <c r="AJ316" s="72"/>
      <c r="AK316" s="10"/>
      <c r="AL316" s="18"/>
      <c r="AM316" s="17"/>
      <c r="AN316" s="17"/>
      <c r="AO316" s="31"/>
      <c r="AP316" s="10"/>
      <c r="AQ316" s="18"/>
      <c r="AR316" s="17"/>
      <c r="AS316" s="17"/>
      <c r="AT316" s="31"/>
      <c r="AU316" s="10"/>
      <c r="AV316" s="18"/>
      <c r="AW316" s="15"/>
      <c r="AX316" s="16"/>
      <c r="AY316" s="16"/>
      <c r="AZ316" s="16"/>
      <c r="BA316" s="60"/>
      <c r="BB316" s="69"/>
      <c r="BC316" s="69"/>
      <c r="BE316" s="69"/>
      <c r="BF316" s="69"/>
      <c r="BG316" s="69"/>
      <c r="BH316" s="69"/>
      <c r="BI316" s="62"/>
      <c r="BJ316" s="69"/>
      <c r="BK316" s="69"/>
      <c r="BL316" s="69"/>
      <c r="BM316" s="69"/>
      <c r="BO316" s="38"/>
      <c r="BP316" s="38"/>
      <c r="BQ316" s="38"/>
      <c r="BR316" s="38"/>
      <c r="BS316" s="18"/>
      <c r="BT316" s="18"/>
      <c r="BU316" s="18"/>
      <c r="BV316" s="90"/>
      <c r="BW316" s="18"/>
      <c r="BX316" s="18"/>
      <c r="BY316" s="33"/>
      <c r="BZ316" s="34"/>
      <c r="CP316" s="24"/>
    </row>
    <row r="317" spans="1:94" ht="15.75" customHeight="1" x14ac:dyDescent="0.25">
      <c r="A317" s="10"/>
      <c r="B317" s="10"/>
      <c r="C317" s="11"/>
      <c r="D317" s="24"/>
      <c r="E317" s="31"/>
      <c r="F317" s="25"/>
      <c r="G317" s="13"/>
      <c r="H317" s="13"/>
      <c r="I317" s="18"/>
      <c r="J317" s="18"/>
      <c r="K317" s="18"/>
      <c r="L317" s="14"/>
      <c r="M317" s="38"/>
      <c r="N317" s="12"/>
      <c r="O317" s="12"/>
      <c r="P317" s="18"/>
      <c r="Q317" s="14"/>
      <c r="R317" s="31"/>
      <c r="S317" s="52"/>
      <c r="T317" s="53"/>
      <c r="U317" s="18"/>
      <c r="V317" s="10"/>
      <c r="W317" s="75"/>
      <c r="X317" s="73"/>
      <c r="Y317" s="73"/>
      <c r="Z317" s="62"/>
      <c r="AA317" s="10"/>
      <c r="AB317" s="33"/>
      <c r="AC317" s="73"/>
      <c r="AD317" s="73"/>
      <c r="AE317" s="62"/>
      <c r="AF317" s="10"/>
      <c r="AG317" s="33"/>
      <c r="AH317" s="73"/>
      <c r="AI317" s="73"/>
      <c r="AJ317" s="72"/>
      <c r="AK317" s="10"/>
      <c r="AL317" s="18"/>
      <c r="AM317" s="17"/>
      <c r="AN317" s="17"/>
      <c r="AO317" s="31"/>
      <c r="AP317" s="10"/>
      <c r="AQ317" s="18"/>
      <c r="AR317" s="17"/>
      <c r="AS317" s="17"/>
      <c r="AT317" s="31"/>
      <c r="AU317" s="10"/>
      <c r="AV317" s="18"/>
      <c r="AW317" s="15"/>
      <c r="AX317" s="16"/>
      <c r="AY317" s="16"/>
      <c r="AZ317" s="16"/>
      <c r="BA317" s="60"/>
      <c r="BB317" s="69"/>
      <c r="BC317" s="69"/>
      <c r="BE317" s="69"/>
      <c r="BF317" s="69"/>
      <c r="BG317" s="69"/>
      <c r="BH317" s="69"/>
      <c r="BI317" s="62"/>
      <c r="BJ317" s="69"/>
      <c r="BK317" s="69"/>
      <c r="BL317" s="69"/>
      <c r="BM317" s="69"/>
      <c r="BO317" s="38"/>
      <c r="BP317" s="38"/>
      <c r="BQ317" s="38"/>
      <c r="BR317" s="38"/>
      <c r="BS317" s="18"/>
      <c r="BT317" s="18"/>
      <c r="BU317" s="18"/>
      <c r="BV317" s="90"/>
      <c r="BW317" s="18"/>
      <c r="BX317" s="18"/>
      <c r="BY317" s="33"/>
      <c r="BZ317" s="34"/>
      <c r="CP317" s="24"/>
    </row>
    <row r="318" spans="1:94" ht="15.75" customHeight="1" x14ac:dyDescent="0.25">
      <c r="A318" s="10"/>
      <c r="B318" s="10"/>
      <c r="C318" s="11"/>
      <c r="D318" s="24"/>
      <c r="E318" s="31"/>
      <c r="F318" s="25"/>
      <c r="G318" s="13"/>
      <c r="H318" s="13"/>
      <c r="I318" s="18"/>
      <c r="J318" s="18"/>
      <c r="K318" s="18"/>
      <c r="L318" s="14"/>
      <c r="M318" s="38"/>
      <c r="N318" s="12"/>
      <c r="O318" s="12"/>
      <c r="P318" s="18"/>
      <c r="Q318" s="14"/>
      <c r="R318" s="31"/>
      <c r="S318" s="52"/>
      <c r="T318" s="53"/>
      <c r="U318" s="18"/>
      <c r="V318" s="10"/>
      <c r="W318" s="75"/>
      <c r="X318" s="73"/>
      <c r="Y318" s="73"/>
      <c r="Z318" s="62"/>
      <c r="AA318" s="10"/>
      <c r="AB318" s="33"/>
      <c r="AC318" s="73"/>
      <c r="AD318" s="73"/>
      <c r="AE318" s="62"/>
      <c r="AF318" s="10"/>
      <c r="AG318" s="33"/>
      <c r="AH318" s="73"/>
      <c r="AI318" s="73"/>
      <c r="AJ318" s="72"/>
      <c r="AK318" s="10"/>
      <c r="AL318" s="18"/>
      <c r="AM318" s="17"/>
      <c r="AN318" s="17"/>
      <c r="AO318" s="31"/>
      <c r="AP318" s="10"/>
      <c r="AQ318" s="18"/>
      <c r="AR318" s="17"/>
      <c r="AS318" s="17"/>
      <c r="AT318" s="31"/>
      <c r="AU318" s="10"/>
      <c r="AV318" s="18"/>
      <c r="AW318" s="15"/>
      <c r="AX318" s="16"/>
      <c r="AY318" s="16"/>
      <c r="AZ318" s="16"/>
      <c r="BA318" s="60"/>
      <c r="BB318" s="69"/>
      <c r="BC318" s="69"/>
      <c r="BE318" s="69"/>
      <c r="BF318" s="69"/>
      <c r="BG318" s="69"/>
      <c r="BH318" s="69"/>
      <c r="BI318" s="62"/>
      <c r="BJ318" s="69"/>
      <c r="BK318" s="69"/>
      <c r="BL318" s="69"/>
      <c r="BM318" s="69"/>
      <c r="BO318" s="38"/>
      <c r="BP318" s="38"/>
      <c r="BQ318" s="38"/>
      <c r="BR318" s="38"/>
      <c r="BS318" s="18"/>
      <c r="BT318" s="18"/>
      <c r="BU318" s="18"/>
      <c r="BV318" s="90"/>
      <c r="BW318" s="18"/>
      <c r="BX318" s="18"/>
      <c r="BY318" s="33"/>
      <c r="BZ318" s="34"/>
      <c r="CP318" s="24"/>
    </row>
    <row r="319" spans="1:94" ht="15.75" customHeight="1" x14ac:dyDescent="0.25">
      <c r="A319" s="10"/>
      <c r="B319" s="10"/>
      <c r="C319" s="11"/>
      <c r="D319" s="24"/>
      <c r="E319" s="31"/>
      <c r="F319" s="25"/>
      <c r="G319" s="13"/>
      <c r="H319" s="13"/>
      <c r="I319" s="18"/>
      <c r="J319" s="18"/>
      <c r="K319" s="18"/>
      <c r="L319" s="14"/>
      <c r="M319" s="38"/>
      <c r="N319" s="12"/>
      <c r="O319" s="12"/>
      <c r="P319" s="18"/>
      <c r="Q319" s="14"/>
      <c r="R319" s="31"/>
      <c r="S319" s="52"/>
      <c r="T319" s="53"/>
      <c r="U319" s="18"/>
      <c r="V319" s="10"/>
      <c r="W319" s="75"/>
      <c r="X319" s="73"/>
      <c r="Y319" s="73"/>
      <c r="Z319" s="62"/>
      <c r="AA319" s="10"/>
      <c r="AB319" s="33"/>
      <c r="AC319" s="73"/>
      <c r="AD319" s="73"/>
      <c r="AE319" s="62"/>
      <c r="AF319" s="10"/>
      <c r="AG319" s="33"/>
      <c r="AH319" s="73"/>
      <c r="AI319" s="73"/>
      <c r="AJ319" s="72"/>
      <c r="AK319" s="10"/>
      <c r="AL319" s="18"/>
      <c r="AM319" s="17"/>
      <c r="AN319" s="17"/>
      <c r="AO319" s="31"/>
      <c r="AP319" s="10"/>
      <c r="AQ319" s="18"/>
      <c r="AR319" s="17"/>
      <c r="AS319" s="17"/>
      <c r="AT319" s="31"/>
      <c r="AU319" s="10"/>
      <c r="AV319" s="18"/>
      <c r="AW319" s="15"/>
      <c r="AX319" s="16"/>
      <c r="AY319" s="16"/>
      <c r="AZ319" s="16"/>
      <c r="BA319" s="60"/>
      <c r="BB319" s="69"/>
      <c r="BC319" s="69"/>
      <c r="BE319" s="69"/>
      <c r="BF319" s="69"/>
      <c r="BG319" s="69"/>
      <c r="BH319" s="69"/>
      <c r="BI319" s="62"/>
      <c r="BJ319" s="69"/>
      <c r="BK319" s="69"/>
      <c r="BL319" s="69"/>
      <c r="BM319" s="69"/>
      <c r="BO319" s="38"/>
      <c r="BP319" s="38"/>
      <c r="BQ319" s="38"/>
      <c r="BR319" s="38"/>
      <c r="BS319" s="18"/>
      <c r="BT319" s="18"/>
      <c r="BU319" s="18"/>
      <c r="BV319" s="90"/>
      <c r="BW319" s="18"/>
      <c r="BX319" s="18"/>
      <c r="BY319" s="33"/>
      <c r="BZ319" s="34"/>
      <c r="CP319" s="24"/>
    </row>
    <row r="320" spans="1:94" ht="15.75" customHeight="1" x14ac:dyDescent="0.25">
      <c r="A320" s="10"/>
      <c r="B320" s="10"/>
      <c r="C320" s="11"/>
      <c r="D320" s="24"/>
      <c r="E320" s="31"/>
      <c r="F320" s="25"/>
      <c r="G320" s="13"/>
      <c r="H320" s="13"/>
      <c r="I320" s="18"/>
      <c r="J320" s="18"/>
      <c r="K320" s="18"/>
      <c r="L320" s="14"/>
      <c r="M320" s="38"/>
      <c r="N320" s="12"/>
      <c r="O320" s="12"/>
      <c r="P320" s="18"/>
      <c r="Q320" s="14"/>
      <c r="R320" s="31"/>
      <c r="S320" s="52"/>
      <c r="T320" s="53"/>
      <c r="U320" s="18"/>
      <c r="V320" s="10"/>
      <c r="W320" s="75"/>
      <c r="X320" s="73"/>
      <c r="Y320" s="73"/>
      <c r="Z320" s="62"/>
      <c r="AA320" s="10"/>
      <c r="AB320" s="33"/>
      <c r="AC320" s="73"/>
      <c r="AD320" s="73"/>
      <c r="AE320" s="62"/>
      <c r="AF320" s="10"/>
      <c r="AG320" s="33"/>
      <c r="AH320" s="73"/>
      <c r="AI320" s="73"/>
      <c r="AJ320" s="72"/>
      <c r="AK320" s="10"/>
      <c r="AL320" s="18"/>
      <c r="AM320" s="17"/>
      <c r="AN320" s="17"/>
      <c r="AO320" s="31"/>
      <c r="AP320" s="10"/>
      <c r="AQ320" s="18"/>
      <c r="AR320" s="17"/>
      <c r="AS320" s="17"/>
      <c r="AT320" s="31"/>
      <c r="AU320" s="10"/>
      <c r="AV320" s="18"/>
      <c r="AW320" s="15"/>
      <c r="AX320" s="16"/>
      <c r="AY320" s="16"/>
      <c r="AZ320" s="16"/>
      <c r="BA320" s="60"/>
      <c r="BB320" s="69"/>
      <c r="BC320" s="69"/>
      <c r="BE320" s="69"/>
      <c r="BF320" s="69"/>
      <c r="BG320" s="69"/>
      <c r="BH320" s="69"/>
      <c r="BI320" s="62"/>
      <c r="BJ320" s="69"/>
      <c r="BK320" s="69"/>
      <c r="BL320" s="69"/>
      <c r="BM320" s="69"/>
      <c r="BO320" s="38"/>
      <c r="BP320" s="38"/>
      <c r="BQ320" s="38"/>
      <c r="BR320" s="38"/>
      <c r="BS320" s="18"/>
      <c r="BT320" s="18"/>
      <c r="BU320" s="18"/>
      <c r="BV320" s="90"/>
      <c r="BW320" s="18"/>
      <c r="BX320" s="18"/>
      <c r="BY320" s="33"/>
      <c r="BZ320" s="34"/>
      <c r="CP320" s="24"/>
    </row>
    <row r="321" spans="1:94" ht="15.75" customHeight="1" x14ac:dyDescent="0.25">
      <c r="A321" s="10"/>
      <c r="B321" s="10"/>
      <c r="C321" s="11"/>
      <c r="D321" s="24"/>
      <c r="E321" s="31"/>
      <c r="F321" s="25"/>
      <c r="G321" s="13"/>
      <c r="H321" s="13"/>
      <c r="I321" s="18"/>
      <c r="J321" s="18"/>
      <c r="K321" s="18"/>
      <c r="L321" s="14"/>
      <c r="M321" s="38"/>
      <c r="N321" s="12"/>
      <c r="O321" s="12"/>
      <c r="P321" s="18"/>
      <c r="Q321" s="14"/>
      <c r="R321" s="31"/>
      <c r="S321" s="52"/>
      <c r="T321" s="53"/>
      <c r="U321" s="18"/>
      <c r="V321" s="10"/>
      <c r="W321" s="75"/>
      <c r="X321" s="73"/>
      <c r="Y321" s="73"/>
      <c r="Z321" s="62"/>
      <c r="AA321" s="10"/>
      <c r="AB321" s="33"/>
      <c r="AC321" s="73"/>
      <c r="AD321" s="73"/>
      <c r="AE321" s="62"/>
      <c r="AF321" s="10"/>
      <c r="AG321" s="33"/>
      <c r="AH321" s="73"/>
      <c r="AI321" s="73"/>
      <c r="AJ321" s="72"/>
      <c r="AK321" s="10"/>
      <c r="AL321" s="18"/>
      <c r="AM321" s="17"/>
      <c r="AN321" s="17"/>
      <c r="AO321" s="31"/>
      <c r="AP321" s="10"/>
      <c r="AQ321" s="18"/>
      <c r="AR321" s="17"/>
      <c r="AS321" s="17"/>
      <c r="AT321" s="31"/>
      <c r="AU321" s="10"/>
      <c r="AV321" s="18"/>
      <c r="AW321" s="15"/>
      <c r="AX321" s="16"/>
      <c r="AY321" s="16"/>
      <c r="AZ321" s="16"/>
      <c r="BA321" s="60"/>
      <c r="BB321" s="69"/>
      <c r="BC321" s="69"/>
      <c r="BE321" s="69"/>
      <c r="BF321" s="69"/>
      <c r="BG321" s="69"/>
      <c r="BH321" s="69"/>
      <c r="BI321" s="62"/>
      <c r="BJ321" s="69"/>
      <c r="BK321" s="69"/>
      <c r="BL321" s="69"/>
      <c r="BM321" s="69"/>
      <c r="BO321" s="38"/>
      <c r="BP321" s="38"/>
      <c r="BQ321" s="38"/>
      <c r="BR321" s="38"/>
      <c r="BS321" s="18"/>
      <c r="BT321" s="18"/>
      <c r="BU321" s="18"/>
      <c r="BV321" s="90"/>
      <c r="BW321" s="18"/>
      <c r="BX321" s="18"/>
      <c r="BY321" s="33"/>
      <c r="BZ321" s="34"/>
      <c r="CP321" s="24"/>
    </row>
    <row r="322" spans="1:94" ht="15.75" customHeight="1" x14ac:dyDescent="0.25">
      <c r="A322" s="10"/>
      <c r="B322" s="10"/>
      <c r="C322" s="11"/>
      <c r="D322" s="24"/>
      <c r="E322" s="31"/>
      <c r="F322" s="25"/>
      <c r="G322" s="13"/>
      <c r="H322" s="13"/>
      <c r="I322" s="18"/>
      <c r="J322" s="18"/>
      <c r="K322" s="18"/>
      <c r="L322" s="14"/>
      <c r="M322" s="38"/>
      <c r="N322" s="12"/>
      <c r="O322" s="12"/>
      <c r="P322" s="18"/>
      <c r="Q322" s="14"/>
      <c r="R322" s="31"/>
      <c r="S322" s="52"/>
      <c r="T322" s="53"/>
      <c r="U322" s="18"/>
      <c r="V322" s="10"/>
      <c r="W322" s="75"/>
      <c r="X322" s="73"/>
      <c r="Y322" s="73"/>
      <c r="Z322" s="62"/>
      <c r="AA322" s="10"/>
      <c r="AB322" s="33"/>
      <c r="AC322" s="73"/>
      <c r="AD322" s="73"/>
      <c r="AE322" s="62"/>
      <c r="AF322" s="10"/>
      <c r="AG322" s="33"/>
      <c r="AH322" s="73"/>
      <c r="AI322" s="73"/>
      <c r="AJ322" s="72"/>
      <c r="AK322" s="10"/>
      <c r="AL322" s="18"/>
      <c r="AM322" s="17"/>
      <c r="AN322" s="17"/>
      <c r="AO322" s="31"/>
      <c r="AP322" s="10"/>
      <c r="AQ322" s="18"/>
      <c r="AR322" s="17"/>
      <c r="AS322" s="17"/>
      <c r="AT322" s="31"/>
      <c r="AU322" s="10"/>
      <c r="AV322" s="18"/>
      <c r="AW322" s="15"/>
      <c r="AX322" s="16"/>
      <c r="AY322" s="16"/>
      <c r="AZ322" s="16"/>
      <c r="BA322" s="60"/>
      <c r="BB322" s="69"/>
      <c r="BC322" s="69"/>
      <c r="BE322" s="69"/>
      <c r="BF322" s="69"/>
      <c r="BG322" s="69"/>
      <c r="BH322" s="69"/>
      <c r="BI322" s="62"/>
      <c r="BJ322" s="69"/>
      <c r="BK322" s="69"/>
      <c r="BL322" s="69"/>
      <c r="BM322" s="69"/>
      <c r="BO322" s="38"/>
      <c r="BP322" s="38"/>
      <c r="BQ322" s="38"/>
      <c r="BR322" s="38"/>
      <c r="BS322" s="18"/>
      <c r="BT322" s="18"/>
      <c r="BU322" s="18"/>
      <c r="BV322" s="90"/>
      <c r="BW322" s="18"/>
      <c r="BX322" s="18"/>
      <c r="BY322" s="33"/>
      <c r="BZ322" s="34"/>
      <c r="CP322" s="24"/>
    </row>
    <row r="323" spans="1:94" ht="15.75" customHeight="1" x14ac:dyDescent="0.25">
      <c r="A323" s="10"/>
      <c r="B323" s="10"/>
      <c r="C323" s="11"/>
      <c r="D323" s="24"/>
      <c r="E323" s="31"/>
      <c r="F323" s="25"/>
      <c r="G323" s="13"/>
      <c r="H323" s="13"/>
      <c r="I323" s="18"/>
      <c r="J323" s="18"/>
      <c r="K323" s="18"/>
      <c r="L323" s="14"/>
      <c r="M323" s="38"/>
      <c r="N323" s="12"/>
      <c r="O323" s="12"/>
      <c r="P323" s="18"/>
      <c r="Q323" s="14"/>
      <c r="R323" s="31"/>
      <c r="S323" s="52"/>
      <c r="T323" s="53"/>
      <c r="U323" s="18"/>
      <c r="V323" s="10"/>
      <c r="W323" s="75"/>
      <c r="X323" s="73"/>
      <c r="Y323" s="73"/>
      <c r="Z323" s="62"/>
      <c r="AA323" s="10"/>
      <c r="AB323" s="33"/>
      <c r="AC323" s="73"/>
      <c r="AD323" s="73"/>
      <c r="AE323" s="62"/>
      <c r="AF323" s="10"/>
      <c r="AG323" s="33"/>
      <c r="AH323" s="73"/>
      <c r="AI323" s="73"/>
      <c r="AJ323" s="72"/>
      <c r="AK323" s="10"/>
      <c r="AL323" s="18"/>
      <c r="AM323" s="17"/>
      <c r="AN323" s="17"/>
      <c r="AO323" s="31"/>
      <c r="AP323" s="10"/>
      <c r="AQ323" s="18"/>
      <c r="AR323" s="17"/>
      <c r="AS323" s="17"/>
      <c r="AT323" s="31"/>
      <c r="AU323" s="10"/>
      <c r="AV323" s="18"/>
      <c r="AW323" s="15"/>
      <c r="AX323" s="16"/>
      <c r="AY323" s="16"/>
      <c r="AZ323" s="16"/>
      <c r="BA323" s="60"/>
      <c r="BB323" s="69"/>
      <c r="BC323" s="69"/>
      <c r="BE323" s="69"/>
      <c r="BF323" s="69"/>
      <c r="BG323" s="69"/>
      <c r="BH323" s="69"/>
      <c r="BI323" s="62"/>
      <c r="BJ323" s="69"/>
      <c r="BK323" s="69"/>
      <c r="BL323" s="69"/>
      <c r="BM323" s="69"/>
      <c r="BO323" s="38"/>
      <c r="BP323" s="38"/>
      <c r="BQ323" s="38"/>
      <c r="BR323" s="38"/>
      <c r="BS323" s="18"/>
      <c r="BT323" s="18"/>
      <c r="BU323" s="18"/>
      <c r="BV323" s="90"/>
      <c r="BW323" s="18"/>
      <c r="BX323" s="18"/>
      <c r="BY323" s="33"/>
      <c r="BZ323" s="34"/>
      <c r="CP323" s="24"/>
    </row>
    <row r="324" spans="1:94" ht="15.75" customHeight="1" x14ac:dyDescent="0.25">
      <c r="A324" s="10"/>
      <c r="B324" s="10"/>
      <c r="C324" s="11"/>
      <c r="D324" s="24"/>
      <c r="E324" s="31"/>
      <c r="F324" s="25"/>
      <c r="G324" s="13"/>
      <c r="H324" s="13"/>
      <c r="I324" s="18"/>
      <c r="J324" s="18"/>
      <c r="K324" s="18"/>
      <c r="L324" s="14"/>
      <c r="M324" s="38"/>
      <c r="N324" s="12"/>
      <c r="O324" s="12"/>
      <c r="P324" s="18"/>
      <c r="Q324" s="14"/>
      <c r="R324" s="31"/>
      <c r="S324" s="52"/>
      <c r="T324" s="53"/>
      <c r="U324" s="18"/>
      <c r="V324" s="10"/>
      <c r="W324" s="75"/>
      <c r="X324" s="73"/>
      <c r="Y324" s="73"/>
      <c r="Z324" s="62"/>
      <c r="AA324" s="10"/>
      <c r="AB324" s="33"/>
      <c r="AC324" s="73"/>
      <c r="AD324" s="73"/>
      <c r="AE324" s="62"/>
      <c r="AF324" s="10"/>
      <c r="AG324" s="33"/>
      <c r="AH324" s="73"/>
      <c r="AI324" s="73"/>
      <c r="AJ324" s="72"/>
      <c r="AK324" s="10"/>
      <c r="AL324" s="18"/>
      <c r="AM324" s="17"/>
      <c r="AN324" s="17"/>
      <c r="AO324" s="31"/>
      <c r="AP324" s="10"/>
      <c r="AQ324" s="18"/>
      <c r="AR324" s="17"/>
      <c r="AS324" s="17"/>
      <c r="AT324" s="31"/>
      <c r="AU324" s="10"/>
      <c r="AV324" s="18"/>
      <c r="AW324" s="15"/>
      <c r="AX324" s="16"/>
      <c r="AY324" s="16"/>
      <c r="AZ324" s="16"/>
      <c r="BA324" s="60"/>
      <c r="BB324" s="69"/>
      <c r="BC324" s="69"/>
      <c r="BE324" s="69"/>
      <c r="BF324" s="69"/>
      <c r="BG324" s="69"/>
      <c r="BH324" s="69"/>
      <c r="BI324" s="62"/>
      <c r="BJ324" s="69"/>
      <c r="BK324" s="69"/>
      <c r="BL324" s="69"/>
      <c r="BM324" s="69"/>
      <c r="BO324" s="38"/>
      <c r="BP324" s="38"/>
      <c r="BQ324" s="38"/>
      <c r="BR324" s="38"/>
      <c r="BS324" s="18"/>
      <c r="BT324" s="18"/>
      <c r="BU324" s="18"/>
      <c r="BV324" s="90"/>
      <c r="BW324" s="18"/>
      <c r="BX324" s="18"/>
      <c r="BY324" s="33"/>
      <c r="BZ324" s="34"/>
      <c r="CP324" s="24"/>
    </row>
    <row r="325" spans="1:94" ht="15.75" customHeight="1" x14ac:dyDescent="0.25">
      <c r="A325" s="10"/>
      <c r="B325" s="10"/>
      <c r="C325" s="11"/>
      <c r="D325" s="24"/>
      <c r="E325" s="31"/>
      <c r="F325" s="25"/>
      <c r="G325" s="13"/>
      <c r="H325" s="13"/>
      <c r="I325" s="18"/>
      <c r="J325" s="18"/>
      <c r="K325" s="18"/>
      <c r="L325" s="14"/>
      <c r="M325" s="38"/>
      <c r="N325" s="12"/>
      <c r="O325" s="12"/>
      <c r="P325" s="18"/>
      <c r="Q325" s="14"/>
      <c r="R325" s="31"/>
      <c r="S325" s="52"/>
      <c r="T325" s="53"/>
      <c r="U325" s="18"/>
      <c r="V325" s="10"/>
      <c r="W325" s="75"/>
      <c r="X325" s="73"/>
      <c r="Y325" s="73"/>
      <c r="Z325" s="62"/>
      <c r="AA325" s="10"/>
      <c r="AB325" s="33"/>
      <c r="AC325" s="73"/>
      <c r="AD325" s="73"/>
      <c r="AE325" s="62"/>
      <c r="AF325" s="10"/>
      <c r="AG325" s="33"/>
      <c r="AH325" s="73"/>
      <c r="AI325" s="73"/>
      <c r="AJ325" s="72"/>
      <c r="AK325" s="10"/>
      <c r="AL325" s="18"/>
      <c r="AM325" s="17"/>
      <c r="AN325" s="17"/>
      <c r="AO325" s="31"/>
      <c r="AP325" s="10"/>
      <c r="AQ325" s="18"/>
      <c r="AR325" s="17"/>
      <c r="AS325" s="17"/>
      <c r="AT325" s="31"/>
      <c r="AU325" s="10"/>
      <c r="AV325" s="18"/>
      <c r="AW325" s="15"/>
      <c r="AX325" s="16"/>
      <c r="AY325" s="16"/>
      <c r="AZ325" s="16"/>
      <c r="BA325" s="60"/>
      <c r="BB325" s="69"/>
      <c r="BC325" s="69"/>
      <c r="BE325" s="69"/>
      <c r="BF325" s="69"/>
      <c r="BG325" s="69"/>
      <c r="BH325" s="69"/>
      <c r="BI325" s="62"/>
      <c r="BJ325" s="69"/>
      <c r="BK325" s="69"/>
      <c r="BL325" s="69"/>
      <c r="BM325" s="69"/>
      <c r="BO325" s="38"/>
      <c r="BP325" s="38"/>
      <c r="BQ325" s="38"/>
      <c r="BR325" s="38"/>
      <c r="BS325" s="18"/>
      <c r="BT325" s="18"/>
      <c r="BU325" s="18"/>
      <c r="BV325" s="90"/>
      <c r="BW325" s="18"/>
      <c r="BX325" s="18"/>
      <c r="BY325" s="33"/>
      <c r="BZ325" s="34"/>
      <c r="CP325" s="24"/>
    </row>
    <row r="326" spans="1:94" ht="15.75" customHeight="1" x14ac:dyDescent="0.25">
      <c r="A326" s="10"/>
      <c r="B326" s="10"/>
      <c r="C326" s="11"/>
      <c r="D326" s="24"/>
      <c r="E326" s="31"/>
      <c r="F326" s="25"/>
      <c r="G326" s="13"/>
      <c r="H326" s="13"/>
      <c r="I326" s="18"/>
      <c r="J326" s="18"/>
      <c r="K326" s="18"/>
      <c r="L326" s="14"/>
      <c r="M326" s="38"/>
      <c r="N326" s="12"/>
      <c r="O326" s="12"/>
      <c r="P326" s="18"/>
      <c r="Q326" s="14"/>
      <c r="R326" s="31"/>
      <c r="S326" s="52"/>
      <c r="T326" s="53"/>
      <c r="U326" s="18"/>
      <c r="V326" s="10"/>
      <c r="W326" s="75"/>
      <c r="X326" s="73"/>
      <c r="Y326" s="73"/>
      <c r="Z326" s="62"/>
      <c r="AA326" s="10"/>
      <c r="AB326" s="33"/>
      <c r="AC326" s="73"/>
      <c r="AD326" s="73"/>
      <c r="AE326" s="62"/>
      <c r="AF326" s="10"/>
      <c r="AG326" s="33"/>
      <c r="AH326" s="73"/>
      <c r="AI326" s="73"/>
      <c r="AJ326" s="72"/>
      <c r="AK326" s="10"/>
      <c r="AL326" s="18"/>
      <c r="AM326" s="17"/>
      <c r="AN326" s="17"/>
      <c r="AO326" s="31"/>
      <c r="AP326" s="10"/>
      <c r="AQ326" s="18"/>
      <c r="AR326" s="17"/>
      <c r="AS326" s="17"/>
      <c r="AT326" s="31"/>
      <c r="AU326" s="10"/>
      <c r="AV326" s="18"/>
      <c r="AW326" s="15"/>
      <c r="AX326" s="16"/>
      <c r="AY326" s="16"/>
      <c r="AZ326" s="16"/>
      <c r="BA326" s="60"/>
      <c r="BB326" s="69"/>
      <c r="BC326" s="69"/>
      <c r="BE326" s="69"/>
      <c r="BF326" s="69"/>
      <c r="BG326" s="69"/>
      <c r="BH326" s="69"/>
      <c r="BI326" s="62"/>
      <c r="BJ326" s="69"/>
      <c r="BK326" s="69"/>
      <c r="BL326" s="69"/>
      <c r="BM326" s="69"/>
      <c r="BO326" s="38"/>
      <c r="BP326" s="38"/>
      <c r="BQ326" s="38"/>
      <c r="BR326" s="38"/>
      <c r="BS326" s="18"/>
      <c r="BT326" s="18"/>
      <c r="BU326" s="18"/>
      <c r="BV326" s="90"/>
      <c r="BW326" s="18"/>
      <c r="BX326" s="18"/>
      <c r="BY326" s="33"/>
      <c r="BZ326" s="34"/>
      <c r="CP326" s="24"/>
    </row>
    <row r="327" spans="1:94" ht="15.75" customHeight="1" x14ac:dyDescent="0.25">
      <c r="A327" s="10"/>
      <c r="B327" s="10"/>
      <c r="C327" s="11"/>
      <c r="D327" s="24"/>
      <c r="E327" s="31"/>
      <c r="F327" s="25"/>
      <c r="G327" s="13"/>
      <c r="H327" s="13"/>
      <c r="I327" s="18"/>
      <c r="J327" s="18"/>
      <c r="K327" s="18"/>
      <c r="L327" s="14"/>
      <c r="M327" s="38"/>
      <c r="N327" s="12"/>
      <c r="O327" s="12"/>
      <c r="P327" s="18"/>
      <c r="Q327" s="14"/>
      <c r="R327" s="31"/>
      <c r="S327" s="52"/>
      <c r="T327" s="53"/>
      <c r="U327" s="18"/>
      <c r="V327" s="10"/>
      <c r="W327" s="75"/>
      <c r="X327" s="73"/>
      <c r="Y327" s="73"/>
      <c r="Z327" s="62"/>
      <c r="AA327" s="10"/>
      <c r="AB327" s="33"/>
      <c r="AC327" s="73"/>
      <c r="AD327" s="73"/>
      <c r="AE327" s="62"/>
      <c r="AF327" s="10"/>
      <c r="AG327" s="33"/>
      <c r="AH327" s="73"/>
      <c r="AI327" s="73"/>
      <c r="AJ327" s="72"/>
      <c r="AK327" s="10"/>
      <c r="AL327" s="18"/>
      <c r="AM327" s="17"/>
      <c r="AN327" s="17"/>
      <c r="AO327" s="31"/>
      <c r="AP327" s="10"/>
      <c r="AQ327" s="18"/>
      <c r="AR327" s="17"/>
      <c r="AS327" s="17"/>
      <c r="AT327" s="31"/>
      <c r="AU327" s="10"/>
      <c r="AV327" s="18"/>
      <c r="AW327" s="15"/>
      <c r="AX327" s="16"/>
      <c r="AY327" s="16"/>
      <c r="AZ327" s="16"/>
      <c r="BA327" s="60"/>
      <c r="BB327" s="69"/>
      <c r="BC327" s="69"/>
      <c r="BE327" s="69"/>
      <c r="BF327" s="69"/>
      <c r="BG327" s="69"/>
      <c r="BH327" s="69"/>
      <c r="BI327" s="62"/>
      <c r="BJ327" s="69"/>
      <c r="BK327" s="69"/>
      <c r="BL327" s="69"/>
      <c r="BM327" s="69"/>
      <c r="BO327" s="38"/>
      <c r="BP327" s="38"/>
      <c r="BQ327" s="38"/>
      <c r="BR327" s="38"/>
      <c r="BS327" s="18"/>
      <c r="BT327" s="18"/>
      <c r="BU327" s="18"/>
      <c r="BV327" s="90"/>
      <c r="BW327" s="18"/>
      <c r="BX327" s="18"/>
      <c r="BY327" s="33"/>
      <c r="BZ327" s="34"/>
      <c r="CP327" s="24"/>
    </row>
    <row r="328" spans="1:94" ht="15.75" customHeight="1" x14ac:dyDescent="0.25">
      <c r="A328" s="10"/>
      <c r="B328" s="10"/>
      <c r="C328" s="11"/>
      <c r="D328" s="24"/>
      <c r="E328" s="31"/>
      <c r="F328" s="25"/>
      <c r="G328" s="13"/>
      <c r="H328" s="13"/>
      <c r="I328" s="18"/>
      <c r="J328" s="18"/>
      <c r="K328" s="18"/>
      <c r="L328" s="14"/>
      <c r="M328" s="38"/>
      <c r="N328" s="12"/>
      <c r="O328" s="12"/>
      <c r="P328" s="18"/>
      <c r="Q328" s="14"/>
      <c r="R328" s="31"/>
      <c r="S328" s="52"/>
      <c r="T328" s="53"/>
      <c r="U328" s="18"/>
      <c r="V328" s="10"/>
      <c r="W328" s="75"/>
      <c r="X328" s="73"/>
      <c r="Y328" s="73"/>
      <c r="Z328" s="62"/>
      <c r="AA328" s="10"/>
      <c r="AB328" s="33"/>
      <c r="AC328" s="73"/>
      <c r="AD328" s="73"/>
      <c r="AE328" s="62"/>
      <c r="AF328" s="10"/>
      <c r="AG328" s="33"/>
      <c r="AH328" s="73"/>
      <c r="AI328" s="73"/>
      <c r="AJ328" s="72"/>
      <c r="AK328" s="10"/>
      <c r="AL328" s="18"/>
      <c r="AM328" s="17"/>
      <c r="AN328" s="17"/>
      <c r="AO328" s="31"/>
      <c r="AP328" s="10"/>
      <c r="AQ328" s="18"/>
      <c r="AR328" s="17"/>
      <c r="AS328" s="17"/>
      <c r="AT328" s="31"/>
      <c r="AU328" s="10"/>
      <c r="AV328" s="18"/>
      <c r="AW328" s="15"/>
      <c r="AX328" s="16"/>
      <c r="AY328" s="16"/>
      <c r="AZ328" s="16"/>
      <c r="BA328" s="60"/>
      <c r="BB328" s="69"/>
      <c r="BC328" s="69"/>
      <c r="BE328" s="69"/>
      <c r="BF328" s="69"/>
      <c r="BG328" s="69"/>
      <c r="BH328" s="69"/>
      <c r="BI328" s="62"/>
      <c r="BJ328" s="69"/>
      <c r="BK328" s="69"/>
      <c r="BL328" s="69"/>
      <c r="BM328" s="69"/>
      <c r="BO328" s="38"/>
      <c r="BP328" s="38"/>
      <c r="BQ328" s="38"/>
      <c r="BR328" s="38"/>
      <c r="BS328" s="18"/>
      <c r="BT328" s="18"/>
      <c r="BU328" s="18"/>
      <c r="BV328" s="90"/>
      <c r="BW328" s="18"/>
      <c r="BX328" s="18"/>
      <c r="BY328" s="33"/>
      <c r="BZ328" s="34"/>
      <c r="CP328" s="24"/>
    </row>
    <row r="329" spans="1:94" ht="15.75" customHeight="1" x14ac:dyDescent="0.25">
      <c r="A329" s="10"/>
      <c r="B329" s="10"/>
      <c r="C329" s="11"/>
      <c r="D329" s="24"/>
      <c r="E329" s="31"/>
      <c r="F329" s="25"/>
      <c r="G329" s="13"/>
      <c r="H329" s="13"/>
      <c r="I329" s="18"/>
      <c r="J329" s="18"/>
      <c r="K329" s="18"/>
      <c r="L329" s="14"/>
      <c r="M329" s="38"/>
      <c r="N329" s="12"/>
      <c r="O329" s="12"/>
      <c r="P329" s="18"/>
      <c r="Q329" s="14"/>
      <c r="R329" s="31"/>
      <c r="S329" s="52"/>
      <c r="T329" s="53"/>
      <c r="U329" s="18"/>
      <c r="V329" s="10"/>
      <c r="W329" s="75"/>
      <c r="X329" s="73"/>
      <c r="Y329" s="73"/>
      <c r="Z329" s="62"/>
      <c r="AA329" s="10"/>
      <c r="AB329" s="33"/>
      <c r="AC329" s="73"/>
      <c r="AD329" s="73"/>
      <c r="AE329" s="62"/>
      <c r="AF329" s="10"/>
      <c r="AG329" s="33"/>
      <c r="AH329" s="73"/>
      <c r="AI329" s="73"/>
      <c r="AJ329" s="72"/>
      <c r="AK329" s="10"/>
      <c r="AL329" s="18"/>
      <c r="AM329" s="17"/>
      <c r="AN329" s="17"/>
      <c r="AO329" s="31"/>
      <c r="AP329" s="10"/>
      <c r="AQ329" s="18"/>
      <c r="AR329" s="17"/>
      <c r="AS329" s="17"/>
      <c r="AT329" s="31"/>
      <c r="AU329" s="10"/>
      <c r="AV329" s="18"/>
      <c r="AW329" s="15"/>
      <c r="AX329" s="16"/>
      <c r="AY329" s="16"/>
      <c r="AZ329" s="16"/>
      <c r="BA329" s="60"/>
      <c r="BB329" s="69"/>
      <c r="BC329" s="69"/>
      <c r="BE329" s="69"/>
      <c r="BF329" s="69"/>
      <c r="BG329" s="69"/>
      <c r="BH329" s="69"/>
      <c r="BI329" s="62"/>
      <c r="BJ329" s="69"/>
      <c r="BK329" s="69"/>
      <c r="BL329" s="69"/>
      <c r="BM329" s="69"/>
      <c r="BO329" s="38"/>
      <c r="BP329" s="38"/>
      <c r="BQ329" s="38"/>
      <c r="BR329" s="38"/>
      <c r="BS329" s="18"/>
      <c r="BT329" s="18"/>
      <c r="BU329" s="18"/>
      <c r="BV329" s="90"/>
      <c r="BW329" s="18"/>
      <c r="BX329" s="18"/>
      <c r="BY329" s="33"/>
      <c r="BZ329" s="34"/>
      <c r="CP329" s="24"/>
    </row>
    <row r="330" spans="1:94" ht="15.75" customHeight="1" x14ac:dyDescent="0.25">
      <c r="A330" s="10"/>
      <c r="B330" s="10"/>
      <c r="C330" s="11"/>
      <c r="D330" s="24"/>
      <c r="E330" s="31"/>
      <c r="F330" s="25"/>
      <c r="G330" s="13"/>
      <c r="H330" s="13"/>
      <c r="I330" s="18"/>
      <c r="J330" s="18"/>
      <c r="K330" s="18"/>
      <c r="L330" s="14"/>
      <c r="M330" s="38"/>
      <c r="N330" s="12"/>
      <c r="O330" s="12"/>
      <c r="P330" s="18"/>
      <c r="Q330" s="14"/>
      <c r="R330" s="31"/>
      <c r="S330" s="52"/>
      <c r="T330" s="53"/>
      <c r="U330" s="18"/>
      <c r="V330" s="10"/>
      <c r="W330" s="75"/>
      <c r="X330" s="73"/>
      <c r="Y330" s="73"/>
      <c r="Z330" s="62"/>
      <c r="AA330" s="10"/>
      <c r="AB330" s="33"/>
      <c r="AC330" s="73"/>
      <c r="AD330" s="73"/>
      <c r="AE330" s="62"/>
      <c r="AF330" s="10"/>
      <c r="AG330" s="33"/>
      <c r="AH330" s="73"/>
      <c r="AI330" s="73"/>
      <c r="AJ330" s="72"/>
      <c r="AK330" s="10"/>
      <c r="AL330" s="18"/>
      <c r="AM330" s="17"/>
      <c r="AN330" s="17"/>
      <c r="AO330" s="31"/>
      <c r="AP330" s="10"/>
      <c r="AQ330" s="18"/>
      <c r="AR330" s="17"/>
      <c r="AS330" s="17"/>
      <c r="AT330" s="31"/>
      <c r="AU330" s="10"/>
      <c r="AV330" s="18"/>
      <c r="AW330" s="15"/>
      <c r="AX330" s="16"/>
      <c r="AY330" s="16"/>
      <c r="AZ330" s="16"/>
      <c r="BA330" s="60"/>
      <c r="BB330" s="69"/>
      <c r="BC330" s="69"/>
      <c r="BE330" s="69"/>
      <c r="BF330" s="69"/>
      <c r="BG330" s="69"/>
      <c r="BH330" s="69"/>
      <c r="BI330" s="62"/>
      <c r="BJ330" s="69"/>
      <c r="BK330" s="69"/>
      <c r="BL330" s="69"/>
      <c r="BM330" s="69"/>
      <c r="BO330" s="38"/>
      <c r="BP330" s="38"/>
      <c r="BQ330" s="38"/>
      <c r="BR330" s="38"/>
      <c r="BS330" s="18"/>
      <c r="BT330" s="18"/>
      <c r="BU330" s="18"/>
      <c r="BV330" s="90"/>
      <c r="BW330" s="18"/>
      <c r="BX330" s="18"/>
      <c r="BY330" s="33"/>
      <c r="BZ330" s="34"/>
      <c r="CP330" s="24"/>
    </row>
    <row r="331" spans="1:94" ht="15.75" customHeight="1" x14ac:dyDescent="0.25">
      <c r="A331" s="10"/>
      <c r="B331" s="10"/>
      <c r="C331" s="11"/>
      <c r="D331" s="24"/>
      <c r="E331" s="31"/>
      <c r="F331" s="25"/>
      <c r="G331" s="13"/>
      <c r="H331" s="13"/>
      <c r="I331" s="18"/>
      <c r="J331" s="18"/>
      <c r="K331" s="18"/>
      <c r="L331" s="14"/>
      <c r="M331" s="38"/>
      <c r="N331" s="12"/>
      <c r="O331" s="12"/>
      <c r="P331" s="18"/>
      <c r="Q331" s="14"/>
      <c r="R331" s="31"/>
      <c r="S331" s="52"/>
      <c r="T331" s="53"/>
      <c r="U331" s="18"/>
      <c r="V331" s="10"/>
      <c r="W331" s="75"/>
      <c r="X331" s="73"/>
      <c r="Y331" s="73"/>
      <c r="Z331" s="62"/>
      <c r="AA331" s="10"/>
      <c r="AB331" s="33"/>
      <c r="AC331" s="73"/>
      <c r="AD331" s="73"/>
      <c r="AE331" s="62"/>
      <c r="AF331" s="10"/>
      <c r="AG331" s="33"/>
      <c r="AH331" s="73"/>
      <c r="AI331" s="73"/>
      <c r="AJ331" s="72"/>
      <c r="AK331" s="10"/>
      <c r="AL331" s="18"/>
      <c r="AM331" s="17"/>
      <c r="AN331" s="17"/>
      <c r="AO331" s="31"/>
      <c r="AP331" s="10"/>
      <c r="AQ331" s="18"/>
      <c r="AR331" s="17"/>
      <c r="AS331" s="17"/>
      <c r="AT331" s="31"/>
      <c r="AU331" s="10"/>
      <c r="AV331" s="18"/>
      <c r="AW331" s="15"/>
      <c r="AX331" s="16"/>
      <c r="AY331" s="16"/>
      <c r="AZ331" s="16"/>
      <c r="BA331" s="60"/>
      <c r="BB331" s="69"/>
      <c r="BC331" s="69"/>
      <c r="BE331" s="69"/>
      <c r="BF331" s="69"/>
      <c r="BG331" s="69"/>
      <c r="BH331" s="69"/>
      <c r="BI331" s="62"/>
      <c r="BJ331" s="69"/>
      <c r="BK331" s="69"/>
      <c r="BL331" s="69"/>
      <c r="BM331" s="69"/>
      <c r="BO331" s="38"/>
      <c r="BP331" s="38"/>
      <c r="BQ331" s="38"/>
      <c r="BR331" s="38"/>
      <c r="BS331" s="18"/>
      <c r="BT331" s="18"/>
      <c r="BU331" s="18"/>
      <c r="BV331" s="90"/>
      <c r="BW331" s="18"/>
      <c r="BX331" s="18"/>
      <c r="BY331" s="33"/>
      <c r="BZ331" s="34"/>
      <c r="CP331" s="24"/>
    </row>
    <row r="332" spans="1:94" ht="15.75" customHeight="1" x14ac:dyDescent="0.25">
      <c r="A332" s="10"/>
      <c r="B332" s="10"/>
      <c r="C332" s="11"/>
      <c r="D332" s="24"/>
      <c r="E332" s="31"/>
      <c r="F332" s="25"/>
      <c r="G332" s="13"/>
      <c r="H332" s="13"/>
      <c r="I332" s="18"/>
      <c r="J332" s="18"/>
      <c r="K332" s="18"/>
      <c r="L332" s="14"/>
      <c r="M332" s="38"/>
      <c r="N332" s="12"/>
      <c r="O332" s="12"/>
      <c r="P332" s="18"/>
      <c r="Q332" s="14"/>
      <c r="R332" s="31"/>
      <c r="S332" s="52"/>
      <c r="T332" s="53"/>
      <c r="U332" s="18"/>
      <c r="V332" s="10"/>
      <c r="W332" s="75"/>
      <c r="X332" s="73"/>
      <c r="Y332" s="73"/>
      <c r="Z332" s="62"/>
      <c r="AA332" s="10"/>
      <c r="AB332" s="33"/>
      <c r="AC332" s="73"/>
      <c r="AD332" s="73"/>
      <c r="AE332" s="62"/>
      <c r="AF332" s="10"/>
      <c r="AG332" s="33"/>
      <c r="AH332" s="73"/>
      <c r="AI332" s="73"/>
      <c r="AJ332" s="72"/>
      <c r="AK332" s="10"/>
      <c r="AL332" s="18"/>
      <c r="AM332" s="17"/>
      <c r="AN332" s="17"/>
      <c r="AO332" s="31"/>
      <c r="AP332" s="10"/>
      <c r="AQ332" s="18"/>
      <c r="AR332" s="17"/>
      <c r="AS332" s="17"/>
      <c r="AT332" s="31"/>
      <c r="AU332" s="10"/>
      <c r="AV332" s="18"/>
      <c r="AW332" s="15"/>
      <c r="AX332" s="16"/>
      <c r="AY332" s="16"/>
      <c r="AZ332" s="16"/>
      <c r="BA332" s="60"/>
      <c r="BB332" s="69"/>
      <c r="BC332" s="69"/>
      <c r="BE332" s="69"/>
      <c r="BF332" s="69"/>
      <c r="BG332" s="69"/>
      <c r="BH332" s="69"/>
      <c r="BI332" s="62"/>
      <c r="BJ332" s="69"/>
      <c r="BK332" s="69"/>
      <c r="BL332" s="69"/>
      <c r="BM332" s="69"/>
      <c r="BO332" s="38"/>
      <c r="BP332" s="38"/>
      <c r="BQ332" s="38"/>
      <c r="BR332" s="38"/>
      <c r="BS332" s="18"/>
      <c r="BT332" s="18"/>
      <c r="BU332" s="18"/>
      <c r="BV332" s="90"/>
      <c r="BW332" s="18"/>
      <c r="BX332" s="18"/>
      <c r="BY332" s="33"/>
      <c r="BZ332" s="34"/>
      <c r="CP332" s="24"/>
    </row>
    <row r="333" spans="1:94" ht="15.75" customHeight="1" x14ac:dyDescent="0.25">
      <c r="A333" s="10"/>
      <c r="B333" s="10"/>
      <c r="C333" s="11"/>
      <c r="D333" s="24"/>
      <c r="E333" s="31"/>
      <c r="F333" s="25"/>
      <c r="G333" s="13"/>
      <c r="H333" s="13"/>
      <c r="I333" s="18"/>
      <c r="J333" s="18"/>
      <c r="K333" s="18"/>
      <c r="L333" s="14"/>
      <c r="M333" s="38"/>
      <c r="N333" s="12"/>
      <c r="O333" s="12"/>
      <c r="P333" s="18"/>
      <c r="Q333" s="14"/>
      <c r="R333" s="31"/>
      <c r="S333" s="52"/>
      <c r="T333" s="53"/>
      <c r="U333" s="18"/>
      <c r="V333" s="10"/>
      <c r="W333" s="75"/>
      <c r="X333" s="73"/>
      <c r="Y333" s="73"/>
      <c r="Z333" s="62"/>
      <c r="AA333" s="10"/>
      <c r="AB333" s="33"/>
      <c r="AC333" s="73"/>
      <c r="AD333" s="73"/>
      <c r="AE333" s="62"/>
      <c r="AF333" s="10"/>
      <c r="AG333" s="33"/>
      <c r="AH333" s="73"/>
      <c r="AI333" s="73"/>
      <c r="AJ333" s="72"/>
      <c r="AK333" s="10"/>
      <c r="AL333" s="18"/>
      <c r="AM333" s="17"/>
      <c r="AN333" s="17"/>
      <c r="AO333" s="31"/>
      <c r="AP333" s="10"/>
      <c r="AQ333" s="18"/>
      <c r="AR333" s="17"/>
      <c r="AS333" s="17"/>
      <c r="AT333" s="31"/>
      <c r="AU333" s="10"/>
      <c r="AV333" s="18"/>
      <c r="AW333" s="15"/>
      <c r="AX333" s="16"/>
      <c r="AY333" s="16"/>
      <c r="AZ333" s="16"/>
      <c r="BA333" s="60"/>
      <c r="BB333" s="69"/>
      <c r="BC333" s="69"/>
      <c r="BE333" s="69"/>
      <c r="BF333" s="69"/>
      <c r="BG333" s="69"/>
      <c r="BH333" s="69"/>
      <c r="BI333" s="62"/>
      <c r="BJ333" s="69"/>
      <c r="BK333" s="69"/>
      <c r="BL333" s="69"/>
      <c r="BM333" s="69"/>
      <c r="BO333" s="38"/>
      <c r="BP333" s="38"/>
      <c r="BQ333" s="38"/>
      <c r="BR333" s="38"/>
      <c r="BS333" s="18"/>
      <c r="BT333" s="18"/>
      <c r="BU333" s="18"/>
      <c r="BV333" s="90"/>
      <c r="BW333" s="18"/>
      <c r="BX333" s="18"/>
      <c r="BY333" s="33"/>
      <c r="BZ333" s="34"/>
      <c r="CP333" s="24"/>
    </row>
    <row r="334" spans="1:94" ht="15.75" customHeight="1" x14ac:dyDescent="0.25">
      <c r="A334" s="10"/>
      <c r="B334" s="10"/>
      <c r="C334" s="11"/>
      <c r="D334" s="24"/>
      <c r="E334" s="31"/>
      <c r="F334" s="25"/>
      <c r="G334" s="13"/>
      <c r="H334" s="13"/>
      <c r="I334" s="18"/>
      <c r="J334" s="18"/>
      <c r="K334" s="18"/>
      <c r="L334" s="14"/>
      <c r="M334" s="38"/>
      <c r="N334" s="12"/>
      <c r="O334" s="12"/>
      <c r="P334" s="18"/>
      <c r="Q334" s="14"/>
      <c r="R334" s="31"/>
      <c r="S334" s="52"/>
      <c r="T334" s="53"/>
      <c r="U334" s="18"/>
      <c r="V334" s="10"/>
      <c r="W334" s="75"/>
      <c r="X334" s="73"/>
      <c r="Y334" s="73"/>
      <c r="Z334" s="62"/>
      <c r="AA334" s="10"/>
      <c r="AB334" s="33"/>
      <c r="AC334" s="73"/>
      <c r="AD334" s="73"/>
      <c r="AE334" s="62"/>
      <c r="AF334" s="10"/>
      <c r="AG334" s="33"/>
      <c r="AH334" s="73"/>
      <c r="AI334" s="73"/>
      <c r="AJ334" s="72"/>
      <c r="AK334" s="10"/>
      <c r="AL334" s="18"/>
      <c r="AM334" s="17"/>
      <c r="AN334" s="17"/>
      <c r="AO334" s="31"/>
      <c r="AP334" s="10"/>
      <c r="AQ334" s="18"/>
      <c r="AR334" s="17"/>
      <c r="AS334" s="17"/>
      <c r="AT334" s="31"/>
      <c r="AU334" s="10"/>
      <c r="AV334" s="18"/>
      <c r="AW334" s="15"/>
      <c r="AX334" s="16"/>
      <c r="AY334" s="16"/>
      <c r="AZ334" s="16"/>
      <c r="BA334" s="60"/>
      <c r="BB334" s="69"/>
      <c r="BC334" s="69"/>
      <c r="BE334" s="69"/>
      <c r="BF334" s="69"/>
      <c r="BG334" s="69"/>
      <c r="BH334" s="69"/>
      <c r="BI334" s="62"/>
      <c r="BJ334" s="69"/>
      <c r="BK334" s="69"/>
      <c r="BL334" s="69"/>
      <c r="BM334" s="69"/>
      <c r="BO334" s="38"/>
      <c r="BP334" s="38"/>
      <c r="BQ334" s="38"/>
      <c r="BR334" s="38"/>
      <c r="BS334" s="18"/>
      <c r="BT334" s="18"/>
      <c r="BU334" s="18"/>
      <c r="BV334" s="90"/>
      <c r="BW334" s="18"/>
      <c r="BX334" s="18"/>
      <c r="BY334" s="33"/>
      <c r="BZ334" s="34"/>
      <c r="CP334" s="24"/>
    </row>
    <row r="335" spans="1:94" ht="15.75" customHeight="1" x14ac:dyDescent="0.25">
      <c r="A335" s="10"/>
      <c r="B335" s="10"/>
      <c r="C335" s="11"/>
      <c r="D335" s="24"/>
      <c r="E335" s="31"/>
      <c r="F335" s="25"/>
      <c r="G335" s="13"/>
      <c r="H335" s="13"/>
      <c r="I335" s="18"/>
      <c r="J335" s="18"/>
      <c r="K335" s="18"/>
      <c r="L335" s="14"/>
      <c r="M335" s="38"/>
      <c r="N335" s="12"/>
      <c r="O335" s="12"/>
      <c r="P335" s="18"/>
      <c r="Q335" s="14"/>
      <c r="R335" s="31"/>
      <c r="S335" s="52"/>
      <c r="T335" s="53"/>
      <c r="U335" s="18"/>
      <c r="V335" s="10"/>
      <c r="W335" s="75"/>
      <c r="X335" s="73"/>
      <c r="Y335" s="73"/>
      <c r="Z335" s="62"/>
      <c r="AA335" s="10"/>
      <c r="AB335" s="33"/>
      <c r="AC335" s="73"/>
      <c r="AD335" s="73"/>
      <c r="AE335" s="62"/>
      <c r="AF335" s="10"/>
      <c r="AG335" s="33"/>
      <c r="AH335" s="73"/>
      <c r="AI335" s="73"/>
      <c r="AJ335" s="72"/>
      <c r="AK335" s="10"/>
      <c r="AL335" s="18"/>
      <c r="AM335" s="17"/>
      <c r="AN335" s="17"/>
      <c r="AO335" s="31"/>
      <c r="AP335" s="10"/>
      <c r="AQ335" s="18"/>
      <c r="AR335" s="17"/>
      <c r="AS335" s="17"/>
      <c r="AT335" s="31"/>
      <c r="AU335" s="10"/>
      <c r="AV335" s="18"/>
      <c r="AW335" s="15"/>
      <c r="AX335" s="16"/>
      <c r="AY335" s="16"/>
      <c r="AZ335" s="16"/>
      <c r="BA335" s="60"/>
      <c r="BB335" s="69"/>
      <c r="BC335" s="69"/>
      <c r="BE335" s="69"/>
      <c r="BF335" s="69"/>
      <c r="BG335" s="69"/>
      <c r="BH335" s="69"/>
      <c r="BI335" s="62"/>
      <c r="BJ335" s="69"/>
      <c r="BK335" s="69"/>
      <c r="BL335" s="69"/>
      <c r="BM335" s="69"/>
      <c r="BO335" s="38"/>
      <c r="BP335" s="38"/>
      <c r="BQ335" s="38"/>
      <c r="BR335" s="38"/>
      <c r="BS335" s="18"/>
      <c r="BT335" s="18"/>
      <c r="BU335" s="18"/>
      <c r="BV335" s="90"/>
      <c r="BW335" s="18"/>
      <c r="BX335" s="18"/>
      <c r="BY335" s="33"/>
      <c r="BZ335" s="34"/>
      <c r="CP335" s="24"/>
    </row>
    <row r="336" spans="1:94" ht="15.75" customHeight="1" x14ac:dyDescent="0.25">
      <c r="A336" s="10"/>
      <c r="B336" s="10"/>
      <c r="C336" s="11"/>
      <c r="D336" s="24"/>
      <c r="E336" s="31"/>
      <c r="F336" s="25"/>
      <c r="G336" s="13"/>
      <c r="H336" s="13"/>
      <c r="I336" s="18"/>
      <c r="J336" s="18"/>
      <c r="K336" s="18"/>
      <c r="L336" s="14"/>
      <c r="M336" s="38"/>
      <c r="N336" s="12"/>
      <c r="O336" s="12"/>
      <c r="P336" s="18"/>
      <c r="Q336" s="14"/>
      <c r="R336" s="31"/>
      <c r="S336" s="52"/>
      <c r="T336" s="53"/>
      <c r="U336" s="18"/>
      <c r="V336" s="10"/>
      <c r="W336" s="75"/>
      <c r="X336" s="73"/>
      <c r="Y336" s="73"/>
      <c r="Z336" s="62"/>
      <c r="AA336" s="10"/>
      <c r="AB336" s="33"/>
      <c r="AC336" s="73"/>
      <c r="AD336" s="73"/>
      <c r="AE336" s="62"/>
      <c r="AF336" s="10"/>
      <c r="AG336" s="33"/>
      <c r="AH336" s="73"/>
      <c r="AI336" s="73"/>
      <c r="AJ336" s="72"/>
      <c r="AK336" s="10"/>
      <c r="AL336" s="18"/>
      <c r="AM336" s="17"/>
      <c r="AN336" s="17"/>
      <c r="AO336" s="31"/>
      <c r="AP336" s="10"/>
      <c r="AQ336" s="18"/>
      <c r="AR336" s="17"/>
      <c r="AS336" s="17"/>
      <c r="AT336" s="31"/>
      <c r="AU336" s="10"/>
      <c r="AV336" s="18"/>
      <c r="AW336" s="15"/>
      <c r="AX336" s="16"/>
      <c r="AY336" s="16"/>
      <c r="AZ336" s="16"/>
      <c r="BA336" s="60"/>
      <c r="BB336" s="69"/>
      <c r="BC336" s="69"/>
      <c r="BE336" s="69"/>
      <c r="BF336" s="69"/>
      <c r="BG336" s="69"/>
      <c r="BH336" s="69"/>
      <c r="BI336" s="62"/>
      <c r="BJ336" s="69"/>
      <c r="BK336" s="69"/>
      <c r="BL336" s="69"/>
      <c r="BM336" s="69"/>
      <c r="BO336" s="38"/>
      <c r="BP336" s="38"/>
      <c r="BQ336" s="38"/>
      <c r="BR336" s="38"/>
      <c r="BS336" s="18"/>
      <c r="BT336" s="18"/>
      <c r="BU336" s="18"/>
      <c r="BV336" s="90"/>
      <c r="BW336" s="18"/>
      <c r="BX336" s="18"/>
      <c r="BY336" s="33"/>
      <c r="BZ336" s="34"/>
      <c r="CP336" s="24"/>
    </row>
    <row r="337" spans="1:94" ht="15.75" customHeight="1" x14ac:dyDescent="0.25">
      <c r="A337" s="10"/>
      <c r="B337" s="10"/>
      <c r="C337" s="11"/>
      <c r="D337" s="24"/>
      <c r="E337" s="31"/>
      <c r="F337" s="25"/>
      <c r="G337" s="13"/>
      <c r="H337" s="13"/>
      <c r="I337" s="18"/>
      <c r="J337" s="18"/>
      <c r="K337" s="18"/>
      <c r="L337" s="14"/>
      <c r="M337" s="38"/>
      <c r="N337" s="12"/>
      <c r="O337" s="12"/>
      <c r="P337" s="18"/>
      <c r="Q337" s="14"/>
      <c r="R337" s="31"/>
      <c r="S337" s="52"/>
      <c r="T337" s="53"/>
      <c r="U337" s="18"/>
      <c r="V337" s="10"/>
      <c r="W337" s="75"/>
      <c r="X337" s="73"/>
      <c r="Y337" s="73"/>
      <c r="Z337" s="62"/>
      <c r="AA337" s="10"/>
      <c r="AB337" s="33"/>
      <c r="AC337" s="73"/>
      <c r="AD337" s="73"/>
      <c r="AE337" s="62"/>
      <c r="AF337" s="10"/>
      <c r="AG337" s="33"/>
      <c r="AH337" s="73"/>
      <c r="AI337" s="73"/>
      <c r="AJ337" s="72"/>
      <c r="AK337" s="10"/>
      <c r="AL337" s="18"/>
      <c r="AM337" s="17"/>
      <c r="AN337" s="17"/>
      <c r="AO337" s="31"/>
      <c r="AP337" s="10"/>
      <c r="AQ337" s="18"/>
      <c r="AR337" s="17"/>
      <c r="AS337" s="17"/>
      <c r="AT337" s="31"/>
      <c r="AU337" s="10"/>
      <c r="AV337" s="18"/>
      <c r="AW337" s="15"/>
      <c r="AX337" s="16"/>
      <c r="AY337" s="16"/>
      <c r="AZ337" s="16"/>
      <c r="BA337" s="60"/>
      <c r="BB337" s="69"/>
      <c r="BC337" s="69"/>
      <c r="BE337" s="69"/>
      <c r="BF337" s="69"/>
      <c r="BG337" s="69"/>
      <c r="BH337" s="69"/>
      <c r="BI337" s="62"/>
      <c r="BJ337" s="69"/>
      <c r="BK337" s="69"/>
      <c r="BL337" s="69"/>
      <c r="BM337" s="69"/>
      <c r="BO337" s="38"/>
      <c r="BP337" s="38"/>
      <c r="BQ337" s="38"/>
      <c r="BR337" s="38"/>
      <c r="BS337" s="18"/>
      <c r="BT337" s="18"/>
      <c r="BU337" s="18"/>
      <c r="BV337" s="90"/>
      <c r="BW337" s="18"/>
      <c r="BX337" s="18"/>
      <c r="BY337" s="33"/>
      <c r="BZ337" s="34"/>
      <c r="CP337" s="24"/>
    </row>
    <row r="338" spans="1:94" ht="15.75" customHeight="1" x14ac:dyDescent="0.25">
      <c r="A338" s="10"/>
      <c r="B338" s="10"/>
      <c r="C338" s="11"/>
      <c r="D338" s="24"/>
      <c r="E338" s="31"/>
      <c r="F338" s="25"/>
      <c r="G338" s="13"/>
      <c r="H338" s="13"/>
      <c r="I338" s="18"/>
      <c r="J338" s="18"/>
      <c r="K338" s="18"/>
      <c r="L338" s="14"/>
      <c r="M338" s="38"/>
      <c r="N338" s="12"/>
      <c r="O338" s="12"/>
      <c r="P338" s="18"/>
      <c r="Q338" s="14"/>
      <c r="R338" s="31"/>
      <c r="S338" s="52"/>
      <c r="T338" s="53"/>
      <c r="U338" s="18"/>
      <c r="V338" s="10"/>
      <c r="W338" s="75"/>
      <c r="X338" s="73"/>
      <c r="Y338" s="73"/>
      <c r="Z338" s="62"/>
      <c r="AA338" s="10"/>
      <c r="AB338" s="33"/>
      <c r="AC338" s="73"/>
      <c r="AD338" s="73"/>
      <c r="AE338" s="62"/>
      <c r="AF338" s="10"/>
      <c r="AG338" s="33"/>
      <c r="AH338" s="73"/>
      <c r="AI338" s="73"/>
      <c r="AJ338" s="72"/>
      <c r="AK338" s="10"/>
      <c r="AL338" s="18"/>
      <c r="AM338" s="17"/>
      <c r="AN338" s="17"/>
      <c r="AO338" s="31"/>
      <c r="AP338" s="10"/>
      <c r="AQ338" s="18"/>
      <c r="AR338" s="17"/>
      <c r="AS338" s="17"/>
      <c r="AT338" s="31"/>
      <c r="AU338" s="10"/>
      <c r="AV338" s="18"/>
      <c r="AW338" s="15"/>
      <c r="AX338" s="16"/>
      <c r="AY338" s="16"/>
      <c r="AZ338" s="16"/>
      <c r="BA338" s="60"/>
      <c r="BB338" s="69"/>
      <c r="BC338" s="69"/>
      <c r="BE338" s="69"/>
      <c r="BF338" s="69"/>
      <c r="BG338" s="69"/>
      <c r="BH338" s="69"/>
      <c r="BI338" s="62"/>
      <c r="BJ338" s="69"/>
      <c r="BK338" s="69"/>
      <c r="BL338" s="69"/>
      <c r="BM338" s="69"/>
      <c r="BO338" s="38"/>
      <c r="BP338" s="38"/>
      <c r="BQ338" s="38"/>
      <c r="BR338" s="38"/>
      <c r="BS338" s="18"/>
      <c r="BT338" s="18"/>
      <c r="BU338" s="18"/>
      <c r="BV338" s="90"/>
      <c r="BW338" s="18"/>
      <c r="BX338" s="18"/>
      <c r="BY338" s="33"/>
      <c r="BZ338" s="34"/>
      <c r="CP338" s="24"/>
    </row>
    <row r="339" spans="1:94" ht="15.75" customHeight="1" x14ac:dyDescent="0.25">
      <c r="A339" s="10"/>
      <c r="B339" s="10"/>
      <c r="C339" s="11"/>
      <c r="D339" s="24"/>
      <c r="E339" s="31"/>
      <c r="F339" s="25"/>
      <c r="G339" s="13"/>
      <c r="H339" s="13"/>
      <c r="I339" s="18"/>
      <c r="J339" s="18"/>
      <c r="K339" s="18"/>
      <c r="L339" s="14"/>
      <c r="M339" s="38"/>
      <c r="N339" s="12"/>
      <c r="O339" s="12"/>
      <c r="P339" s="18"/>
      <c r="Q339" s="14"/>
      <c r="R339" s="31"/>
      <c r="S339" s="52"/>
      <c r="T339" s="53"/>
      <c r="U339" s="18"/>
      <c r="V339" s="10"/>
      <c r="W339" s="75"/>
      <c r="X339" s="73"/>
      <c r="Y339" s="73"/>
      <c r="Z339" s="62"/>
      <c r="AA339" s="10"/>
      <c r="AB339" s="33"/>
      <c r="AC339" s="73"/>
      <c r="AD339" s="73"/>
      <c r="AE339" s="62"/>
      <c r="AF339" s="10"/>
      <c r="AG339" s="33"/>
      <c r="AH339" s="73"/>
      <c r="AI339" s="73"/>
      <c r="AJ339" s="72"/>
      <c r="AK339" s="10"/>
      <c r="AL339" s="18"/>
      <c r="AM339" s="17"/>
      <c r="AN339" s="17"/>
      <c r="AO339" s="31"/>
      <c r="AP339" s="10"/>
      <c r="AQ339" s="18"/>
      <c r="AR339" s="17"/>
      <c r="AS339" s="17"/>
      <c r="AT339" s="31"/>
      <c r="AU339" s="10"/>
      <c r="AV339" s="18"/>
      <c r="AW339" s="15"/>
      <c r="AX339" s="16"/>
      <c r="AY339" s="16"/>
      <c r="AZ339" s="16"/>
      <c r="BA339" s="60"/>
      <c r="BB339" s="69"/>
      <c r="BC339" s="69"/>
      <c r="BE339" s="69"/>
      <c r="BF339" s="69"/>
      <c r="BG339" s="69"/>
      <c r="BH339" s="69"/>
      <c r="BI339" s="62"/>
      <c r="BJ339" s="69"/>
      <c r="BK339" s="69"/>
      <c r="BL339" s="69"/>
      <c r="BM339" s="69"/>
      <c r="BO339" s="38"/>
      <c r="BP339" s="38"/>
      <c r="BQ339" s="38"/>
      <c r="BR339" s="38"/>
      <c r="BS339" s="18"/>
      <c r="BT339" s="18"/>
      <c r="BU339" s="18"/>
      <c r="BV339" s="90"/>
      <c r="BW339" s="18"/>
      <c r="BX339" s="18"/>
      <c r="BY339" s="33"/>
      <c r="BZ339" s="34"/>
      <c r="CP339" s="24"/>
    </row>
    <row r="340" spans="1:94" ht="15.75" customHeight="1" x14ac:dyDescent="0.25">
      <c r="A340" s="10"/>
      <c r="B340" s="10"/>
      <c r="C340" s="11"/>
      <c r="D340" s="24"/>
      <c r="E340" s="31"/>
      <c r="F340" s="25"/>
      <c r="G340" s="13"/>
      <c r="H340" s="13"/>
      <c r="I340" s="18"/>
      <c r="J340" s="18"/>
      <c r="K340" s="18"/>
      <c r="L340" s="14"/>
      <c r="M340" s="38"/>
      <c r="N340" s="12"/>
      <c r="O340" s="12"/>
      <c r="P340" s="18"/>
      <c r="Q340" s="14"/>
      <c r="R340" s="31"/>
      <c r="S340" s="52"/>
      <c r="T340" s="53"/>
      <c r="U340" s="18"/>
      <c r="V340" s="10"/>
      <c r="W340" s="75"/>
      <c r="X340" s="73"/>
      <c r="Y340" s="73"/>
      <c r="Z340" s="62"/>
      <c r="AA340" s="10"/>
      <c r="AB340" s="33"/>
      <c r="AC340" s="73"/>
      <c r="AD340" s="73"/>
      <c r="AE340" s="62"/>
      <c r="AF340" s="10"/>
      <c r="AG340" s="33"/>
      <c r="AH340" s="73"/>
      <c r="AI340" s="73"/>
      <c r="AJ340" s="72"/>
      <c r="AK340" s="10"/>
      <c r="AL340" s="18"/>
      <c r="AM340" s="17"/>
      <c r="AN340" s="17"/>
      <c r="AO340" s="31"/>
      <c r="AP340" s="10"/>
      <c r="AQ340" s="18"/>
      <c r="AR340" s="17"/>
      <c r="AS340" s="17"/>
      <c r="AT340" s="31"/>
      <c r="AU340" s="10"/>
      <c r="AV340" s="18"/>
      <c r="AW340" s="15"/>
      <c r="AX340" s="16"/>
      <c r="AY340" s="16"/>
      <c r="AZ340" s="16"/>
      <c r="BA340" s="60"/>
      <c r="BB340" s="69"/>
      <c r="BC340" s="69"/>
      <c r="BE340" s="69"/>
      <c r="BF340" s="69"/>
      <c r="BG340" s="69"/>
      <c r="BH340" s="69"/>
      <c r="BI340" s="62"/>
      <c r="BJ340" s="69"/>
      <c r="BK340" s="69"/>
      <c r="BL340" s="69"/>
      <c r="BM340" s="69"/>
      <c r="BO340" s="38"/>
      <c r="BP340" s="38"/>
      <c r="BQ340" s="38"/>
      <c r="BR340" s="38"/>
      <c r="BS340" s="18"/>
      <c r="BT340" s="18"/>
      <c r="BU340" s="18"/>
      <c r="BV340" s="90"/>
      <c r="BW340" s="18"/>
      <c r="BX340" s="18"/>
      <c r="BY340" s="33"/>
      <c r="BZ340" s="34"/>
      <c r="CP340" s="24"/>
    </row>
    <row r="341" spans="1:94" ht="15.75" customHeight="1" x14ac:dyDescent="0.25">
      <c r="A341" s="10"/>
      <c r="B341" s="10"/>
      <c r="C341" s="11"/>
      <c r="D341" s="24"/>
      <c r="E341" s="31"/>
      <c r="F341" s="25"/>
      <c r="G341" s="13"/>
      <c r="H341" s="13"/>
      <c r="I341" s="18"/>
      <c r="J341" s="18"/>
      <c r="K341" s="18"/>
      <c r="L341" s="14"/>
      <c r="M341" s="38"/>
      <c r="N341" s="12"/>
      <c r="O341" s="12"/>
      <c r="P341" s="18"/>
      <c r="Q341" s="14"/>
      <c r="R341" s="31"/>
      <c r="S341" s="52"/>
      <c r="T341" s="53"/>
      <c r="U341" s="18"/>
      <c r="V341" s="10"/>
      <c r="W341" s="75"/>
      <c r="X341" s="73"/>
      <c r="Y341" s="73"/>
      <c r="Z341" s="62"/>
      <c r="AA341" s="10"/>
      <c r="AB341" s="33"/>
      <c r="AC341" s="73"/>
      <c r="AD341" s="73"/>
      <c r="AE341" s="62"/>
      <c r="AF341" s="10"/>
      <c r="AG341" s="33"/>
      <c r="AH341" s="73"/>
      <c r="AI341" s="73"/>
      <c r="AJ341" s="72"/>
      <c r="AK341" s="10"/>
      <c r="AL341" s="18"/>
      <c r="AM341" s="17"/>
      <c r="AN341" s="17"/>
      <c r="AO341" s="31"/>
      <c r="AP341" s="10"/>
      <c r="AQ341" s="18"/>
      <c r="AR341" s="17"/>
      <c r="AS341" s="17"/>
      <c r="AT341" s="31"/>
      <c r="AU341" s="10"/>
      <c r="AV341" s="18"/>
      <c r="AW341" s="15"/>
      <c r="AX341" s="16"/>
      <c r="AY341" s="16"/>
      <c r="AZ341" s="16"/>
      <c r="BA341" s="60"/>
      <c r="BB341" s="69"/>
      <c r="BC341" s="69"/>
      <c r="BE341" s="69"/>
      <c r="BF341" s="69"/>
      <c r="BG341" s="69"/>
      <c r="BH341" s="69"/>
      <c r="BI341" s="62"/>
      <c r="BJ341" s="69"/>
      <c r="BK341" s="69"/>
      <c r="BL341" s="69"/>
      <c r="BM341" s="69"/>
      <c r="BO341" s="38"/>
      <c r="BP341" s="38"/>
      <c r="BQ341" s="38"/>
      <c r="BR341" s="38"/>
      <c r="BS341" s="18"/>
      <c r="BT341" s="18"/>
      <c r="BU341" s="18"/>
      <c r="BV341" s="90"/>
      <c r="BW341" s="18"/>
      <c r="BX341" s="18"/>
      <c r="BY341" s="33"/>
      <c r="BZ341" s="34"/>
      <c r="CP341" s="24"/>
    </row>
    <row r="342" spans="1:94" ht="15.75" customHeight="1" x14ac:dyDescent="0.25">
      <c r="A342" s="10"/>
      <c r="B342" s="10"/>
      <c r="C342" s="11"/>
      <c r="D342" s="24"/>
      <c r="E342" s="31"/>
      <c r="F342" s="25"/>
      <c r="G342" s="13"/>
      <c r="H342" s="13"/>
      <c r="I342" s="18"/>
      <c r="J342" s="18"/>
      <c r="K342" s="18"/>
      <c r="L342" s="14"/>
      <c r="M342" s="38"/>
      <c r="N342" s="12"/>
      <c r="O342" s="12"/>
      <c r="P342" s="18"/>
      <c r="Q342" s="14"/>
      <c r="R342" s="31"/>
      <c r="S342" s="52"/>
      <c r="T342" s="53"/>
      <c r="U342" s="18"/>
      <c r="V342" s="10"/>
      <c r="W342" s="75"/>
      <c r="X342" s="73"/>
      <c r="Y342" s="73"/>
      <c r="Z342" s="62"/>
      <c r="AA342" s="10"/>
      <c r="AB342" s="33"/>
      <c r="AC342" s="73"/>
      <c r="AD342" s="73"/>
      <c r="AE342" s="62"/>
      <c r="AF342" s="10"/>
      <c r="AG342" s="33"/>
      <c r="AH342" s="73"/>
      <c r="AI342" s="73"/>
      <c r="AJ342" s="72"/>
      <c r="AK342" s="10"/>
      <c r="AL342" s="18"/>
      <c r="AM342" s="17"/>
      <c r="AN342" s="17"/>
      <c r="AO342" s="31"/>
      <c r="AP342" s="10"/>
      <c r="AQ342" s="18"/>
      <c r="AR342" s="17"/>
      <c r="AS342" s="17"/>
      <c r="AT342" s="31"/>
      <c r="AU342" s="10"/>
      <c r="AV342" s="18"/>
      <c r="AW342" s="15"/>
      <c r="AX342" s="16"/>
      <c r="AY342" s="16"/>
      <c r="AZ342" s="16"/>
      <c r="BA342" s="60"/>
      <c r="BB342" s="69"/>
      <c r="BC342" s="69"/>
      <c r="BE342" s="69"/>
      <c r="BF342" s="69"/>
      <c r="BG342" s="69"/>
      <c r="BH342" s="69"/>
      <c r="BI342" s="62"/>
      <c r="BJ342" s="69"/>
      <c r="BK342" s="69"/>
      <c r="BL342" s="69"/>
      <c r="BM342" s="69"/>
      <c r="BO342" s="38"/>
      <c r="BP342" s="38"/>
      <c r="BQ342" s="38"/>
      <c r="BR342" s="38"/>
      <c r="BS342" s="18"/>
      <c r="BT342" s="18"/>
      <c r="BU342" s="18"/>
      <c r="BV342" s="90"/>
      <c r="BW342" s="18"/>
      <c r="BX342" s="18"/>
      <c r="BY342" s="33"/>
      <c r="BZ342" s="34"/>
      <c r="CP342" s="24"/>
    </row>
    <row r="343" spans="1:94" ht="15.75" customHeight="1" x14ac:dyDescent="0.25">
      <c r="A343" s="10"/>
      <c r="B343" s="10"/>
      <c r="C343" s="11"/>
      <c r="D343" s="24"/>
      <c r="E343" s="31"/>
      <c r="F343" s="25"/>
      <c r="G343" s="13"/>
      <c r="H343" s="13"/>
      <c r="I343" s="18"/>
      <c r="J343" s="18"/>
      <c r="K343" s="18"/>
      <c r="L343" s="14"/>
      <c r="M343" s="38"/>
      <c r="N343" s="12"/>
      <c r="O343" s="12"/>
      <c r="P343" s="18"/>
      <c r="Q343" s="14"/>
      <c r="R343" s="31"/>
      <c r="S343" s="52"/>
      <c r="T343" s="53"/>
      <c r="U343" s="18"/>
      <c r="V343" s="10"/>
      <c r="W343" s="75"/>
      <c r="X343" s="73"/>
      <c r="Y343" s="73"/>
      <c r="Z343" s="62"/>
      <c r="AA343" s="10"/>
      <c r="AB343" s="33"/>
      <c r="AC343" s="73"/>
      <c r="AD343" s="73"/>
      <c r="AE343" s="62"/>
      <c r="AF343" s="10"/>
      <c r="AG343" s="33"/>
      <c r="AH343" s="73"/>
      <c r="AI343" s="73"/>
      <c r="AJ343" s="72"/>
      <c r="AK343" s="10"/>
      <c r="AL343" s="18"/>
      <c r="AM343" s="17"/>
      <c r="AN343" s="17"/>
      <c r="AO343" s="31"/>
      <c r="AP343" s="10"/>
      <c r="AQ343" s="18"/>
      <c r="AR343" s="17"/>
      <c r="AS343" s="17"/>
      <c r="AT343" s="31"/>
      <c r="AU343" s="10"/>
      <c r="AV343" s="18"/>
      <c r="AW343" s="15"/>
      <c r="AX343" s="16"/>
      <c r="AY343" s="16"/>
      <c r="AZ343" s="16"/>
      <c r="BA343" s="60"/>
      <c r="BB343" s="69"/>
      <c r="BC343" s="69"/>
      <c r="BE343" s="69"/>
      <c r="BF343" s="69"/>
      <c r="BG343" s="69"/>
      <c r="BH343" s="69"/>
      <c r="BI343" s="62"/>
      <c r="BJ343" s="69"/>
      <c r="BK343" s="69"/>
      <c r="BL343" s="69"/>
      <c r="BM343" s="69"/>
      <c r="BO343" s="38"/>
      <c r="BP343" s="38"/>
      <c r="BQ343" s="38"/>
      <c r="BR343" s="38"/>
      <c r="BS343" s="18"/>
      <c r="BT343" s="18"/>
      <c r="BU343" s="18"/>
      <c r="BV343" s="90"/>
      <c r="BW343" s="18"/>
      <c r="BX343" s="18"/>
      <c r="BY343" s="33"/>
      <c r="BZ343" s="34"/>
      <c r="CP343" s="24"/>
    </row>
    <row r="344" spans="1:94" ht="15.75" customHeight="1" x14ac:dyDescent="0.25">
      <c r="A344" s="10"/>
      <c r="B344" s="10"/>
      <c r="C344" s="11"/>
      <c r="D344" s="24"/>
      <c r="E344" s="31"/>
      <c r="F344" s="25"/>
      <c r="G344" s="13"/>
      <c r="H344" s="13"/>
      <c r="I344" s="18"/>
      <c r="J344" s="18"/>
      <c r="K344" s="18"/>
      <c r="L344" s="14"/>
      <c r="M344" s="38"/>
      <c r="N344" s="12"/>
      <c r="O344" s="12"/>
      <c r="P344" s="18"/>
      <c r="Q344" s="14"/>
      <c r="R344" s="31"/>
      <c r="S344" s="52"/>
      <c r="T344" s="53"/>
      <c r="U344" s="18"/>
      <c r="V344" s="10"/>
      <c r="W344" s="75"/>
      <c r="X344" s="73"/>
      <c r="Y344" s="73"/>
      <c r="Z344" s="62"/>
      <c r="AA344" s="10"/>
      <c r="AB344" s="33"/>
      <c r="AC344" s="73"/>
      <c r="AD344" s="73"/>
      <c r="AE344" s="62"/>
      <c r="AF344" s="10"/>
      <c r="AG344" s="33"/>
      <c r="AH344" s="73"/>
      <c r="AI344" s="73"/>
      <c r="AJ344" s="72"/>
      <c r="AK344" s="10"/>
      <c r="AL344" s="18"/>
      <c r="AM344" s="17"/>
      <c r="AN344" s="17"/>
      <c r="AO344" s="31"/>
      <c r="AP344" s="10"/>
      <c r="AQ344" s="18"/>
      <c r="AR344" s="17"/>
      <c r="AS344" s="17"/>
      <c r="AT344" s="31"/>
      <c r="AU344" s="10"/>
      <c r="AV344" s="18"/>
      <c r="AW344" s="15"/>
      <c r="AX344" s="16"/>
      <c r="AY344" s="16"/>
      <c r="AZ344" s="16"/>
      <c r="BA344" s="60"/>
      <c r="BB344" s="69"/>
      <c r="BC344" s="69"/>
      <c r="BE344" s="69"/>
      <c r="BF344" s="69"/>
      <c r="BG344" s="69"/>
      <c r="BH344" s="69"/>
      <c r="BI344" s="62"/>
      <c r="BJ344" s="69"/>
      <c r="BK344" s="69"/>
      <c r="BL344" s="69"/>
      <c r="BM344" s="69"/>
      <c r="BO344" s="38"/>
      <c r="BP344" s="38"/>
      <c r="BQ344" s="38"/>
      <c r="BR344" s="38"/>
      <c r="BS344" s="18"/>
      <c r="BT344" s="18"/>
      <c r="BU344" s="18"/>
      <c r="BV344" s="90"/>
      <c r="BW344" s="18"/>
      <c r="BX344" s="18"/>
      <c r="BY344" s="33"/>
      <c r="BZ344" s="34"/>
      <c r="CP344" s="24"/>
    </row>
    <row r="345" spans="1:94" ht="15.75" customHeight="1" x14ac:dyDescent="0.25">
      <c r="A345" s="10"/>
      <c r="B345" s="10"/>
      <c r="C345" s="11"/>
      <c r="D345" s="24"/>
      <c r="E345" s="31"/>
      <c r="F345" s="25"/>
      <c r="G345" s="13"/>
      <c r="H345" s="13"/>
      <c r="I345" s="18"/>
      <c r="J345" s="18"/>
      <c r="K345" s="18"/>
      <c r="L345" s="14"/>
      <c r="M345" s="38"/>
      <c r="N345" s="12"/>
      <c r="O345" s="12"/>
      <c r="P345" s="18"/>
      <c r="Q345" s="14"/>
      <c r="R345" s="31"/>
      <c r="S345" s="52"/>
      <c r="T345" s="53"/>
      <c r="U345" s="18"/>
      <c r="V345" s="10"/>
      <c r="W345" s="75"/>
      <c r="X345" s="73"/>
      <c r="Y345" s="73"/>
      <c r="Z345" s="62"/>
      <c r="AA345" s="10"/>
      <c r="AB345" s="33"/>
      <c r="AC345" s="73"/>
      <c r="AD345" s="73"/>
      <c r="AE345" s="62"/>
      <c r="AF345" s="10"/>
      <c r="AG345" s="33"/>
      <c r="AH345" s="73"/>
      <c r="AI345" s="73"/>
      <c r="AJ345" s="72"/>
      <c r="AK345" s="10"/>
      <c r="AL345" s="18"/>
      <c r="AM345" s="17"/>
      <c r="AN345" s="17"/>
      <c r="AO345" s="31"/>
      <c r="AP345" s="10"/>
      <c r="AQ345" s="18"/>
      <c r="AR345" s="17"/>
      <c r="AS345" s="17"/>
      <c r="AT345" s="31"/>
      <c r="AU345" s="10"/>
      <c r="AV345" s="18"/>
      <c r="AW345" s="15"/>
      <c r="AX345" s="16"/>
      <c r="AY345" s="16"/>
      <c r="AZ345" s="16"/>
      <c r="BA345" s="60"/>
      <c r="BB345" s="69"/>
      <c r="BC345" s="69"/>
      <c r="BE345" s="69"/>
      <c r="BF345" s="69"/>
      <c r="BG345" s="69"/>
      <c r="BH345" s="69"/>
      <c r="BI345" s="62"/>
      <c r="BJ345" s="69"/>
      <c r="BK345" s="69"/>
      <c r="BL345" s="69"/>
      <c r="BM345" s="69"/>
      <c r="BO345" s="38"/>
      <c r="BP345" s="38"/>
      <c r="BQ345" s="38"/>
      <c r="BR345" s="38"/>
      <c r="BS345" s="18"/>
      <c r="BT345" s="18"/>
      <c r="BU345" s="18"/>
      <c r="BV345" s="90"/>
      <c r="BW345" s="18"/>
      <c r="BX345" s="18"/>
      <c r="BY345" s="33"/>
      <c r="BZ345" s="34"/>
      <c r="CP345" s="24"/>
    </row>
    <row r="346" spans="1:94" ht="15.75" customHeight="1" x14ac:dyDescent="0.25">
      <c r="A346" s="10"/>
      <c r="B346" s="10"/>
      <c r="C346" s="11"/>
      <c r="D346" s="24"/>
      <c r="E346" s="31"/>
      <c r="F346" s="25"/>
      <c r="G346" s="13"/>
      <c r="H346" s="13"/>
      <c r="I346" s="18"/>
      <c r="J346" s="18"/>
      <c r="K346" s="18"/>
      <c r="L346" s="14"/>
      <c r="M346" s="38"/>
      <c r="N346" s="12"/>
      <c r="O346" s="12"/>
      <c r="P346" s="18"/>
      <c r="Q346" s="14"/>
      <c r="R346" s="31"/>
      <c r="S346" s="52"/>
      <c r="T346" s="53"/>
      <c r="U346" s="18"/>
      <c r="V346" s="10"/>
      <c r="W346" s="75"/>
      <c r="X346" s="73"/>
      <c r="Y346" s="73"/>
      <c r="Z346" s="62"/>
      <c r="AA346" s="10"/>
      <c r="AB346" s="33"/>
      <c r="AC346" s="73"/>
      <c r="AD346" s="73"/>
      <c r="AE346" s="62"/>
      <c r="AF346" s="10"/>
      <c r="AG346" s="33"/>
      <c r="AH346" s="73"/>
      <c r="AI346" s="73"/>
      <c r="AJ346" s="72"/>
      <c r="AK346" s="10"/>
      <c r="AL346" s="18"/>
      <c r="AM346" s="17"/>
      <c r="AN346" s="17"/>
      <c r="AO346" s="31"/>
      <c r="AP346" s="10"/>
      <c r="AQ346" s="18"/>
      <c r="AR346" s="17"/>
      <c r="AS346" s="17"/>
      <c r="AT346" s="31"/>
      <c r="AU346" s="10"/>
      <c r="AV346" s="18"/>
      <c r="AW346" s="15"/>
      <c r="AX346" s="16"/>
      <c r="AY346" s="16"/>
      <c r="AZ346" s="16"/>
      <c r="BA346" s="60"/>
      <c r="BB346" s="69"/>
      <c r="BC346" s="69"/>
      <c r="BE346" s="69"/>
      <c r="BF346" s="69"/>
      <c r="BG346" s="69"/>
      <c r="BH346" s="69"/>
      <c r="BI346" s="62"/>
      <c r="BJ346" s="69"/>
      <c r="BK346" s="69"/>
      <c r="BL346" s="69"/>
      <c r="BM346" s="69"/>
      <c r="BO346" s="38"/>
      <c r="BP346" s="38"/>
      <c r="BQ346" s="38"/>
      <c r="BR346" s="38"/>
      <c r="BS346" s="18"/>
      <c r="BT346" s="18"/>
      <c r="BU346" s="18"/>
      <c r="BV346" s="90"/>
      <c r="BW346" s="18"/>
      <c r="BX346" s="18"/>
      <c r="BY346" s="33"/>
      <c r="BZ346" s="34"/>
      <c r="CP346" s="24"/>
    </row>
    <row r="347" spans="1:94" ht="15.75" customHeight="1" x14ac:dyDescent="0.25">
      <c r="A347" s="10"/>
      <c r="B347" s="10"/>
      <c r="C347" s="11"/>
      <c r="D347" s="24"/>
      <c r="E347" s="31"/>
      <c r="F347" s="25"/>
      <c r="G347" s="13"/>
      <c r="H347" s="13"/>
      <c r="I347" s="18"/>
      <c r="J347" s="18"/>
      <c r="K347" s="18"/>
      <c r="L347" s="14"/>
      <c r="M347" s="38"/>
      <c r="N347" s="12"/>
      <c r="O347" s="12"/>
      <c r="P347" s="18"/>
      <c r="Q347" s="14"/>
      <c r="R347" s="31"/>
      <c r="S347" s="52"/>
      <c r="T347" s="53"/>
      <c r="U347" s="18"/>
      <c r="V347" s="10"/>
      <c r="W347" s="75"/>
      <c r="X347" s="73"/>
      <c r="Y347" s="73"/>
      <c r="Z347" s="62"/>
      <c r="AA347" s="10"/>
      <c r="AB347" s="33"/>
      <c r="AC347" s="73"/>
      <c r="AD347" s="73"/>
      <c r="AE347" s="62"/>
      <c r="AF347" s="10"/>
      <c r="AG347" s="33"/>
      <c r="AH347" s="73"/>
      <c r="AI347" s="73"/>
      <c r="AJ347" s="72"/>
      <c r="AK347" s="10"/>
      <c r="AL347" s="18"/>
      <c r="AM347" s="17"/>
      <c r="AN347" s="17"/>
      <c r="AO347" s="31"/>
      <c r="AP347" s="10"/>
      <c r="AQ347" s="18"/>
      <c r="AR347" s="17"/>
      <c r="AS347" s="17"/>
      <c r="AT347" s="31"/>
      <c r="AU347" s="10"/>
      <c r="AV347" s="18"/>
      <c r="AW347" s="15"/>
      <c r="AX347" s="16"/>
      <c r="AY347" s="16"/>
      <c r="AZ347" s="16"/>
      <c r="BA347" s="60"/>
      <c r="BB347" s="69"/>
      <c r="BC347" s="69"/>
      <c r="BE347" s="69"/>
      <c r="BF347" s="69"/>
      <c r="BG347" s="69"/>
      <c r="BH347" s="69"/>
      <c r="BI347" s="62"/>
      <c r="BJ347" s="69"/>
      <c r="BK347" s="69"/>
      <c r="BL347" s="69"/>
      <c r="BM347" s="69"/>
      <c r="BO347" s="38"/>
      <c r="BP347" s="38"/>
      <c r="BQ347" s="38"/>
      <c r="BR347" s="38"/>
      <c r="BS347" s="18"/>
      <c r="BT347" s="18"/>
      <c r="BU347" s="18"/>
      <c r="BV347" s="90"/>
      <c r="BW347" s="18"/>
      <c r="BX347" s="18"/>
      <c r="BY347" s="33"/>
      <c r="BZ347" s="34"/>
      <c r="CP347" s="24"/>
    </row>
    <row r="348" spans="1:94" ht="15.75" customHeight="1" x14ac:dyDescent="0.25">
      <c r="A348" s="10"/>
      <c r="B348" s="10"/>
      <c r="C348" s="11"/>
      <c r="D348" s="24"/>
      <c r="E348" s="31"/>
      <c r="F348" s="25"/>
      <c r="G348" s="13"/>
      <c r="H348" s="13"/>
      <c r="I348" s="18"/>
      <c r="J348" s="18"/>
      <c r="K348" s="18"/>
      <c r="L348" s="14"/>
      <c r="M348" s="38"/>
      <c r="N348" s="12"/>
      <c r="O348" s="12"/>
      <c r="P348" s="18"/>
      <c r="Q348" s="14"/>
      <c r="R348" s="31"/>
      <c r="S348" s="52"/>
      <c r="T348" s="53"/>
      <c r="U348" s="18"/>
      <c r="V348" s="10"/>
      <c r="W348" s="75"/>
      <c r="X348" s="73"/>
      <c r="Y348" s="73"/>
      <c r="Z348" s="62"/>
      <c r="AA348" s="10"/>
      <c r="AB348" s="33"/>
      <c r="AC348" s="73"/>
      <c r="AD348" s="73"/>
      <c r="AE348" s="62"/>
      <c r="AF348" s="10"/>
      <c r="AG348" s="33"/>
      <c r="AH348" s="73"/>
      <c r="AI348" s="73"/>
      <c r="AJ348" s="72"/>
      <c r="AK348" s="10"/>
      <c r="AL348" s="18"/>
      <c r="AM348" s="17"/>
      <c r="AN348" s="17"/>
      <c r="AO348" s="31"/>
      <c r="AP348" s="10"/>
      <c r="AQ348" s="18"/>
      <c r="AR348" s="17"/>
      <c r="AS348" s="17"/>
      <c r="AT348" s="31"/>
      <c r="AU348" s="10"/>
      <c r="AV348" s="18"/>
      <c r="AW348" s="15"/>
      <c r="AX348" s="16"/>
      <c r="AY348" s="16"/>
      <c r="AZ348" s="16"/>
      <c r="BA348" s="60"/>
      <c r="BB348" s="69"/>
      <c r="BC348" s="69"/>
      <c r="BE348" s="69"/>
      <c r="BF348" s="69"/>
      <c r="BG348" s="69"/>
      <c r="BH348" s="69"/>
      <c r="BI348" s="62"/>
      <c r="BJ348" s="69"/>
      <c r="BK348" s="69"/>
      <c r="BL348" s="69"/>
      <c r="BM348" s="69"/>
      <c r="BO348" s="38"/>
      <c r="BP348" s="38"/>
      <c r="BQ348" s="38"/>
      <c r="BR348" s="38"/>
      <c r="BS348" s="18"/>
      <c r="BT348" s="18"/>
      <c r="BU348" s="18"/>
      <c r="BV348" s="90"/>
      <c r="BW348" s="18"/>
      <c r="BX348" s="18"/>
      <c r="BY348" s="33"/>
      <c r="BZ348" s="34"/>
      <c r="CP348" s="24"/>
    </row>
    <row r="349" spans="1:94" ht="15.75" customHeight="1" x14ac:dyDescent="0.25">
      <c r="A349" s="10"/>
      <c r="B349" s="10"/>
      <c r="C349" s="11"/>
      <c r="D349" s="24"/>
      <c r="E349" s="31"/>
      <c r="F349" s="25"/>
      <c r="G349" s="13"/>
      <c r="H349" s="13"/>
      <c r="I349" s="18"/>
      <c r="J349" s="18"/>
      <c r="K349" s="18"/>
      <c r="L349" s="14"/>
      <c r="M349" s="38"/>
      <c r="N349" s="12"/>
      <c r="O349" s="12"/>
      <c r="P349" s="18"/>
      <c r="Q349" s="14"/>
      <c r="R349" s="31"/>
      <c r="S349" s="52"/>
      <c r="T349" s="53"/>
      <c r="U349" s="18"/>
      <c r="V349" s="10"/>
      <c r="W349" s="75"/>
      <c r="X349" s="73"/>
      <c r="Y349" s="73"/>
      <c r="Z349" s="62"/>
      <c r="AA349" s="10"/>
      <c r="AB349" s="33"/>
      <c r="AC349" s="73"/>
      <c r="AD349" s="73"/>
      <c r="AE349" s="62"/>
      <c r="AF349" s="10"/>
      <c r="AG349" s="33"/>
      <c r="AH349" s="73"/>
      <c r="AI349" s="73"/>
      <c r="AJ349" s="72"/>
      <c r="AK349" s="10"/>
      <c r="AL349" s="18"/>
      <c r="AM349" s="17"/>
      <c r="AN349" s="17"/>
      <c r="AO349" s="31"/>
      <c r="AP349" s="10"/>
      <c r="AQ349" s="18"/>
      <c r="AR349" s="17"/>
      <c r="AS349" s="17"/>
      <c r="AT349" s="31"/>
      <c r="AU349" s="10"/>
      <c r="AV349" s="18"/>
      <c r="AW349" s="15"/>
      <c r="AX349" s="16"/>
      <c r="AY349" s="16"/>
      <c r="AZ349" s="16"/>
      <c r="BA349" s="60"/>
      <c r="BB349" s="69"/>
      <c r="BC349" s="69"/>
      <c r="BE349" s="69"/>
      <c r="BF349" s="69"/>
      <c r="BG349" s="69"/>
      <c r="BH349" s="69"/>
      <c r="BI349" s="62"/>
      <c r="BJ349" s="69"/>
      <c r="BK349" s="69"/>
      <c r="BL349" s="69"/>
      <c r="BM349" s="69"/>
      <c r="BO349" s="38"/>
      <c r="BP349" s="38"/>
      <c r="BQ349" s="38"/>
      <c r="BR349" s="38"/>
      <c r="BS349" s="18"/>
      <c r="BT349" s="18"/>
      <c r="BU349" s="18"/>
      <c r="BV349" s="90"/>
      <c r="BW349" s="18"/>
      <c r="BX349" s="18"/>
      <c r="BY349" s="33"/>
      <c r="BZ349" s="34"/>
      <c r="CP349" s="24"/>
    </row>
    <row r="350" spans="1:94" ht="15.75" customHeight="1" x14ac:dyDescent="0.25">
      <c r="A350" s="10"/>
      <c r="B350" s="10"/>
      <c r="C350" s="11"/>
      <c r="D350" s="24"/>
      <c r="E350" s="31"/>
      <c r="F350" s="25"/>
      <c r="G350" s="13"/>
      <c r="H350" s="13"/>
      <c r="I350" s="18"/>
      <c r="J350" s="18"/>
      <c r="K350" s="18"/>
      <c r="L350" s="14"/>
      <c r="M350" s="38"/>
      <c r="N350" s="12"/>
      <c r="O350" s="12"/>
      <c r="P350" s="18"/>
      <c r="Q350" s="14"/>
      <c r="R350" s="31"/>
      <c r="S350" s="52"/>
      <c r="T350" s="53"/>
      <c r="U350" s="18"/>
      <c r="V350" s="10"/>
      <c r="W350" s="75"/>
      <c r="X350" s="73"/>
      <c r="Y350" s="73"/>
      <c r="Z350" s="62"/>
      <c r="AA350" s="10"/>
      <c r="AB350" s="33"/>
      <c r="AC350" s="73"/>
      <c r="AD350" s="73"/>
      <c r="AE350" s="62"/>
      <c r="AF350" s="10"/>
      <c r="AG350" s="33"/>
      <c r="AH350" s="73"/>
      <c r="AI350" s="73"/>
      <c r="AJ350" s="72"/>
      <c r="AK350" s="10"/>
      <c r="AL350" s="18"/>
      <c r="AM350" s="17"/>
      <c r="AN350" s="17"/>
      <c r="AO350" s="31"/>
      <c r="AP350" s="10"/>
      <c r="AQ350" s="18"/>
      <c r="AR350" s="17"/>
      <c r="AS350" s="17"/>
      <c r="AT350" s="31"/>
      <c r="AU350" s="10"/>
      <c r="AV350" s="18"/>
      <c r="AW350" s="15"/>
      <c r="AX350" s="16"/>
      <c r="AY350" s="16"/>
      <c r="AZ350" s="16"/>
      <c r="BA350" s="60"/>
      <c r="BB350" s="69"/>
      <c r="BC350" s="69"/>
      <c r="BE350" s="69"/>
      <c r="BF350" s="69"/>
      <c r="BG350" s="69"/>
      <c r="BH350" s="69"/>
      <c r="BI350" s="62"/>
      <c r="BJ350" s="69"/>
      <c r="BK350" s="69"/>
      <c r="BL350" s="69"/>
      <c r="BM350" s="69"/>
      <c r="BO350" s="38"/>
      <c r="BP350" s="38"/>
      <c r="BQ350" s="38"/>
      <c r="BR350" s="38"/>
      <c r="BS350" s="18"/>
      <c r="BT350" s="18"/>
      <c r="BU350" s="18"/>
      <c r="BV350" s="90"/>
      <c r="BW350" s="18"/>
      <c r="BX350" s="18"/>
      <c r="BY350" s="33"/>
      <c r="BZ350" s="34"/>
      <c r="CP350" s="24"/>
    </row>
    <row r="351" spans="1:94" ht="15.75" customHeight="1" x14ac:dyDescent="0.25">
      <c r="A351" s="10"/>
      <c r="B351" s="10"/>
      <c r="C351" s="11"/>
      <c r="D351" s="24"/>
      <c r="E351" s="31"/>
      <c r="F351" s="25"/>
      <c r="G351" s="13"/>
      <c r="H351" s="13"/>
      <c r="I351" s="18"/>
      <c r="J351" s="18"/>
      <c r="K351" s="18"/>
      <c r="L351" s="14"/>
      <c r="M351" s="38"/>
      <c r="N351" s="12"/>
      <c r="O351" s="12"/>
      <c r="P351" s="18"/>
      <c r="Q351" s="14"/>
      <c r="R351" s="31"/>
      <c r="S351" s="52"/>
      <c r="T351" s="53"/>
      <c r="U351" s="18"/>
      <c r="V351" s="10"/>
      <c r="W351" s="75"/>
      <c r="X351" s="73"/>
      <c r="Y351" s="73"/>
      <c r="Z351" s="62"/>
      <c r="AA351" s="10"/>
      <c r="AB351" s="33"/>
      <c r="AC351" s="73"/>
      <c r="AD351" s="73"/>
      <c r="AE351" s="62"/>
      <c r="AF351" s="10"/>
      <c r="AG351" s="33"/>
      <c r="AH351" s="73"/>
      <c r="AI351" s="73"/>
      <c r="AJ351" s="72"/>
      <c r="AK351" s="10"/>
      <c r="AL351" s="18"/>
      <c r="AM351" s="17"/>
      <c r="AN351" s="17"/>
      <c r="AO351" s="31"/>
      <c r="AP351" s="10"/>
      <c r="AQ351" s="18"/>
      <c r="AR351" s="17"/>
      <c r="AS351" s="17"/>
      <c r="AT351" s="31"/>
      <c r="AU351" s="10"/>
      <c r="AV351" s="18"/>
      <c r="AW351" s="15"/>
      <c r="AX351" s="16"/>
      <c r="AY351" s="16"/>
      <c r="AZ351" s="16"/>
      <c r="BA351" s="60"/>
      <c r="BB351" s="69"/>
      <c r="BC351" s="69"/>
      <c r="BE351" s="69"/>
      <c r="BF351" s="69"/>
      <c r="BG351" s="69"/>
      <c r="BH351" s="69"/>
      <c r="BI351" s="62"/>
      <c r="BJ351" s="69"/>
      <c r="BK351" s="69"/>
      <c r="BL351" s="69"/>
      <c r="BM351" s="69"/>
      <c r="BO351" s="38"/>
      <c r="BP351" s="38"/>
      <c r="BQ351" s="38"/>
      <c r="BR351" s="38"/>
      <c r="BS351" s="18"/>
      <c r="BT351" s="18"/>
      <c r="BU351" s="18"/>
      <c r="BV351" s="90"/>
      <c r="BW351" s="18"/>
      <c r="BX351" s="18"/>
      <c r="BY351" s="33"/>
      <c r="BZ351" s="34"/>
      <c r="CP351" s="24"/>
    </row>
    <row r="352" spans="1:94" ht="15.75" customHeight="1" x14ac:dyDescent="0.25">
      <c r="A352" s="10"/>
      <c r="B352" s="10"/>
      <c r="C352" s="11"/>
      <c r="D352" s="24"/>
      <c r="E352" s="31"/>
      <c r="F352" s="25"/>
      <c r="G352" s="13"/>
      <c r="H352" s="13"/>
      <c r="I352" s="18"/>
      <c r="J352" s="18"/>
      <c r="K352" s="18"/>
      <c r="L352" s="14"/>
      <c r="M352" s="38"/>
      <c r="N352" s="12"/>
      <c r="O352" s="12"/>
      <c r="P352" s="18"/>
      <c r="Q352" s="14"/>
      <c r="R352" s="31"/>
      <c r="S352" s="52"/>
      <c r="T352" s="53"/>
      <c r="U352" s="18"/>
      <c r="V352" s="10"/>
      <c r="W352" s="75"/>
      <c r="X352" s="73"/>
      <c r="Y352" s="73"/>
      <c r="Z352" s="62"/>
      <c r="AA352" s="10"/>
      <c r="AB352" s="33"/>
      <c r="AC352" s="73"/>
      <c r="AD352" s="73"/>
      <c r="AE352" s="62"/>
      <c r="AF352" s="10"/>
      <c r="AG352" s="33"/>
      <c r="AH352" s="73"/>
      <c r="AI352" s="73"/>
      <c r="AJ352" s="72"/>
      <c r="AK352" s="10"/>
      <c r="AL352" s="18"/>
      <c r="AM352" s="17"/>
      <c r="AN352" s="17"/>
      <c r="AO352" s="31"/>
      <c r="AP352" s="10"/>
      <c r="AQ352" s="18"/>
      <c r="AR352" s="17"/>
      <c r="AS352" s="17"/>
      <c r="AT352" s="31"/>
      <c r="AU352" s="10"/>
      <c r="AV352" s="18"/>
      <c r="AW352" s="15"/>
      <c r="AX352" s="16"/>
      <c r="AY352" s="16"/>
      <c r="AZ352" s="16"/>
      <c r="BA352" s="60"/>
      <c r="BB352" s="69"/>
      <c r="BC352" s="69"/>
      <c r="BE352" s="69"/>
      <c r="BF352" s="69"/>
      <c r="BG352" s="69"/>
      <c r="BH352" s="69"/>
      <c r="BI352" s="62"/>
      <c r="BJ352" s="69"/>
      <c r="BK352" s="69"/>
      <c r="BL352" s="69"/>
      <c r="BM352" s="69"/>
      <c r="BO352" s="38"/>
      <c r="BP352" s="38"/>
      <c r="BQ352" s="38"/>
      <c r="BR352" s="38"/>
      <c r="BS352" s="18"/>
      <c r="BT352" s="18"/>
      <c r="BU352" s="18"/>
      <c r="BV352" s="90"/>
      <c r="BW352" s="18"/>
      <c r="BX352" s="18"/>
      <c r="BY352" s="33"/>
      <c r="BZ352" s="34"/>
      <c r="CP352" s="24"/>
    </row>
    <row r="353" spans="1:94" ht="15.75" customHeight="1" x14ac:dyDescent="0.25">
      <c r="A353" s="10"/>
      <c r="B353" s="10"/>
      <c r="C353" s="11"/>
      <c r="D353" s="24"/>
      <c r="E353" s="31"/>
      <c r="F353" s="25"/>
      <c r="G353" s="13"/>
      <c r="H353" s="13"/>
      <c r="I353" s="18"/>
      <c r="J353" s="18"/>
      <c r="K353" s="18"/>
      <c r="L353" s="14"/>
      <c r="M353" s="38"/>
      <c r="N353" s="12"/>
      <c r="O353" s="12"/>
      <c r="P353" s="18"/>
      <c r="Q353" s="14"/>
      <c r="R353" s="31"/>
      <c r="S353" s="52"/>
      <c r="T353" s="53"/>
      <c r="U353" s="18"/>
      <c r="V353" s="10"/>
      <c r="W353" s="75"/>
      <c r="X353" s="73"/>
      <c r="Y353" s="73"/>
      <c r="Z353" s="62"/>
      <c r="AA353" s="10"/>
      <c r="AB353" s="33"/>
      <c r="AC353" s="73"/>
      <c r="AD353" s="73"/>
      <c r="AE353" s="62"/>
      <c r="AF353" s="10"/>
      <c r="AG353" s="33"/>
      <c r="AH353" s="73"/>
      <c r="AI353" s="73"/>
      <c r="AJ353" s="72"/>
      <c r="AK353" s="10"/>
      <c r="AL353" s="18"/>
      <c r="AM353" s="17"/>
      <c r="AN353" s="17"/>
      <c r="AO353" s="31"/>
      <c r="AP353" s="10"/>
      <c r="AQ353" s="18"/>
      <c r="AR353" s="17"/>
      <c r="AS353" s="17"/>
      <c r="AT353" s="31"/>
      <c r="AU353" s="10"/>
      <c r="AV353" s="18"/>
      <c r="AW353" s="15"/>
      <c r="AX353" s="16"/>
      <c r="AY353" s="16"/>
      <c r="AZ353" s="16"/>
      <c r="BA353" s="60"/>
      <c r="BB353" s="69"/>
      <c r="BC353" s="69"/>
      <c r="BE353" s="69"/>
      <c r="BF353" s="69"/>
      <c r="BG353" s="69"/>
      <c r="BH353" s="69"/>
      <c r="BI353" s="62"/>
      <c r="BJ353" s="69"/>
      <c r="BK353" s="69"/>
      <c r="BL353" s="69"/>
      <c r="BM353" s="69"/>
      <c r="BO353" s="38"/>
      <c r="BP353" s="38"/>
      <c r="BQ353" s="38"/>
      <c r="BR353" s="38"/>
      <c r="BS353" s="18"/>
      <c r="BT353" s="18"/>
      <c r="BU353" s="18"/>
      <c r="BV353" s="90"/>
      <c r="BW353" s="18"/>
      <c r="BX353" s="18"/>
      <c r="BY353" s="33"/>
      <c r="BZ353" s="34"/>
      <c r="CP353" s="24"/>
    </row>
    <row r="354" spans="1:94" ht="15.75" customHeight="1" x14ac:dyDescent="0.25">
      <c r="A354" s="10"/>
      <c r="B354" s="10"/>
      <c r="C354" s="11"/>
      <c r="D354" s="24"/>
      <c r="E354" s="31"/>
      <c r="F354" s="25"/>
      <c r="G354" s="13"/>
      <c r="H354" s="13"/>
      <c r="I354" s="18"/>
      <c r="J354" s="18"/>
      <c r="K354" s="18"/>
      <c r="L354" s="14"/>
      <c r="M354" s="38"/>
      <c r="N354" s="12"/>
      <c r="O354" s="12"/>
      <c r="P354" s="18"/>
      <c r="Q354" s="14"/>
      <c r="R354" s="31"/>
      <c r="S354" s="52"/>
      <c r="T354" s="53"/>
      <c r="U354" s="18"/>
      <c r="V354" s="10"/>
      <c r="W354" s="75"/>
      <c r="X354" s="73"/>
      <c r="Y354" s="73"/>
      <c r="Z354" s="62"/>
      <c r="AA354" s="10"/>
      <c r="AB354" s="33"/>
      <c r="AC354" s="73"/>
      <c r="AD354" s="73"/>
      <c r="AE354" s="62"/>
      <c r="AF354" s="10"/>
      <c r="AG354" s="33"/>
      <c r="AH354" s="73"/>
      <c r="AI354" s="73"/>
      <c r="AJ354" s="72"/>
      <c r="AK354" s="10"/>
      <c r="AL354" s="18"/>
      <c r="AM354" s="17"/>
      <c r="AN354" s="17"/>
      <c r="AO354" s="31"/>
      <c r="AP354" s="10"/>
      <c r="AQ354" s="18"/>
      <c r="AR354" s="17"/>
      <c r="AS354" s="17"/>
      <c r="AT354" s="31"/>
      <c r="AU354" s="10"/>
      <c r="AV354" s="18"/>
      <c r="AW354" s="15"/>
      <c r="AX354" s="16"/>
      <c r="AY354" s="16"/>
      <c r="AZ354" s="16"/>
      <c r="BA354" s="60"/>
      <c r="BB354" s="69"/>
      <c r="BC354" s="69"/>
      <c r="BE354" s="69"/>
      <c r="BF354" s="69"/>
      <c r="BG354" s="69"/>
      <c r="BH354" s="69"/>
      <c r="BI354" s="62"/>
      <c r="BJ354" s="69"/>
      <c r="BK354" s="69"/>
      <c r="BL354" s="69"/>
      <c r="BM354" s="69"/>
      <c r="BO354" s="38"/>
      <c r="BP354" s="38"/>
      <c r="BQ354" s="38"/>
      <c r="BR354" s="38"/>
      <c r="BS354" s="18"/>
      <c r="BT354" s="18"/>
      <c r="BU354" s="18"/>
      <c r="BV354" s="90"/>
      <c r="BW354" s="18"/>
      <c r="BX354" s="18"/>
      <c r="BY354" s="33"/>
      <c r="BZ354" s="34"/>
      <c r="CP354" s="24"/>
    </row>
    <row r="355" spans="1:94" ht="15.75" customHeight="1" x14ac:dyDescent="0.25">
      <c r="A355" s="10"/>
      <c r="B355" s="10"/>
      <c r="C355" s="11"/>
      <c r="D355" s="24"/>
      <c r="E355" s="31"/>
      <c r="F355" s="25"/>
      <c r="G355" s="13"/>
      <c r="H355" s="13"/>
      <c r="I355" s="18"/>
      <c r="J355" s="18"/>
      <c r="K355" s="18"/>
      <c r="L355" s="14"/>
      <c r="M355" s="38"/>
      <c r="N355" s="12"/>
      <c r="O355" s="12"/>
      <c r="P355" s="18"/>
      <c r="Q355" s="14"/>
      <c r="R355" s="31"/>
      <c r="S355" s="52"/>
      <c r="T355" s="53"/>
      <c r="U355" s="18"/>
      <c r="V355" s="10"/>
      <c r="W355" s="75"/>
      <c r="X355" s="73"/>
      <c r="Y355" s="73"/>
      <c r="Z355" s="62"/>
      <c r="AA355" s="10"/>
      <c r="AB355" s="33"/>
      <c r="AC355" s="73"/>
      <c r="AD355" s="73"/>
      <c r="AE355" s="62"/>
      <c r="AF355" s="10"/>
      <c r="AG355" s="33"/>
      <c r="AH355" s="73"/>
      <c r="AI355" s="73"/>
      <c r="AJ355" s="72"/>
      <c r="AK355" s="10"/>
      <c r="AL355" s="18"/>
      <c r="AM355" s="17"/>
      <c r="AN355" s="17"/>
      <c r="AO355" s="31"/>
      <c r="AP355" s="10"/>
      <c r="AQ355" s="18"/>
      <c r="AR355" s="17"/>
      <c r="AS355" s="17"/>
      <c r="AT355" s="31"/>
      <c r="AU355" s="10"/>
      <c r="AV355" s="18"/>
      <c r="AW355" s="15"/>
      <c r="AX355" s="16"/>
      <c r="AY355" s="16"/>
      <c r="AZ355" s="16"/>
      <c r="BA355" s="60"/>
      <c r="BB355" s="69"/>
      <c r="BC355" s="69"/>
      <c r="BE355" s="69"/>
      <c r="BF355" s="69"/>
      <c r="BG355" s="69"/>
      <c r="BH355" s="69"/>
      <c r="BI355" s="62"/>
      <c r="BJ355" s="69"/>
      <c r="BK355" s="69"/>
      <c r="BL355" s="69"/>
      <c r="BM355" s="69"/>
      <c r="BO355" s="38"/>
      <c r="BP355" s="38"/>
      <c r="BQ355" s="38"/>
      <c r="BR355" s="38"/>
      <c r="BS355" s="18"/>
      <c r="BT355" s="18"/>
      <c r="BU355" s="18"/>
      <c r="BV355" s="90"/>
      <c r="BW355" s="18"/>
      <c r="BX355" s="18"/>
      <c r="BY355" s="33"/>
      <c r="BZ355" s="34"/>
      <c r="CP355" s="24"/>
    </row>
    <row r="356" spans="1:94" ht="15.75" customHeight="1" x14ac:dyDescent="0.25">
      <c r="A356" s="10"/>
      <c r="B356" s="10"/>
      <c r="C356" s="11"/>
      <c r="D356" s="24"/>
      <c r="E356" s="31"/>
      <c r="F356" s="25"/>
      <c r="G356" s="13"/>
      <c r="H356" s="13"/>
      <c r="I356" s="18"/>
      <c r="J356" s="18"/>
      <c r="K356" s="18"/>
      <c r="L356" s="14"/>
      <c r="M356" s="38"/>
      <c r="N356" s="12"/>
      <c r="O356" s="12"/>
      <c r="P356" s="18"/>
      <c r="Q356" s="14"/>
      <c r="R356" s="31"/>
      <c r="S356" s="52"/>
      <c r="T356" s="53"/>
      <c r="U356" s="18"/>
      <c r="V356" s="10"/>
      <c r="W356" s="75"/>
      <c r="X356" s="73"/>
      <c r="Y356" s="73"/>
      <c r="Z356" s="62"/>
      <c r="AA356" s="10"/>
      <c r="AB356" s="33"/>
      <c r="AC356" s="73"/>
      <c r="AD356" s="73"/>
      <c r="AE356" s="62"/>
      <c r="AF356" s="10"/>
      <c r="AG356" s="33"/>
      <c r="AH356" s="73"/>
      <c r="AI356" s="73"/>
      <c r="AJ356" s="72"/>
      <c r="AK356" s="10"/>
      <c r="AL356" s="18"/>
      <c r="AM356" s="17"/>
      <c r="AN356" s="17"/>
      <c r="AO356" s="31"/>
      <c r="AP356" s="10"/>
      <c r="AQ356" s="18"/>
      <c r="AR356" s="17"/>
      <c r="AS356" s="17"/>
      <c r="AT356" s="31"/>
      <c r="AU356" s="10"/>
      <c r="AV356" s="18"/>
      <c r="AW356" s="15"/>
      <c r="AX356" s="16"/>
      <c r="AY356" s="16"/>
      <c r="AZ356" s="16"/>
      <c r="BA356" s="60"/>
      <c r="BB356" s="69"/>
      <c r="BC356" s="69"/>
      <c r="BE356" s="69"/>
      <c r="BF356" s="69"/>
      <c r="BG356" s="69"/>
      <c r="BH356" s="69"/>
      <c r="BI356" s="62"/>
      <c r="BJ356" s="69"/>
      <c r="BK356" s="69"/>
      <c r="BL356" s="69"/>
      <c r="BM356" s="69"/>
      <c r="BO356" s="38"/>
      <c r="BP356" s="38"/>
      <c r="BQ356" s="38"/>
      <c r="BR356" s="38"/>
      <c r="BS356" s="18"/>
      <c r="BT356" s="18"/>
      <c r="BU356" s="18"/>
      <c r="BV356" s="90"/>
      <c r="BW356" s="18"/>
      <c r="BX356" s="18"/>
      <c r="BY356" s="33"/>
      <c r="BZ356" s="34"/>
      <c r="CP356" s="24"/>
    </row>
    <row r="357" spans="1:94" ht="15.75" customHeight="1" x14ac:dyDescent="0.25">
      <c r="A357" s="10"/>
      <c r="B357" s="10"/>
      <c r="C357" s="11"/>
      <c r="D357" s="24"/>
      <c r="E357" s="31"/>
      <c r="F357" s="25"/>
      <c r="G357" s="13"/>
      <c r="H357" s="13"/>
      <c r="I357" s="18"/>
      <c r="J357" s="18"/>
      <c r="K357" s="18"/>
      <c r="L357" s="14"/>
      <c r="M357" s="38"/>
      <c r="N357" s="12"/>
      <c r="O357" s="12"/>
      <c r="P357" s="18"/>
      <c r="Q357" s="14"/>
      <c r="R357" s="31"/>
      <c r="S357" s="52"/>
      <c r="T357" s="53"/>
      <c r="U357" s="18"/>
      <c r="V357" s="10"/>
      <c r="W357" s="75"/>
      <c r="X357" s="73"/>
      <c r="Y357" s="73"/>
      <c r="Z357" s="62"/>
      <c r="AA357" s="10"/>
      <c r="AB357" s="33"/>
      <c r="AC357" s="73"/>
      <c r="AD357" s="73"/>
      <c r="AE357" s="62"/>
      <c r="AF357" s="10"/>
      <c r="AG357" s="33"/>
      <c r="AH357" s="73"/>
      <c r="AI357" s="73"/>
      <c r="AJ357" s="72"/>
      <c r="AK357" s="10"/>
      <c r="AL357" s="18"/>
      <c r="AM357" s="17"/>
      <c r="AN357" s="17"/>
      <c r="AO357" s="31"/>
      <c r="AP357" s="10"/>
      <c r="AQ357" s="18"/>
      <c r="AR357" s="17"/>
      <c r="AS357" s="17"/>
      <c r="AT357" s="31"/>
      <c r="AU357" s="10"/>
      <c r="AV357" s="18"/>
      <c r="AW357" s="15"/>
      <c r="AX357" s="16"/>
      <c r="AY357" s="16"/>
      <c r="AZ357" s="16"/>
      <c r="BA357" s="60"/>
      <c r="BB357" s="69"/>
      <c r="BC357" s="69"/>
      <c r="BE357" s="69"/>
      <c r="BF357" s="69"/>
      <c r="BG357" s="69"/>
      <c r="BH357" s="69"/>
      <c r="BI357" s="62"/>
      <c r="BJ357" s="69"/>
      <c r="BK357" s="69"/>
      <c r="BL357" s="69"/>
      <c r="BM357" s="69"/>
      <c r="BO357" s="38"/>
      <c r="BP357" s="38"/>
      <c r="BQ357" s="38"/>
      <c r="BR357" s="38"/>
      <c r="BS357" s="18"/>
      <c r="BT357" s="18"/>
      <c r="BU357" s="18"/>
      <c r="BV357" s="90"/>
      <c r="BW357" s="18"/>
      <c r="BX357" s="18"/>
      <c r="BY357" s="33"/>
      <c r="BZ357" s="34"/>
      <c r="CP357" s="24"/>
    </row>
    <row r="358" spans="1:94" ht="15.75" customHeight="1" x14ac:dyDescent="0.25">
      <c r="A358" s="10"/>
      <c r="B358" s="10"/>
      <c r="C358" s="11"/>
      <c r="D358" s="24"/>
      <c r="E358" s="31"/>
      <c r="F358" s="25"/>
      <c r="G358" s="13"/>
      <c r="H358" s="13"/>
      <c r="I358" s="18"/>
      <c r="J358" s="18"/>
      <c r="K358" s="18"/>
      <c r="L358" s="14"/>
      <c r="M358" s="38"/>
      <c r="N358" s="12"/>
      <c r="O358" s="12"/>
      <c r="P358" s="18"/>
      <c r="Q358" s="14"/>
      <c r="R358" s="31"/>
      <c r="S358" s="52"/>
      <c r="T358" s="53"/>
      <c r="U358" s="18"/>
      <c r="V358" s="10"/>
      <c r="W358" s="75"/>
      <c r="X358" s="73"/>
      <c r="Y358" s="73"/>
      <c r="Z358" s="62"/>
      <c r="AA358" s="10"/>
      <c r="AB358" s="33"/>
      <c r="AC358" s="73"/>
      <c r="AD358" s="73"/>
      <c r="AE358" s="62"/>
      <c r="AF358" s="10"/>
      <c r="AG358" s="33"/>
      <c r="AH358" s="73"/>
      <c r="AI358" s="73"/>
      <c r="AJ358" s="72"/>
      <c r="AK358" s="10"/>
      <c r="AL358" s="18"/>
      <c r="AM358" s="17"/>
      <c r="AN358" s="17"/>
      <c r="AO358" s="31"/>
      <c r="AP358" s="10"/>
      <c r="AQ358" s="18"/>
      <c r="AR358" s="17"/>
      <c r="AS358" s="17"/>
      <c r="AT358" s="31"/>
      <c r="AU358" s="10"/>
      <c r="AV358" s="18"/>
      <c r="AW358" s="15"/>
      <c r="AX358" s="16"/>
      <c r="AY358" s="16"/>
      <c r="AZ358" s="16"/>
      <c r="BA358" s="60"/>
      <c r="BB358" s="69"/>
      <c r="BC358" s="69"/>
      <c r="BE358" s="69"/>
      <c r="BF358" s="69"/>
      <c r="BG358" s="69"/>
      <c r="BH358" s="69"/>
      <c r="BI358" s="62"/>
      <c r="BJ358" s="69"/>
      <c r="BK358" s="69"/>
      <c r="BL358" s="69"/>
      <c r="BM358" s="69"/>
      <c r="BO358" s="38"/>
      <c r="BP358" s="38"/>
      <c r="BQ358" s="38"/>
      <c r="BR358" s="38"/>
      <c r="BS358" s="18"/>
      <c r="BT358" s="18"/>
      <c r="BU358" s="18"/>
      <c r="BV358" s="90"/>
      <c r="BW358" s="18"/>
      <c r="BX358" s="18"/>
      <c r="BY358" s="33"/>
      <c r="BZ358" s="34"/>
      <c r="CP358" s="24"/>
    </row>
    <row r="359" spans="1:94" ht="15.75" customHeight="1" x14ac:dyDescent="0.25">
      <c r="A359" s="10"/>
      <c r="B359" s="10"/>
      <c r="C359" s="11"/>
      <c r="D359" s="24"/>
      <c r="E359" s="31"/>
      <c r="F359" s="25"/>
      <c r="G359" s="13"/>
      <c r="H359" s="13"/>
      <c r="I359" s="18"/>
      <c r="J359" s="18"/>
      <c r="K359" s="18"/>
      <c r="L359" s="14"/>
      <c r="M359" s="38"/>
      <c r="N359" s="12"/>
      <c r="O359" s="12"/>
      <c r="P359" s="18"/>
      <c r="Q359" s="14"/>
      <c r="R359" s="31"/>
      <c r="S359" s="52"/>
      <c r="T359" s="53"/>
      <c r="U359" s="18"/>
      <c r="V359" s="10"/>
      <c r="W359" s="75"/>
      <c r="X359" s="73"/>
      <c r="Y359" s="73"/>
      <c r="Z359" s="62"/>
      <c r="AA359" s="10"/>
      <c r="AB359" s="33"/>
      <c r="AC359" s="73"/>
      <c r="AD359" s="73"/>
      <c r="AE359" s="62"/>
      <c r="AF359" s="10"/>
      <c r="AG359" s="33"/>
      <c r="AH359" s="73"/>
      <c r="AI359" s="73"/>
      <c r="AJ359" s="72"/>
      <c r="AK359" s="10"/>
      <c r="AL359" s="18"/>
      <c r="AM359" s="17"/>
      <c r="AN359" s="17"/>
      <c r="AO359" s="31"/>
      <c r="AP359" s="10"/>
      <c r="AQ359" s="18"/>
      <c r="AR359" s="17"/>
      <c r="AS359" s="17"/>
      <c r="AT359" s="31"/>
      <c r="AU359" s="10"/>
      <c r="AV359" s="18"/>
      <c r="AW359" s="15"/>
      <c r="AX359" s="16"/>
      <c r="AY359" s="16"/>
      <c r="AZ359" s="16"/>
      <c r="BA359" s="60"/>
      <c r="BB359" s="69"/>
      <c r="BC359" s="69"/>
      <c r="BE359" s="69"/>
      <c r="BF359" s="69"/>
      <c r="BG359" s="69"/>
      <c r="BH359" s="69"/>
      <c r="BI359" s="62"/>
      <c r="BJ359" s="69"/>
      <c r="BK359" s="69"/>
      <c r="BL359" s="69"/>
      <c r="BM359" s="69"/>
      <c r="BO359" s="38"/>
      <c r="BP359" s="38"/>
      <c r="BQ359" s="38"/>
      <c r="BR359" s="38"/>
      <c r="BS359" s="18"/>
      <c r="BT359" s="18"/>
      <c r="BU359" s="18"/>
      <c r="BV359" s="90"/>
      <c r="BW359" s="18"/>
      <c r="BX359" s="18"/>
      <c r="BY359" s="33"/>
      <c r="BZ359" s="34"/>
      <c r="CP359" s="24"/>
    </row>
    <row r="360" spans="1:94" ht="15.75" customHeight="1" x14ac:dyDescent="0.25">
      <c r="A360" s="10"/>
      <c r="B360" s="10"/>
      <c r="C360" s="11"/>
      <c r="D360" s="24"/>
      <c r="E360" s="31"/>
      <c r="F360" s="25"/>
      <c r="G360" s="13"/>
      <c r="H360" s="13"/>
      <c r="I360" s="18"/>
      <c r="J360" s="18"/>
      <c r="K360" s="18"/>
      <c r="L360" s="14"/>
      <c r="M360" s="38"/>
      <c r="N360" s="12"/>
      <c r="O360" s="12"/>
      <c r="P360" s="18"/>
      <c r="Q360" s="14"/>
      <c r="R360" s="31"/>
      <c r="S360" s="52"/>
      <c r="T360" s="53"/>
      <c r="U360" s="18"/>
      <c r="V360" s="10"/>
      <c r="W360" s="75"/>
      <c r="X360" s="73"/>
      <c r="Y360" s="73"/>
      <c r="Z360" s="62"/>
      <c r="AA360" s="10"/>
      <c r="AB360" s="33"/>
      <c r="AC360" s="73"/>
      <c r="AD360" s="73"/>
      <c r="AE360" s="62"/>
      <c r="AF360" s="10"/>
      <c r="AG360" s="33"/>
      <c r="AH360" s="73"/>
      <c r="AI360" s="73"/>
      <c r="AJ360" s="72"/>
      <c r="AK360" s="10"/>
      <c r="AL360" s="18"/>
      <c r="AM360" s="17"/>
      <c r="AN360" s="17"/>
      <c r="AO360" s="31"/>
      <c r="AP360" s="10"/>
      <c r="AQ360" s="18"/>
      <c r="AR360" s="17"/>
      <c r="AS360" s="17"/>
      <c r="AT360" s="31"/>
      <c r="AU360" s="10"/>
      <c r="AV360" s="18"/>
      <c r="AW360" s="15"/>
      <c r="AX360" s="16"/>
      <c r="AY360" s="16"/>
      <c r="AZ360" s="16"/>
      <c r="BA360" s="60"/>
      <c r="BB360" s="69"/>
      <c r="BC360" s="69"/>
      <c r="BE360" s="69"/>
      <c r="BF360" s="69"/>
      <c r="BG360" s="69"/>
      <c r="BH360" s="69"/>
      <c r="BI360" s="62"/>
      <c r="BJ360" s="69"/>
      <c r="BK360" s="69"/>
      <c r="BL360" s="69"/>
      <c r="BM360" s="69"/>
      <c r="BO360" s="38"/>
      <c r="BP360" s="38"/>
      <c r="BQ360" s="38"/>
      <c r="BR360" s="38"/>
      <c r="BS360" s="18"/>
      <c r="BT360" s="18"/>
      <c r="BU360" s="18"/>
      <c r="BV360" s="90"/>
      <c r="BW360" s="18"/>
      <c r="BX360" s="18"/>
      <c r="BY360" s="33"/>
      <c r="BZ360" s="34"/>
      <c r="CP360" s="24"/>
    </row>
    <row r="361" spans="1:94" ht="15.75" customHeight="1" x14ac:dyDescent="0.25">
      <c r="A361" s="10"/>
      <c r="B361" s="10"/>
      <c r="C361" s="11"/>
      <c r="D361" s="24"/>
      <c r="E361" s="31"/>
      <c r="F361" s="25"/>
      <c r="G361" s="13"/>
      <c r="H361" s="13"/>
      <c r="I361" s="18"/>
      <c r="J361" s="18"/>
      <c r="K361" s="18"/>
      <c r="L361" s="14"/>
      <c r="M361" s="38"/>
      <c r="N361" s="12"/>
      <c r="O361" s="12"/>
      <c r="P361" s="18"/>
      <c r="Q361" s="14"/>
      <c r="R361" s="31"/>
      <c r="S361" s="52"/>
      <c r="T361" s="53"/>
      <c r="U361" s="18"/>
      <c r="V361" s="10"/>
      <c r="W361" s="75"/>
      <c r="X361" s="73"/>
      <c r="Y361" s="73"/>
      <c r="Z361" s="62"/>
      <c r="AA361" s="10"/>
      <c r="AB361" s="33"/>
      <c r="AC361" s="73"/>
      <c r="AD361" s="73"/>
      <c r="AE361" s="62"/>
      <c r="AF361" s="10"/>
      <c r="AG361" s="33"/>
      <c r="AH361" s="73"/>
      <c r="AI361" s="73"/>
      <c r="AJ361" s="72"/>
      <c r="AK361" s="10"/>
      <c r="AL361" s="18"/>
      <c r="AM361" s="17"/>
      <c r="AN361" s="17"/>
      <c r="AO361" s="31"/>
      <c r="AP361" s="10"/>
      <c r="AQ361" s="18"/>
      <c r="AR361" s="17"/>
      <c r="AS361" s="17"/>
      <c r="AT361" s="31"/>
      <c r="AU361" s="10"/>
      <c r="AV361" s="18"/>
      <c r="AW361" s="15"/>
      <c r="AX361" s="16"/>
      <c r="AY361" s="16"/>
      <c r="AZ361" s="16"/>
      <c r="BA361" s="60"/>
      <c r="BB361" s="69"/>
      <c r="BC361" s="69"/>
      <c r="BE361" s="69"/>
      <c r="BF361" s="69"/>
      <c r="BG361" s="69"/>
      <c r="BH361" s="69"/>
      <c r="BI361" s="62"/>
      <c r="BJ361" s="69"/>
      <c r="BK361" s="69"/>
      <c r="BL361" s="69"/>
      <c r="BM361" s="69"/>
      <c r="BO361" s="38"/>
      <c r="BP361" s="38"/>
      <c r="BQ361" s="38"/>
      <c r="BR361" s="38"/>
      <c r="BS361" s="18"/>
      <c r="BT361" s="18"/>
      <c r="BU361" s="18"/>
      <c r="BV361" s="90"/>
      <c r="BW361" s="18"/>
      <c r="BX361" s="18"/>
      <c r="BY361" s="33"/>
      <c r="BZ361" s="34"/>
      <c r="CP361" s="24"/>
    </row>
    <row r="362" spans="1:94" ht="15.75" customHeight="1" x14ac:dyDescent="0.25">
      <c r="A362" s="10"/>
      <c r="B362" s="10"/>
      <c r="C362" s="11"/>
      <c r="D362" s="24"/>
      <c r="E362" s="31"/>
      <c r="F362" s="25"/>
      <c r="G362" s="13"/>
      <c r="H362" s="13"/>
      <c r="I362" s="18"/>
      <c r="J362" s="18"/>
      <c r="K362" s="18"/>
      <c r="L362" s="14"/>
      <c r="M362" s="38"/>
      <c r="N362" s="12"/>
      <c r="O362" s="12"/>
      <c r="P362" s="18"/>
      <c r="Q362" s="14"/>
      <c r="R362" s="31"/>
      <c r="S362" s="52"/>
      <c r="T362" s="53"/>
      <c r="U362" s="18"/>
      <c r="V362" s="10"/>
      <c r="W362" s="75"/>
      <c r="X362" s="73"/>
      <c r="Y362" s="73"/>
      <c r="Z362" s="62"/>
      <c r="AA362" s="10"/>
      <c r="AB362" s="33"/>
      <c r="AC362" s="73"/>
      <c r="AD362" s="73"/>
      <c r="AE362" s="62"/>
      <c r="AF362" s="10"/>
      <c r="AG362" s="33"/>
      <c r="AH362" s="73"/>
      <c r="AI362" s="73"/>
      <c r="AJ362" s="72"/>
      <c r="AK362" s="10"/>
      <c r="AL362" s="18"/>
      <c r="AM362" s="17"/>
      <c r="AN362" s="17"/>
      <c r="AO362" s="31"/>
      <c r="AP362" s="10"/>
      <c r="AQ362" s="18"/>
      <c r="AR362" s="17"/>
      <c r="AS362" s="17"/>
      <c r="AT362" s="31"/>
      <c r="AU362" s="10"/>
      <c r="AV362" s="18"/>
      <c r="AW362" s="15"/>
      <c r="AX362" s="16"/>
      <c r="AY362" s="16"/>
      <c r="AZ362" s="16"/>
      <c r="BA362" s="60"/>
      <c r="BB362" s="69"/>
      <c r="BC362" s="69"/>
      <c r="BE362" s="69"/>
      <c r="BF362" s="69"/>
      <c r="BG362" s="69"/>
      <c r="BH362" s="69"/>
      <c r="BI362" s="62"/>
      <c r="BJ362" s="69"/>
      <c r="BK362" s="69"/>
      <c r="BL362" s="69"/>
      <c r="BM362" s="69"/>
      <c r="BO362" s="38"/>
      <c r="BP362" s="38"/>
      <c r="BQ362" s="38"/>
      <c r="BR362" s="38"/>
      <c r="BS362" s="18"/>
      <c r="BT362" s="18"/>
      <c r="BU362" s="18"/>
      <c r="BV362" s="90"/>
      <c r="BW362" s="18"/>
      <c r="BX362" s="18"/>
      <c r="BY362" s="33"/>
      <c r="BZ362" s="34"/>
      <c r="CP362" s="24"/>
    </row>
    <row r="363" spans="1:94" ht="15.75" customHeight="1" x14ac:dyDescent="0.25">
      <c r="A363" s="10"/>
      <c r="B363" s="10"/>
      <c r="C363" s="11"/>
      <c r="D363" s="24"/>
      <c r="E363" s="31"/>
      <c r="F363" s="25"/>
      <c r="G363" s="13"/>
      <c r="H363" s="13"/>
      <c r="I363" s="18"/>
      <c r="J363" s="18"/>
      <c r="K363" s="18"/>
      <c r="L363" s="14"/>
      <c r="M363" s="38"/>
      <c r="N363" s="12"/>
      <c r="O363" s="12"/>
      <c r="P363" s="18"/>
      <c r="Q363" s="14"/>
      <c r="R363" s="31"/>
      <c r="S363" s="52"/>
      <c r="T363" s="53"/>
      <c r="U363" s="18"/>
      <c r="V363" s="10"/>
      <c r="W363" s="75"/>
      <c r="X363" s="73"/>
      <c r="Y363" s="73"/>
      <c r="Z363" s="62"/>
      <c r="AA363" s="10"/>
      <c r="AB363" s="33"/>
      <c r="AC363" s="73"/>
      <c r="AD363" s="73"/>
      <c r="AE363" s="62"/>
      <c r="AF363" s="10"/>
      <c r="AG363" s="33"/>
      <c r="AH363" s="73"/>
      <c r="AI363" s="73"/>
      <c r="AJ363" s="72"/>
      <c r="AK363" s="10"/>
      <c r="AL363" s="18"/>
      <c r="AM363" s="17"/>
      <c r="AN363" s="17"/>
      <c r="AO363" s="31"/>
      <c r="AP363" s="10"/>
      <c r="AQ363" s="18"/>
      <c r="AR363" s="17"/>
      <c r="AS363" s="17"/>
      <c r="AT363" s="31"/>
      <c r="AU363" s="10"/>
      <c r="AV363" s="18"/>
      <c r="AW363" s="15"/>
      <c r="AX363" s="16"/>
      <c r="AY363" s="16"/>
      <c r="AZ363" s="16"/>
      <c r="BA363" s="60"/>
      <c r="BB363" s="69"/>
      <c r="BC363" s="69"/>
      <c r="BE363" s="69"/>
      <c r="BF363" s="69"/>
      <c r="BG363" s="69"/>
      <c r="BH363" s="69"/>
      <c r="BI363" s="62"/>
      <c r="BJ363" s="69"/>
      <c r="BK363" s="69"/>
      <c r="BL363" s="69"/>
      <c r="BM363" s="69"/>
      <c r="BO363" s="38"/>
      <c r="BP363" s="38"/>
      <c r="BQ363" s="38"/>
      <c r="BR363" s="38"/>
      <c r="BS363" s="18"/>
      <c r="BT363" s="18"/>
      <c r="BU363" s="18"/>
      <c r="BV363" s="90"/>
      <c r="BW363" s="18"/>
      <c r="BX363" s="18"/>
      <c r="BY363" s="33"/>
      <c r="BZ363" s="34"/>
      <c r="CP363" s="24"/>
    </row>
    <row r="364" spans="1:94" ht="15.75" customHeight="1" x14ac:dyDescent="0.25">
      <c r="A364" s="10"/>
      <c r="B364" s="10"/>
      <c r="C364" s="11"/>
      <c r="D364" s="24"/>
      <c r="E364" s="31"/>
      <c r="F364" s="25"/>
      <c r="G364" s="13"/>
      <c r="H364" s="13"/>
      <c r="I364" s="18"/>
      <c r="J364" s="18"/>
      <c r="K364" s="18"/>
      <c r="L364" s="14"/>
      <c r="M364" s="38"/>
      <c r="N364" s="12"/>
      <c r="O364" s="12"/>
      <c r="P364" s="18"/>
      <c r="Q364" s="14"/>
      <c r="R364" s="31"/>
      <c r="S364" s="52"/>
      <c r="T364" s="53"/>
      <c r="U364" s="18"/>
      <c r="V364" s="10"/>
      <c r="W364" s="75"/>
      <c r="X364" s="73"/>
      <c r="Y364" s="73"/>
      <c r="Z364" s="62"/>
      <c r="AA364" s="10"/>
      <c r="AB364" s="33"/>
      <c r="AC364" s="73"/>
      <c r="AD364" s="73"/>
      <c r="AE364" s="62"/>
      <c r="AF364" s="10"/>
      <c r="AG364" s="33"/>
      <c r="AH364" s="73"/>
      <c r="AI364" s="73"/>
      <c r="AJ364" s="72"/>
      <c r="AK364" s="10"/>
      <c r="AL364" s="18"/>
      <c r="AM364" s="17"/>
      <c r="AN364" s="17"/>
      <c r="AO364" s="31"/>
      <c r="AP364" s="10"/>
      <c r="AQ364" s="18"/>
      <c r="AR364" s="17"/>
      <c r="AS364" s="17"/>
      <c r="AT364" s="31"/>
      <c r="AU364" s="10"/>
      <c r="AV364" s="18"/>
      <c r="AW364" s="15"/>
      <c r="AX364" s="16"/>
      <c r="AY364" s="16"/>
      <c r="AZ364" s="16"/>
      <c r="BA364" s="60"/>
      <c r="BB364" s="69"/>
      <c r="BC364" s="69"/>
      <c r="BE364" s="69"/>
      <c r="BF364" s="69"/>
      <c r="BG364" s="69"/>
      <c r="BH364" s="69"/>
      <c r="BI364" s="62"/>
      <c r="BJ364" s="69"/>
      <c r="BK364" s="69"/>
      <c r="BL364" s="69"/>
      <c r="BM364" s="69"/>
      <c r="BO364" s="38"/>
      <c r="BP364" s="38"/>
      <c r="BQ364" s="38"/>
      <c r="BR364" s="38"/>
      <c r="BS364" s="18"/>
      <c r="BT364" s="18"/>
      <c r="BU364" s="18"/>
      <c r="BV364" s="90"/>
      <c r="BW364" s="18"/>
      <c r="BX364" s="18"/>
      <c r="BY364" s="33"/>
      <c r="BZ364" s="34"/>
      <c r="CP364" s="24"/>
    </row>
    <row r="365" spans="1:94" ht="15.75" customHeight="1" x14ac:dyDescent="0.25">
      <c r="A365" s="10"/>
      <c r="B365" s="10"/>
      <c r="C365" s="11"/>
      <c r="D365" s="24"/>
      <c r="E365" s="31"/>
      <c r="F365" s="25"/>
      <c r="G365" s="13"/>
      <c r="H365" s="13"/>
      <c r="I365" s="18"/>
      <c r="J365" s="18"/>
      <c r="K365" s="18"/>
      <c r="L365" s="14"/>
      <c r="M365" s="38"/>
      <c r="N365" s="12"/>
      <c r="O365" s="12"/>
      <c r="P365" s="18"/>
      <c r="Q365" s="14"/>
      <c r="R365" s="31"/>
      <c r="S365" s="52"/>
      <c r="T365" s="53"/>
      <c r="U365" s="18"/>
      <c r="V365" s="10"/>
      <c r="W365" s="75"/>
      <c r="X365" s="73"/>
      <c r="Y365" s="73"/>
      <c r="Z365" s="62"/>
      <c r="AA365" s="10"/>
      <c r="AB365" s="33"/>
      <c r="AC365" s="73"/>
      <c r="AD365" s="73"/>
      <c r="AE365" s="62"/>
      <c r="AF365" s="10"/>
      <c r="AG365" s="33"/>
      <c r="AH365" s="73"/>
      <c r="AI365" s="73"/>
      <c r="AJ365" s="72"/>
      <c r="AK365" s="10"/>
      <c r="AL365" s="18"/>
      <c r="AM365" s="17"/>
      <c r="AN365" s="17"/>
      <c r="AO365" s="31"/>
      <c r="AP365" s="10"/>
      <c r="AQ365" s="18"/>
      <c r="AR365" s="17"/>
      <c r="AS365" s="17"/>
      <c r="AT365" s="31"/>
      <c r="AU365" s="10"/>
      <c r="AV365" s="18"/>
      <c r="AW365" s="15"/>
      <c r="AX365" s="16"/>
      <c r="AY365" s="16"/>
      <c r="AZ365" s="16"/>
      <c r="BA365" s="60"/>
      <c r="BB365" s="69"/>
      <c r="BC365" s="69"/>
      <c r="BE365" s="69"/>
      <c r="BF365" s="69"/>
      <c r="BG365" s="69"/>
      <c r="BH365" s="69"/>
      <c r="BI365" s="62"/>
      <c r="BJ365" s="69"/>
      <c r="BK365" s="69"/>
      <c r="BL365" s="69"/>
      <c r="BM365" s="69"/>
      <c r="BO365" s="38"/>
      <c r="BP365" s="38"/>
      <c r="BQ365" s="38"/>
      <c r="BR365" s="38"/>
      <c r="BS365" s="18"/>
      <c r="BT365" s="18"/>
      <c r="BU365" s="18"/>
      <c r="BV365" s="90"/>
      <c r="BW365" s="18"/>
      <c r="BX365" s="18"/>
      <c r="BY365" s="33"/>
      <c r="BZ365" s="34"/>
      <c r="CP365" s="24"/>
    </row>
    <row r="366" spans="1:94" ht="15.75" customHeight="1" x14ac:dyDescent="0.25">
      <c r="A366" s="10"/>
      <c r="B366" s="10"/>
      <c r="C366" s="11"/>
      <c r="D366" s="24"/>
      <c r="E366" s="31"/>
      <c r="F366" s="25"/>
      <c r="G366" s="13"/>
      <c r="H366" s="13"/>
      <c r="I366" s="18"/>
      <c r="J366" s="18"/>
      <c r="K366" s="18"/>
      <c r="L366" s="14"/>
      <c r="M366" s="38"/>
      <c r="N366" s="12"/>
      <c r="O366" s="12"/>
      <c r="P366" s="18"/>
      <c r="Q366" s="14"/>
      <c r="R366" s="31"/>
      <c r="S366" s="52"/>
      <c r="T366" s="53"/>
      <c r="U366" s="18"/>
      <c r="V366" s="10"/>
      <c r="W366" s="75"/>
      <c r="X366" s="73"/>
      <c r="Y366" s="73"/>
      <c r="Z366" s="62"/>
      <c r="AA366" s="10"/>
      <c r="AB366" s="33"/>
      <c r="AC366" s="73"/>
      <c r="AD366" s="73"/>
      <c r="AE366" s="62"/>
      <c r="AF366" s="10"/>
      <c r="AG366" s="33"/>
      <c r="AH366" s="73"/>
      <c r="AI366" s="73"/>
      <c r="AJ366" s="72"/>
      <c r="AK366" s="10"/>
      <c r="AL366" s="18"/>
      <c r="AM366" s="17"/>
      <c r="AN366" s="17"/>
      <c r="AO366" s="31"/>
      <c r="AP366" s="10"/>
      <c r="AQ366" s="18"/>
      <c r="AR366" s="17"/>
      <c r="AS366" s="17"/>
      <c r="AT366" s="31"/>
      <c r="AU366" s="10"/>
      <c r="AV366" s="18"/>
      <c r="AW366" s="15"/>
      <c r="AX366" s="16"/>
      <c r="AY366" s="16"/>
      <c r="AZ366" s="16"/>
      <c r="BA366" s="60"/>
      <c r="BB366" s="69"/>
      <c r="BC366" s="69"/>
      <c r="BE366" s="69"/>
      <c r="BF366" s="69"/>
      <c r="BG366" s="69"/>
      <c r="BH366" s="69"/>
      <c r="BI366" s="62"/>
      <c r="BJ366" s="69"/>
      <c r="BK366" s="69"/>
      <c r="BL366" s="69"/>
      <c r="BM366" s="69"/>
      <c r="BO366" s="38"/>
      <c r="BP366" s="38"/>
      <c r="BQ366" s="38"/>
      <c r="BR366" s="38"/>
      <c r="BS366" s="18"/>
      <c r="BT366" s="18"/>
      <c r="BU366" s="18"/>
      <c r="BV366" s="90"/>
      <c r="BW366" s="18"/>
      <c r="BX366" s="18"/>
      <c r="BY366" s="33"/>
      <c r="BZ366" s="34"/>
      <c r="CP366" s="24"/>
    </row>
    <row r="367" spans="1:94" ht="15.75" customHeight="1" x14ac:dyDescent="0.25">
      <c r="A367" s="10"/>
      <c r="B367" s="10"/>
      <c r="C367" s="11"/>
      <c r="D367" s="24"/>
      <c r="E367" s="31"/>
      <c r="F367" s="25"/>
      <c r="G367" s="13"/>
      <c r="H367" s="13"/>
      <c r="I367" s="18"/>
      <c r="J367" s="18"/>
      <c r="K367" s="18"/>
      <c r="L367" s="14"/>
      <c r="M367" s="38"/>
      <c r="N367" s="12"/>
      <c r="O367" s="12"/>
      <c r="P367" s="18"/>
      <c r="Q367" s="14"/>
      <c r="R367" s="31"/>
      <c r="S367" s="52"/>
      <c r="T367" s="53"/>
      <c r="U367" s="18"/>
      <c r="V367" s="10"/>
      <c r="W367" s="75"/>
      <c r="X367" s="73"/>
      <c r="Y367" s="73"/>
      <c r="Z367" s="62"/>
      <c r="AA367" s="10"/>
      <c r="AB367" s="33"/>
      <c r="AC367" s="73"/>
      <c r="AD367" s="73"/>
      <c r="AE367" s="62"/>
      <c r="AF367" s="10"/>
      <c r="AG367" s="33"/>
      <c r="AH367" s="73"/>
      <c r="AI367" s="73"/>
      <c r="AJ367" s="72"/>
      <c r="AK367" s="10"/>
      <c r="AL367" s="18"/>
      <c r="AM367" s="17"/>
      <c r="AN367" s="17"/>
      <c r="AO367" s="31"/>
      <c r="AP367" s="10"/>
      <c r="AQ367" s="18"/>
      <c r="AR367" s="17"/>
      <c r="AS367" s="17"/>
      <c r="AT367" s="31"/>
      <c r="AU367" s="10"/>
      <c r="AV367" s="18"/>
      <c r="AW367" s="15"/>
      <c r="AX367" s="16"/>
      <c r="AY367" s="16"/>
      <c r="AZ367" s="16"/>
      <c r="BA367" s="60"/>
      <c r="BB367" s="69"/>
      <c r="BC367" s="69"/>
      <c r="BE367" s="69"/>
      <c r="BF367" s="69"/>
      <c r="BG367" s="69"/>
      <c r="BH367" s="69"/>
      <c r="BI367" s="62"/>
      <c r="BJ367" s="69"/>
      <c r="BK367" s="69"/>
      <c r="BL367" s="69"/>
      <c r="BM367" s="69"/>
      <c r="BO367" s="38"/>
      <c r="BP367" s="38"/>
      <c r="BQ367" s="38"/>
      <c r="BR367" s="38"/>
      <c r="BS367" s="18"/>
      <c r="BT367" s="18"/>
      <c r="BU367" s="18"/>
      <c r="BV367" s="90"/>
      <c r="BW367" s="18"/>
      <c r="BX367" s="18"/>
      <c r="BY367" s="33"/>
      <c r="BZ367" s="34"/>
      <c r="CP367" s="24"/>
    </row>
    <row r="368" spans="1:94" ht="15.75" customHeight="1" x14ac:dyDescent="0.25">
      <c r="A368" s="10"/>
      <c r="B368" s="10"/>
      <c r="C368" s="11"/>
      <c r="D368" s="24"/>
      <c r="E368" s="31"/>
      <c r="F368" s="25"/>
      <c r="G368" s="13"/>
      <c r="H368" s="13"/>
      <c r="I368" s="18"/>
      <c r="J368" s="18"/>
      <c r="K368" s="18"/>
      <c r="L368" s="14"/>
      <c r="M368" s="38"/>
      <c r="N368" s="12"/>
      <c r="O368" s="12"/>
      <c r="P368" s="18"/>
      <c r="Q368" s="14"/>
      <c r="R368" s="31"/>
      <c r="S368" s="52"/>
      <c r="T368" s="53"/>
      <c r="U368" s="18"/>
      <c r="V368" s="10"/>
      <c r="W368" s="75"/>
      <c r="X368" s="73"/>
      <c r="Y368" s="73"/>
      <c r="Z368" s="62"/>
      <c r="AA368" s="10"/>
      <c r="AB368" s="33"/>
      <c r="AC368" s="73"/>
      <c r="AD368" s="73"/>
      <c r="AE368" s="62"/>
      <c r="AF368" s="10"/>
      <c r="AG368" s="33"/>
      <c r="AH368" s="73"/>
      <c r="AI368" s="73"/>
      <c r="AJ368" s="72"/>
      <c r="AK368" s="10"/>
      <c r="AL368" s="18"/>
      <c r="AM368" s="17"/>
      <c r="AN368" s="17"/>
      <c r="AO368" s="31"/>
      <c r="AP368" s="10"/>
      <c r="AQ368" s="18"/>
      <c r="AR368" s="17"/>
      <c r="AS368" s="17"/>
      <c r="AT368" s="31"/>
      <c r="AU368" s="10"/>
      <c r="AV368" s="18"/>
      <c r="AW368" s="15"/>
      <c r="AX368" s="16"/>
      <c r="AY368" s="16"/>
      <c r="AZ368" s="16"/>
      <c r="BA368" s="60"/>
      <c r="BB368" s="69"/>
      <c r="BC368" s="69"/>
      <c r="BE368" s="69"/>
      <c r="BF368" s="69"/>
      <c r="BG368" s="69"/>
      <c r="BH368" s="69"/>
      <c r="BI368" s="62"/>
      <c r="BJ368" s="69"/>
      <c r="BK368" s="69"/>
      <c r="BL368" s="69"/>
      <c r="BM368" s="69"/>
      <c r="BO368" s="38"/>
      <c r="BP368" s="38"/>
      <c r="BQ368" s="38"/>
      <c r="BR368" s="38"/>
      <c r="BS368" s="18"/>
      <c r="BT368" s="18"/>
      <c r="BU368" s="18"/>
      <c r="BV368" s="90"/>
      <c r="BW368" s="18"/>
      <c r="BX368" s="18"/>
      <c r="BY368" s="33"/>
      <c r="BZ368" s="34"/>
      <c r="CP368" s="24"/>
    </row>
    <row r="369" spans="1:94" ht="15.75" customHeight="1" x14ac:dyDescent="0.25">
      <c r="A369" s="10"/>
      <c r="B369" s="10"/>
      <c r="C369" s="11"/>
      <c r="D369" s="24"/>
      <c r="E369" s="31"/>
      <c r="F369" s="25"/>
      <c r="G369" s="13"/>
      <c r="H369" s="13"/>
      <c r="I369" s="18"/>
      <c r="J369" s="18"/>
      <c r="K369" s="18"/>
      <c r="L369" s="14"/>
      <c r="M369" s="38"/>
      <c r="N369" s="12"/>
      <c r="O369" s="12"/>
      <c r="P369" s="18"/>
      <c r="Q369" s="14"/>
      <c r="R369" s="31"/>
      <c r="S369" s="52"/>
      <c r="T369" s="53"/>
      <c r="U369" s="18"/>
      <c r="V369" s="10"/>
      <c r="W369" s="75"/>
      <c r="X369" s="73"/>
      <c r="Y369" s="73"/>
      <c r="Z369" s="62"/>
      <c r="AA369" s="10"/>
      <c r="AB369" s="33"/>
      <c r="AC369" s="73"/>
      <c r="AD369" s="73"/>
      <c r="AE369" s="62"/>
      <c r="AF369" s="10"/>
      <c r="AG369" s="33"/>
      <c r="AH369" s="73"/>
      <c r="AI369" s="73"/>
      <c r="AJ369" s="72"/>
      <c r="AK369" s="10"/>
      <c r="AL369" s="18"/>
      <c r="AM369" s="17"/>
      <c r="AN369" s="17"/>
      <c r="AO369" s="31"/>
      <c r="AP369" s="10"/>
      <c r="AQ369" s="18"/>
      <c r="AR369" s="17"/>
      <c r="AS369" s="17"/>
      <c r="AT369" s="31"/>
      <c r="AU369" s="10"/>
      <c r="AV369" s="18"/>
      <c r="AW369" s="15"/>
      <c r="AX369" s="16"/>
      <c r="AY369" s="16"/>
      <c r="AZ369" s="16"/>
      <c r="BA369" s="60"/>
      <c r="BB369" s="69"/>
      <c r="BC369" s="69"/>
      <c r="BE369" s="69"/>
      <c r="BF369" s="69"/>
      <c r="BG369" s="69"/>
      <c r="BH369" s="69"/>
      <c r="BI369" s="62"/>
      <c r="BJ369" s="69"/>
      <c r="BK369" s="69"/>
      <c r="BL369" s="69"/>
      <c r="BM369" s="69"/>
      <c r="BO369" s="38"/>
      <c r="BP369" s="38"/>
      <c r="BQ369" s="38"/>
      <c r="BR369" s="38"/>
      <c r="BS369" s="18"/>
      <c r="BT369" s="18"/>
      <c r="BU369" s="18"/>
      <c r="BV369" s="90"/>
      <c r="BW369" s="18"/>
      <c r="BX369" s="18"/>
      <c r="BY369" s="33"/>
      <c r="BZ369" s="34"/>
      <c r="CP369" s="24"/>
    </row>
    <row r="370" spans="1:94" ht="15.75" customHeight="1" x14ac:dyDescent="0.25">
      <c r="A370" s="10"/>
      <c r="B370" s="10"/>
      <c r="C370" s="11"/>
      <c r="D370" s="24"/>
      <c r="E370" s="31"/>
      <c r="F370" s="25"/>
      <c r="G370" s="13"/>
      <c r="H370" s="13"/>
      <c r="I370" s="18"/>
      <c r="J370" s="18"/>
      <c r="K370" s="18"/>
      <c r="L370" s="14"/>
      <c r="M370" s="38"/>
      <c r="N370" s="12"/>
      <c r="O370" s="12"/>
      <c r="P370" s="18"/>
      <c r="Q370" s="14"/>
      <c r="R370" s="31"/>
      <c r="S370" s="52"/>
      <c r="T370" s="53"/>
      <c r="U370" s="18"/>
      <c r="V370" s="10"/>
      <c r="W370" s="75"/>
      <c r="X370" s="73"/>
      <c r="Y370" s="73"/>
      <c r="Z370" s="62"/>
      <c r="AA370" s="10"/>
      <c r="AB370" s="33"/>
      <c r="AC370" s="73"/>
      <c r="AD370" s="73"/>
      <c r="AE370" s="62"/>
      <c r="AF370" s="10"/>
      <c r="AG370" s="33"/>
      <c r="AH370" s="73"/>
      <c r="AI370" s="73"/>
      <c r="AJ370" s="72"/>
      <c r="AK370" s="10"/>
      <c r="AL370" s="18"/>
      <c r="AM370" s="17"/>
      <c r="AN370" s="17"/>
      <c r="AO370" s="31"/>
      <c r="AP370" s="10"/>
      <c r="AQ370" s="18"/>
      <c r="AR370" s="17"/>
      <c r="AS370" s="17"/>
      <c r="AT370" s="31"/>
      <c r="AU370" s="10"/>
      <c r="AV370" s="18"/>
      <c r="AW370" s="15"/>
      <c r="AX370" s="16"/>
      <c r="AY370" s="16"/>
      <c r="AZ370" s="16"/>
      <c r="BA370" s="60"/>
      <c r="BB370" s="69"/>
      <c r="BC370" s="69"/>
      <c r="BE370" s="69"/>
      <c r="BF370" s="69"/>
      <c r="BG370" s="69"/>
      <c r="BH370" s="69"/>
      <c r="BI370" s="62"/>
      <c r="BJ370" s="69"/>
      <c r="BK370" s="69"/>
      <c r="BL370" s="69"/>
      <c r="BM370" s="69"/>
      <c r="BO370" s="38"/>
      <c r="BP370" s="38"/>
      <c r="BQ370" s="38"/>
      <c r="BR370" s="38"/>
      <c r="BS370" s="18"/>
      <c r="BT370" s="18"/>
      <c r="BU370" s="18"/>
      <c r="BV370" s="90"/>
      <c r="BW370" s="18"/>
      <c r="BX370" s="18"/>
      <c r="BY370" s="33"/>
      <c r="BZ370" s="34"/>
      <c r="CP370" s="24"/>
    </row>
    <row r="371" spans="1:94" ht="15.75" customHeight="1" x14ac:dyDescent="0.25">
      <c r="A371" s="10"/>
      <c r="B371" s="10"/>
      <c r="C371" s="11"/>
      <c r="D371" s="24"/>
      <c r="E371" s="31"/>
      <c r="F371" s="25"/>
      <c r="G371" s="13"/>
      <c r="H371" s="13"/>
      <c r="I371" s="18"/>
      <c r="J371" s="18"/>
      <c r="K371" s="18"/>
      <c r="L371" s="14"/>
      <c r="M371" s="38"/>
      <c r="N371" s="12"/>
      <c r="O371" s="12"/>
      <c r="P371" s="18"/>
      <c r="Q371" s="14"/>
      <c r="R371" s="31"/>
      <c r="S371" s="52"/>
      <c r="T371" s="53"/>
      <c r="U371" s="18"/>
      <c r="V371" s="10"/>
      <c r="W371" s="75"/>
      <c r="X371" s="73"/>
      <c r="Y371" s="73"/>
      <c r="Z371" s="62"/>
      <c r="AA371" s="10"/>
      <c r="AB371" s="33"/>
      <c r="AC371" s="73"/>
      <c r="AD371" s="73"/>
      <c r="AE371" s="62"/>
      <c r="AF371" s="10"/>
      <c r="AG371" s="33"/>
      <c r="AH371" s="73"/>
      <c r="AI371" s="73"/>
      <c r="AJ371" s="72"/>
      <c r="AK371" s="10"/>
      <c r="AL371" s="18"/>
      <c r="AM371" s="17"/>
      <c r="AN371" s="17"/>
      <c r="AO371" s="31"/>
      <c r="AP371" s="10"/>
      <c r="AQ371" s="18"/>
      <c r="AR371" s="17"/>
      <c r="AS371" s="17"/>
      <c r="AT371" s="31"/>
      <c r="AU371" s="10"/>
      <c r="AV371" s="18"/>
      <c r="AW371" s="15"/>
      <c r="AX371" s="16"/>
      <c r="AY371" s="16"/>
      <c r="AZ371" s="16"/>
      <c r="BA371" s="60"/>
      <c r="BB371" s="69"/>
      <c r="BC371" s="69"/>
      <c r="BE371" s="69"/>
      <c r="BF371" s="69"/>
      <c r="BG371" s="69"/>
      <c r="BH371" s="69"/>
      <c r="BI371" s="62"/>
      <c r="BJ371" s="69"/>
      <c r="BK371" s="69"/>
      <c r="BL371" s="69"/>
      <c r="BM371" s="69"/>
      <c r="BO371" s="38"/>
      <c r="BP371" s="38"/>
      <c r="BQ371" s="38"/>
      <c r="BR371" s="38"/>
      <c r="BS371" s="18"/>
      <c r="BT371" s="18"/>
      <c r="BU371" s="18"/>
      <c r="BV371" s="90"/>
      <c r="BW371" s="18"/>
      <c r="BX371" s="18"/>
      <c r="BY371" s="33"/>
      <c r="BZ371" s="34"/>
      <c r="CP371" s="24"/>
    </row>
    <row r="372" spans="1:94" ht="15.75" customHeight="1" x14ac:dyDescent="0.25">
      <c r="A372" s="10"/>
      <c r="B372" s="10"/>
      <c r="C372" s="11"/>
      <c r="D372" s="24"/>
      <c r="E372" s="31"/>
      <c r="F372" s="25"/>
      <c r="G372" s="13"/>
      <c r="H372" s="13"/>
      <c r="I372" s="18"/>
      <c r="J372" s="18"/>
      <c r="K372" s="18"/>
      <c r="L372" s="14"/>
      <c r="M372" s="38"/>
      <c r="N372" s="12"/>
      <c r="O372" s="12"/>
      <c r="P372" s="18"/>
      <c r="Q372" s="14"/>
      <c r="R372" s="31"/>
      <c r="S372" s="52"/>
      <c r="T372" s="53"/>
      <c r="U372" s="18"/>
      <c r="V372" s="10"/>
      <c r="W372" s="75"/>
      <c r="X372" s="73"/>
      <c r="Y372" s="73"/>
      <c r="Z372" s="62"/>
      <c r="AA372" s="10"/>
      <c r="AB372" s="33"/>
      <c r="AC372" s="73"/>
      <c r="AD372" s="73"/>
      <c r="AE372" s="62"/>
      <c r="AF372" s="10"/>
      <c r="AG372" s="33"/>
      <c r="AH372" s="73"/>
      <c r="AI372" s="73"/>
      <c r="AJ372" s="72"/>
      <c r="AK372" s="10"/>
      <c r="AL372" s="18"/>
      <c r="AM372" s="17"/>
      <c r="AN372" s="17"/>
      <c r="AO372" s="31"/>
      <c r="AP372" s="10"/>
      <c r="AQ372" s="18"/>
      <c r="AR372" s="17"/>
      <c r="AS372" s="17"/>
      <c r="AT372" s="31"/>
      <c r="AU372" s="10"/>
      <c r="AV372" s="18"/>
      <c r="AW372" s="15"/>
      <c r="AX372" s="16"/>
      <c r="AY372" s="16"/>
      <c r="AZ372" s="16"/>
      <c r="BA372" s="60"/>
      <c r="BB372" s="69"/>
      <c r="BC372" s="69"/>
      <c r="BE372" s="69"/>
      <c r="BF372" s="69"/>
      <c r="BG372" s="69"/>
      <c r="BH372" s="69"/>
      <c r="BI372" s="62"/>
      <c r="BJ372" s="69"/>
      <c r="BK372" s="69"/>
      <c r="BL372" s="69"/>
      <c r="BM372" s="69"/>
      <c r="BO372" s="38"/>
      <c r="BP372" s="38"/>
      <c r="BQ372" s="38"/>
      <c r="BR372" s="38"/>
      <c r="BS372" s="18"/>
      <c r="BT372" s="18"/>
      <c r="BU372" s="18"/>
      <c r="BV372" s="90"/>
      <c r="BW372" s="18"/>
      <c r="BX372" s="18"/>
      <c r="BY372" s="33"/>
      <c r="BZ372" s="34"/>
      <c r="CP372" s="24"/>
    </row>
    <row r="373" spans="1:94" ht="15.75" customHeight="1" x14ac:dyDescent="0.25">
      <c r="A373" s="10"/>
      <c r="B373" s="10"/>
      <c r="C373" s="11"/>
      <c r="D373" s="24"/>
      <c r="E373" s="31"/>
      <c r="F373" s="25"/>
      <c r="G373" s="13"/>
      <c r="H373" s="13"/>
      <c r="I373" s="18"/>
      <c r="J373" s="18"/>
      <c r="K373" s="18"/>
      <c r="L373" s="14"/>
      <c r="M373" s="38"/>
      <c r="N373" s="12"/>
      <c r="O373" s="12"/>
      <c r="P373" s="18"/>
      <c r="Q373" s="14"/>
      <c r="R373" s="31"/>
      <c r="S373" s="52"/>
      <c r="T373" s="53"/>
      <c r="U373" s="18"/>
      <c r="V373" s="10"/>
      <c r="W373" s="75"/>
      <c r="X373" s="73"/>
      <c r="Y373" s="73"/>
      <c r="Z373" s="62"/>
      <c r="AA373" s="10"/>
      <c r="AB373" s="33"/>
      <c r="AC373" s="73"/>
      <c r="AD373" s="73"/>
      <c r="AE373" s="62"/>
      <c r="AF373" s="10"/>
      <c r="AG373" s="33"/>
      <c r="AH373" s="73"/>
      <c r="AI373" s="73"/>
      <c r="AJ373" s="72"/>
      <c r="AK373" s="10"/>
      <c r="AL373" s="18"/>
      <c r="AM373" s="17"/>
      <c r="AN373" s="17"/>
      <c r="AO373" s="31"/>
      <c r="AP373" s="10"/>
      <c r="AQ373" s="18"/>
      <c r="AR373" s="17"/>
      <c r="AS373" s="17"/>
      <c r="AT373" s="31"/>
      <c r="AU373" s="10"/>
      <c r="AV373" s="18"/>
      <c r="AW373" s="15"/>
      <c r="AX373" s="16"/>
      <c r="AY373" s="16"/>
      <c r="AZ373" s="16"/>
      <c r="BA373" s="60"/>
      <c r="BB373" s="69"/>
      <c r="BC373" s="69"/>
      <c r="BE373" s="69"/>
      <c r="BF373" s="69"/>
      <c r="BG373" s="69"/>
      <c r="BH373" s="69"/>
      <c r="BI373" s="62"/>
      <c r="BJ373" s="69"/>
      <c r="BK373" s="69"/>
      <c r="BL373" s="69"/>
      <c r="BM373" s="69"/>
      <c r="BO373" s="38"/>
      <c r="BP373" s="38"/>
      <c r="BQ373" s="38"/>
      <c r="BR373" s="38"/>
      <c r="BS373" s="18"/>
      <c r="BT373" s="18"/>
      <c r="BU373" s="18"/>
      <c r="BV373" s="90"/>
      <c r="BW373" s="18"/>
      <c r="BX373" s="18"/>
      <c r="BY373" s="33"/>
      <c r="BZ373" s="34"/>
      <c r="CP373" s="24"/>
    </row>
    <row r="374" spans="1:94" ht="15.75" customHeight="1" x14ac:dyDescent="0.25">
      <c r="A374" s="10"/>
      <c r="B374" s="10"/>
      <c r="C374" s="11"/>
      <c r="D374" s="24"/>
      <c r="E374" s="31"/>
      <c r="F374" s="25"/>
      <c r="G374" s="13"/>
      <c r="H374" s="13"/>
      <c r="I374" s="18"/>
      <c r="J374" s="18"/>
      <c r="K374" s="18"/>
      <c r="L374" s="14"/>
      <c r="M374" s="38"/>
      <c r="N374" s="12"/>
      <c r="O374" s="12"/>
      <c r="P374" s="18"/>
      <c r="Q374" s="14"/>
      <c r="R374" s="31"/>
      <c r="S374" s="52"/>
      <c r="T374" s="53"/>
      <c r="U374" s="18"/>
      <c r="V374" s="10"/>
      <c r="W374" s="75"/>
      <c r="X374" s="73"/>
      <c r="Y374" s="73"/>
      <c r="Z374" s="62"/>
      <c r="AA374" s="10"/>
      <c r="AB374" s="33"/>
      <c r="AC374" s="73"/>
      <c r="AD374" s="73"/>
      <c r="AE374" s="62"/>
      <c r="AF374" s="10"/>
      <c r="AG374" s="33"/>
      <c r="AH374" s="73"/>
      <c r="AI374" s="73"/>
      <c r="AJ374" s="72"/>
      <c r="AK374" s="10"/>
      <c r="AL374" s="18"/>
      <c r="AM374" s="17"/>
      <c r="AN374" s="17"/>
      <c r="AO374" s="31"/>
      <c r="AP374" s="10"/>
      <c r="AQ374" s="18"/>
      <c r="AR374" s="17"/>
      <c r="AS374" s="17"/>
      <c r="AT374" s="31"/>
      <c r="AU374" s="10"/>
      <c r="AV374" s="18"/>
      <c r="AW374" s="15"/>
      <c r="AX374" s="16"/>
      <c r="AY374" s="16"/>
      <c r="AZ374" s="16"/>
      <c r="BA374" s="60"/>
      <c r="BB374" s="69"/>
      <c r="BC374" s="69"/>
      <c r="BE374" s="69"/>
      <c r="BF374" s="69"/>
      <c r="BG374" s="69"/>
      <c r="BH374" s="69"/>
      <c r="BI374" s="62"/>
      <c r="BJ374" s="69"/>
      <c r="BK374" s="69"/>
      <c r="BL374" s="69"/>
      <c r="BM374" s="69"/>
      <c r="BO374" s="38"/>
      <c r="BP374" s="38"/>
      <c r="BQ374" s="38"/>
      <c r="BR374" s="38"/>
      <c r="BS374" s="18"/>
      <c r="BT374" s="18"/>
      <c r="BU374" s="18"/>
      <c r="BV374" s="90"/>
      <c r="BW374" s="18"/>
      <c r="BX374" s="18"/>
      <c r="BY374" s="33"/>
      <c r="BZ374" s="34"/>
      <c r="CP374" s="24"/>
    </row>
    <row r="375" spans="1:94" ht="15.75" customHeight="1" x14ac:dyDescent="0.25">
      <c r="A375" s="10"/>
      <c r="B375" s="10"/>
      <c r="C375" s="11"/>
      <c r="D375" s="24"/>
      <c r="E375" s="31"/>
      <c r="F375" s="25"/>
      <c r="G375" s="13"/>
      <c r="H375" s="13"/>
      <c r="I375" s="18"/>
      <c r="J375" s="18"/>
      <c r="K375" s="18"/>
      <c r="L375" s="14"/>
      <c r="M375" s="38"/>
      <c r="N375" s="12"/>
      <c r="O375" s="12"/>
      <c r="P375" s="18"/>
      <c r="Q375" s="14"/>
      <c r="R375" s="31"/>
      <c r="S375" s="52"/>
      <c r="T375" s="53"/>
      <c r="U375" s="18"/>
      <c r="V375" s="10"/>
      <c r="W375" s="75"/>
      <c r="X375" s="73"/>
      <c r="Y375" s="73"/>
      <c r="Z375" s="62"/>
      <c r="AA375" s="10"/>
      <c r="AB375" s="33"/>
      <c r="AC375" s="73"/>
      <c r="AD375" s="73"/>
      <c r="AE375" s="62"/>
      <c r="AF375" s="10"/>
      <c r="AG375" s="33"/>
      <c r="AH375" s="73"/>
      <c r="AI375" s="73"/>
      <c r="AJ375" s="72"/>
      <c r="AK375" s="10"/>
      <c r="AL375" s="18"/>
      <c r="AM375" s="17"/>
      <c r="AN375" s="17"/>
      <c r="AO375" s="31"/>
      <c r="AP375" s="10"/>
      <c r="AQ375" s="18"/>
      <c r="AR375" s="17"/>
      <c r="AS375" s="17"/>
      <c r="AT375" s="31"/>
      <c r="AU375" s="10"/>
      <c r="AV375" s="18"/>
      <c r="AW375" s="15"/>
      <c r="AX375" s="16"/>
      <c r="AY375" s="16"/>
      <c r="AZ375" s="16"/>
      <c r="BA375" s="60"/>
      <c r="BB375" s="69"/>
      <c r="BC375" s="69"/>
      <c r="BE375" s="69"/>
      <c r="BF375" s="69"/>
      <c r="BG375" s="69"/>
      <c r="BH375" s="69"/>
      <c r="BI375" s="62"/>
      <c r="BJ375" s="69"/>
      <c r="BK375" s="69"/>
      <c r="BL375" s="69"/>
      <c r="BM375" s="69"/>
      <c r="BO375" s="38"/>
      <c r="BP375" s="38"/>
      <c r="BQ375" s="38"/>
      <c r="BR375" s="38"/>
      <c r="BS375" s="18"/>
      <c r="BT375" s="18"/>
      <c r="BU375" s="18"/>
      <c r="BV375" s="90"/>
      <c r="BW375" s="18"/>
      <c r="BX375" s="18"/>
      <c r="BY375" s="33"/>
      <c r="BZ375" s="34"/>
      <c r="CP375" s="24"/>
    </row>
    <row r="376" spans="1:94" ht="15.75" customHeight="1" x14ac:dyDescent="0.25">
      <c r="A376" s="10"/>
      <c r="B376" s="10"/>
      <c r="C376" s="11"/>
      <c r="D376" s="24"/>
      <c r="E376" s="31"/>
      <c r="F376" s="25"/>
      <c r="G376" s="13"/>
      <c r="H376" s="13"/>
      <c r="I376" s="18"/>
      <c r="J376" s="18"/>
      <c r="K376" s="18"/>
      <c r="L376" s="14"/>
      <c r="M376" s="38"/>
      <c r="N376" s="12"/>
      <c r="O376" s="12"/>
      <c r="P376" s="18"/>
      <c r="Q376" s="14"/>
      <c r="R376" s="31"/>
      <c r="S376" s="52"/>
      <c r="T376" s="53"/>
      <c r="U376" s="18"/>
      <c r="V376" s="10"/>
      <c r="W376" s="75"/>
      <c r="X376" s="73"/>
      <c r="Y376" s="73"/>
      <c r="Z376" s="62"/>
      <c r="AA376" s="10"/>
      <c r="AB376" s="33"/>
      <c r="AC376" s="73"/>
      <c r="AD376" s="73"/>
      <c r="AE376" s="62"/>
      <c r="AF376" s="10"/>
      <c r="AG376" s="33"/>
      <c r="AH376" s="73"/>
      <c r="AI376" s="73"/>
      <c r="AJ376" s="72"/>
      <c r="AK376" s="10"/>
      <c r="AL376" s="18"/>
      <c r="AM376" s="17"/>
      <c r="AN376" s="17"/>
      <c r="AO376" s="31"/>
      <c r="AP376" s="10"/>
      <c r="AQ376" s="18"/>
      <c r="AR376" s="17"/>
      <c r="AS376" s="17"/>
      <c r="AT376" s="31"/>
      <c r="AU376" s="10"/>
      <c r="AV376" s="18"/>
      <c r="AW376" s="15"/>
      <c r="AX376" s="16"/>
      <c r="AY376" s="16"/>
      <c r="AZ376" s="16"/>
      <c r="BA376" s="60"/>
      <c r="BB376" s="69"/>
      <c r="BC376" s="69"/>
      <c r="BE376" s="69"/>
      <c r="BF376" s="69"/>
      <c r="BG376" s="69"/>
      <c r="BH376" s="69"/>
      <c r="BI376" s="62"/>
      <c r="BJ376" s="69"/>
      <c r="BK376" s="69"/>
      <c r="BL376" s="69"/>
      <c r="BM376" s="69"/>
      <c r="BO376" s="38"/>
      <c r="BP376" s="38"/>
      <c r="BQ376" s="38"/>
      <c r="BR376" s="38"/>
      <c r="BS376" s="18"/>
      <c r="BT376" s="18"/>
      <c r="BU376" s="18"/>
      <c r="BV376" s="90"/>
      <c r="BW376" s="18"/>
      <c r="BX376" s="18"/>
      <c r="BY376" s="33"/>
      <c r="BZ376" s="34"/>
      <c r="CP376" s="24"/>
    </row>
    <row r="377" spans="1:94" ht="15.75" customHeight="1" x14ac:dyDescent="0.25">
      <c r="A377" s="10"/>
      <c r="B377" s="10"/>
      <c r="C377" s="11"/>
      <c r="D377" s="24"/>
      <c r="E377" s="31"/>
      <c r="F377" s="25"/>
      <c r="G377" s="13"/>
      <c r="H377" s="13"/>
      <c r="I377" s="18"/>
      <c r="J377" s="18"/>
      <c r="K377" s="18"/>
      <c r="L377" s="14"/>
      <c r="M377" s="38"/>
      <c r="N377" s="12"/>
      <c r="O377" s="12"/>
      <c r="P377" s="18"/>
      <c r="Q377" s="14"/>
      <c r="R377" s="31"/>
      <c r="S377" s="52"/>
      <c r="T377" s="53"/>
      <c r="U377" s="18"/>
      <c r="V377" s="10"/>
      <c r="W377" s="75"/>
      <c r="X377" s="73"/>
      <c r="Y377" s="73"/>
      <c r="Z377" s="62"/>
      <c r="AA377" s="10"/>
      <c r="AB377" s="33"/>
      <c r="AC377" s="73"/>
      <c r="AD377" s="73"/>
      <c r="AE377" s="62"/>
      <c r="AF377" s="10"/>
      <c r="AG377" s="33"/>
      <c r="AH377" s="73"/>
      <c r="AI377" s="73"/>
      <c r="AJ377" s="72"/>
      <c r="AK377" s="10"/>
      <c r="AL377" s="18"/>
      <c r="AM377" s="17"/>
      <c r="AN377" s="17"/>
      <c r="AO377" s="31"/>
      <c r="AP377" s="10"/>
      <c r="AQ377" s="18"/>
      <c r="AR377" s="17"/>
      <c r="AS377" s="17"/>
      <c r="AT377" s="31"/>
      <c r="AU377" s="10"/>
      <c r="AV377" s="18"/>
      <c r="AW377" s="15"/>
      <c r="AX377" s="16"/>
      <c r="AY377" s="16"/>
      <c r="AZ377" s="16"/>
      <c r="BA377" s="60"/>
      <c r="BB377" s="69"/>
      <c r="BC377" s="69"/>
      <c r="BE377" s="69"/>
      <c r="BF377" s="69"/>
      <c r="BG377" s="69"/>
      <c r="BH377" s="69"/>
      <c r="BI377" s="62"/>
      <c r="BJ377" s="69"/>
      <c r="BK377" s="69"/>
      <c r="BL377" s="69"/>
      <c r="BM377" s="69"/>
      <c r="BO377" s="38"/>
      <c r="BP377" s="38"/>
      <c r="BQ377" s="38"/>
      <c r="BR377" s="38"/>
      <c r="BS377" s="18"/>
      <c r="BT377" s="18"/>
      <c r="BU377" s="18"/>
      <c r="BV377" s="90"/>
      <c r="BW377" s="18"/>
      <c r="BX377" s="18"/>
      <c r="BY377" s="33"/>
      <c r="BZ377" s="34"/>
      <c r="CP377" s="24"/>
    </row>
    <row r="378" spans="1:94" ht="15.75" customHeight="1" x14ac:dyDescent="0.25">
      <c r="A378" s="10"/>
      <c r="B378" s="10"/>
      <c r="C378" s="11"/>
      <c r="D378" s="24"/>
      <c r="E378" s="31"/>
      <c r="F378" s="25"/>
      <c r="G378" s="12"/>
      <c r="H378" s="12"/>
      <c r="I378" s="18"/>
      <c r="J378" s="18"/>
      <c r="K378" s="18"/>
      <c r="L378" s="10"/>
      <c r="M378" s="39"/>
      <c r="N378" s="10"/>
      <c r="O378" s="10"/>
      <c r="P378" s="18"/>
      <c r="Q378" s="10"/>
      <c r="R378" s="31"/>
      <c r="S378" s="10"/>
      <c r="T378" s="10"/>
      <c r="U378" s="18"/>
      <c r="V378" s="10"/>
      <c r="W378" s="75"/>
      <c r="X378" s="70"/>
      <c r="Y378" s="70"/>
      <c r="Z378" s="62"/>
      <c r="AA378" s="10"/>
      <c r="AB378" s="33"/>
      <c r="AC378" s="76"/>
      <c r="AD378" s="76"/>
      <c r="AE378" s="62"/>
      <c r="AF378" s="10"/>
      <c r="AG378" s="33"/>
      <c r="AH378" s="70"/>
      <c r="AI378" s="70"/>
      <c r="AJ378" s="72"/>
      <c r="AK378" s="10"/>
      <c r="AL378" s="18"/>
      <c r="AM378" s="10"/>
      <c r="AN378" s="10"/>
      <c r="AO378" s="31"/>
      <c r="AP378" s="10"/>
      <c r="AQ378" s="18"/>
      <c r="AR378" s="10"/>
      <c r="AS378" s="10"/>
      <c r="AT378" s="31"/>
      <c r="AU378" s="10"/>
      <c r="AV378" s="18"/>
      <c r="AW378" s="10"/>
      <c r="AX378" s="10"/>
      <c r="AY378" s="10"/>
      <c r="AZ378" s="10"/>
      <c r="BA378" s="11"/>
      <c r="BB378" s="76"/>
      <c r="BC378" s="70"/>
      <c r="BE378" s="70"/>
      <c r="BF378" s="70"/>
      <c r="BG378" s="70"/>
      <c r="BH378" s="70"/>
      <c r="BI378" s="62"/>
      <c r="BJ378" s="70"/>
      <c r="BK378" s="70"/>
      <c r="BL378" s="70"/>
      <c r="BM378" s="70"/>
      <c r="BO378" s="38"/>
      <c r="BP378" s="38"/>
      <c r="BQ378" s="38"/>
      <c r="BR378" s="38"/>
      <c r="BS378" s="18"/>
      <c r="BT378" s="18"/>
      <c r="BU378" s="18"/>
      <c r="BV378" s="90"/>
      <c r="BW378" s="18"/>
      <c r="BX378" s="18"/>
      <c r="BY378" s="33"/>
      <c r="BZ378" s="34"/>
      <c r="CP378" s="24"/>
    </row>
    <row r="379" spans="1:94" ht="15.75" customHeight="1" x14ac:dyDescent="0.25">
      <c r="A379" s="10"/>
      <c r="B379" s="10"/>
      <c r="C379" s="11"/>
      <c r="D379" s="24"/>
      <c r="E379" s="31"/>
      <c r="F379" s="25"/>
      <c r="G379" s="12"/>
      <c r="H379" s="12"/>
      <c r="I379" s="18"/>
      <c r="J379" s="18"/>
      <c r="K379" s="18"/>
      <c r="L379" s="10"/>
      <c r="M379" s="39"/>
      <c r="N379" s="10"/>
      <c r="O379" s="10"/>
      <c r="P379" s="18"/>
      <c r="Q379" s="10"/>
      <c r="R379" s="31"/>
      <c r="S379" s="10"/>
      <c r="T379" s="10"/>
      <c r="U379" s="18"/>
      <c r="V379" s="10"/>
      <c r="W379" s="75"/>
      <c r="X379" s="70"/>
      <c r="Y379" s="70"/>
      <c r="Z379" s="62"/>
      <c r="AA379" s="10"/>
      <c r="AB379" s="33"/>
      <c r="AC379" s="76"/>
      <c r="AD379" s="76"/>
      <c r="AE379" s="62"/>
      <c r="AF379" s="10"/>
      <c r="AG379" s="33"/>
      <c r="AH379" s="70"/>
      <c r="AI379" s="70"/>
      <c r="AJ379" s="72"/>
      <c r="AK379" s="10"/>
      <c r="AL379" s="18"/>
      <c r="AM379" s="10"/>
      <c r="AN379" s="10"/>
      <c r="AO379" s="31"/>
      <c r="AP379" s="10"/>
      <c r="AQ379" s="18"/>
      <c r="AR379" s="10"/>
      <c r="AS379" s="10"/>
      <c r="AT379" s="31"/>
      <c r="AU379" s="10"/>
      <c r="AV379" s="18"/>
      <c r="AW379" s="10"/>
      <c r="AX379" s="10"/>
      <c r="AY379" s="10"/>
      <c r="AZ379" s="10"/>
      <c r="BA379" s="11"/>
      <c r="BB379" s="76"/>
      <c r="BC379" s="70"/>
      <c r="BE379" s="70"/>
      <c r="BF379" s="70"/>
      <c r="BG379" s="70"/>
      <c r="BH379" s="70"/>
      <c r="BI379" s="62"/>
      <c r="BJ379" s="70"/>
      <c r="BK379" s="70"/>
      <c r="BL379" s="70"/>
      <c r="BM379" s="70"/>
      <c r="BO379" s="38"/>
      <c r="BP379" s="38"/>
      <c r="BQ379" s="38"/>
      <c r="BR379" s="38"/>
      <c r="BS379" s="18"/>
      <c r="BT379" s="18"/>
      <c r="BU379" s="18"/>
      <c r="BV379" s="90"/>
      <c r="BW379" s="18"/>
      <c r="BX379" s="18"/>
      <c r="BY379" s="33"/>
      <c r="BZ379" s="34"/>
      <c r="CP379" s="24"/>
    </row>
    <row r="380" spans="1:94" ht="15.75" customHeight="1" x14ac:dyDescent="0.25">
      <c r="A380" s="10"/>
      <c r="B380" s="10"/>
      <c r="C380" s="11"/>
      <c r="D380" s="24"/>
      <c r="E380" s="31"/>
      <c r="F380" s="25"/>
      <c r="G380" s="12"/>
      <c r="H380" s="12"/>
      <c r="I380" s="18"/>
      <c r="J380" s="18"/>
      <c r="K380" s="18"/>
      <c r="L380" s="10"/>
      <c r="M380" s="39"/>
      <c r="N380" s="10"/>
      <c r="O380" s="10"/>
      <c r="P380" s="18"/>
      <c r="Q380" s="10"/>
      <c r="R380" s="31"/>
      <c r="S380" s="10"/>
      <c r="T380" s="10"/>
      <c r="U380" s="18"/>
      <c r="V380" s="10"/>
      <c r="W380" s="75"/>
      <c r="X380" s="70"/>
      <c r="Y380" s="70"/>
      <c r="Z380" s="62"/>
      <c r="AA380" s="10"/>
      <c r="AB380" s="33"/>
      <c r="AC380" s="76"/>
      <c r="AD380" s="76"/>
      <c r="AE380" s="62"/>
      <c r="AF380" s="10"/>
      <c r="AG380" s="33"/>
      <c r="AH380" s="70"/>
      <c r="AI380" s="70"/>
      <c r="AJ380" s="72"/>
      <c r="AK380" s="10"/>
      <c r="AL380" s="18"/>
      <c r="AM380" s="10"/>
      <c r="AN380" s="10"/>
      <c r="AO380" s="31"/>
      <c r="AP380" s="10"/>
      <c r="AQ380" s="18"/>
      <c r="AR380" s="10"/>
      <c r="AS380" s="10"/>
      <c r="AT380" s="31"/>
      <c r="AU380" s="10"/>
      <c r="AV380" s="18"/>
      <c r="AW380" s="10"/>
      <c r="AX380" s="10"/>
      <c r="AY380" s="10"/>
      <c r="AZ380" s="10"/>
      <c r="BA380" s="11"/>
      <c r="BB380" s="76"/>
      <c r="BC380" s="70"/>
      <c r="BE380" s="70"/>
      <c r="BF380" s="70"/>
      <c r="BG380" s="70"/>
      <c r="BH380" s="70"/>
      <c r="BI380" s="62"/>
      <c r="BJ380" s="70"/>
      <c r="BK380" s="70"/>
      <c r="BL380" s="70"/>
      <c r="BM380" s="70"/>
      <c r="BO380" s="38"/>
      <c r="BP380" s="38"/>
      <c r="BQ380" s="38"/>
      <c r="BR380" s="38"/>
      <c r="BS380" s="18"/>
      <c r="BT380" s="18"/>
      <c r="BU380" s="18"/>
      <c r="BV380" s="90"/>
      <c r="BW380" s="18"/>
      <c r="BX380" s="18"/>
      <c r="BY380" s="33"/>
      <c r="BZ380" s="34"/>
      <c r="CP380" s="24"/>
    </row>
    <row r="381" spans="1:94" ht="15.75" customHeight="1" x14ac:dyDescent="0.25">
      <c r="A381" s="10"/>
      <c r="B381" s="10"/>
      <c r="C381" s="11"/>
      <c r="D381" s="24"/>
      <c r="E381" s="31"/>
      <c r="F381" s="25"/>
      <c r="G381" s="12"/>
      <c r="H381" s="12"/>
      <c r="I381" s="18"/>
      <c r="J381" s="18"/>
      <c r="K381" s="18"/>
      <c r="L381" s="10"/>
      <c r="M381" s="39"/>
      <c r="N381" s="10"/>
      <c r="O381" s="10"/>
      <c r="P381" s="18"/>
      <c r="Q381" s="10"/>
      <c r="R381" s="31"/>
      <c r="S381" s="10"/>
      <c r="T381" s="10"/>
      <c r="U381" s="18"/>
      <c r="V381" s="10"/>
      <c r="W381" s="75"/>
      <c r="X381" s="70"/>
      <c r="Y381" s="70"/>
      <c r="Z381" s="62"/>
      <c r="AA381" s="10"/>
      <c r="AB381" s="33"/>
      <c r="AC381" s="76"/>
      <c r="AD381" s="76"/>
      <c r="AE381" s="62"/>
      <c r="AF381" s="10"/>
      <c r="AG381" s="33"/>
      <c r="AH381" s="70"/>
      <c r="AI381" s="70"/>
      <c r="AJ381" s="72"/>
      <c r="AK381" s="10"/>
      <c r="AL381" s="18"/>
      <c r="AM381" s="10"/>
      <c r="AN381" s="10"/>
      <c r="AO381" s="31"/>
      <c r="AP381" s="10"/>
      <c r="AQ381" s="18"/>
      <c r="AR381" s="10"/>
      <c r="AS381" s="10"/>
      <c r="AT381" s="31"/>
      <c r="AU381" s="10"/>
      <c r="AV381" s="18"/>
      <c r="AW381" s="10"/>
      <c r="AX381" s="10"/>
      <c r="AY381" s="10"/>
      <c r="AZ381" s="10"/>
      <c r="BA381" s="11"/>
      <c r="BB381" s="76"/>
      <c r="BC381" s="70"/>
      <c r="BE381" s="70"/>
      <c r="BF381" s="70"/>
      <c r="BG381" s="70"/>
      <c r="BH381" s="70"/>
      <c r="BI381" s="62"/>
      <c r="BJ381" s="70"/>
      <c r="BK381" s="70"/>
      <c r="BL381" s="70"/>
      <c r="BM381" s="70"/>
      <c r="BO381" s="38"/>
      <c r="BP381" s="38"/>
      <c r="BQ381" s="38"/>
      <c r="BR381" s="38"/>
      <c r="BS381" s="18"/>
      <c r="BT381" s="18"/>
      <c r="BU381" s="18"/>
      <c r="BV381" s="90"/>
      <c r="BW381" s="18"/>
      <c r="BX381" s="18"/>
      <c r="BY381" s="33"/>
      <c r="BZ381" s="34"/>
      <c r="CP381" s="24"/>
    </row>
    <row r="382" spans="1:94" ht="15.75" customHeight="1" x14ac:dyDescent="0.25">
      <c r="A382" s="10"/>
      <c r="B382" s="10"/>
      <c r="C382" s="11"/>
      <c r="D382" s="24"/>
      <c r="E382" s="31"/>
      <c r="F382" s="25"/>
      <c r="G382" s="12"/>
      <c r="H382" s="12"/>
      <c r="I382" s="18"/>
      <c r="J382" s="18"/>
      <c r="K382" s="18"/>
      <c r="L382" s="10"/>
      <c r="M382" s="39"/>
      <c r="N382" s="10"/>
      <c r="O382" s="10"/>
      <c r="P382" s="18"/>
      <c r="Q382" s="10"/>
      <c r="R382" s="31"/>
      <c r="S382" s="10"/>
      <c r="T382" s="10"/>
      <c r="U382" s="18"/>
      <c r="V382" s="10"/>
      <c r="W382" s="75"/>
      <c r="X382" s="70"/>
      <c r="Y382" s="70"/>
      <c r="Z382" s="62"/>
      <c r="AA382" s="10"/>
      <c r="AB382" s="33"/>
      <c r="AC382" s="76"/>
      <c r="AD382" s="76"/>
      <c r="AE382" s="62"/>
      <c r="AF382" s="10"/>
      <c r="AG382" s="33"/>
      <c r="AH382" s="70"/>
      <c r="AI382" s="70"/>
      <c r="AJ382" s="72"/>
      <c r="AK382" s="10"/>
      <c r="AL382" s="18"/>
      <c r="AM382" s="10"/>
      <c r="AN382" s="10"/>
      <c r="AO382" s="31"/>
      <c r="AP382" s="10"/>
      <c r="AQ382" s="18"/>
      <c r="AR382" s="10"/>
      <c r="AS382" s="10"/>
      <c r="AT382" s="31"/>
      <c r="AU382" s="10"/>
      <c r="AV382" s="18"/>
      <c r="AW382" s="10"/>
      <c r="AX382" s="10"/>
      <c r="AY382" s="10"/>
      <c r="AZ382" s="10"/>
      <c r="BA382" s="11"/>
      <c r="BB382" s="76"/>
      <c r="BC382" s="70"/>
      <c r="BE382" s="70"/>
      <c r="BF382" s="70"/>
      <c r="BG382" s="70"/>
      <c r="BH382" s="70"/>
      <c r="BI382" s="62"/>
      <c r="BJ382" s="70"/>
      <c r="BK382" s="70"/>
      <c r="BL382" s="70"/>
      <c r="BM382" s="70"/>
      <c r="BO382" s="38"/>
      <c r="BP382" s="38"/>
      <c r="BQ382" s="38"/>
      <c r="BR382" s="38"/>
      <c r="BS382" s="18"/>
      <c r="BT382" s="18"/>
      <c r="BU382" s="18"/>
      <c r="BV382" s="90"/>
      <c r="BW382" s="18"/>
      <c r="BX382" s="18"/>
      <c r="BY382" s="33"/>
      <c r="BZ382" s="34"/>
      <c r="CP382" s="24"/>
    </row>
    <row r="383" spans="1:94" ht="15.75" customHeight="1" x14ac:dyDescent="0.25">
      <c r="A383" s="10"/>
      <c r="B383" s="10"/>
      <c r="C383" s="11"/>
      <c r="D383" s="24"/>
      <c r="E383" s="31"/>
      <c r="F383" s="25"/>
      <c r="G383" s="12"/>
      <c r="H383" s="12"/>
      <c r="I383" s="18"/>
      <c r="J383" s="18"/>
      <c r="K383" s="18"/>
      <c r="L383" s="10"/>
      <c r="M383" s="39"/>
      <c r="N383" s="10"/>
      <c r="O383" s="10"/>
      <c r="P383" s="18"/>
      <c r="Q383" s="10"/>
      <c r="R383" s="31"/>
      <c r="S383" s="10"/>
      <c r="T383" s="10"/>
      <c r="U383" s="18"/>
      <c r="V383" s="10"/>
      <c r="W383" s="75"/>
      <c r="X383" s="70"/>
      <c r="Y383" s="70"/>
      <c r="Z383" s="62"/>
      <c r="AA383" s="10"/>
      <c r="AB383" s="33"/>
      <c r="AC383" s="76"/>
      <c r="AD383" s="76"/>
      <c r="AE383" s="62"/>
      <c r="AF383" s="10"/>
      <c r="AG383" s="33"/>
      <c r="AH383" s="70"/>
      <c r="AI383" s="70"/>
      <c r="AJ383" s="72"/>
      <c r="AK383" s="10"/>
      <c r="AL383" s="18"/>
      <c r="AM383" s="10"/>
      <c r="AN383" s="10"/>
      <c r="AO383" s="31"/>
      <c r="AP383" s="10"/>
      <c r="AQ383" s="18"/>
      <c r="AR383" s="10"/>
      <c r="AS383" s="10"/>
      <c r="AT383" s="31"/>
      <c r="AU383" s="10"/>
      <c r="AV383" s="18"/>
      <c r="AW383" s="10"/>
      <c r="AX383" s="10"/>
      <c r="AY383" s="10"/>
      <c r="AZ383" s="10"/>
      <c r="BA383" s="11"/>
      <c r="BB383" s="76"/>
      <c r="BC383" s="70"/>
      <c r="BE383" s="70"/>
      <c r="BF383" s="70"/>
      <c r="BG383" s="70"/>
      <c r="BH383" s="70"/>
      <c r="BI383" s="62"/>
      <c r="BJ383" s="70"/>
      <c r="BK383" s="70"/>
      <c r="BL383" s="70"/>
      <c r="BM383" s="70"/>
      <c r="BO383" s="38"/>
      <c r="BP383" s="38"/>
      <c r="BQ383" s="38"/>
      <c r="BR383" s="38"/>
      <c r="BS383" s="18"/>
      <c r="BT383" s="18"/>
      <c r="BU383" s="18"/>
      <c r="BV383" s="90"/>
      <c r="BW383" s="18"/>
      <c r="BX383" s="18"/>
      <c r="BY383" s="33"/>
      <c r="BZ383" s="34"/>
      <c r="CP383" s="24"/>
    </row>
    <row r="384" spans="1:94" ht="15.75" customHeight="1" x14ac:dyDescent="0.25">
      <c r="A384" s="10"/>
      <c r="B384" s="10"/>
      <c r="C384" s="11"/>
      <c r="D384" s="24"/>
      <c r="E384" s="31"/>
      <c r="F384" s="25"/>
      <c r="G384" s="12"/>
      <c r="H384" s="12"/>
      <c r="I384" s="18"/>
      <c r="J384" s="18"/>
      <c r="K384" s="18"/>
      <c r="L384" s="10"/>
      <c r="M384" s="39"/>
      <c r="N384" s="10"/>
      <c r="O384" s="10"/>
      <c r="P384" s="18"/>
      <c r="Q384" s="10"/>
      <c r="R384" s="31"/>
      <c r="S384" s="10"/>
      <c r="T384" s="10"/>
      <c r="U384" s="18"/>
      <c r="V384" s="10"/>
      <c r="W384" s="75"/>
      <c r="X384" s="70"/>
      <c r="Y384" s="70"/>
      <c r="Z384" s="62"/>
      <c r="AA384" s="10"/>
      <c r="AB384" s="33"/>
      <c r="AC384" s="76"/>
      <c r="AD384" s="76"/>
      <c r="AE384" s="62"/>
      <c r="AF384" s="10"/>
      <c r="AG384" s="33"/>
      <c r="AH384" s="70"/>
      <c r="AI384" s="70"/>
      <c r="AJ384" s="72"/>
      <c r="AK384" s="10"/>
      <c r="AL384" s="18"/>
      <c r="AM384" s="10"/>
      <c r="AN384" s="10"/>
      <c r="AO384" s="31"/>
      <c r="AP384" s="10"/>
      <c r="AQ384" s="18"/>
      <c r="AR384" s="10"/>
      <c r="AS384" s="10"/>
      <c r="AT384" s="31"/>
      <c r="AU384" s="10"/>
      <c r="AV384" s="18"/>
      <c r="AW384" s="10"/>
      <c r="AX384" s="10"/>
      <c r="AY384" s="10"/>
      <c r="AZ384" s="10"/>
      <c r="BA384" s="11"/>
      <c r="BB384" s="76"/>
      <c r="BC384" s="70"/>
      <c r="BE384" s="70"/>
      <c r="BF384" s="70"/>
      <c r="BG384" s="70"/>
      <c r="BH384" s="70"/>
      <c r="BI384" s="62"/>
      <c r="BJ384" s="70"/>
      <c r="BK384" s="70"/>
      <c r="BL384" s="70"/>
      <c r="BM384" s="70"/>
      <c r="BO384" s="38"/>
      <c r="BP384" s="38"/>
      <c r="BQ384" s="38"/>
      <c r="BR384" s="38"/>
      <c r="BS384" s="18"/>
      <c r="BT384" s="18"/>
      <c r="BU384" s="18"/>
      <c r="BV384" s="90"/>
      <c r="BW384" s="18"/>
      <c r="BX384" s="18"/>
      <c r="BY384" s="33"/>
      <c r="BZ384" s="34"/>
      <c r="CP384" s="24"/>
    </row>
    <row r="385" spans="1:94" ht="15.75" customHeight="1" x14ac:dyDescent="0.25">
      <c r="A385" s="10"/>
      <c r="B385" s="10"/>
      <c r="C385" s="11"/>
      <c r="D385" s="24"/>
      <c r="E385" s="31"/>
      <c r="F385" s="25"/>
      <c r="G385" s="12"/>
      <c r="H385" s="12"/>
      <c r="I385" s="18"/>
      <c r="J385" s="18"/>
      <c r="K385" s="18"/>
      <c r="L385" s="10"/>
      <c r="M385" s="39"/>
      <c r="N385" s="10"/>
      <c r="O385" s="10"/>
      <c r="P385" s="18"/>
      <c r="Q385" s="10"/>
      <c r="R385" s="31"/>
      <c r="S385" s="10"/>
      <c r="T385" s="10"/>
      <c r="U385" s="18"/>
      <c r="V385" s="10"/>
      <c r="W385" s="75"/>
      <c r="X385" s="70"/>
      <c r="Y385" s="70"/>
      <c r="Z385" s="62"/>
      <c r="AA385" s="10"/>
      <c r="AB385" s="33"/>
      <c r="AC385" s="76"/>
      <c r="AD385" s="76"/>
      <c r="AE385" s="62"/>
      <c r="AF385" s="10"/>
      <c r="AG385" s="33"/>
      <c r="AH385" s="70"/>
      <c r="AI385" s="70"/>
      <c r="AJ385" s="72"/>
      <c r="AK385" s="10"/>
      <c r="AL385" s="18"/>
      <c r="AM385" s="10"/>
      <c r="AN385" s="10"/>
      <c r="AO385" s="31"/>
      <c r="AP385" s="10"/>
      <c r="AQ385" s="18"/>
      <c r="AR385" s="10"/>
      <c r="AS385" s="10"/>
      <c r="AT385" s="31"/>
      <c r="AU385" s="10"/>
      <c r="AV385" s="18"/>
      <c r="AW385" s="10"/>
      <c r="AX385" s="10"/>
      <c r="AY385" s="10"/>
      <c r="AZ385" s="10"/>
      <c r="BA385" s="11"/>
      <c r="BB385" s="76"/>
      <c r="BC385" s="70"/>
      <c r="BE385" s="70"/>
      <c r="BF385" s="70"/>
      <c r="BG385" s="70"/>
      <c r="BH385" s="70"/>
      <c r="BI385" s="62"/>
      <c r="BJ385" s="70"/>
      <c r="BK385" s="70"/>
      <c r="BL385" s="70"/>
      <c r="BM385" s="70"/>
      <c r="BO385" s="38"/>
      <c r="BP385" s="38"/>
      <c r="BQ385" s="38"/>
      <c r="BR385" s="38"/>
      <c r="BS385" s="18"/>
      <c r="BT385" s="18"/>
      <c r="BU385" s="18"/>
      <c r="BV385" s="90"/>
      <c r="BW385" s="18"/>
      <c r="BX385" s="18"/>
      <c r="BY385" s="33"/>
      <c r="BZ385" s="34"/>
      <c r="CP385" s="24"/>
    </row>
    <row r="386" spans="1:94" ht="15.75" customHeight="1" x14ac:dyDescent="0.25">
      <c r="A386" s="10"/>
      <c r="B386" s="10"/>
      <c r="C386" s="11"/>
      <c r="D386" s="24"/>
      <c r="E386" s="31"/>
      <c r="F386" s="25"/>
      <c r="G386" s="12"/>
      <c r="H386" s="12"/>
      <c r="I386" s="18"/>
      <c r="J386" s="18"/>
      <c r="K386" s="18"/>
      <c r="L386" s="10"/>
      <c r="M386" s="39"/>
      <c r="N386" s="10"/>
      <c r="O386" s="10"/>
      <c r="P386" s="18"/>
      <c r="Q386" s="10"/>
      <c r="R386" s="31"/>
      <c r="S386" s="10"/>
      <c r="T386" s="10"/>
      <c r="U386" s="18"/>
      <c r="V386" s="10"/>
      <c r="W386" s="75"/>
      <c r="X386" s="70"/>
      <c r="Y386" s="70"/>
      <c r="Z386" s="62"/>
      <c r="AA386" s="10"/>
      <c r="AB386" s="33"/>
      <c r="AC386" s="76"/>
      <c r="AD386" s="76"/>
      <c r="AE386" s="62"/>
      <c r="AF386" s="10"/>
      <c r="AG386" s="33"/>
      <c r="AH386" s="70"/>
      <c r="AI386" s="70"/>
      <c r="AJ386" s="72"/>
      <c r="AK386" s="10"/>
      <c r="AL386" s="18"/>
      <c r="AM386" s="10"/>
      <c r="AN386" s="10"/>
      <c r="AO386" s="31"/>
      <c r="AP386" s="10"/>
      <c r="AQ386" s="18"/>
      <c r="AR386" s="10"/>
      <c r="AS386" s="10"/>
      <c r="AT386" s="31"/>
      <c r="AU386" s="10"/>
      <c r="AV386" s="18"/>
      <c r="AW386" s="10"/>
      <c r="AX386" s="10"/>
      <c r="AY386" s="10"/>
      <c r="AZ386" s="10"/>
      <c r="BA386" s="11"/>
      <c r="BB386" s="76"/>
      <c r="BC386" s="70"/>
      <c r="BE386" s="70"/>
      <c r="BF386" s="70"/>
      <c r="BG386" s="70"/>
      <c r="BH386" s="70"/>
      <c r="BI386" s="62"/>
      <c r="BJ386" s="70"/>
      <c r="BK386" s="70"/>
      <c r="BL386" s="70"/>
      <c r="BM386" s="70"/>
      <c r="BO386" s="38"/>
      <c r="BP386" s="38"/>
      <c r="BQ386" s="38"/>
      <c r="BR386" s="38"/>
      <c r="BS386" s="18"/>
      <c r="BT386" s="18"/>
      <c r="BU386" s="18"/>
      <c r="BV386" s="90"/>
      <c r="BW386" s="18"/>
      <c r="BX386" s="18"/>
      <c r="BY386" s="33"/>
      <c r="BZ386" s="34"/>
      <c r="CP386" s="24"/>
    </row>
    <row r="387" spans="1:94" ht="15.75" customHeight="1" x14ac:dyDescent="0.25">
      <c r="A387" s="10"/>
      <c r="B387" s="10"/>
      <c r="C387" s="11"/>
      <c r="D387" s="24"/>
      <c r="E387" s="31"/>
      <c r="F387" s="25"/>
      <c r="G387" s="12"/>
      <c r="H387" s="12"/>
      <c r="I387" s="18"/>
      <c r="J387" s="18"/>
      <c r="K387" s="18"/>
      <c r="L387" s="10"/>
      <c r="M387" s="39"/>
      <c r="N387" s="10"/>
      <c r="O387" s="10"/>
      <c r="P387" s="18"/>
      <c r="Q387" s="10"/>
      <c r="R387" s="31"/>
      <c r="S387" s="10"/>
      <c r="T387" s="10"/>
      <c r="U387" s="18"/>
      <c r="V387" s="10"/>
      <c r="W387" s="75"/>
      <c r="X387" s="70"/>
      <c r="Y387" s="70"/>
      <c r="Z387" s="62"/>
      <c r="AA387" s="10"/>
      <c r="AB387" s="33"/>
      <c r="AC387" s="76"/>
      <c r="AD387" s="76"/>
      <c r="AE387" s="62"/>
      <c r="AF387" s="10"/>
      <c r="AG387" s="33"/>
      <c r="AH387" s="70"/>
      <c r="AI387" s="70"/>
      <c r="AJ387" s="72"/>
      <c r="AK387" s="10"/>
      <c r="AL387" s="18"/>
      <c r="AM387" s="10"/>
      <c r="AN387" s="10"/>
      <c r="AO387" s="31"/>
      <c r="AP387" s="10"/>
      <c r="AQ387" s="18"/>
      <c r="AR387" s="10"/>
      <c r="AS387" s="10"/>
      <c r="AT387" s="31"/>
      <c r="AU387" s="10"/>
      <c r="AV387" s="18"/>
      <c r="AW387" s="10"/>
      <c r="AX387" s="10"/>
      <c r="AY387" s="10"/>
      <c r="AZ387" s="10"/>
      <c r="BA387" s="11"/>
      <c r="BB387" s="76"/>
      <c r="BC387" s="70"/>
      <c r="BE387" s="70"/>
      <c r="BF387" s="70"/>
      <c r="BG387" s="70"/>
      <c r="BH387" s="70"/>
      <c r="BI387" s="62"/>
      <c r="BJ387" s="70"/>
      <c r="BK387" s="70"/>
      <c r="BL387" s="70"/>
      <c r="BM387" s="70"/>
      <c r="BO387" s="38"/>
      <c r="BP387" s="38"/>
      <c r="BQ387" s="38"/>
      <c r="BR387" s="38"/>
      <c r="BS387" s="18"/>
      <c r="BT387" s="18"/>
      <c r="BU387" s="18"/>
      <c r="BV387" s="90"/>
      <c r="BW387" s="18"/>
      <c r="BX387" s="18"/>
      <c r="BY387" s="33"/>
      <c r="BZ387" s="34"/>
      <c r="CP387" s="24"/>
    </row>
    <row r="388" spans="1:94" ht="15.75" customHeight="1" x14ac:dyDescent="0.25">
      <c r="A388" s="10"/>
      <c r="B388" s="10"/>
      <c r="C388" s="11"/>
      <c r="D388" s="24"/>
      <c r="E388" s="31"/>
      <c r="F388" s="25"/>
      <c r="G388" s="12"/>
      <c r="H388" s="12"/>
      <c r="I388" s="18"/>
      <c r="J388" s="18"/>
      <c r="K388" s="18"/>
      <c r="L388" s="10"/>
      <c r="M388" s="39"/>
      <c r="N388" s="10"/>
      <c r="O388" s="10"/>
      <c r="P388" s="18"/>
      <c r="Q388" s="10"/>
      <c r="R388" s="31"/>
      <c r="S388" s="10"/>
      <c r="T388" s="10"/>
      <c r="U388" s="18"/>
      <c r="V388" s="10"/>
      <c r="W388" s="75"/>
      <c r="X388" s="70"/>
      <c r="Y388" s="70"/>
      <c r="Z388" s="62"/>
      <c r="AA388" s="10"/>
      <c r="AB388" s="33"/>
      <c r="AC388" s="76"/>
      <c r="AD388" s="76"/>
      <c r="AE388" s="62"/>
      <c r="AF388" s="10"/>
      <c r="AG388" s="33"/>
      <c r="AH388" s="70"/>
      <c r="AI388" s="70"/>
      <c r="AJ388" s="72"/>
      <c r="AK388" s="10"/>
      <c r="AL388" s="18"/>
      <c r="AM388" s="10"/>
      <c r="AN388" s="10"/>
      <c r="AO388" s="31"/>
      <c r="AP388" s="10"/>
      <c r="AQ388" s="18"/>
      <c r="AR388" s="10"/>
      <c r="AS388" s="10"/>
      <c r="AT388" s="31"/>
      <c r="AU388" s="10"/>
      <c r="AV388" s="18"/>
      <c r="AW388" s="10"/>
      <c r="AX388" s="10"/>
      <c r="AY388" s="10"/>
      <c r="AZ388" s="10"/>
      <c r="BA388" s="11"/>
      <c r="BB388" s="76"/>
      <c r="BC388" s="70"/>
      <c r="BE388" s="70"/>
      <c r="BF388" s="70"/>
      <c r="BG388" s="70"/>
      <c r="BH388" s="70"/>
      <c r="BI388" s="62"/>
      <c r="BJ388" s="70"/>
      <c r="BK388" s="70"/>
      <c r="BL388" s="70"/>
      <c r="BM388" s="70"/>
      <c r="BO388" s="38"/>
      <c r="BP388" s="38"/>
      <c r="BQ388" s="38"/>
      <c r="BR388" s="38"/>
      <c r="BS388" s="18"/>
      <c r="BT388" s="18"/>
      <c r="BU388" s="18"/>
      <c r="BV388" s="90"/>
      <c r="BW388" s="18"/>
      <c r="BX388" s="18"/>
      <c r="BY388" s="33"/>
      <c r="BZ388" s="34"/>
      <c r="CP388" s="24"/>
    </row>
    <row r="389" spans="1:94" ht="15.75" customHeight="1" x14ac:dyDescent="0.2"/>
    <row r="390" spans="1:94" ht="15.75" customHeight="1" x14ac:dyDescent="0.2"/>
    <row r="391" spans="1:94" ht="15.75" customHeight="1" x14ac:dyDescent="0.2"/>
    <row r="392" spans="1:94" ht="15.75" customHeight="1" x14ac:dyDescent="0.2"/>
    <row r="393" spans="1:94" ht="15.75" customHeight="1" x14ac:dyDescent="0.2"/>
    <row r="394" spans="1:94" ht="15.75" customHeight="1" x14ac:dyDescent="0.2"/>
    <row r="395" spans="1:94" ht="15.75" customHeight="1" x14ac:dyDescent="0.2"/>
    <row r="396" spans="1:94" ht="15.75" customHeight="1" x14ac:dyDescent="0.2"/>
    <row r="397" spans="1:94" ht="15.75" customHeight="1" x14ac:dyDescent="0.2"/>
    <row r="398" spans="1:94" ht="15.75" customHeight="1" x14ac:dyDescent="0.2"/>
    <row r="399" spans="1:94" ht="15.75" customHeight="1" x14ac:dyDescent="0.2"/>
    <row r="400" spans="1:94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</sheetData>
  <autoFilter ref="A1:BW178" xr:uid="{00000000-0009-0000-0000-000000000000}"/>
  <sortState xmlns:xlrd2="http://schemas.microsoft.com/office/spreadsheetml/2017/richdata2" ref="A2:BZ81">
    <sortCondition ref="A2:A81"/>
  </sortState>
  <pageMargins left="0.7" right="0.7" top="0.75" bottom="0.75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05F431-5786-4142-8434-4C0FB2900590}">
  <dimension ref="A1"/>
  <sheetViews>
    <sheetView workbookViewId="0"/>
  </sheetViews>
  <sheetFormatPr defaultColWidth="11.5546875"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Schlupp, Ingo B.</dc:creator>
  <cp:keywords/>
  <dc:description/>
  <cp:lastModifiedBy>Cunningham, Debbie</cp:lastModifiedBy>
  <cp:revision/>
  <dcterms:created xsi:type="dcterms:W3CDTF">2019-11-14T21:48:25Z</dcterms:created>
  <dcterms:modified xsi:type="dcterms:W3CDTF">2024-09-12T16:52:49Z</dcterms:modified>
  <cp:category/>
  <cp:contentStatus/>
</cp:coreProperties>
</file>