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1.xml" ContentType="application/vnd.openxmlformats-officedocument.themeOverrid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unwayeducationgroup-my.sharepoint.com/personal/janeg_sunway_edu_my/Documents/Desktop/2022/2022 Submitted manuscripts/Frontier BPF manuscript/FC/"/>
    </mc:Choice>
  </mc:AlternateContent>
  <xr:revisionPtr revIDLastSave="2" documentId="8_{CC431F41-7C8E-447B-8316-9B9A2C918D5E}" xr6:coauthVersionLast="36" xr6:coauthVersionMax="36" xr10:uidLastSave="{99C612C6-64BF-4A0A-9B58-AC1A8858E962}"/>
  <bookViews>
    <workbookView xWindow="0" yWindow="0" windowWidth="19200" windowHeight="6930" activeTab="2" xr2:uid="{08971B6A-AF98-402E-BA91-330005E09411}"/>
  </bookViews>
  <sheets>
    <sheet name="DPPH" sheetId="6" r:id="rId1"/>
    <sheet name="TFC " sheetId="3" r:id="rId2"/>
    <sheet name="TPC" sheetId="1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4" i="1" l="1"/>
  <c r="H53" i="1"/>
  <c r="H52" i="1"/>
  <c r="H51" i="1"/>
  <c r="H46" i="1"/>
  <c r="H45" i="1"/>
  <c r="H44" i="1"/>
  <c r="H43" i="1"/>
  <c r="H38" i="1"/>
  <c r="H37" i="1"/>
  <c r="H36" i="1"/>
  <c r="H35" i="1"/>
  <c r="H27" i="1"/>
  <c r="H28" i="1"/>
  <c r="H29" i="1"/>
  <c r="H26" i="1"/>
  <c r="G36" i="3"/>
  <c r="G37" i="3"/>
  <c r="G38" i="3"/>
  <c r="H38" i="3" s="1"/>
  <c r="G35" i="3"/>
  <c r="F36" i="3"/>
  <c r="F37" i="3"/>
  <c r="F38" i="3"/>
  <c r="F35" i="3"/>
  <c r="H36" i="3"/>
  <c r="H37" i="3"/>
  <c r="H35" i="3"/>
  <c r="S54" i="3"/>
  <c r="R54" i="3"/>
  <c r="Q54" i="3"/>
  <c r="P54" i="3"/>
  <c r="S47" i="3"/>
  <c r="R47" i="3"/>
  <c r="Q47" i="3"/>
  <c r="P47" i="3"/>
  <c r="S47" i="1"/>
  <c r="R47" i="1"/>
  <c r="Q47" i="1"/>
  <c r="P47" i="1"/>
  <c r="S41" i="1"/>
  <c r="R41" i="1"/>
  <c r="Q41" i="1"/>
  <c r="P41" i="1"/>
  <c r="G54" i="1"/>
  <c r="G53" i="1"/>
  <c r="G52" i="1"/>
  <c r="G51" i="1"/>
  <c r="G46" i="1"/>
  <c r="G45" i="1"/>
  <c r="G44" i="1"/>
  <c r="G43" i="1"/>
  <c r="G38" i="1"/>
  <c r="G37" i="1"/>
  <c r="G36" i="1"/>
  <c r="G35" i="1"/>
  <c r="F54" i="1"/>
  <c r="F53" i="1"/>
  <c r="F52" i="1"/>
  <c r="F51" i="1"/>
  <c r="F46" i="1"/>
  <c r="F45" i="1"/>
  <c r="F44" i="1"/>
  <c r="F43" i="1"/>
  <c r="F38" i="1"/>
  <c r="F37" i="1"/>
  <c r="F36" i="1"/>
  <c r="F35" i="1"/>
  <c r="F27" i="1"/>
  <c r="F28" i="1"/>
  <c r="F29" i="1"/>
  <c r="F26" i="1"/>
  <c r="G26" i="1" s="1"/>
  <c r="G29" i="1"/>
  <c r="G28" i="1"/>
  <c r="G27" i="1"/>
  <c r="AB39" i="3"/>
  <c r="AA39" i="3"/>
  <c r="Z39" i="3"/>
  <c r="Y39" i="3"/>
  <c r="F7" i="6" l="1"/>
  <c r="G7" i="6"/>
  <c r="F8" i="6"/>
  <c r="G8" i="6"/>
  <c r="F9" i="6"/>
  <c r="G9" i="6"/>
  <c r="F10" i="6"/>
  <c r="G10" i="6"/>
  <c r="F11" i="6"/>
  <c r="G11" i="6"/>
  <c r="F12" i="6"/>
  <c r="G12" i="6"/>
  <c r="B13" i="6"/>
  <c r="B12" i="6" s="1"/>
  <c r="B11" i="6" s="1"/>
  <c r="B10" i="6" s="1"/>
  <c r="B9" i="6" s="1"/>
  <c r="B8" i="6" s="1"/>
  <c r="F13" i="6"/>
  <c r="G13" i="6"/>
  <c r="F14" i="6"/>
  <c r="G14" i="6"/>
  <c r="F19" i="6"/>
  <c r="G19" i="6"/>
  <c r="F20" i="6"/>
  <c r="G20" i="6"/>
  <c r="F21" i="6"/>
  <c r="G21" i="6"/>
  <c r="F22" i="6"/>
  <c r="G22" i="6"/>
  <c r="F23" i="6"/>
  <c r="G23" i="6"/>
  <c r="F24" i="6"/>
  <c r="G24" i="6"/>
  <c r="B25" i="6"/>
  <c r="B24" i="6" s="1"/>
  <c r="B23" i="6" s="1"/>
  <c r="B22" i="6" s="1"/>
  <c r="B21" i="6" s="1"/>
  <c r="B20" i="6" s="1"/>
  <c r="F25" i="6"/>
  <c r="G25" i="6"/>
  <c r="F26" i="6"/>
  <c r="G26" i="6"/>
  <c r="F31" i="6"/>
  <c r="G31" i="6"/>
  <c r="F32" i="6"/>
  <c r="G32" i="6"/>
  <c r="F33" i="6"/>
  <c r="G33" i="6"/>
  <c r="F34" i="6"/>
  <c r="G34" i="6"/>
  <c r="F35" i="6"/>
  <c r="G35" i="6"/>
  <c r="F36" i="6"/>
  <c r="G36" i="6"/>
  <c r="B37" i="6"/>
  <c r="B36" i="6" s="1"/>
  <c r="B35" i="6" s="1"/>
  <c r="B34" i="6" s="1"/>
  <c r="B33" i="6" s="1"/>
  <c r="B32" i="6" s="1"/>
  <c r="F37" i="6"/>
  <c r="G37" i="6"/>
  <c r="F38" i="6"/>
  <c r="G38" i="6"/>
  <c r="F43" i="6"/>
  <c r="G43" i="6"/>
  <c r="F44" i="6"/>
  <c r="G44" i="6"/>
  <c r="F45" i="6"/>
  <c r="G45" i="6"/>
  <c r="F46" i="6"/>
  <c r="G46" i="6"/>
  <c r="F47" i="6"/>
  <c r="G47" i="6"/>
  <c r="F48" i="6"/>
  <c r="G48" i="6"/>
  <c r="B49" i="6"/>
  <c r="B48" i="6" s="1"/>
  <c r="B47" i="6" s="1"/>
  <c r="B46" i="6" s="1"/>
  <c r="B45" i="6" s="1"/>
  <c r="B44" i="6" s="1"/>
  <c r="F49" i="6"/>
  <c r="G49" i="6"/>
  <c r="F50" i="6"/>
  <c r="G50" i="6"/>
  <c r="F55" i="6"/>
  <c r="G55" i="6"/>
  <c r="F56" i="6"/>
  <c r="G56" i="6"/>
  <c r="F57" i="6"/>
  <c r="G57" i="6"/>
  <c r="F58" i="6"/>
  <c r="G58" i="6"/>
  <c r="F59" i="6"/>
  <c r="G59" i="6"/>
  <c r="F60" i="6"/>
  <c r="G60" i="6"/>
  <c r="B61" i="6"/>
  <c r="B60" i="6" s="1"/>
  <c r="B59" i="6" s="1"/>
  <c r="B58" i="6" s="1"/>
  <c r="B57" i="6" s="1"/>
  <c r="B56" i="6" s="1"/>
  <c r="F61" i="6"/>
  <c r="G61" i="6"/>
  <c r="F62" i="6"/>
  <c r="G62" i="6"/>
  <c r="C80" i="6"/>
  <c r="E62" i="3"/>
  <c r="F62" i="3" s="1"/>
  <c r="G62" i="3" s="1"/>
  <c r="H62" i="3" s="1"/>
  <c r="E61" i="3"/>
  <c r="F61" i="3" s="1"/>
  <c r="G61" i="3" s="1"/>
  <c r="H61" i="3" s="1"/>
  <c r="E60" i="3"/>
  <c r="F60" i="3" s="1"/>
  <c r="G60" i="3" s="1"/>
  <c r="H60" i="3" s="1"/>
  <c r="E59" i="3"/>
  <c r="F59" i="3" s="1"/>
  <c r="G59" i="3" s="1"/>
  <c r="H59" i="3" s="1"/>
  <c r="E54" i="3"/>
  <c r="F54" i="3" s="1"/>
  <c r="G54" i="3" s="1"/>
  <c r="H54" i="3" s="1"/>
  <c r="E53" i="3"/>
  <c r="F53" i="3" s="1"/>
  <c r="G53" i="3" s="1"/>
  <c r="H53" i="3" s="1"/>
  <c r="AB33" i="3"/>
  <c r="AA33" i="3"/>
  <c r="Z33" i="3"/>
  <c r="Y33" i="3"/>
  <c r="E52" i="3"/>
  <c r="F52" i="3" s="1"/>
  <c r="G52" i="3" s="1"/>
  <c r="H52" i="3" s="1"/>
  <c r="E51" i="3"/>
  <c r="F51" i="3" s="1"/>
  <c r="G51" i="3" s="1"/>
  <c r="H51" i="3" s="1"/>
  <c r="E46" i="3"/>
  <c r="F46" i="3" s="1"/>
  <c r="G46" i="3" s="1"/>
  <c r="H46" i="3" s="1"/>
  <c r="E45" i="3"/>
  <c r="F45" i="3" s="1"/>
  <c r="G45" i="3" s="1"/>
  <c r="H45" i="3" s="1"/>
  <c r="E44" i="3"/>
  <c r="F44" i="3" s="1"/>
  <c r="G44" i="3" s="1"/>
  <c r="H44" i="3" s="1"/>
  <c r="E43" i="3"/>
  <c r="F43" i="3" s="1"/>
  <c r="G43" i="3" s="1"/>
  <c r="H43" i="3" s="1"/>
  <c r="E38" i="3"/>
  <c r="E37" i="3"/>
  <c r="E36" i="3"/>
  <c r="E35" i="3"/>
  <c r="E30" i="3"/>
  <c r="F30" i="3" s="1"/>
  <c r="G30" i="3" s="1"/>
  <c r="H30" i="3" s="1"/>
  <c r="E29" i="3"/>
  <c r="F29" i="3" s="1"/>
  <c r="G29" i="3" s="1"/>
  <c r="H29" i="3" s="1"/>
  <c r="E28" i="3"/>
  <c r="F28" i="3" s="1"/>
  <c r="G28" i="3" s="1"/>
  <c r="H28" i="3" s="1"/>
  <c r="E27" i="3"/>
  <c r="F27" i="3" s="1"/>
  <c r="G27" i="3" s="1"/>
  <c r="H27" i="3" s="1"/>
  <c r="E10" i="3"/>
  <c r="E9" i="3"/>
  <c r="E8" i="3"/>
  <c r="E7" i="3"/>
  <c r="E6" i="3"/>
  <c r="E5" i="3"/>
  <c r="E54" i="1"/>
  <c r="E53" i="1"/>
  <c r="E52" i="1"/>
  <c r="E51" i="1"/>
  <c r="E46" i="1"/>
  <c r="S34" i="1"/>
  <c r="R34" i="1"/>
  <c r="Q34" i="1"/>
  <c r="P34" i="1"/>
  <c r="E45" i="1"/>
  <c r="E44" i="1"/>
  <c r="E43" i="1"/>
  <c r="E38" i="1"/>
  <c r="E37" i="1"/>
  <c r="E36" i="1"/>
  <c r="E35" i="1"/>
  <c r="E29" i="1"/>
  <c r="E28" i="1"/>
  <c r="E27" i="1"/>
  <c r="E26" i="1"/>
  <c r="E10" i="1"/>
  <c r="E9" i="1"/>
  <c r="E8" i="1"/>
  <c r="E7" i="1"/>
  <c r="E6" i="1"/>
  <c r="E5" i="1"/>
</calcChain>
</file>

<file path=xl/sharedStrings.xml><?xml version="1.0" encoding="utf-8"?>
<sst xmlns="http://schemas.openxmlformats.org/spreadsheetml/2006/main" count="211" uniqueCount="80">
  <si>
    <t>TPC Results for GAE Standard</t>
  </si>
  <si>
    <t xml:space="preserve">CONC ug/ml (x) </t>
  </si>
  <si>
    <t xml:space="preserve">average absorbance (y) </t>
  </si>
  <si>
    <t xml:space="preserve"> </t>
  </si>
  <si>
    <t xml:space="preserve">TPC Results for Extracts (REP 1) </t>
  </si>
  <si>
    <t xml:space="preserve">Absorbance </t>
  </si>
  <si>
    <t xml:space="preserve">Average </t>
  </si>
  <si>
    <t xml:space="preserve">Concentration </t>
  </si>
  <si>
    <t xml:space="preserve">EE: BPF extract (ethanol) </t>
  </si>
  <si>
    <t>EE</t>
  </si>
  <si>
    <t>WE: BPF extract (water)</t>
  </si>
  <si>
    <t>WE</t>
  </si>
  <si>
    <t xml:space="preserve">GE: BPF extract (glycerol) </t>
  </si>
  <si>
    <t>GE</t>
  </si>
  <si>
    <t xml:space="preserve">GWE: BPF extract (glycerol and water mix) </t>
  </si>
  <si>
    <t>GWE</t>
  </si>
  <si>
    <t xml:space="preserve">TPC Results for Solvent </t>
  </si>
  <si>
    <t>Concentration</t>
  </si>
  <si>
    <t>Ethanol</t>
  </si>
  <si>
    <t>Water</t>
  </si>
  <si>
    <t>Glycerol</t>
  </si>
  <si>
    <t>GW (1:1)</t>
  </si>
  <si>
    <t xml:space="preserve">TPC Results for Extracts (REP 2) </t>
  </si>
  <si>
    <t>REP</t>
  </si>
  <si>
    <t xml:space="preserve">ethanol </t>
  </si>
  <si>
    <t xml:space="preserve">water </t>
  </si>
  <si>
    <t xml:space="preserve">glycerol </t>
  </si>
  <si>
    <t xml:space="preserve">g/w </t>
  </si>
  <si>
    <t>avrg</t>
  </si>
  <si>
    <t>stdev</t>
  </si>
  <si>
    <t xml:space="preserve">TPC Results for Extracts (REP 3) </t>
  </si>
  <si>
    <t>TFC Results for QE Standard</t>
  </si>
  <si>
    <t>TFC Results for Extracts (10mg/mL)</t>
  </si>
  <si>
    <t xml:space="preserve">TFC Results for Solvent only </t>
  </si>
  <si>
    <t>EtOH</t>
  </si>
  <si>
    <t>H2O</t>
  </si>
  <si>
    <t xml:space="preserve">GW (1:1) </t>
  </si>
  <si>
    <t>TFC Results for Extracts (30mg/mL) - REP 1</t>
  </si>
  <si>
    <t>TFC Results for Extracts (30mg/mL) - REP 2</t>
  </si>
  <si>
    <t>g/w</t>
  </si>
  <si>
    <t>TFC Results for Extracts (30mg/mL) - REP 3</t>
  </si>
  <si>
    <t xml:space="preserve">DPPH </t>
  </si>
  <si>
    <t xml:space="preserve">water extract </t>
  </si>
  <si>
    <t>conc</t>
  </si>
  <si>
    <t>ethanol extract</t>
  </si>
  <si>
    <t xml:space="preserve">glycerol extract </t>
  </si>
  <si>
    <t xml:space="preserve">G/W extract </t>
  </si>
  <si>
    <t xml:space="preserve">ascorbic acid (ug/ml) </t>
  </si>
  <si>
    <t xml:space="preserve">ascorbic acid (mg/ml) </t>
  </si>
  <si>
    <t>IC 50 &amp; EC 50</t>
  </si>
  <si>
    <t xml:space="preserve">IC50 </t>
  </si>
  <si>
    <t xml:space="preserve">EC50 </t>
  </si>
  <si>
    <t>14.0364 ± 1.3235</t>
  </si>
  <si>
    <t>14.0362 ± 1.3233</t>
  </si>
  <si>
    <t>6.0604 ± 0.2138</t>
  </si>
  <si>
    <t>glycerol</t>
  </si>
  <si>
    <t>5.4054 ± 0.0239</t>
  </si>
  <si>
    <t>G/W</t>
  </si>
  <si>
    <t>5.3483 ± 0.0720</t>
  </si>
  <si>
    <t>5.3079 ± 0.1183</t>
  </si>
  <si>
    <t xml:space="preserve">ascorbic acid </t>
  </si>
  <si>
    <t>0.0355 ± 0.0014</t>
  </si>
  <si>
    <t>0.0355 ± 0.0001</t>
  </si>
  <si>
    <t>CONC mg</t>
  </si>
  <si>
    <t>ee</t>
  </si>
  <si>
    <t>we</t>
  </si>
  <si>
    <t>ge</t>
  </si>
  <si>
    <t>gwe</t>
  </si>
  <si>
    <t>tpc</t>
  </si>
  <si>
    <t>tfc</t>
  </si>
  <si>
    <t>mg GAE/ml</t>
  </si>
  <si>
    <t>mg QE/0.01g</t>
  </si>
  <si>
    <t>mg QE/ml</t>
  </si>
  <si>
    <t>mg QE/g</t>
  </si>
  <si>
    <t>mg QE/0.03g</t>
  </si>
  <si>
    <t>mg GAE/g</t>
  </si>
  <si>
    <t>per ml</t>
  </si>
  <si>
    <t>per g</t>
  </si>
  <si>
    <t>0.01 this one does not count into the results</t>
  </si>
  <si>
    <t>mg GAE/0.01g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</si>
</sst>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"/>
    <numFmt numFmtId="165" formatCode="0.00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EE2E9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D9D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rgb="FFC00000"/>
      </bottom>
      <diagonal/>
    </border>
    <border>
      <left/>
      <right style="thin">
        <color rgb="FFC00000"/>
      </right>
      <top/>
      <bottom/>
      <diagonal/>
    </border>
    <border>
      <left style="medium">
        <color indexed="64"/>
      </left>
      <right/>
      <top/>
      <bottom style="thin">
        <color rgb="FFC00000"/>
      </bottom>
      <diagonal/>
    </border>
    <border>
      <left/>
      <right style="thin">
        <color rgb="FFC00000"/>
      </right>
      <top/>
      <bottom style="thin">
        <color rgb="FFC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2" borderId="0" xfId="0" applyFill="1"/>
    <xf numFmtId="0" fontId="0" fillId="3" borderId="0" xfId="0" applyFill="1"/>
    <xf numFmtId="0" fontId="0" fillId="0" borderId="0" xfId="0" applyAlignment="1">
      <alignment horizontal="center"/>
    </xf>
    <xf numFmtId="0" fontId="0" fillId="4" borderId="0" xfId="0" applyFill="1"/>
    <xf numFmtId="0" fontId="0" fillId="4" borderId="0" xfId="0" applyFill="1" applyAlignment="1">
      <alignment horizontal="center"/>
    </xf>
    <xf numFmtId="0" fontId="0" fillId="5" borderId="0" xfId="0" applyFill="1" applyAlignment="1">
      <alignment horizontal="center"/>
    </xf>
    <xf numFmtId="0" fontId="0" fillId="7" borderId="0" xfId="0" applyFill="1"/>
    <xf numFmtId="0" fontId="0" fillId="10" borderId="0" xfId="0" applyFill="1"/>
    <xf numFmtId="0" fontId="0" fillId="0" borderId="0" xfId="0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0" borderId="0" xfId="0" applyFill="1"/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/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/>
    </xf>
    <xf numFmtId="165" fontId="0" fillId="8" borderId="0" xfId="0" applyNumberFormat="1" applyFill="1" applyAlignment="1">
      <alignment horizontal="center"/>
    </xf>
    <xf numFmtId="0" fontId="0" fillId="0" borderId="1" xfId="0" applyBorder="1"/>
    <xf numFmtId="165" fontId="0" fillId="9" borderId="0" xfId="0" applyNumberFormat="1" applyFill="1" applyAlignment="1">
      <alignment horizontal="center"/>
    </xf>
    <xf numFmtId="165" fontId="0" fillId="0" borderId="0" xfId="0" applyNumberFormat="1"/>
    <xf numFmtId="165" fontId="0" fillId="6" borderId="0" xfId="0" applyNumberFormat="1" applyFill="1" applyAlignment="1">
      <alignment horizontal="center"/>
    </xf>
    <xf numFmtId="0" fontId="0" fillId="11" borderId="0" xfId="0" applyFill="1"/>
    <xf numFmtId="165" fontId="0" fillId="11" borderId="0" xfId="0" applyNumberFormat="1" applyFill="1"/>
    <xf numFmtId="0" fontId="0" fillId="4" borderId="0" xfId="0" applyFill="1" applyAlignment="1">
      <alignment horizontal="center"/>
    </xf>
    <xf numFmtId="0" fontId="0" fillId="13" borderId="0" xfId="0" applyFill="1"/>
    <xf numFmtId="165" fontId="0" fillId="12" borderId="0" xfId="0" applyNumberFormat="1" applyFill="1"/>
    <xf numFmtId="165" fontId="0" fillId="13" borderId="0" xfId="0" applyNumberFormat="1" applyFill="1"/>
    <xf numFmtId="0" fontId="0" fillId="14" borderId="1" xfId="0" applyFill="1" applyBorder="1"/>
    <xf numFmtId="165" fontId="0" fillId="14" borderId="1" xfId="0" applyNumberFormat="1" applyFill="1" applyBorder="1"/>
    <xf numFmtId="0" fontId="0" fillId="15" borderId="1" xfId="0" applyFill="1" applyBorder="1"/>
    <xf numFmtId="165" fontId="0" fillId="15" borderId="1" xfId="0" applyNumberFormat="1" applyFill="1" applyBorder="1"/>
    <xf numFmtId="0" fontId="0" fillId="15" borderId="0" xfId="0" applyFill="1"/>
    <xf numFmtId="0" fontId="0" fillId="16" borderId="0" xfId="0" applyFill="1"/>
    <xf numFmtId="0" fontId="0" fillId="16" borderId="1" xfId="0" applyFill="1" applyBorder="1"/>
    <xf numFmtId="165" fontId="0" fillId="16" borderId="1" xfId="0" applyNumberFormat="1" applyFill="1" applyBorder="1"/>
    <xf numFmtId="165" fontId="0" fillId="16" borderId="0" xfId="0" applyNumberFormat="1" applyFill="1"/>
    <xf numFmtId="165" fontId="0" fillId="7" borderId="0" xfId="0" applyNumberFormat="1" applyFill="1"/>
    <xf numFmtId="0" fontId="0" fillId="2" borderId="2" xfId="0" applyFill="1" applyBorder="1"/>
    <xf numFmtId="0" fontId="0" fillId="2" borderId="0" xfId="0" applyFill="1" applyBorder="1"/>
    <xf numFmtId="0" fontId="0" fillId="0" borderId="2" xfId="0" applyBorder="1"/>
    <xf numFmtId="0" fontId="0" fillId="4" borderId="2" xfId="0" applyFill="1" applyBorder="1"/>
    <xf numFmtId="0" fontId="0" fillId="4" borderId="0" xfId="0" applyFill="1" applyBorder="1" applyAlignment="1">
      <alignment horizontal="center"/>
    </xf>
    <xf numFmtId="0" fontId="0" fillId="13" borderId="0" xfId="0" applyFill="1" applyBorder="1"/>
    <xf numFmtId="0" fontId="0" fillId="3" borderId="0" xfId="0" applyFill="1" applyBorder="1"/>
    <xf numFmtId="164" fontId="0" fillId="8" borderId="0" xfId="0" applyNumberFormat="1" applyFill="1" applyBorder="1" applyAlignment="1">
      <alignment horizontal="center"/>
    </xf>
    <xf numFmtId="165" fontId="0" fillId="9" borderId="0" xfId="0" applyNumberFormat="1" applyFill="1" applyBorder="1" applyAlignment="1">
      <alignment horizontal="center"/>
    </xf>
    <xf numFmtId="165" fontId="0" fillId="12" borderId="0" xfId="0" applyNumberFormat="1" applyFill="1" applyBorder="1"/>
    <xf numFmtId="0" fontId="0" fillId="0" borderId="3" xfId="0" applyBorder="1"/>
    <xf numFmtId="0" fontId="0" fillId="13" borderId="4" xfId="0" applyFill="1" applyBorder="1"/>
    <xf numFmtId="165" fontId="0" fillId="12" borderId="4" xfId="0" applyNumberFormat="1" applyFill="1" applyBorder="1"/>
    <xf numFmtId="0" fontId="0" fillId="0" borderId="4" xfId="0" applyBorder="1"/>
    <xf numFmtId="0" fontId="0" fillId="0" borderId="5" xfId="0" applyBorder="1"/>
    <xf numFmtId="0" fontId="0" fillId="0" borderId="3" xfId="0" applyBorder="1" applyAlignment="1">
      <alignment horizontal="center"/>
    </xf>
    <xf numFmtId="0" fontId="0" fillId="0" borderId="6" xfId="0" applyBorder="1"/>
    <xf numFmtId="0" fontId="3" fillId="0" borderId="3" xfId="0" applyFont="1" applyBorder="1"/>
    <xf numFmtId="0" fontId="3" fillId="0" borderId="0" xfId="0" applyFont="1"/>
    <xf numFmtId="0" fontId="0" fillId="16" borderId="7" xfId="0" applyFill="1" applyBorder="1"/>
    <xf numFmtId="0" fontId="0" fillId="16" borderId="8" xfId="0" applyFill="1" applyBorder="1"/>
    <xf numFmtId="165" fontId="0" fillId="16" borderId="9" xfId="0" applyNumberFormat="1" applyFill="1" applyBorder="1"/>
    <xf numFmtId="0" fontId="0" fillId="4" borderId="0" xfId="0" applyFill="1" applyBorder="1" applyAlignment="1">
      <alignment horizontal="center"/>
    </xf>
    <xf numFmtId="0" fontId="0" fillId="4" borderId="0" xfId="0" applyFill="1" applyAlignment="1">
      <alignment horizontal="center"/>
    </xf>
    <xf numFmtId="0" fontId="0" fillId="13" borderId="0" xfId="0" applyFill="1" applyBorder="1" applyAlignment="1">
      <alignment horizontal="center"/>
    </xf>
    <xf numFmtId="0" fontId="0" fillId="13" borderId="4" xfId="0" applyFill="1" applyBorder="1" applyAlignment="1">
      <alignment horizontal="center"/>
    </xf>
    <xf numFmtId="0" fontId="0" fillId="13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MY" sz="1100"/>
          </a:p>
        </c:rich>
      </c:tx>
      <c:layout>
        <c:manualLayout>
          <c:xMode val="edge"/>
          <c:yMode val="edge"/>
          <c:x val="3.7555555555555564E-2"/>
          <c:y val="6.01851851851851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WE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DPPH!$F$7:$F$14</c:f>
              <c:numCache>
                <c:formatCode>General</c:formatCode>
                <c:ptCount val="8"/>
                <c:pt idx="0">
                  <c:v>0</c:v>
                </c:pt>
                <c:pt idx="1">
                  <c:v>4.0275615259188031</c:v>
                </c:pt>
                <c:pt idx="2">
                  <c:v>5.6872937385147155</c:v>
                </c:pt>
                <c:pt idx="3">
                  <c:v>11.289838129867272</c:v>
                </c:pt>
                <c:pt idx="4">
                  <c:v>18.240302246055435</c:v>
                </c:pt>
                <c:pt idx="5">
                  <c:v>29.197431282756479</c:v>
                </c:pt>
                <c:pt idx="6">
                  <c:v>45.978527716140853</c:v>
                </c:pt>
                <c:pt idx="7">
                  <c:v>75.311044443058691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84-49CD-BC89-ECF033654127}"/>
            </c:ext>
          </c:extLst>
        </c:ser>
        <c:ser>
          <c:idx val="1"/>
          <c:order val="1"/>
          <c:tx>
            <c:v>EE</c:v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DPPH!$F$19:$F$26</c:f>
              <c:numCache>
                <c:formatCode>General</c:formatCode>
                <c:ptCount val="8"/>
                <c:pt idx="0">
                  <c:v>0</c:v>
                </c:pt>
                <c:pt idx="1">
                  <c:v>2.5138818295683669</c:v>
                </c:pt>
                <c:pt idx="2">
                  <c:v>1.4625946882628018</c:v>
                </c:pt>
                <c:pt idx="3">
                  <c:v>2.4735938264255992</c:v>
                </c:pt>
                <c:pt idx="4">
                  <c:v>6.0708346773900388</c:v>
                </c:pt>
                <c:pt idx="5">
                  <c:v>11.119658648295712</c:v>
                </c:pt>
                <c:pt idx="6">
                  <c:v>17.205556555913152</c:v>
                </c:pt>
                <c:pt idx="7">
                  <c:v>36.140493388670414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E84-49CD-BC89-ECF033654127}"/>
            </c:ext>
          </c:extLst>
        </c:ser>
        <c:ser>
          <c:idx val="2"/>
          <c:order val="2"/>
          <c:tx>
            <c:v>GE</c:v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DPPH!$F$31:$F$38</c:f>
              <c:numCache>
                <c:formatCode>General</c:formatCode>
                <c:ptCount val="8"/>
                <c:pt idx="0">
                  <c:v>0</c:v>
                </c:pt>
                <c:pt idx="1">
                  <c:v>7.3404160475646592</c:v>
                </c:pt>
                <c:pt idx="2">
                  <c:v>6.9670070299118692</c:v>
                </c:pt>
                <c:pt idx="3">
                  <c:v>15.248583907263798</c:v>
                </c:pt>
                <c:pt idx="4">
                  <c:v>22.69341391632857</c:v>
                </c:pt>
                <c:pt idx="5">
                  <c:v>28.403512552747653</c:v>
                </c:pt>
                <c:pt idx="6">
                  <c:v>48.913658081715795</c:v>
                </c:pt>
                <c:pt idx="7">
                  <c:v>84.289278380788943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E84-49CD-BC89-ECF033654127}"/>
            </c:ext>
          </c:extLst>
        </c:ser>
        <c:ser>
          <c:idx val="3"/>
          <c:order val="3"/>
          <c:tx>
            <c:v>GWE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DPPH!$F$43:$F$50</c:f>
              <c:numCache>
                <c:formatCode>General</c:formatCode>
                <c:ptCount val="8"/>
                <c:pt idx="0">
                  <c:v>0</c:v>
                </c:pt>
                <c:pt idx="1">
                  <c:v>2.8841728226538614</c:v>
                </c:pt>
                <c:pt idx="2">
                  <c:v>6.2566886768157604</c:v>
                </c:pt>
                <c:pt idx="3">
                  <c:v>11.179240514376156</c:v>
                </c:pt>
                <c:pt idx="4">
                  <c:v>19.84578013103884</c:v>
                </c:pt>
                <c:pt idx="5">
                  <c:v>31.847329521272218</c:v>
                </c:pt>
                <c:pt idx="6">
                  <c:v>50.736188723888233</c:v>
                </c:pt>
                <c:pt idx="7">
                  <c:v>86.071253276329927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E84-49CD-BC89-ECF0336541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727293839"/>
        <c:axId val="1727288015"/>
      </c:barChart>
      <c:catAx>
        <c:axId val="1727293839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MY"/>
                  <a:t>Concentration</a:t>
                </a:r>
                <a:r>
                  <a:rPr lang="en-MY" baseline="0"/>
                  <a:t> </a:t>
                </a:r>
                <a:r>
                  <a:rPr lang="en-MY"/>
                  <a:t>(mg/mL)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27288015"/>
        <c:crosses val="autoZero"/>
        <c:auto val="1"/>
        <c:lblAlgn val="ctr"/>
        <c:lblOffset val="100"/>
        <c:noMultiLvlLbl val="0"/>
      </c:catAx>
      <c:valAx>
        <c:axId val="1727288015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MY"/>
                  <a:t>Radical Scavenging Activity (%)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7272938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MY" sz="1100"/>
          </a:p>
        </c:rich>
      </c:tx>
      <c:layout>
        <c:manualLayout>
          <c:xMode val="edge"/>
          <c:yMode val="edge"/>
          <c:x val="3.7555555555555564E-2"/>
          <c:y val="6.01851851851851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3"/>
          <c:order val="0"/>
          <c:tx>
            <c:v>Ascorbic Acid 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DPPH!$F$55:$F$62</c:f>
              <c:numCache>
                <c:formatCode>General</c:formatCode>
                <c:ptCount val="8"/>
                <c:pt idx="0">
                  <c:v>0</c:v>
                </c:pt>
                <c:pt idx="1">
                  <c:v>-1.5917652626364098</c:v>
                </c:pt>
                <c:pt idx="2">
                  <c:v>0.19891670721082258</c:v>
                </c:pt>
                <c:pt idx="3">
                  <c:v>-2.2683805524213625</c:v>
                </c:pt>
                <c:pt idx="4">
                  <c:v>1.5621697313381826</c:v>
                </c:pt>
                <c:pt idx="5">
                  <c:v>7.9167386528483421</c:v>
                </c:pt>
                <c:pt idx="6">
                  <c:v>14.471745174359706</c:v>
                </c:pt>
                <c:pt idx="7">
                  <c:v>35.548654963575594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F0-4DF6-B35D-70172A63AD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727293839"/>
        <c:axId val="1727288015"/>
      </c:barChart>
      <c:catAx>
        <c:axId val="1727293839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MY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Concentration</a:t>
                </a:r>
                <a:r>
                  <a:rPr lang="en-MY" baseline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 </a:t>
                </a:r>
                <a:r>
                  <a:rPr lang="en-MY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(mg/mL)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27288015"/>
        <c:crosses val="autoZero"/>
        <c:auto val="1"/>
        <c:lblAlgn val="ctr"/>
        <c:lblOffset val="100"/>
        <c:noMultiLvlLbl val="0"/>
      </c:catAx>
      <c:valAx>
        <c:axId val="1727288015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MY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Radical Scavenging Activity (%)</a:t>
                </a:r>
              </a:p>
            </c:rich>
          </c:tx>
          <c:layout>
            <c:manualLayout>
              <c:xMode val="edge"/>
              <c:yMode val="edge"/>
              <c:x val="1.3888888888888888E-2"/>
              <c:y val="0.1408796296296296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7272938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MY" sz="1000">
                <a:latin typeface="Times New Roman" panose="02020603050405020304" pitchFamily="18" charset="0"/>
                <a:cs typeface="Times New Roman" panose="02020603050405020304" pitchFamily="18" charset="0"/>
              </a:rPr>
              <a:t>DPPH Radical Scavenging</a:t>
            </a:r>
            <a:r>
              <a:rPr lang="en-MY" sz="1000" baseline="0">
                <a:latin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r>
              <a:rPr lang="en-MY" sz="1000">
                <a:latin typeface="Times New Roman" panose="02020603050405020304" pitchFamily="18" charset="0"/>
                <a:cs typeface="Times New Roman" panose="02020603050405020304" pitchFamily="18" charset="0"/>
              </a:rPr>
              <a:t>Activity (%) for Ascorbic</a:t>
            </a:r>
            <a:r>
              <a:rPr lang="en-MY" sz="1000" baseline="0">
                <a:latin typeface="Times New Roman" panose="02020603050405020304" pitchFamily="18" charset="0"/>
                <a:cs typeface="Times New Roman" panose="02020603050405020304" pitchFamily="18" charset="0"/>
              </a:rPr>
              <a:t> Acid</a:t>
            </a:r>
            <a:endParaRPr lang="en-MY" sz="1000">
              <a:latin typeface="Times New Roman" panose="02020603050405020304" pitchFamily="18" charset="0"/>
              <a:cs typeface="Times New Roman" panose="02020603050405020304" pitchFamily="18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31011154855643047"/>
                  <c:y val="-3.0431612715077494E-3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endParaRPr lang="en-US"/>
                </a:p>
              </c:txPr>
            </c:trendlineLbl>
          </c:trendline>
          <c:xVal>
            <c:numRef>
              <c:f>DPPH!$I$55:$I$62</c:f>
              <c:numCache>
                <c:formatCode>General</c:formatCode>
                <c:ptCount val="8"/>
                <c:pt idx="0">
                  <c:v>0</c:v>
                </c:pt>
                <c:pt idx="1">
                  <c:v>4.0000000000000002E-4</c:v>
                </c:pt>
                <c:pt idx="2">
                  <c:v>8.0000000000000004E-4</c:v>
                </c:pt>
                <c:pt idx="3">
                  <c:v>1.6000000000000001E-3</c:v>
                </c:pt>
                <c:pt idx="4">
                  <c:v>3.0999999999999999E-3</c:v>
                </c:pt>
                <c:pt idx="5">
                  <c:v>6.3E-3</c:v>
                </c:pt>
                <c:pt idx="6">
                  <c:v>1.2500000000000001E-2</c:v>
                </c:pt>
                <c:pt idx="7">
                  <c:v>2.5000000000000001E-2</c:v>
                </c:pt>
              </c:numCache>
            </c:numRef>
          </c:xVal>
          <c:yVal>
            <c:numRef>
              <c:f>DPPH!$J$55:$J$62</c:f>
              <c:numCache>
                <c:formatCode>General</c:formatCode>
                <c:ptCount val="8"/>
                <c:pt idx="0">
                  <c:v>0</c:v>
                </c:pt>
                <c:pt idx="1">
                  <c:v>-1.5917652626364098</c:v>
                </c:pt>
                <c:pt idx="2">
                  <c:v>0.19891670721082258</c:v>
                </c:pt>
                <c:pt idx="3">
                  <c:v>-2.2683805524213625</c:v>
                </c:pt>
                <c:pt idx="4">
                  <c:v>1.5621697313381826</c:v>
                </c:pt>
                <c:pt idx="5">
                  <c:v>7.9167386528483421</c:v>
                </c:pt>
                <c:pt idx="6">
                  <c:v>14.471745174359706</c:v>
                </c:pt>
                <c:pt idx="7">
                  <c:v>35.548654963575594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5A2-4B14-BA99-200D758C89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1468863"/>
        <c:axId val="91470111"/>
      </c:scatterChart>
      <c:valAx>
        <c:axId val="9146886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MY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Concentration</a:t>
                </a:r>
                <a:r>
                  <a:rPr lang="en-MY" baseline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 (mg/mL)</a:t>
                </a:r>
                <a:endParaRPr lang="en-MY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>
            <c:manualLayout>
              <c:xMode val="edge"/>
              <c:yMode val="edge"/>
              <c:x val="0.39151456448040745"/>
              <c:y val="0.9004629629629629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91470111"/>
        <c:crosses val="autoZero"/>
        <c:crossBetween val="midCat"/>
      </c:valAx>
      <c:valAx>
        <c:axId val="9147011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MY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Scavenging Activity (%)</a:t>
                </a:r>
              </a:p>
            </c:rich>
          </c:tx>
          <c:layout>
            <c:manualLayout>
              <c:xMode val="edge"/>
              <c:yMode val="edge"/>
              <c:x val="1.3888888888888888E-2"/>
              <c:y val="0.2774650043744532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91468863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MY" sz="1100">
                <a:latin typeface="Times New Roman" panose="02020603050405020304" pitchFamily="18" charset="0"/>
                <a:cs typeface="Times New Roman" panose="02020603050405020304" pitchFamily="18" charset="0"/>
              </a:rPr>
              <a:t>Quercetin Standard</a:t>
            </a:r>
            <a:r>
              <a:rPr lang="en-MY" sz="1100" baseline="0">
                <a:latin typeface="Times New Roman" panose="02020603050405020304" pitchFamily="18" charset="0"/>
                <a:cs typeface="Times New Roman" panose="02020603050405020304" pitchFamily="18" charset="0"/>
              </a:rPr>
              <a:t> Curve</a:t>
            </a:r>
            <a:endParaRPr lang="en-MY" sz="1100">
              <a:latin typeface="Times New Roman" panose="02020603050405020304" pitchFamily="18" charset="0"/>
              <a:cs typeface="Times New Roman" panose="02020603050405020304" pitchFamily="18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29486526684164477"/>
                  <c:y val="1.622594050743657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'TFC '!$A$5:$A$10</c:f>
              <c:numCache>
                <c:formatCode>General</c:formatCode>
                <c:ptCount val="6"/>
                <c:pt idx="0">
                  <c:v>0</c:v>
                </c:pt>
                <c:pt idx="1">
                  <c:v>62.5</c:v>
                </c:pt>
                <c:pt idx="2">
                  <c:v>125</c:v>
                </c:pt>
                <c:pt idx="3">
                  <c:v>250</c:v>
                </c:pt>
                <c:pt idx="4">
                  <c:v>500</c:v>
                </c:pt>
                <c:pt idx="5">
                  <c:v>1000</c:v>
                </c:pt>
              </c:numCache>
            </c:numRef>
          </c:xVal>
          <c:yVal>
            <c:numRef>
              <c:f>'TFC '!$E$5:$E$10</c:f>
              <c:numCache>
                <c:formatCode>General</c:formatCode>
                <c:ptCount val="6"/>
                <c:pt idx="0">
                  <c:v>5.9533334026734032E-2</c:v>
                </c:pt>
                <c:pt idx="1">
                  <c:v>6.8133331835269928E-2</c:v>
                </c:pt>
                <c:pt idx="2">
                  <c:v>7.2866668303807572E-2</c:v>
                </c:pt>
                <c:pt idx="3">
                  <c:v>7.6666668057441711E-2</c:v>
                </c:pt>
                <c:pt idx="4">
                  <c:v>0.15343333284060159</c:v>
                </c:pt>
                <c:pt idx="5">
                  <c:v>0.26076666514078778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444-4FB1-9610-56FDD8D2AE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73670303"/>
        <c:axId val="473668223"/>
      </c:scatterChart>
      <c:valAx>
        <c:axId val="47367030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MY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Quercetin (ug/mL)</a:t>
                </a:r>
              </a:p>
            </c:rich>
          </c:tx>
          <c:layout>
            <c:manualLayout>
              <c:xMode val="edge"/>
              <c:yMode val="edge"/>
              <c:x val="0.42479286964129481"/>
              <c:y val="0.8912037037037037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473668223"/>
        <c:crosses val="autoZero"/>
        <c:crossBetween val="midCat"/>
      </c:valAx>
      <c:valAx>
        <c:axId val="4736682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MY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Absorbance</a:t>
                </a:r>
              </a:p>
            </c:rich>
          </c:tx>
          <c:layout>
            <c:manualLayout>
              <c:xMode val="edge"/>
              <c:yMode val="edge"/>
              <c:x val="2.5000000000000001E-2"/>
              <c:y val="0.3680978419364246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473670303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n-MY" sz="1100">
                <a:latin typeface="Times New Roman" panose="02020603050405020304" pitchFamily="18" charset="0"/>
                <a:cs typeface="Times New Roman" panose="02020603050405020304" pitchFamily="18" charset="0"/>
              </a:rPr>
              <a:t>Folin-Ciocalteu</a:t>
            </a:r>
            <a:r>
              <a:rPr lang="en-MY" sz="1100" baseline="0">
                <a:latin typeface="Times New Roman" panose="02020603050405020304" pitchFamily="18" charset="0"/>
                <a:cs typeface="Times New Roman" panose="02020603050405020304" pitchFamily="18" charset="0"/>
              </a:rPr>
              <a:t> Gallic Acid Standard Curve</a:t>
            </a:r>
            <a:endParaRPr lang="en-MY" sz="1100">
              <a:latin typeface="Times New Roman" panose="02020603050405020304" pitchFamily="18" charset="0"/>
              <a:cs typeface="Times New Roman" panose="02020603050405020304" pitchFamily="18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3059763779527559"/>
                  <c:y val="-1.9437153689122193E-3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Times New Roman" panose="02020603050405020304" pitchFamily="18" charset="0"/>
                      <a:ea typeface="+mn-ea"/>
                      <a:cs typeface="Times New Roman" panose="02020603050405020304" pitchFamily="18" charset="0"/>
                    </a:defRPr>
                  </a:pPr>
                  <a:endParaRPr lang="en-US"/>
                </a:p>
              </c:txPr>
            </c:trendlineLbl>
          </c:trendline>
          <c:xVal>
            <c:numRef>
              <c:f>TPC!$A$5:$A$10</c:f>
              <c:numCache>
                <c:formatCode>General</c:formatCode>
                <c:ptCount val="6"/>
                <c:pt idx="0">
                  <c:v>0</c:v>
                </c:pt>
                <c:pt idx="1">
                  <c:v>50</c:v>
                </c:pt>
                <c:pt idx="2">
                  <c:v>100</c:v>
                </c:pt>
                <c:pt idx="3">
                  <c:v>250</c:v>
                </c:pt>
                <c:pt idx="4">
                  <c:v>500</c:v>
                </c:pt>
                <c:pt idx="5">
                  <c:v>1000</c:v>
                </c:pt>
              </c:numCache>
            </c:numRef>
          </c:xVal>
          <c:yVal>
            <c:numRef>
              <c:f>TPC!$E$5:$E$10</c:f>
              <c:numCache>
                <c:formatCode>General</c:formatCode>
                <c:ptCount val="6"/>
                <c:pt idx="0">
                  <c:v>9.7466665009657547E-2</c:v>
                </c:pt>
                <c:pt idx="1">
                  <c:v>9.5433332026004791E-2</c:v>
                </c:pt>
                <c:pt idx="2">
                  <c:v>0.1257666697104772</c:v>
                </c:pt>
                <c:pt idx="3">
                  <c:v>0.149166668454806</c:v>
                </c:pt>
                <c:pt idx="4">
                  <c:v>0.22593333820501962</c:v>
                </c:pt>
                <c:pt idx="5">
                  <c:v>0.34803332885106403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FCA-4E15-B4C0-60E9D6E802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78793343"/>
        <c:axId val="478805823"/>
      </c:scatterChart>
      <c:valAx>
        <c:axId val="47879334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MY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Gallic Acid (ug/mL)</a:t>
                </a:r>
              </a:p>
            </c:rich>
          </c:tx>
          <c:layout>
            <c:manualLayout>
              <c:xMode val="edge"/>
              <c:yMode val="edge"/>
              <c:x val="0.41971631671041115"/>
              <c:y val="0.8912037037037037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478805823"/>
        <c:crosses val="autoZero"/>
        <c:crossBetween val="midCat"/>
      </c:valAx>
      <c:valAx>
        <c:axId val="4788058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MY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Absorbance</a:t>
                </a:r>
              </a:p>
            </c:rich>
          </c:tx>
          <c:layout>
            <c:manualLayout>
              <c:xMode val="edge"/>
              <c:yMode val="edge"/>
              <c:x val="2.7777777777777776E-2"/>
              <c:y val="0.3561767279090113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478793343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333375</xdr:colOff>
      <xdr:row>2</xdr:row>
      <xdr:rowOff>60325</xdr:rowOff>
    </xdr:from>
    <xdr:to>
      <xdr:col>17</xdr:col>
      <xdr:colOff>28575</xdr:colOff>
      <xdr:row>17</xdr:row>
      <xdr:rowOff>41275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E3CE06A-78F6-4CC3-B24D-DB8B36E091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196850</xdr:colOff>
      <xdr:row>2</xdr:row>
      <xdr:rowOff>107950</xdr:rowOff>
    </xdr:from>
    <xdr:to>
      <xdr:col>16</xdr:col>
      <xdr:colOff>431800</xdr:colOff>
      <xdr:row>5</xdr:row>
      <xdr:rowOff>12700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B7A32CFD-3BD9-43A4-AB8B-98498C1BD2C3}"/>
            </a:ext>
          </a:extLst>
        </xdr:cNvPr>
        <xdr:cNvSpPr txBox="1"/>
      </xdr:nvSpPr>
      <xdr:spPr>
        <a:xfrm>
          <a:off x="7486650" y="476250"/>
          <a:ext cx="3892550" cy="457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MY" sz="1100" b="0" i="0" baseline="0">
              <a:solidFill>
                <a:schemeClr val="tx1">
                  <a:lumMod val="65000"/>
                  <a:lumOff val="35000"/>
                </a:schemeClr>
              </a:solidFill>
              <a:effectLst/>
              <a:latin typeface="+mn-lt"/>
              <a:ea typeface="+mn-ea"/>
              <a:cs typeface="+mn-cs"/>
            </a:rPr>
            <a:t>Radical Scavenging Activity (%) vs. Concentration (mg/mL) Graph</a:t>
          </a:r>
          <a:endParaRPr lang="en-MY">
            <a:solidFill>
              <a:schemeClr val="tx1">
                <a:lumMod val="65000"/>
                <a:lumOff val="35000"/>
              </a:schemeClr>
            </a:solidFill>
            <a:effectLst/>
          </a:endParaRPr>
        </a:p>
        <a:p>
          <a:endParaRPr lang="en-MY" sz="1100"/>
        </a:p>
      </xdr:txBody>
    </xdr:sp>
    <xdr:clientData/>
  </xdr:twoCellAnchor>
  <xdr:twoCellAnchor>
    <xdr:from>
      <xdr:col>8</xdr:col>
      <xdr:colOff>133350</xdr:colOff>
      <xdr:row>22</xdr:row>
      <xdr:rowOff>82550</xdr:rowOff>
    </xdr:from>
    <xdr:to>
      <xdr:col>15</xdr:col>
      <xdr:colOff>438150</xdr:colOff>
      <xdr:row>37</xdr:row>
      <xdr:rowOff>63500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114B2B93-8237-4F01-86FE-6EB779B67F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222250</xdr:colOff>
      <xdr:row>45</xdr:row>
      <xdr:rowOff>9525</xdr:rowOff>
    </xdr:from>
    <xdr:to>
      <xdr:col>18</xdr:col>
      <xdr:colOff>549275</xdr:colOff>
      <xdr:row>59</xdr:row>
      <xdr:rowOff>174625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165850F5-6B61-49E0-8E98-DFD9C2B738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662305</xdr:colOff>
      <xdr:row>2</xdr:row>
      <xdr:rowOff>71755</xdr:rowOff>
    </xdr:from>
    <xdr:to>
      <xdr:col>12</xdr:col>
      <xdr:colOff>537845</xdr:colOff>
      <xdr:row>17</xdr:row>
      <xdr:rowOff>52705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F659F38-3969-4DE2-8DCB-1E2C11374A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455083</xdr:colOff>
      <xdr:row>41</xdr:row>
      <xdr:rowOff>21167</xdr:rowOff>
    </xdr:from>
    <xdr:to>
      <xdr:col>19</xdr:col>
      <xdr:colOff>330323</xdr:colOff>
      <xdr:row>54</xdr:row>
      <xdr:rowOff>119155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CE265BA0-6438-4F58-8FF7-B17A548D22F8}"/>
            </a:ext>
          </a:extLst>
        </xdr:cNvPr>
        <xdr:cNvSpPr/>
      </xdr:nvSpPr>
      <xdr:spPr>
        <a:xfrm>
          <a:off x="9196916" y="7397750"/>
          <a:ext cx="4891740" cy="2436905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MY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752475</xdr:colOff>
      <xdr:row>1</xdr:row>
      <xdr:rowOff>156845</xdr:rowOff>
    </xdr:from>
    <xdr:to>
      <xdr:col>12</xdr:col>
      <xdr:colOff>600075</xdr:colOff>
      <xdr:row>16</xdr:row>
      <xdr:rowOff>137795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D5E1DDE0-7105-4A28-BA47-34ABDE86FFC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421341</xdr:colOff>
      <xdr:row>35</xdr:row>
      <xdr:rowOff>8965</xdr:rowOff>
    </xdr:from>
    <xdr:to>
      <xdr:col>19</xdr:col>
      <xdr:colOff>412376</xdr:colOff>
      <xdr:row>48</xdr:row>
      <xdr:rowOff>17929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33CD9789-6E96-49E7-A9B1-13080ED340B2}"/>
            </a:ext>
          </a:extLst>
        </xdr:cNvPr>
        <xdr:cNvSpPr/>
      </xdr:nvSpPr>
      <xdr:spPr>
        <a:xfrm>
          <a:off x="8641976" y="6284259"/>
          <a:ext cx="4867835" cy="2339788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MY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2CFDC5-77D4-4CCD-9046-F2F07B061668}">
  <dimension ref="A2:AB202"/>
  <sheetViews>
    <sheetView topLeftCell="A64" zoomScale="93" workbookViewId="0">
      <selection activeCell="D71" sqref="D71"/>
    </sheetView>
  </sheetViews>
  <sheetFormatPr defaultRowHeight="14.5" x14ac:dyDescent="0.35"/>
  <cols>
    <col min="2" max="2" width="13.453125" bestFit="1" customWidth="1"/>
    <col min="3" max="4" width="14.90625" bestFit="1" customWidth="1"/>
  </cols>
  <sheetData>
    <row r="2" spans="1:7" x14ac:dyDescent="0.35">
      <c r="A2" s="1" t="s">
        <v>41</v>
      </c>
    </row>
    <row r="4" spans="1:7" x14ac:dyDescent="0.35">
      <c r="B4" s="8" t="s">
        <v>42</v>
      </c>
    </row>
    <row r="6" spans="1:7" x14ac:dyDescent="0.35">
      <c r="B6" t="s">
        <v>43</v>
      </c>
      <c r="C6">
        <v>1</v>
      </c>
      <c r="D6">
        <v>2</v>
      </c>
      <c r="E6">
        <v>3</v>
      </c>
      <c r="F6" t="s">
        <v>28</v>
      </c>
      <c r="G6" t="s">
        <v>29</v>
      </c>
    </row>
    <row r="7" spans="1:7" x14ac:dyDescent="0.35">
      <c r="B7">
        <v>0</v>
      </c>
      <c r="C7">
        <v>0</v>
      </c>
      <c r="D7">
        <v>0</v>
      </c>
      <c r="E7">
        <v>0</v>
      </c>
      <c r="F7">
        <f t="shared" ref="F7:F14" si="0">AVERAGE(C7:E7)</f>
        <v>0</v>
      </c>
      <c r="G7">
        <f t="shared" ref="G7:G14" si="1">_xlfn.STDEV.P(C7:E7)</f>
        <v>0</v>
      </c>
    </row>
    <row r="8" spans="1:7" x14ac:dyDescent="0.35">
      <c r="B8">
        <f t="shared" ref="B8:B13" si="2">B9/2</f>
        <v>0.15625</v>
      </c>
      <c r="C8">
        <v>4.6274762297802852</v>
      </c>
      <c r="D8">
        <v>5.94795593683601</v>
      </c>
      <c r="E8">
        <v>1.5072524111401151</v>
      </c>
      <c r="F8">
        <f t="shared" si="0"/>
        <v>4.0275615259188031</v>
      </c>
      <c r="G8">
        <f t="shared" si="1"/>
        <v>1.861878118050676</v>
      </c>
    </row>
    <row r="9" spans="1:7" x14ac:dyDescent="0.35">
      <c r="B9">
        <f t="shared" si="2"/>
        <v>0.3125</v>
      </c>
      <c r="C9">
        <v>5.5296849420308121</v>
      </c>
      <c r="D9">
        <v>8.8075503420998018</v>
      </c>
      <c r="E9">
        <v>2.7246459314135336</v>
      </c>
      <c r="F9">
        <f t="shared" si="0"/>
        <v>5.6872937385147155</v>
      </c>
      <c r="G9">
        <f t="shared" si="1"/>
        <v>2.4858347916321701</v>
      </c>
    </row>
    <row r="10" spans="1:7" x14ac:dyDescent="0.35">
      <c r="B10">
        <f t="shared" si="2"/>
        <v>0.625</v>
      </c>
      <c r="C10">
        <v>13.387656797072381</v>
      </c>
      <c r="D10">
        <v>11.43837335992815</v>
      </c>
      <c r="E10">
        <v>9.043484232601287</v>
      </c>
      <c r="F10">
        <f t="shared" si="0"/>
        <v>11.289838129867272</v>
      </c>
      <c r="G10">
        <f t="shared" si="1"/>
        <v>1.7766083517764599</v>
      </c>
    </row>
    <row r="11" spans="1:7" x14ac:dyDescent="0.35">
      <c r="B11">
        <f t="shared" si="2"/>
        <v>1.25</v>
      </c>
      <c r="C11">
        <v>20.256108719843127</v>
      </c>
      <c r="D11">
        <v>19.073491647056542</v>
      </c>
      <c r="E11">
        <v>15.391306371266637</v>
      </c>
      <c r="F11">
        <f t="shared" si="0"/>
        <v>18.240302246055435</v>
      </c>
      <c r="G11">
        <f t="shared" si="1"/>
        <v>2.0715901953385716</v>
      </c>
    </row>
    <row r="12" spans="1:7" x14ac:dyDescent="0.35">
      <c r="B12">
        <f t="shared" si="2"/>
        <v>2.5</v>
      </c>
      <c r="C12">
        <v>28.230496980503688</v>
      </c>
      <c r="D12">
        <v>29.825562562777733</v>
      </c>
      <c r="E12">
        <v>29.536234304988014</v>
      </c>
      <c r="F12">
        <f t="shared" si="0"/>
        <v>29.197431282756479</v>
      </c>
      <c r="G12">
        <f t="shared" si="1"/>
        <v>0.69385357189334362</v>
      </c>
    </row>
    <row r="13" spans="1:7" x14ac:dyDescent="0.35">
      <c r="B13">
        <f t="shared" si="2"/>
        <v>5</v>
      </c>
      <c r="C13">
        <v>47.613506510470607</v>
      </c>
      <c r="D13">
        <v>48.698885637518771</v>
      </c>
      <c r="E13">
        <v>41.623191000433167</v>
      </c>
      <c r="F13">
        <f t="shared" si="0"/>
        <v>45.978527716140853</v>
      </c>
      <c r="G13">
        <f t="shared" si="1"/>
        <v>3.1114016554977804</v>
      </c>
    </row>
    <row r="14" spans="1:7" x14ac:dyDescent="0.35">
      <c r="B14">
        <v>10</v>
      </c>
      <c r="C14">
        <v>75.844007827749948</v>
      </c>
      <c r="D14">
        <v>76.436947640091446</v>
      </c>
      <c r="E14">
        <v>73.652177861334664</v>
      </c>
      <c r="F14">
        <f t="shared" si="0"/>
        <v>75.311044443058691</v>
      </c>
      <c r="G14">
        <f t="shared" si="1"/>
        <v>1.1977125857888302</v>
      </c>
    </row>
    <row r="16" spans="1:7" x14ac:dyDescent="0.35">
      <c r="B16" s="8" t="s">
        <v>44</v>
      </c>
    </row>
    <row r="18" spans="2:7" x14ac:dyDescent="0.35">
      <c r="B18" t="s">
        <v>43</v>
      </c>
      <c r="C18">
        <v>1</v>
      </c>
      <c r="D18">
        <v>2</v>
      </c>
      <c r="E18">
        <v>3</v>
      </c>
      <c r="F18" t="s">
        <v>28</v>
      </c>
      <c r="G18" t="s">
        <v>29</v>
      </c>
    </row>
    <row r="19" spans="2:7" x14ac:dyDescent="0.35">
      <c r="B19">
        <v>0</v>
      </c>
      <c r="C19">
        <v>0</v>
      </c>
      <c r="D19">
        <v>0</v>
      </c>
      <c r="E19">
        <v>0</v>
      </c>
      <c r="F19">
        <f t="shared" ref="F19:F26" si="3">AVERAGE(C19:E19)</f>
        <v>0</v>
      </c>
      <c r="G19">
        <f t="shared" ref="G19:G26" si="4">_xlfn.STDEV.P(C19:E19)</f>
        <v>0</v>
      </c>
    </row>
    <row r="20" spans="2:7" x14ac:dyDescent="0.35">
      <c r="B20">
        <f t="shared" ref="B20:B25" si="5">B21/2</f>
        <v>0.15625</v>
      </c>
      <c r="C20">
        <v>-4.7854713353773946</v>
      </c>
      <c r="D20">
        <v>4.8730976081839827</v>
      </c>
      <c r="E20">
        <v>7.4540192158985121</v>
      </c>
      <c r="F20">
        <f t="shared" si="3"/>
        <v>2.5138818295683669</v>
      </c>
      <c r="G20">
        <f t="shared" si="4"/>
        <v>5.2678715851372528</v>
      </c>
    </row>
    <row r="21" spans="2:7" x14ac:dyDescent="0.35">
      <c r="B21">
        <f t="shared" si="5"/>
        <v>0.3125</v>
      </c>
      <c r="C21">
        <v>-3.1903155896612958</v>
      </c>
      <c r="D21">
        <v>-2.5380686374334687</v>
      </c>
      <c r="E21">
        <v>10.11616829188317</v>
      </c>
      <c r="F21">
        <f t="shared" si="3"/>
        <v>1.4625946882628018</v>
      </c>
      <c r="G21">
        <f t="shared" si="4"/>
        <v>6.1247916213059321</v>
      </c>
    </row>
    <row r="22" spans="2:7" x14ac:dyDescent="0.35">
      <c r="B22">
        <f t="shared" si="5"/>
        <v>0.625</v>
      </c>
      <c r="C22">
        <v>-5.0055011553215252</v>
      </c>
      <c r="D22">
        <v>4.9238598886175993</v>
      </c>
      <c r="E22">
        <v>7.5024227459807236</v>
      </c>
      <c r="F22">
        <f t="shared" si="3"/>
        <v>2.4735938264255992</v>
      </c>
      <c r="G22">
        <f t="shared" si="4"/>
        <v>5.3922718101519722</v>
      </c>
    </row>
    <row r="23" spans="2:7" x14ac:dyDescent="0.35">
      <c r="B23">
        <f t="shared" si="5"/>
        <v>1.25</v>
      </c>
      <c r="C23">
        <v>-2.2002203330889074</v>
      </c>
      <c r="D23">
        <v>4.9238579976072998</v>
      </c>
      <c r="E23">
        <v>15.488866367651724</v>
      </c>
      <c r="F23">
        <f t="shared" si="3"/>
        <v>6.0708346773900388</v>
      </c>
      <c r="G23">
        <f t="shared" si="4"/>
        <v>7.2669394614493124</v>
      </c>
    </row>
    <row r="24" spans="2:7" x14ac:dyDescent="0.35">
      <c r="B24">
        <f t="shared" si="5"/>
        <v>2.5</v>
      </c>
      <c r="C24">
        <v>5.335533590550483</v>
      </c>
      <c r="D24">
        <v>11.421316432491835</v>
      </c>
      <c r="E24">
        <v>16.602125921844817</v>
      </c>
      <c r="F24">
        <f t="shared" si="3"/>
        <v>11.119658648295712</v>
      </c>
      <c r="G24">
        <f t="shared" si="4"/>
        <v>4.6045103796147275</v>
      </c>
    </row>
    <row r="25" spans="2:7" x14ac:dyDescent="0.35">
      <c r="B25">
        <f t="shared" si="5"/>
        <v>5</v>
      </c>
      <c r="C25">
        <v>12.156218262417667</v>
      </c>
      <c r="D25">
        <v>15.888327143268725</v>
      </c>
      <c r="E25">
        <v>23.572124262053066</v>
      </c>
      <c r="F25">
        <f t="shared" si="3"/>
        <v>17.205556555913152</v>
      </c>
      <c r="G25">
        <f t="shared" si="4"/>
        <v>4.752686779936834</v>
      </c>
    </row>
    <row r="26" spans="2:7" x14ac:dyDescent="0.35">
      <c r="B26">
        <v>10</v>
      </c>
      <c r="C26">
        <v>32.178220834589197</v>
      </c>
      <c r="D26">
        <v>34.568526762097775</v>
      </c>
      <c r="E26">
        <v>41.674732569324256</v>
      </c>
      <c r="F26">
        <f t="shared" si="3"/>
        <v>36.140493388670414</v>
      </c>
      <c r="G26">
        <f t="shared" si="4"/>
        <v>4.0331330326255692</v>
      </c>
    </row>
    <row r="28" spans="2:7" x14ac:dyDescent="0.35">
      <c r="B28" s="8" t="s">
        <v>45</v>
      </c>
    </row>
    <row r="30" spans="2:7" x14ac:dyDescent="0.35">
      <c r="B30" t="s">
        <v>43</v>
      </c>
      <c r="C30">
        <v>1</v>
      </c>
      <c r="D30">
        <v>2</v>
      </c>
      <c r="E30">
        <v>3</v>
      </c>
      <c r="F30" t="s">
        <v>28</v>
      </c>
      <c r="G30" t="s">
        <v>29</v>
      </c>
    </row>
    <row r="31" spans="2:7" x14ac:dyDescent="0.35">
      <c r="B31">
        <v>0</v>
      </c>
      <c r="C31">
        <v>0</v>
      </c>
      <c r="D31">
        <v>0</v>
      </c>
      <c r="E31">
        <v>0</v>
      </c>
      <c r="F31">
        <f t="shared" ref="F31:F38" si="6">AVERAGE(C31:E31)</f>
        <v>0</v>
      </c>
      <c r="G31">
        <f t="shared" ref="G31:G38" si="7">_xlfn.STDEV.P(C31:E31)</f>
        <v>0</v>
      </c>
    </row>
    <row r="32" spans="2:7" x14ac:dyDescent="0.35">
      <c r="B32">
        <f t="shared" ref="B32:B37" si="8">B33/2</f>
        <v>0.15625</v>
      </c>
      <c r="C32">
        <v>6.416665023917119</v>
      </c>
      <c r="D32">
        <v>7.477375935445906</v>
      </c>
      <c r="E32">
        <v>8.1272071833309525</v>
      </c>
      <c r="F32">
        <f t="shared" si="6"/>
        <v>7.3404160475646592</v>
      </c>
      <c r="G32">
        <f t="shared" si="7"/>
        <v>0.70500928029323029</v>
      </c>
    </row>
    <row r="33" spans="2:7" x14ac:dyDescent="0.35">
      <c r="B33">
        <f t="shared" si="8"/>
        <v>0.3125</v>
      </c>
      <c r="C33">
        <v>1.8333302030547003</v>
      </c>
      <c r="D33">
        <v>10.90121969902998</v>
      </c>
      <c r="E33">
        <v>8.1664711876509273</v>
      </c>
      <c r="F33">
        <f t="shared" si="6"/>
        <v>6.9670070299118692</v>
      </c>
      <c r="G33">
        <f t="shared" si="7"/>
        <v>3.7978670046119491</v>
      </c>
    </row>
    <row r="34" spans="2:7" x14ac:dyDescent="0.35">
      <c r="B34">
        <f t="shared" si="8"/>
        <v>0.625</v>
      </c>
      <c r="C34">
        <v>8.7916617448856016</v>
      </c>
      <c r="D34">
        <v>20.346320048028559</v>
      </c>
      <c r="E34">
        <v>16.607769928877232</v>
      </c>
      <c r="F34">
        <f t="shared" si="6"/>
        <v>15.248583907263798</v>
      </c>
      <c r="G34">
        <f t="shared" si="7"/>
        <v>4.8140815743406842</v>
      </c>
    </row>
    <row r="35" spans="2:7" x14ac:dyDescent="0.35">
      <c r="B35">
        <f t="shared" si="8"/>
        <v>1.25</v>
      </c>
      <c r="C35">
        <v>26.416669680529964</v>
      </c>
      <c r="D35">
        <v>19.519872979477199</v>
      </c>
      <c r="E35">
        <v>22.143699088978551</v>
      </c>
      <c r="F35">
        <f t="shared" si="6"/>
        <v>22.69341391632857</v>
      </c>
      <c r="G35">
        <f t="shared" si="7"/>
        <v>2.8423102079669293</v>
      </c>
    </row>
    <row r="36" spans="2:7" x14ac:dyDescent="0.35">
      <c r="B36">
        <f t="shared" si="8"/>
        <v>2.5</v>
      </c>
      <c r="C36">
        <v>27.000000465661273</v>
      </c>
      <c r="D36">
        <v>27.036602699479332</v>
      </c>
      <c r="E36">
        <v>31.173934493102351</v>
      </c>
      <c r="F36">
        <f t="shared" si="6"/>
        <v>28.403512552747653</v>
      </c>
      <c r="G36">
        <f t="shared" si="7"/>
        <v>1.9590411305158348</v>
      </c>
    </row>
    <row r="37" spans="2:7" x14ac:dyDescent="0.35">
      <c r="B37">
        <f t="shared" si="8"/>
        <v>5</v>
      </c>
      <c r="C37">
        <v>49.374997186629734</v>
      </c>
      <c r="D37">
        <v>48.524203024654213</v>
      </c>
      <c r="E37">
        <v>48.84177403386343</v>
      </c>
      <c r="F37">
        <f t="shared" si="6"/>
        <v>48.913658081715795</v>
      </c>
      <c r="G37">
        <f t="shared" si="7"/>
        <v>0.35103481666318898</v>
      </c>
    </row>
    <row r="38" spans="2:7" x14ac:dyDescent="0.35">
      <c r="B38">
        <v>10</v>
      </c>
      <c r="C38">
        <v>86.04166644030353</v>
      </c>
      <c r="D38">
        <v>84.376229393434485</v>
      </c>
      <c r="E38">
        <v>82.449939308628814</v>
      </c>
      <c r="F38">
        <f t="shared" si="6"/>
        <v>84.289278380788943</v>
      </c>
      <c r="G38">
        <f t="shared" si="7"/>
        <v>1.4676049209629805</v>
      </c>
    </row>
    <row r="40" spans="2:7" x14ac:dyDescent="0.35">
      <c r="B40" s="8" t="s">
        <v>46</v>
      </c>
    </row>
    <row r="42" spans="2:7" x14ac:dyDescent="0.35">
      <c r="B42" t="s">
        <v>43</v>
      </c>
      <c r="C42">
        <v>1</v>
      </c>
      <c r="D42">
        <v>2</v>
      </c>
      <c r="E42">
        <v>3</v>
      </c>
      <c r="F42" t="s">
        <v>28</v>
      </c>
      <c r="G42" t="s">
        <v>29</v>
      </c>
    </row>
    <row r="43" spans="2:7" x14ac:dyDescent="0.35">
      <c r="B43">
        <v>0</v>
      </c>
      <c r="C43">
        <v>0</v>
      </c>
      <c r="D43">
        <v>0</v>
      </c>
      <c r="E43">
        <v>0</v>
      </c>
      <c r="F43">
        <f t="shared" ref="F43:F50" si="9">AVERAGE(C43:E43)</f>
        <v>0</v>
      </c>
      <c r="G43">
        <f t="shared" ref="G43:G50" si="10">_xlfn.STDEV.P(C43:E43)</f>
        <v>0</v>
      </c>
    </row>
    <row r="44" spans="2:7" x14ac:dyDescent="0.35">
      <c r="B44">
        <f t="shared" ref="B44:B49" si="11">B45/2</f>
        <v>0.15625</v>
      </c>
      <c r="C44">
        <v>4.8780503386940524</v>
      </c>
      <c r="D44">
        <v>4.3545200629288416</v>
      </c>
      <c r="E44">
        <v>-0.58005193366130925</v>
      </c>
      <c r="F44">
        <f t="shared" si="9"/>
        <v>2.8841728226538614</v>
      </c>
      <c r="G44">
        <f t="shared" si="10"/>
        <v>2.4588833318006884</v>
      </c>
    </row>
    <row r="45" spans="2:7" x14ac:dyDescent="0.35">
      <c r="B45">
        <f t="shared" si="11"/>
        <v>0.3125</v>
      </c>
      <c r="C45">
        <v>10.632621432358462</v>
      </c>
      <c r="D45">
        <v>6.281303476132436</v>
      </c>
      <c r="E45">
        <v>1.8561411219563837</v>
      </c>
      <c r="F45">
        <f t="shared" si="9"/>
        <v>6.2566886768157604</v>
      </c>
      <c r="G45">
        <f t="shared" si="10"/>
        <v>3.5830253581740932</v>
      </c>
    </row>
    <row r="46" spans="2:7" x14ac:dyDescent="0.35">
      <c r="B46">
        <f t="shared" si="11"/>
        <v>0.625</v>
      </c>
      <c r="C46">
        <v>12.499999822537632</v>
      </c>
      <c r="D46">
        <v>10.712900445580615</v>
      </c>
      <c r="E46">
        <v>10.324821275010223</v>
      </c>
      <c r="F46">
        <f t="shared" si="9"/>
        <v>11.179240514376156</v>
      </c>
      <c r="G46">
        <f t="shared" si="10"/>
        <v>0.94726104224373642</v>
      </c>
    </row>
    <row r="47" spans="2:7" x14ac:dyDescent="0.35">
      <c r="B47">
        <f t="shared" si="11"/>
        <v>1.25</v>
      </c>
      <c r="C47">
        <v>22.865858389423877</v>
      </c>
      <c r="D47">
        <v>18.61270985569891</v>
      </c>
      <c r="E47">
        <v>18.058772147993736</v>
      </c>
      <c r="F47">
        <f t="shared" si="9"/>
        <v>19.84578013103884</v>
      </c>
      <c r="G47">
        <f t="shared" si="10"/>
        <v>2.1474583831562177</v>
      </c>
    </row>
    <row r="48" spans="2:7" x14ac:dyDescent="0.35">
      <c r="B48">
        <f t="shared" si="11"/>
        <v>2.5</v>
      </c>
      <c r="C48">
        <v>35.442076173524981</v>
      </c>
      <c r="D48">
        <v>31.290941498913639</v>
      </c>
      <c r="E48">
        <v>28.808970891378038</v>
      </c>
      <c r="F48">
        <f t="shared" si="9"/>
        <v>31.847329521272218</v>
      </c>
      <c r="G48">
        <f t="shared" si="10"/>
        <v>2.7363841280760135</v>
      </c>
    </row>
    <row r="49" spans="2:17" x14ac:dyDescent="0.35">
      <c r="B49">
        <f t="shared" si="11"/>
        <v>5</v>
      </c>
      <c r="C49">
        <v>50.419209436341859</v>
      </c>
      <c r="D49">
        <v>52.524085295112691</v>
      </c>
      <c r="E49">
        <v>49.265271440210135</v>
      </c>
      <c r="F49">
        <f t="shared" si="9"/>
        <v>50.736188723888233</v>
      </c>
      <c r="G49">
        <f t="shared" si="10"/>
        <v>1.349153768546854</v>
      </c>
    </row>
    <row r="50" spans="2:17" x14ac:dyDescent="0.35">
      <c r="B50">
        <v>10</v>
      </c>
      <c r="C50">
        <v>86.623473743695925</v>
      </c>
      <c r="D50">
        <v>85.279383221667686</v>
      </c>
      <c r="E50">
        <v>86.310902863626197</v>
      </c>
      <c r="F50">
        <f t="shared" si="9"/>
        <v>86.071253276329927</v>
      </c>
      <c r="G50">
        <f t="shared" si="10"/>
        <v>0.5742930589690175</v>
      </c>
    </row>
    <row r="52" spans="2:17" x14ac:dyDescent="0.35">
      <c r="B52" s="8" t="s">
        <v>47</v>
      </c>
      <c r="C52" s="8"/>
      <c r="I52" s="8" t="s">
        <v>48</v>
      </c>
      <c r="J52" s="8"/>
      <c r="K52" s="8"/>
    </row>
    <row r="54" spans="2:17" x14ac:dyDescent="0.35">
      <c r="B54" t="s">
        <v>43</v>
      </c>
      <c r="C54">
        <v>1</v>
      </c>
      <c r="D54">
        <v>2</v>
      </c>
      <c r="E54">
        <v>3</v>
      </c>
      <c r="F54" t="s">
        <v>28</v>
      </c>
      <c r="G54" t="s">
        <v>29</v>
      </c>
      <c r="I54" t="s">
        <v>43</v>
      </c>
      <c r="J54" t="s">
        <v>28</v>
      </c>
      <c r="K54" t="s">
        <v>29</v>
      </c>
    </row>
    <row r="55" spans="2:17" x14ac:dyDescent="0.35">
      <c r="B55">
        <v>0</v>
      </c>
      <c r="C55">
        <v>0</v>
      </c>
      <c r="D55">
        <v>0</v>
      </c>
      <c r="E55">
        <v>0</v>
      </c>
      <c r="F55">
        <f t="shared" ref="F55:F62" si="12">AVERAGE(C55:E55)</f>
        <v>0</v>
      </c>
      <c r="G55">
        <f t="shared" ref="G55:G62" si="13">_xlfn.STDEV.P(C55:E55)</f>
        <v>0</v>
      </c>
      <c r="I55">
        <v>0</v>
      </c>
      <c r="J55">
        <v>0</v>
      </c>
      <c r="K55">
        <v>0</v>
      </c>
    </row>
    <row r="56" spans="2:17" x14ac:dyDescent="0.35">
      <c r="B56">
        <f t="shared" ref="B56:B61" si="14">B57/2</f>
        <v>0.390625</v>
      </c>
      <c r="C56">
        <v>-4.0194062584258319</v>
      </c>
      <c r="D56">
        <v>1.1697847379835764</v>
      </c>
      <c r="E56">
        <v>-1.9256742674669738</v>
      </c>
      <c r="F56">
        <f t="shared" si="12"/>
        <v>-1.5917652626364098</v>
      </c>
      <c r="G56">
        <f t="shared" si="13"/>
        <v>2.1315952112497532</v>
      </c>
      <c r="I56">
        <v>4.0000000000000002E-4</v>
      </c>
      <c r="J56">
        <v>-1.5917652626364098</v>
      </c>
      <c r="K56">
        <v>2.1315952112497532</v>
      </c>
    </row>
    <row r="57" spans="2:17" x14ac:dyDescent="0.35">
      <c r="B57">
        <f t="shared" si="14"/>
        <v>0.78125</v>
      </c>
      <c r="C57">
        <v>0.48510188501236939</v>
      </c>
      <c r="D57">
        <v>2.1724552432265654</v>
      </c>
      <c r="E57">
        <v>-2.060807006606467</v>
      </c>
      <c r="F57">
        <f t="shared" si="12"/>
        <v>0.19891670721082258</v>
      </c>
      <c r="G57">
        <f t="shared" si="13"/>
        <v>1.7400294606625359</v>
      </c>
      <c r="I57">
        <v>8.0000000000000004E-4</v>
      </c>
      <c r="J57">
        <v>0.19891670721082258</v>
      </c>
      <c r="K57">
        <v>1.7400294606625359</v>
      </c>
    </row>
    <row r="58" spans="2:17" x14ac:dyDescent="0.35">
      <c r="B58">
        <f t="shared" si="14"/>
        <v>1.5625</v>
      </c>
      <c r="C58">
        <v>-3.9154556848446873</v>
      </c>
      <c r="D58">
        <v>1.6711189198331198</v>
      </c>
      <c r="E58">
        <v>-4.5608048922525199</v>
      </c>
      <c r="F58">
        <f t="shared" si="12"/>
        <v>-2.2683805524213625</v>
      </c>
      <c r="G58">
        <f t="shared" si="13"/>
        <v>2.7980780271221279</v>
      </c>
      <c r="I58">
        <v>1.6000000000000001E-3</v>
      </c>
      <c r="J58">
        <v>-2.2683805524213625</v>
      </c>
      <c r="K58">
        <v>2.7980780271221279</v>
      </c>
    </row>
    <row r="59" spans="2:17" x14ac:dyDescent="0.35">
      <c r="B59">
        <f t="shared" si="14"/>
        <v>3.125</v>
      </c>
      <c r="C59">
        <v>0.20789340227588582</v>
      </c>
      <c r="D59">
        <v>4.478610757562663</v>
      </c>
      <c r="E59">
        <v>5.0341759987304613E-6</v>
      </c>
      <c r="F59">
        <f t="shared" si="12"/>
        <v>1.5621697313381826</v>
      </c>
      <c r="G59">
        <f t="shared" si="13"/>
        <v>2.0639808765234529</v>
      </c>
      <c r="I59">
        <v>3.0999999999999999E-3</v>
      </c>
      <c r="J59">
        <v>1.5621697313381826</v>
      </c>
      <c r="K59">
        <v>2.0639808765234529</v>
      </c>
    </row>
    <row r="60" spans="2:17" x14ac:dyDescent="0.35">
      <c r="B60">
        <f t="shared" si="14"/>
        <v>6.25</v>
      </c>
      <c r="C60">
        <v>3.8461531510999123</v>
      </c>
      <c r="D60">
        <v>11.998658347648458</v>
      </c>
      <c r="E60">
        <v>7.9054044597966566</v>
      </c>
      <c r="F60">
        <f t="shared" si="12"/>
        <v>7.9167386528483421</v>
      </c>
      <c r="G60">
        <f t="shared" si="13"/>
        <v>3.3282559589958294</v>
      </c>
      <c r="I60">
        <v>6.3E-3</v>
      </c>
      <c r="J60">
        <v>7.9167386528483421</v>
      </c>
      <c r="K60">
        <v>3.3282559589958294</v>
      </c>
    </row>
    <row r="61" spans="2:17" x14ac:dyDescent="0.35">
      <c r="B61">
        <f t="shared" si="14"/>
        <v>12.5</v>
      </c>
      <c r="C61">
        <v>11.988908496646303</v>
      </c>
      <c r="D61">
        <v>14.939838553487704</v>
      </c>
      <c r="E61">
        <v>16.486488472945112</v>
      </c>
      <c r="F61">
        <f t="shared" si="12"/>
        <v>14.471745174359706</v>
      </c>
      <c r="G61">
        <f t="shared" si="13"/>
        <v>1.8657241613715891</v>
      </c>
      <c r="I61">
        <v>1.2500000000000001E-2</v>
      </c>
      <c r="J61">
        <v>14.471745174359706</v>
      </c>
      <c r="K61">
        <v>1.8657241613715891</v>
      </c>
    </row>
    <row r="62" spans="2:17" x14ac:dyDescent="0.35">
      <c r="B62">
        <v>25</v>
      </c>
      <c r="C62">
        <v>34.164934479810569</v>
      </c>
      <c r="D62">
        <v>36.129678352059045</v>
      </c>
      <c r="E62">
        <v>36.351352058857167</v>
      </c>
      <c r="F62">
        <f t="shared" si="12"/>
        <v>35.548654963575594</v>
      </c>
      <c r="G62">
        <f t="shared" si="13"/>
        <v>0.98261440079161289</v>
      </c>
      <c r="I62">
        <v>2.5000000000000001E-2</v>
      </c>
      <c r="J62">
        <v>35.548654963575594</v>
      </c>
      <c r="K62">
        <v>0.98261440079161289</v>
      </c>
    </row>
    <row r="64" spans="2:17" x14ac:dyDescent="0.35">
      <c r="B64" s="7" t="s">
        <v>49</v>
      </c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</row>
    <row r="66" spans="2:4" x14ac:dyDescent="0.35">
      <c r="C66" t="s">
        <v>50</v>
      </c>
      <c r="D66" t="s">
        <v>51</v>
      </c>
    </row>
    <row r="67" spans="2:4" x14ac:dyDescent="0.35">
      <c r="B67" t="s">
        <v>24</v>
      </c>
      <c r="C67" t="s">
        <v>52</v>
      </c>
      <c r="D67" t="s">
        <v>53</v>
      </c>
    </row>
    <row r="68" spans="2:4" x14ac:dyDescent="0.35">
      <c r="B68" t="s">
        <v>25</v>
      </c>
      <c r="C68" t="s">
        <v>54</v>
      </c>
      <c r="D68" t="s">
        <v>54</v>
      </c>
    </row>
    <row r="69" spans="2:4" x14ac:dyDescent="0.35">
      <c r="B69" t="s">
        <v>55</v>
      </c>
      <c r="C69" t="s">
        <v>56</v>
      </c>
      <c r="D69" t="s">
        <v>56</v>
      </c>
    </row>
    <row r="70" spans="2:4" x14ac:dyDescent="0.35">
      <c r="B70" t="s">
        <v>57</v>
      </c>
      <c r="C70" t="s">
        <v>58</v>
      </c>
      <c r="D70" t="s">
        <v>59</v>
      </c>
    </row>
    <row r="71" spans="2:4" x14ac:dyDescent="0.35">
      <c r="B71" t="s">
        <v>60</v>
      </c>
      <c r="C71" t="s">
        <v>61</v>
      </c>
      <c r="D71" t="s">
        <v>62</v>
      </c>
    </row>
    <row r="74" spans="2:4" x14ac:dyDescent="0.35">
      <c r="B74">
        <v>1</v>
      </c>
      <c r="C74">
        <v>14.0364</v>
      </c>
      <c r="D74">
        <v>14.036199999999999</v>
      </c>
    </row>
    <row r="75" spans="2:4" x14ac:dyDescent="0.35">
      <c r="B75">
        <v>2</v>
      </c>
      <c r="C75">
        <v>6.0603999999999996</v>
      </c>
      <c r="D75">
        <v>6.0603999999999996</v>
      </c>
    </row>
    <row r="76" spans="2:4" x14ac:dyDescent="0.35">
      <c r="B76">
        <v>3</v>
      </c>
      <c r="C76">
        <v>5.4054000000000002</v>
      </c>
      <c r="D76">
        <v>5.4054000000000002</v>
      </c>
    </row>
    <row r="77" spans="2:4" x14ac:dyDescent="0.35">
      <c r="B77">
        <v>4</v>
      </c>
      <c r="C77">
        <v>5.3483000000000001</v>
      </c>
      <c r="D77">
        <v>5.3079000000000001</v>
      </c>
    </row>
    <row r="78" spans="2:4" x14ac:dyDescent="0.35">
      <c r="B78">
        <v>5</v>
      </c>
      <c r="C78">
        <v>3.5499999999999997E-2</v>
      </c>
      <c r="D78">
        <v>3.5499999999999997E-2</v>
      </c>
    </row>
    <row r="80" spans="2:4" x14ac:dyDescent="0.35">
      <c r="C80">
        <f>_xlfn.STDEV.P(C74:C75)</f>
        <v>3.9879999999999987</v>
      </c>
    </row>
    <row r="84" spans="2:28" x14ac:dyDescent="0.35"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</row>
    <row r="85" spans="2:28" x14ac:dyDescent="0.35"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</row>
    <row r="86" spans="2:28" x14ac:dyDescent="0.35"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</row>
    <row r="87" spans="2:28" x14ac:dyDescent="0.35"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</row>
    <row r="88" spans="2:28" x14ac:dyDescent="0.35"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9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14"/>
      <c r="AA88" s="14"/>
      <c r="AB88" s="15"/>
    </row>
    <row r="89" spans="2:28" x14ac:dyDescent="0.35">
      <c r="B89" s="10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9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</row>
    <row r="90" spans="2:28" x14ac:dyDescent="0.35">
      <c r="B90" s="11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9"/>
      <c r="P90" s="16"/>
      <c r="Q90" s="16"/>
      <c r="R90" s="16"/>
      <c r="S90" s="16"/>
      <c r="T90" s="16"/>
      <c r="U90" s="16"/>
      <c r="V90" s="16"/>
      <c r="W90" s="16"/>
      <c r="X90" s="16"/>
      <c r="Y90" s="16"/>
      <c r="Z90" s="16"/>
      <c r="AA90" s="16"/>
      <c r="AB90" s="16"/>
    </row>
    <row r="91" spans="2:28" x14ac:dyDescent="0.35">
      <c r="B91" s="11"/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9"/>
      <c r="P91" s="16"/>
      <c r="Q91" s="16"/>
      <c r="R91" s="16"/>
      <c r="S91" s="16"/>
      <c r="T91" s="16"/>
      <c r="U91" s="16"/>
      <c r="V91" s="16"/>
      <c r="W91" s="16"/>
      <c r="X91" s="16"/>
      <c r="Y91" s="16"/>
      <c r="Z91" s="16"/>
      <c r="AA91" s="16"/>
      <c r="AB91" s="16"/>
    </row>
    <row r="92" spans="2:28" x14ac:dyDescent="0.35">
      <c r="B92" s="11"/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9"/>
      <c r="P92" s="16"/>
      <c r="Q92" s="16"/>
      <c r="R92" s="16"/>
      <c r="S92" s="16"/>
      <c r="T92" s="16"/>
      <c r="U92" s="16"/>
      <c r="V92" s="16"/>
      <c r="W92" s="16"/>
      <c r="X92" s="16"/>
      <c r="Y92" s="16"/>
      <c r="Z92" s="16"/>
      <c r="AA92" s="16"/>
      <c r="AB92" s="16"/>
    </row>
    <row r="93" spans="2:28" x14ac:dyDescent="0.35">
      <c r="B93" s="11"/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9"/>
      <c r="P93" s="16"/>
      <c r="Q93" s="16"/>
      <c r="R93" s="16"/>
      <c r="S93" s="16"/>
      <c r="T93" s="16"/>
      <c r="U93" s="16"/>
      <c r="V93" s="16"/>
      <c r="W93" s="16"/>
      <c r="X93" s="16"/>
      <c r="Y93" s="16"/>
      <c r="Z93" s="16"/>
      <c r="AA93" s="16"/>
      <c r="AB93" s="16"/>
    </row>
    <row r="94" spans="2:28" x14ac:dyDescent="0.35">
      <c r="B94" s="11"/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9"/>
      <c r="P94" s="16"/>
      <c r="Q94" s="16"/>
      <c r="R94" s="16"/>
      <c r="S94" s="16"/>
      <c r="T94" s="16"/>
      <c r="U94" s="16"/>
      <c r="V94" s="16"/>
      <c r="W94" s="16"/>
      <c r="X94" s="16"/>
      <c r="Y94" s="16"/>
      <c r="Z94" s="16"/>
      <c r="AA94" s="16"/>
      <c r="AB94" s="16"/>
    </row>
    <row r="95" spans="2:28" x14ac:dyDescent="0.35">
      <c r="B95" s="11"/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9"/>
      <c r="P95" s="16"/>
      <c r="Q95" s="16"/>
      <c r="R95" s="16"/>
      <c r="S95" s="16"/>
      <c r="T95" s="16"/>
      <c r="U95" s="16"/>
      <c r="V95" s="16"/>
      <c r="W95" s="16"/>
      <c r="X95" s="16"/>
      <c r="Y95" s="16"/>
      <c r="Z95" s="16"/>
      <c r="AA95" s="16"/>
      <c r="AB95" s="16"/>
    </row>
    <row r="96" spans="2:28" x14ac:dyDescent="0.35"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</row>
    <row r="97" spans="2:2" x14ac:dyDescent="0.35">
      <c r="B97" s="13"/>
    </row>
    <row r="98" spans="2:2" x14ac:dyDescent="0.35">
      <c r="B98" s="13"/>
    </row>
    <row r="99" spans="2:2" x14ac:dyDescent="0.35">
      <c r="B99" s="13"/>
    </row>
    <row r="100" spans="2:2" x14ac:dyDescent="0.35">
      <c r="B100" s="13"/>
    </row>
    <row r="101" spans="2:2" x14ac:dyDescent="0.35">
      <c r="B101" s="13"/>
    </row>
    <row r="102" spans="2:2" x14ac:dyDescent="0.35">
      <c r="B102" s="13"/>
    </row>
    <row r="103" spans="2:2" x14ac:dyDescent="0.35">
      <c r="B103" s="13"/>
    </row>
    <row r="104" spans="2:2" x14ac:dyDescent="0.35">
      <c r="B104" s="13"/>
    </row>
    <row r="105" spans="2:2" x14ac:dyDescent="0.35">
      <c r="B105" s="13"/>
    </row>
    <row r="106" spans="2:2" x14ac:dyDescent="0.35">
      <c r="B106" s="13"/>
    </row>
    <row r="115" spans="2:2" x14ac:dyDescent="0.35">
      <c r="B115" s="17"/>
    </row>
    <row r="116" spans="2:2" x14ac:dyDescent="0.35">
      <c r="B116" s="17"/>
    </row>
    <row r="117" spans="2:2" x14ac:dyDescent="0.35">
      <c r="B117" s="17"/>
    </row>
    <row r="118" spans="2:2" x14ac:dyDescent="0.35">
      <c r="B118" s="17"/>
    </row>
    <row r="119" spans="2:2" x14ac:dyDescent="0.35">
      <c r="B119" s="17"/>
    </row>
    <row r="120" spans="2:2" x14ac:dyDescent="0.35">
      <c r="B120" s="17"/>
    </row>
    <row r="121" spans="2:2" x14ac:dyDescent="0.35">
      <c r="B121" s="17"/>
    </row>
    <row r="122" spans="2:2" x14ac:dyDescent="0.35">
      <c r="B122" s="17"/>
    </row>
    <row r="123" spans="2:2" x14ac:dyDescent="0.35">
      <c r="B123" s="17"/>
    </row>
    <row r="124" spans="2:2" x14ac:dyDescent="0.35">
      <c r="B124" s="17"/>
    </row>
    <row r="137" spans="2:17" x14ac:dyDescent="0.35">
      <c r="B137" s="17"/>
      <c r="C137" s="17"/>
      <c r="D137" s="17"/>
      <c r="E137" s="17"/>
      <c r="F137" s="17"/>
      <c r="G137" s="17"/>
      <c r="H137" s="17"/>
      <c r="I137" s="17"/>
      <c r="J137" s="17"/>
      <c r="K137" s="17"/>
      <c r="L137" s="17"/>
      <c r="M137" s="17"/>
      <c r="N137" s="17"/>
      <c r="O137" s="17"/>
      <c r="P137" s="17"/>
      <c r="Q137" s="17"/>
    </row>
    <row r="138" spans="2:17" x14ac:dyDescent="0.35">
      <c r="B138" s="17"/>
      <c r="C138" s="17"/>
      <c r="D138" s="17"/>
      <c r="E138" s="17"/>
      <c r="F138" s="17"/>
      <c r="G138" s="17"/>
      <c r="H138" s="17"/>
      <c r="I138" s="17"/>
      <c r="J138" s="17"/>
      <c r="K138" s="17"/>
      <c r="L138" s="17"/>
      <c r="M138" s="17"/>
      <c r="N138" s="17"/>
      <c r="O138" s="17"/>
      <c r="P138" s="17"/>
      <c r="Q138" s="17"/>
    </row>
    <row r="139" spans="2:17" x14ac:dyDescent="0.35">
      <c r="B139" s="17"/>
      <c r="C139" s="17"/>
      <c r="D139" s="17"/>
      <c r="E139" s="17"/>
      <c r="F139" s="17"/>
      <c r="G139" s="17"/>
      <c r="H139" s="17"/>
      <c r="I139" s="17"/>
      <c r="J139" s="17"/>
      <c r="K139" s="17"/>
      <c r="L139" s="17"/>
      <c r="M139" s="17"/>
      <c r="N139" s="17"/>
      <c r="O139" s="17"/>
      <c r="P139" s="17"/>
      <c r="Q139" s="17"/>
    </row>
    <row r="140" spans="2:17" x14ac:dyDescent="0.35">
      <c r="B140" s="17"/>
      <c r="C140" s="17"/>
      <c r="D140" s="17"/>
      <c r="E140" s="17"/>
      <c r="F140" s="17"/>
      <c r="G140" s="17"/>
      <c r="H140" s="17"/>
      <c r="I140" s="17"/>
      <c r="J140" s="17"/>
      <c r="K140" s="17"/>
      <c r="L140" s="17"/>
      <c r="M140" s="17"/>
      <c r="N140" s="17"/>
      <c r="O140" s="17"/>
      <c r="P140" s="17"/>
      <c r="Q140" s="17"/>
    </row>
    <row r="141" spans="2:17" x14ac:dyDescent="0.35">
      <c r="B141" s="18"/>
      <c r="C141" s="19"/>
      <c r="D141" s="19"/>
      <c r="E141" s="19"/>
      <c r="F141" s="19"/>
      <c r="G141" s="19"/>
      <c r="H141" s="19"/>
      <c r="I141" s="19"/>
      <c r="J141" s="17"/>
      <c r="K141" s="17"/>
      <c r="L141" s="17"/>
      <c r="M141" s="17"/>
      <c r="N141" s="17"/>
      <c r="O141" s="17"/>
      <c r="P141" s="17"/>
      <c r="Q141" s="17"/>
    </row>
    <row r="142" spans="2:17" x14ac:dyDescent="0.35">
      <c r="B142" s="20"/>
      <c r="C142" s="20"/>
      <c r="D142" s="20"/>
      <c r="E142" s="20"/>
      <c r="F142" s="21"/>
      <c r="G142" s="21"/>
      <c r="H142" s="21"/>
      <c r="I142" s="20"/>
      <c r="J142" s="17"/>
      <c r="K142" s="17"/>
      <c r="L142" s="17"/>
      <c r="M142" s="17"/>
      <c r="N142" s="17"/>
      <c r="O142" s="17"/>
      <c r="P142" s="17"/>
      <c r="Q142" s="17"/>
    </row>
    <row r="143" spans="2:17" x14ac:dyDescent="0.35">
      <c r="B143" s="20"/>
      <c r="C143" s="20"/>
      <c r="D143" s="20"/>
      <c r="E143" s="20"/>
      <c r="F143" s="21"/>
      <c r="G143" s="21"/>
      <c r="H143" s="21"/>
      <c r="I143" s="20"/>
      <c r="J143" s="17"/>
      <c r="K143" s="17"/>
      <c r="L143" s="17"/>
      <c r="M143" s="17"/>
      <c r="N143" s="17"/>
      <c r="O143" s="17"/>
      <c r="P143" s="17"/>
      <c r="Q143" s="17"/>
    </row>
    <row r="144" spans="2:17" x14ac:dyDescent="0.35">
      <c r="B144" s="20"/>
      <c r="C144" s="20"/>
      <c r="D144" s="20"/>
      <c r="E144" s="20"/>
      <c r="F144" s="21"/>
      <c r="G144" s="21"/>
      <c r="H144" s="21"/>
      <c r="I144" s="20"/>
      <c r="J144" s="17"/>
      <c r="K144" s="17"/>
      <c r="L144" s="17"/>
      <c r="M144" s="17"/>
      <c r="N144" s="17"/>
      <c r="O144" s="17"/>
      <c r="P144" s="17"/>
      <c r="Q144" s="17"/>
    </row>
    <row r="145" spans="2:17" x14ac:dyDescent="0.35">
      <c r="B145" s="20"/>
      <c r="C145" s="20"/>
      <c r="D145" s="20"/>
      <c r="E145" s="20"/>
      <c r="F145" s="21"/>
      <c r="G145" s="21"/>
      <c r="H145" s="21"/>
      <c r="I145" s="20"/>
      <c r="J145" s="17"/>
      <c r="K145" s="17"/>
      <c r="L145" s="17"/>
      <c r="M145" s="17"/>
      <c r="N145" s="17"/>
      <c r="O145" s="17"/>
      <c r="P145" s="17"/>
      <c r="Q145" s="17"/>
    </row>
    <row r="146" spans="2:17" x14ac:dyDescent="0.35">
      <c r="B146" s="20"/>
      <c r="C146" s="20"/>
      <c r="D146" s="20"/>
      <c r="E146" s="20"/>
      <c r="F146" s="21"/>
      <c r="G146" s="21"/>
      <c r="H146" s="21"/>
      <c r="I146" s="20"/>
      <c r="J146" s="17"/>
      <c r="K146" s="17"/>
      <c r="L146" s="17"/>
      <c r="M146" s="17"/>
      <c r="N146" s="17"/>
      <c r="O146" s="17"/>
      <c r="P146" s="17"/>
      <c r="Q146" s="17"/>
    </row>
    <row r="147" spans="2:17" x14ac:dyDescent="0.35">
      <c r="B147" s="21"/>
      <c r="C147" s="16"/>
      <c r="D147" s="16"/>
      <c r="E147" s="16"/>
      <c r="F147" s="16"/>
      <c r="G147" s="16"/>
      <c r="H147" s="16"/>
      <c r="I147" s="16"/>
      <c r="J147" s="17"/>
      <c r="K147" s="17"/>
      <c r="L147" s="17"/>
      <c r="M147" s="17"/>
      <c r="N147" s="17"/>
      <c r="O147" s="17"/>
      <c r="P147" s="17"/>
      <c r="Q147" s="17"/>
    </row>
    <row r="148" spans="2:17" x14ac:dyDescent="0.35">
      <c r="B148" s="21"/>
      <c r="C148" s="16"/>
      <c r="D148" s="16"/>
      <c r="E148" s="16"/>
      <c r="F148" s="16"/>
      <c r="G148" s="16"/>
      <c r="H148" s="16"/>
      <c r="I148" s="16"/>
      <c r="J148" s="17"/>
      <c r="K148" s="17"/>
      <c r="L148" s="17"/>
      <c r="M148" s="17"/>
      <c r="N148" s="17"/>
      <c r="O148" s="17"/>
      <c r="P148" s="17"/>
      <c r="Q148" s="17"/>
    </row>
    <row r="149" spans="2:17" x14ac:dyDescent="0.35">
      <c r="B149" s="17"/>
      <c r="C149" s="17"/>
      <c r="D149" s="17"/>
      <c r="E149" s="17"/>
      <c r="F149" s="17"/>
      <c r="G149" s="17"/>
      <c r="H149" s="17"/>
      <c r="I149" s="17"/>
      <c r="J149" s="17"/>
      <c r="K149" s="17"/>
      <c r="L149" s="17"/>
      <c r="M149" s="17"/>
      <c r="N149" s="17"/>
      <c r="O149" s="17"/>
      <c r="P149" s="17"/>
      <c r="Q149" s="17"/>
    </row>
    <row r="150" spans="2:17" x14ac:dyDescent="0.35">
      <c r="B150" s="17"/>
      <c r="C150" s="17"/>
      <c r="D150" s="17"/>
      <c r="E150" s="17"/>
      <c r="F150" s="17"/>
      <c r="G150" s="17"/>
      <c r="H150" s="17"/>
      <c r="I150" s="17"/>
      <c r="J150" s="17"/>
      <c r="K150" s="17"/>
      <c r="L150" s="17"/>
      <c r="M150" s="17"/>
      <c r="N150" s="17"/>
      <c r="O150" s="17"/>
      <c r="P150" s="17"/>
      <c r="Q150" s="17"/>
    </row>
    <row r="152" spans="2:17" x14ac:dyDescent="0.35">
      <c r="B152" s="18"/>
      <c r="C152" s="19"/>
      <c r="D152" s="19"/>
      <c r="E152" s="19"/>
      <c r="F152" s="19"/>
      <c r="G152" s="19"/>
      <c r="H152" s="19"/>
      <c r="I152" s="19"/>
    </row>
    <row r="153" spans="2:17" x14ac:dyDescent="0.35">
      <c r="B153" s="20"/>
      <c r="C153" s="21"/>
      <c r="D153" s="21"/>
      <c r="E153" s="21"/>
      <c r="F153" s="21"/>
      <c r="G153" s="21"/>
      <c r="H153" s="20"/>
      <c r="I153" s="20"/>
    </row>
    <row r="154" spans="2:17" x14ac:dyDescent="0.35">
      <c r="B154" s="20"/>
      <c r="C154" s="21"/>
      <c r="D154" s="21"/>
      <c r="E154" s="21"/>
      <c r="F154" s="21"/>
      <c r="G154" s="21"/>
      <c r="H154" s="20"/>
      <c r="I154" s="20"/>
    </row>
    <row r="155" spans="2:17" x14ac:dyDescent="0.35">
      <c r="B155" s="20"/>
      <c r="C155" s="21"/>
      <c r="D155" s="21"/>
      <c r="E155" s="21"/>
      <c r="F155" s="21"/>
      <c r="G155" s="21"/>
      <c r="H155" s="20"/>
      <c r="I155" s="20"/>
    </row>
    <row r="156" spans="2:17" x14ac:dyDescent="0.35">
      <c r="B156" s="20"/>
      <c r="C156" s="21"/>
      <c r="D156" s="21"/>
      <c r="E156" s="21"/>
      <c r="F156" s="21"/>
      <c r="G156" s="21"/>
      <c r="H156" s="20"/>
      <c r="I156" s="20"/>
    </row>
    <row r="157" spans="2:17" x14ac:dyDescent="0.35">
      <c r="B157" s="20"/>
      <c r="C157" s="21"/>
      <c r="D157" s="21"/>
      <c r="E157" s="21"/>
      <c r="F157" s="21"/>
      <c r="G157" s="21"/>
      <c r="H157" s="20"/>
      <c r="I157" s="20"/>
    </row>
    <row r="158" spans="2:17" x14ac:dyDescent="0.35">
      <c r="B158" s="16"/>
      <c r="C158" s="16"/>
      <c r="D158" s="16"/>
      <c r="E158" s="16"/>
      <c r="F158" s="16"/>
      <c r="G158" s="16"/>
      <c r="H158" s="16"/>
      <c r="I158" s="16"/>
    </row>
    <row r="159" spans="2:17" x14ac:dyDescent="0.35">
      <c r="B159" s="16"/>
      <c r="C159" s="16"/>
      <c r="D159" s="16"/>
      <c r="E159" s="16"/>
      <c r="F159" s="16"/>
      <c r="G159" s="16"/>
      <c r="H159" s="16"/>
      <c r="I159" s="16"/>
    </row>
    <row r="160" spans="2:17" x14ac:dyDescent="0.35">
      <c r="B160" s="17"/>
      <c r="C160" s="17"/>
      <c r="D160" s="17"/>
      <c r="E160" s="17"/>
      <c r="F160" s="17"/>
      <c r="G160" s="17"/>
      <c r="H160" s="17"/>
      <c r="I160" s="17"/>
    </row>
    <row r="161" spans="1:18" x14ac:dyDescent="0.35">
      <c r="B161" s="17"/>
      <c r="C161" s="17"/>
      <c r="D161" s="17"/>
      <c r="E161" s="17"/>
      <c r="F161" s="17"/>
      <c r="G161" s="17"/>
      <c r="H161" s="17"/>
      <c r="I161" s="17"/>
    </row>
    <row r="163" spans="1:18" x14ac:dyDescent="0.35">
      <c r="B163" s="17"/>
      <c r="C163" s="17"/>
      <c r="D163" s="17"/>
      <c r="E163" s="17"/>
      <c r="F163" s="17"/>
      <c r="G163" s="17"/>
      <c r="H163" s="17"/>
      <c r="I163" s="17"/>
      <c r="J163" s="17"/>
      <c r="K163" s="17"/>
      <c r="L163" s="17"/>
      <c r="M163" s="17"/>
      <c r="N163" s="17"/>
      <c r="O163" s="17"/>
      <c r="P163" s="17"/>
      <c r="Q163" s="17"/>
      <c r="R163" s="17"/>
    </row>
    <row r="164" spans="1:18" x14ac:dyDescent="0.35">
      <c r="B164" s="17"/>
      <c r="C164" s="17"/>
      <c r="D164" s="17"/>
      <c r="E164" s="17"/>
      <c r="F164" s="17"/>
      <c r="G164" s="17"/>
      <c r="H164" s="17"/>
      <c r="I164" s="17"/>
      <c r="J164" s="17"/>
      <c r="K164" s="17"/>
      <c r="L164" s="17"/>
      <c r="M164" s="17"/>
      <c r="N164" s="17"/>
      <c r="O164" s="17"/>
      <c r="P164" s="17"/>
      <c r="Q164" s="17"/>
      <c r="R164" s="17"/>
    </row>
    <row r="165" spans="1:18" x14ac:dyDescent="0.35">
      <c r="B165" s="17"/>
      <c r="C165" s="17"/>
      <c r="D165" s="17"/>
      <c r="E165" s="17"/>
      <c r="F165" s="17"/>
      <c r="G165" s="17"/>
      <c r="H165" s="17"/>
      <c r="I165" s="17"/>
      <c r="J165" s="17"/>
      <c r="K165" s="17"/>
      <c r="L165" s="17"/>
      <c r="M165" s="17"/>
      <c r="N165" s="17"/>
      <c r="O165" s="17"/>
      <c r="P165" s="17"/>
      <c r="Q165" s="17"/>
      <c r="R165" s="17"/>
    </row>
    <row r="166" spans="1:18" x14ac:dyDescent="0.35">
      <c r="B166" s="17"/>
      <c r="C166" s="17"/>
      <c r="D166" s="17"/>
      <c r="E166" s="17"/>
      <c r="F166" s="17"/>
      <c r="G166" s="17"/>
      <c r="H166" s="17"/>
      <c r="I166" s="17"/>
      <c r="J166" s="17"/>
      <c r="K166" s="17"/>
      <c r="L166" s="17"/>
      <c r="M166" s="17"/>
      <c r="N166" s="17"/>
      <c r="O166" s="17"/>
      <c r="P166" s="17"/>
      <c r="Q166" s="17"/>
      <c r="R166" s="17"/>
    </row>
    <row r="167" spans="1:18" x14ac:dyDescent="0.35">
      <c r="B167" s="18"/>
      <c r="C167" s="19"/>
      <c r="D167" s="19"/>
      <c r="E167" s="19"/>
      <c r="F167" s="19"/>
      <c r="G167" s="19"/>
      <c r="H167" s="19"/>
      <c r="I167" s="19"/>
      <c r="J167" s="17"/>
      <c r="K167" s="17"/>
      <c r="L167" s="17"/>
      <c r="M167" s="17"/>
      <c r="N167" s="17"/>
      <c r="O167" s="17"/>
      <c r="P167" s="17"/>
      <c r="Q167" s="17"/>
      <c r="R167" s="17"/>
    </row>
    <row r="168" spans="1:18" x14ac:dyDescent="0.35">
      <c r="B168" s="20"/>
      <c r="C168" s="20"/>
      <c r="D168" s="20"/>
      <c r="E168" s="20"/>
      <c r="F168" s="21"/>
      <c r="G168" s="21"/>
      <c r="H168" s="21"/>
      <c r="I168" s="20"/>
      <c r="J168" s="17"/>
      <c r="K168" s="17"/>
      <c r="L168" s="17"/>
      <c r="M168" s="17"/>
      <c r="N168" s="17"/>
      <c r="O168" s="17"/>
      <c r="P168" s="17"/>
      <c r="Q168" s="17"/>
      <c r="R168" s="17"/>
    </row>
    <row r="169" spans="1:18" x14ac:dyDescent="0.35">
      <c r="B169" s="20"/>
      <c r="C169" s="20"/>
      <c r="D169" s="20"/>
      <c r="E169" s="20"/>
      <c r="F169" s="21"/>
      <c r="G169" s="21"/>
      <c r="H169" s="21"/>
      <c r="I169" s="20"/>
      <c r="J169" s="17"/>
      <c r="K169" s="17"/>
      <c r="L169" s="17"/>
      <c r="M169" s="17"/>
      <c r="N169" s="17"/>
      <c r="O169" s="17"/>
      <c r="P169" s="17"/>
      <c r="Q169" s="17"/>
      <c r="R169" s="17"/>
    </row>
    <row r="170" spans="1:18" x14ac:dyDescent="0.35">
      <c r="B170" s="20"/>
      <c r="C170" s="20"/>
      <c r="D170" s="20"/>
      <c r="E170" s="20"/>
      <c r="F170" s="21"/>
      <c r="G170" s="21"/>
      <c r="H170" s="21"/>
      <c r="I170" s="20"/>
      <c r="J170" s="17"/>
      <c r="K170" s="17"/>
      <c r="L170" s="17"/>
      <c r="M170" s="17"/>
      <c r="N170" s="17"/>
      <c r="O170" s="17"/>
      <c r="P170" s="17"/>
      <c r="Q170" s="17"/>
      <c r="R170" s="17"/>
    </row>
    <row r="171" spans="1:18" x14ac:dyDescent="0.35">
      <c r="B171" s="16"/>
      <c r="C171" s="16"/>
      <c r="D171" s="16"/>
      <c r="E171" s="16"/>
      <c r="F171" s="16"/>
      <c r="G171" s="16"/>
      <c r="H171" s="16"/>
      <c r="I171" s="16"/>
      <c r="J171" s="17"/>
      <c r="K171" s="17"/>
      <c r="L171" s="17"/>
      <c r="M171" s="17"/>
      <c r="N171" s="17"/>
      <c r="O171" s="17"/>
      <c r="P171" s="17"/>
      <c r="Q171" s="17"/>
      <c r="R171" s="17"/>
    </row>
    <row r="172" spans="1:18" x14ac:dyDescent="0.35">
      <c r="B172" s="16"/>
      <c r="C172" s="16"/>
      <c r="D172" s="16"/>
      <c r="E172" s="16"/>
      <c r="F172" s="16"/>
      <c r="G172" s="16"/>
      <c r="H172" s="16"/>
      <c r="I172" s="16"/>
      <c r="J172" s="17"/>
      <c r="K172" s="17"/>
      <c r="L172" s="17"/>
      <c r="M172" s="17"/>
      <c r="N172" s="17"/>
      <c r="O172" s="17"/>
      <c r="P172" s="17"/>
      <c r="Q172" s="17"/>
      <c r="R172" s="17"/>
    </row>
    <row r="173" spans="1:18" x14ac:dyDescent="0.35">
      <c r="B173" s="16"/>
      <c r="C173" s="16"/>
      <c r="D173" s="16"/>
      <c r="E173" s="16"/>
      <c r="F173" s="16"/>
      <c r="G173" s="16"/>
      <c r="H173" s="16"/>
      <c r="I173" s="16"/>
      <c r="J173" s="17"/>
      <c r="K173" s="17"/>
      <c r="L173" s="17"/>
      <c r="M173" s="17"/>
      <c r="N173" s="17"/>
      <c r="O173" s="17"/>
      <c r="P173" s="17"/>
      <c r="Q173" s="17"/>
      <c r="R173" s="17"/>
    </row>
    <row r="174" spans="1:18" x14ac:dyDescent="0.35">
      <c r="B174" s="17"/>
      <c r="C174" s="17"/>
      <c r="D174" s="17"/>
      <c r="E174" s="17"/>
      <c r="F174" s="17"/>
      <c r="G174" s="17"/>
      <c r="H174" s="17"/>
      <c r="I174" s="17"/>
      <c r="J174" s="17"/>
      <c r="K174" s="17"/>
      <c r="L174" s="17"/>
      <c r="M174" s="17"/>
      <c r="N174" s="17"/>
      <c r="O174" s="17"/>
      <c r="P174" s="17"/>
      <c r="Q174" s="17"/>
      <c r="R174" s="17"/>
    </row>
    <row r="175" spans="1:18" x14ac:dyDescent="0.35">
      <c r="A175" s="17"/>
      <c r="B175" s="17"/>
      <c r="C175" s="17"/>
      <c r="D175" s="17"/>
      <c r="E175" s="17"/>
      <c r="F175" s="17"/>
      <c r="G175" s="17"/>
      <c r="H175" s="17"/>
      <c r="I175" s="17"/>
      <c r="J175" s="17"/>
      <c r="K175" s="17"/>
      <c r="L175" s="17"/>
      <c r="M175" s="17"/>
      <c r="N175" s="17"/>
      <c r="O175" s="17"/>
      <c r="P175" s="17"/>
      <c r="Q175" s="17"/>
      <c r="R175" s="17"/>
    </row>
    <row r="176" spans="1:18" x14ac:dyDescent="0.35">
      <c r="A176" s="17"/>
      <c r="B176" s="20"/>
      <c r="C176" s="17"/>
      <c r="D176" s="17"/>
      <c r="E176" s="17"/>
      <c r="F176" s="17"/>
      <c r="G176" s="17"/>
      <c r="H176" s="17"/>
      <c r="I176" s="17"/>
      <c r="J176" s="17"/>
    </row>
    <row r="177" spans="1:10" x14ac:dyDescent="0.35">
      <c r="A177" s="17"/>
      <c r="B177" s="17"/>
      <c r="C177" s="17"/>
      <c r="D177" s="17"/>
      <c r="E177" s="17"/>
      <c r="F177" s="17"/>
      <c r="G177" s="17"/>
      <c r="H177" s="17"/>
      <c r="I177" s="17"/>
      <c r="J177" s="17"/>
    </row>
    <row r="178" spans="1:10" x14ac:dyDescent="0.35">
      <c r="A178" s="17"/>
      <c r="B178" s="18"/>
      <c r="C178" s="19"/>
      <c r="D178" s="19"/>
      <c r="E178" s="19"/>
      <c r="F178" s="19"/>
      <c r="G178" s="19"/>
      <c r="H178" s="19"/>
      <c r="I178" s="19"/>
      <c r="J178" s="17"/>
    </row>
    <row r="179" spans="1:10" x14ac:dyDescent="0.35">
      <c r="A179" s="17"/>
      <c r="B179" s="20"/>
      <c r="C179" s="20"/>
      <c r="D179" s="20"/>
      <c r="E179" s="20"/>
      <c r="F179" s="21"/>
      <c r="G179" s="21"/>
      <c r="H179" s="21"/>
      <c r="I179" s="20"/>
      <c r="J179" s="17"/>
    </row>
    <row r="180" spans="1:10" x14ac:dyDescent="0.35">
      <c r="A180" s="17"/>
      <c r="B180" s="20"/>
      <c r="C180" s="20"/>
      <c r="D180" s="20"/>
      <c r="E180" s="20"/>
      <c r="F180" s="21"/>
      <c r="G180" s="21"/>
      <c r="H180" s="21"/>
      <c r="I180" s="20"/>
      <c r="J180" s="17"/>
    </row>
    <row r="181" spans="1:10" x14ac:dyDescent="0.35">
      <c r="A181" s="17"/>
      <c r="B181" s="20"/>
      <c r="C181" s="20"/>
      <c r="D181" s="20"/>
      <c r="E181" s="20"/>
      <c r="F181" s="21"/>
      <c r="G181" s="21"/>
      <c r="H181" s="21"/>
      <c r="I181" s="20"/>
      <c r="J181" s="17"/>
    </row>
    <row r="182" spans="1:10" x14ac:dyDescent="0.35">
      <c r="A182" s="17"/>
      <c r="B182" s="16"/>
      <c r="C182" s="16"/>
      <c r="D182" s="16"/>
      <c r="E182" s="16"/>
      <c r="F182" s="16"/>
      <c r="G182" s="16"/>
      <c r="H182" s="16"/>
      <c r="I182" s="16"/>
      <c r="J182" s="17"/>
    </row>
    <row r="183" spans="1:10" x14ac:dyDescent="0.35">
      <c r="A183" s="17"/>
      <c r="B183" s="16"/>
      <c r="C183" s="16"/>
      <c r="D183" s="16"/>
      <c r="E183" s="16"/>
      <c r="F183" s="16"/>
      <c r="G183" s="16"/>
      <c r="H183" s="16"/>
      <c r="I183" s="16"/>
      <c r="J183" s="17"/>
    </row>
    <row r="184" spans="1:10" x14ac:dyDescent="0.35">
      <c r="A184" s="17"/>
      <c r="B184" s="16"/>
      <c r="C184" s="16"/>
      <c r="D184" s="16"/>
      <c r="E184" s="16"/>
      <c r="F184" s="16"/>
      <c r="G184" s="16"/>
      <c r="H184" s="16"/>
      <c r="I184" s="16"/>
      <c r="J184" s="17"/>
    </row>
    <row r="185" spans="1:10" x14ac:dyDescent="0.35">
      <c r="A185" s="17"/>
      <c r="B185" s="17"/>
      <c r="C185" s="17"/>
      <c r="D185" s="17"/>
      <c r="E185" s="17"/>
      <c r="F185" s="17"/>
      <c r="G185" s="17"/>
      <c r="H185" s="17"/>
      <c r="I185" s="17"/>
      <c r="J185" s="17"/>
    </row>
    <row r="186" spans="1:10" x14ac:dyDescent="0.35">
      <c r="A186" s="17"/>
      <c r="B186" s="17"/>
      <c r="C186" s="17"/>
      <c r="D186" s="17"/>
      <c r="E186" s="17"/>
      <c r="F186" s="17"/>
      <c r="G186" s="17"/>
      <c r="H186" s="17"/>
      <c r="I186" s="17"/>
      <c r="J186" s="17"/>
    </row>
    <row r="196" spans="1:18" x14ac:dyDescent="0.35">
      <c r="A196" s="17"/>
      <c r="B196" s="17"/>
      <c r="C196" s="17"/>
      <c r="D196" s="17"/>
      <c r="E196" s="17"/>
      <c r="F196" s="17"/>
      <c r="G196" s="17"/>
      <c r="H196" s="17"/>
      <c r="I196" s="17"/>
      <c r="J196" s="17"/>
      <c r="K196" s="17"/>
      <c r="L196" s="17"/>
      <c r="M196" s="17"/>
      <c r="N196" s="17"/>
      <c r="O196" s="17"/>
      <c r="P196" s="17"/>
      <c r="Q196" s="17"/>
      <c r="R196" s="17"/>
    </row>
    <row r="197" spans="1:18" x14ac:dyDescent="0.35">
      <c r="A197" s="17"/>
      <c r="B197" s="17"/>
      <c r="C197" s="17"/>
      <c r="D197" s="17"/>
      <c r="E197" s="17"/>
      <c r="F197" s="17"/>
      <c r="G197" s="17"/>
      <c r="H197" s="17"/>
      <c r="I197" s="17"/>
      <c r="J197" s="17"/>
      <c r="K197" s="17"/>
      <c r="L197" s="17"/>
      <c r="M197" s="17"/>
      <c r="N197" s="17"/>
      <c r="O197" s="17"/>
      <c r="P197" s="17"/>
      <c r="Q197" s="17"/>
      <c r="R197" s="17"/>
    </row>
    <row r="198" spans="1:18" x14ac:dyDescent="0.35">
      <c r="A198" s="17"/>
      <c r="B198" s="17"/>
      <c r="C198" s="17"/>
      <c r="D198" s="17"/>
      <c r="E198" s="17"/>
      <c r="F198" s="17"/>
      <c r="G198" s="17"/>
      <c r="H198" s="17"/>
      <c r="I198" s="17"/>
      <c r="J198" s="17"/>
      <c r="K198" s="17"/>
      <c r="L198" s="17"/>
      <c r="M198" s="17"/>
      <c r="N198" s="17"/>
      <c r="O198" s="17"/>
      <c r="P198" s="17"/>
      <c r="Q198" s="17"/>
      <c r="R198" s="17"/>
    </row>
    <row r="199" spans="1:18" x14ac:dyDescent="0.35">
      <c r="A199" s="17"/>
      <c r="B199" s="17"/>
      <c r="C199" s="17"/>
      <c r="D199" s="17"/>
      <c r="E199" s="17"/>
      <c r="F199" s="17"/>
      <c r="G199" s="17"/>
      <c r="H199" s="17"/>
      <c r="I199" s="17"/>
      <c r="J199" s="17"/>
      <c r="K199" s="17"/>
      <c r="L199" s="17"/>
      <c r="M199" s="17"/>
      <c r="N199" s="17"/>
      <c r="O199" s="17"/>
      <c r="P199" s="17"/>
      <c r="Q199" s="17"/>
      <c r="R199" s="17"/>
    </row>
    <row r="200" spans="1:18" x14ac:dyDescent="0.35">
      <c r="A200" s="17"/>
      <c r="B200" s="17"/>
      <c r="C200" s="17"/>
      <c r="D200" s="17"/>
      <c r="E200" s="17"/>
      <c r="F200" s="17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</row>
    <row r="201" spans="1:18" x14ac:dyDescent="0.35">
      <c r="A201" s="17"/>
      <c r="B201" s="17"/>
      <c r="C201" s="17"/>
      <c r="D201" s="17"/>
      <c r="E201" s="17"/>
      <c r="F201" s="17"/>
      <c r="G201" s="17"/>
      <c r="H201" s="17"/>
      <c r="I201" s="17"/>
      <c r="J201" s="17"/>
      <c r="K201" s="17"/>
      <c r="L201" s="17"/>
      <c r="M201" s="17"/>
      <c r="N201" s="17"/>
      <c r="O201" s="17"/>
      <c r="P201" s="17"/>
      <c r="Q201" s="17"/>
      <c r="R201" s="17"/>
    </row>
    <row r="202" spans="1:18" x14ac:dyDescent="0.35">
      <c r="A202" s="17"/>
      <c r="B202" s="17"/>
      <c r="C202" s="17"/>
      <c r="D202" s="17"/>
      <c r="E202" s="17"/>
      <c r="F202" s="17"/>
      <c r="G202" s="17"/>
      <c r="H202" s="17"/>
      <c r="I202" s="17"/>
      <c r="J202" s="17"/>
      <c r="K202" s="17"/>
      <c r="L202" s="17"/>
      <c r="M202" s="17"/>
      <c r="N202" s="17"/>
      <c r="O202" s="17"/>
      <c r="P202" s="17"/>
      <c r="Q202" s="17"/>
      <c r="R202" s="17"/>
    </row>
  </sheetData>
  <pageMargins left="0.7" right="0.7" top="0.75" bottom="0.75" header="0.3" footer="0.3"/>
  <pageSetup paperSize="9"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743ECE-28B8-4B66-9B27-BF13EA3D0A10}">
  <dimension ref="A2:AB70"/>
  <sheetViews>
    <sheetView topLeftCell="L34" zoomScale="60" zoomScaleNormal="60" workbookViewId="0">
      <selection activeCell="P54" sqref="P54"/>
    </sheetView>
  </sheetViews>
  <sheetFormatPr defaultRowHeight="14.5" x14ac:dyDescent="0.35"/>
  <cols>
    <col min="1" max="1" width="8.08984375" customWidth="1"/>
    <col min="5" max="5" width="22.36328125" customWidth="1"/>
    <col min="6" max="6" width="14" customWidth="1"/>
    <col min="7" max="7" width="13.6328125" customWidth="1"/>
    <col min="8" max="8" width="14.08984375" customWidth="1"/>
    <col min="10" max="11" width="9" bestFit="1" customWidth="1"/>
    <col min="12" max="13" width="9.54296875" bestFit="1" customWidth="1"/>
  </cols>
  <sheetData>
    <row r="2" spans="1:18" x14ac:dyDescent="0.35">
      <c r="A2" s="1" t="s">
        <v>31</v>
      </c>
      <c r="B2" s="1"/>
      <c r="C2" s="1"/>
    </row>
    <row r="4" spans="1:18" x14ac:dyDescent="0.35">
      <c r="A4" t="s">
        <v>63</v>
      </c>
      <c r="B4">
        <v>1</v>
      </c>
      <c r="C4">
        <v>2</v>
      </c>
      <c r="D4">
        <v>3</v>
      </c>
      <c r="E4" t="s">
        <v>2</v>
      </c>
    </row>
    <row r="5" spans="1:18" x14ac:dyDescent="0.35">
      <c r="A5" s="23">
        <v>0</v>
      </c>
      <c r="B5" s="7">
        <v>5.9900000691413879E-2</v>
      </c>
      <c r="C5" s="7">
        <v>5.9300001710653305E-2</v>
      </c>
      <c r="D5" s="7">
        <v>5.9399999678134918E-2</v>
      </c>
      <c r="E5" s="3">
        <f t="shared" ref="E5:E10" si="0">AVERAGE(B5:D5)</f>
        <v>5.9533334026734032E-2</v>
      </c>
    </row>
    <row r="6" spans="1:18" x14ac:dyDescent="0.35">
      <c r="A6" s="23">
        <v>62.5</v>
      </c>
      <c r="B6" s="7">
        <v>6.1099998652935028E-2</v>
      </c>
      <c r="C6" s="7">
        <v>7.3399998247623444E-2</v>
      </c>
      <c r="D6" s="7">
        <v>6.9899998605251312E-2</v>
      </c>
      <c r="E6" s="3">
        <f t="shared" si="0"/>
        <v>6.8133331835269928E-2</v>
      </c>
    </row>
    <row r="7" spans="1:18" x14ac:dyDescent="0.35">
      <c r="A7" s="23">
        <v>125</v>
      </c>
      <c r="B7" s="7">
        <v>7.1299999952316284E-2</v>
      </c>
      <c r="C7" s="7">
        <v>7.720000296831131E-2</v>
      </c>
      <c r="D7" s="7">
        <v>7.0100001990795135E-2</v>
      </c>
      <c r="E7" s="3">
        <f t="shared" si="0"/>
        <v>7.2866668303807572E-2</v>
      </c>
    </row>
    <row r="8" spans="1:18" x14ac:dyDescent="0.35">
      <c r="A8" s="23">
        <v>250</v>
      </c>
      <c r="B8" s="7">
        <v>7.3200002312660217E-2</v>
      </c>
      <c r="C8" s="7">
        <v>7.9700000584125519E-2</v>
      </c>
      <c r="D8" s="7">
        <v>7.7100001275539398E-2</v>
      </c>
      <c r="E8" s="3">
        <f t="shared" si="0"/>
        <v>7.6666668057441711E-2</v>
      </c>
    </row>
    <row r="9" spans="1:18" x14ac:dyDescent="0.35">
      <c r="A9" s="23">
        <v>500</v>
      </c>
      <c r="B9" s="7">
        <v>0.15350000560283661</v>
      </c>
      <c r="C9" s="7">
        <v>0.15569999814033508</v>
      </c>
      <c r="D9" s="7">
        <v>0.15109999477863312</v>
      </c>
      <c r="E9" s="3">
        <f t="shared" si="0"/>
        <v>0.15343333284060159</v>
      </c>
    </row>
    <row r="10" spans="1:18" x14ac:dyDescent="0.35">
      <c r="A10" s="23">
        <v>1000</v>
      </c>
      <c r="B10" s="7">
        <v>0.27050000429153442</v>
      </c>
      <c r="C10" s="7">
        <v>0.26109999418258667</v>
      </c>
      <c r="D10" s="7">
        <v>0.25069999694824219</v>
      </c>
      <c r="E10" s="3">
        <f t="shared" si="0"/>
        <v>0.26076666514078778</v>
      </c>
    </row>
    <row r="12" spans="1:18" x14ac:dyDescent="0.35">
      <c r="O12" s="1" t="s">
        <v>8</v>
      </c>
      <c r="P12" s="1"/>
      <c r="Q12" s="1"/>
      <c r="R12" s="1"/>
    </row>
    <row r="13" spans="1:18" x14ac:dyDescent="0.35">
      <c r="O13" s="1" t="s">
        <v>10</v>
      </c>
      <c r="P13" s="1"/>
      <c r="Q13" s="1"/>
      <c r="R13" s="1"/>
    </row>
    <row r="14" spans="1:18" x14ac:dyDescent="0.35">
      <c r="O14" s="1" t="s">
        <v>12</v>
      </c>
      <c r="P14" s="1"/>
      <c r="Q14" s="1"/>
      <c r="R14" s="1"/>
    </row>
    <row r="15" spans="1:18" x14ac:dyDescent="0.35">
      <c r="O15" s="1" t="s">
        <v>14</v>
      </c>
      <c r="P15" s="1"/>
      <c r="Q15" s="1"/>
      <c r="R15" s="1"/>
    </row>
    <row r="22" spans="1:28" x14ac:dyDescent="0.35">
      <c r="A22" s="53"/>
      <c r="B22" s="53"/>
      <c r="C22" s="53"/>
      <c r="D22" s="53"/>
      <c r="E22" s="53"/>
      <c r="F22" s="53"/>
    </row>
    <row r="23" spans="1:28" x14ac:dyDescent="0.35">
      <c r="A23" s="45"/>
      <c r="B23" s="12"/>
      <c r="C23" s="12"/>
      <c r="D23" s="12"/>
      <c r="E23" s="12"/>
      <c r="F23" s="12"/>
      <c r="G23" s="12"/>
      <c r="H23" s="56"/>
    </row>
    <row r="24" spans="1:28" x14ac:dyDescent="0.35">
      <c r="A24" s="43" t="s">
        <v>32</v>
      </c>
      <c r="B24" s="44"/>
      <c r="C24" s="44"/>
      <c r="D24" s="44"/>
      <c r="E24" s="12"/>
      <c r="F24" s="12"/>
      <c r="G24" s="12"/>
      <c r="H24" s="56"/>
    </row>
    <row r="25" spans="1:28" x14ac:dyDescent="0.35">
      <c r="A25" s="45"/>
      <c r="B25" s="12"/>
      <c r="C25" s="12"/>
      <c r="D25" s="12"/>
      <c r="E25" s="12"/>
      <c r="F25" s="12"/>
      <c r="G25" s="67" t="s">
        <v>71</v>
      </c>
      <c r="H25" s="68"/>
    </row>
    <row r="26" spans="1:28" x14ac:dyDescent="0.35">
      <c r="A26" s="46"/>
      <c r="B26" s="65" t="s">
        <v>5</v>
      </c>
      <c r="C26" s="65"/>
      <c r="D26" s="65"/>
      <c r="E26" s="47" t="s">
        <v>6</v>
      </c>
      <c r="F26" s="47" t="s">
        <v>7</v>
      </c>
      <c r="G26" s="48" t="s">
        <v>72</v>
      </c>
      <c r="H26" s="54" t="s">
        <v>73</v>
      </c>
    </row>
    <row r="27" spans="1:28" x14ac:dyDescent="0.35">
      <c r="A27" s="46" t="s">
        <v>9</v>
      </c>
      <c r="B27" s="49">
        <v>7.0900000631809235E-2</v>
      </c>
      <c r="C27" s="49">
        <v>7.720000296831131E-2</v>
      </c>
      <c r="D27" s="49">
        <v>7.6700001955032349E-2</v>
      </c>
      <c r="E27" s="50">
        <f>AVERAGE(B27:D27)</f>
        <v>7.4933335185050964E-2</v>
      </c>
      <c r="F27" s="51">
        <f>(E27-0.0481)/0.0002</f>
        <v>134.16667592525482</v>
      </c>
      <c r="G27" s="52">
        <f>F27/1000</f>
        <v>0.13416667592525483</v>
      </c>
      <c r="H27" s="55">
        <f>G27/0.01</f>
        <v>13.416667592525483</v>
      </c>
      <c r="I27" s="60" t="s">
        <v>78</v>
      </c>
      <c r="J27" s="60"/>
      <c r="K27" s="61"/>
      <c r="L27" s="61"/>
    </row>
    <row r="28" spans="1:28" x14ac:dyDescent="0.35">
      <c r="A28" s="46" t="s">
        <v>11</v>
      </c>
      <c r="B28" s="49">
        <v>6.289999932050705E-2</v>
      </c>
      <c r="C28" s="49">
        <v>6.1999998986721039E-2</v>
      </c>
      <c r="D28" s="49">
        <v>6.9700002670288086E-2</v>
      </c>
      <c r="E28" s="50">
        <f>AVERAGE(B28:D28)</f>
        <v>6.4866666992505387E-2</v>
      </c>
      <c r="F28" s="51">
        <f t="shared" ref="F28:F30" si="1">(E28-0.0481)/0.0002</f>
        <v>83.833334962526948</v>
      </c>
      <c r="G28" s="52">
        <f>F28/1000</f>
        <v>8.3833334962526943E-2</v>
      </c>
      <c r="H28" s="55">
        <f t="shared" ref="H28:H30" si="2">G28/0.01</f>
        <v>8.3833334962526944</v>
      </c>
    </row>
    <row r="29" spans="1:28" x14ac:dyDescent="0.35">
      <c r="A29" s="46" t="s">
        <v>13</v>
      </c>
      <c r="B29" s="49">
        <v>7.4500001966953278E-2</v>
      </c>
      <c r="C29" s="49">
        <v>6.889999657869339E-2</v>
      </c>
      <c r="D29" s="49">
        <v>6.9099999964237213E-2</v>
      </c>
      <c r="E29" s="50">
        <f>AVERAGE(B29:D29)</f>
        <v>7.083333283662796E-2</v>
      </c>
      <c r="F29" s="51">
        <f t="shared" si="1"/>
        <v>113.66666418313982</v>
      </c>
      <c r="G29" s="52">
        <f>F29/1000</f>
        <v>0.11366666418313981</v>
      </c>
      <c r="H29" s="55">
        <f t="shared" si="2"/>
        <v>11.366666418313981</v>
      </c>
      <c r="X29" s="27" t="s">
        <v>23</v>
      </c>
      <c r="Y29" s="27" t="s">
        <v>24</v>
      </c>
      <c r="Z29" s="27" t="s">
        <v>25</v>
      </c>
      <c r="AA29" s="27" t="s">
        <v>26</v>
      </c>
      <c r="AB29" s="27" t="s">
        <v>39</v>
      </c>
    </row>
    <row r="30" spans="1:28" x14ac:dyDescent="0.35">
      <c r="A30" s="46" t="s">
        <v>15</v>
      </c>
      <c r="B30" s="49">
        <v>7.1500003337860107E-2</v>
      </c>
      <c r="C30" s="49">
        <v>6.889999657869339E-2</v>
      </c>
      <c r="D30" s="49">
        <v>6.9700002670288086E-2</v>
      </c>
      <c r="E30" s="50">
        <f>AVERAGE(B30:D30)</f>
        <v>7.0033334195613861E-2</v>
      </c>
      <c r="F30" s="51">
        <f t="shared" si="1"/>
        <v>109.66667097806932</v>
      </c>
      <c r="G30" s="52">
        <f>F30/1000</f>
        <v>0.10966667097806931</v>
      </c>
      <c r="H30" s="55">
        <f t="shared" si="2"/>
        <v>10.966667097806932</v>
      </c>
      <c r="X30" s="27">
        <v>1</v>
      </c>
      <c r="Y30" s="28">
        <v>0.12752646146617644</v>
      </c>
      <c r="Z30" s="28">
        <v>8.0686559155463855E-2</v>
      </c>
      <c r="AA30" s="28">
        <v>0.13265960553842054</v>
      </c>
      <c r="AB30" s="28">
        <v>0.16666665364428515</v>
      </c>
    </row>
    <row r="31" spans="1:28" x14ac:dyDescent="0.35">
      <c r="A31" s="57"/>
      <c r="B31" s="53"/>
      <c r="C31" s="53"/>
      <c r="D31" s="53"/>
      <c r="E31" s="58"/>
      <c r="F31" s="58"/>
      <c r="G31" s="53"/>
      <c r="H31" s="59"/>
      <c r="X31" s="27">
        <v>2</v>
      </c>
      <c r="Y31" s="28">
        <v>9.8652543377562671E-2</v>
      </c>
      <c r="Z31" s="28">
        <v>6.8014112341507227E-2</v>
      </c>
      <c r="AA31" s="28">
        <v>0.20981712023111199</v>
      </c>
      <c r="AB31" s="28">
        <v>0.15271094172743599</v>
      </c>
    </row>
    <row r="32" spans="1:28" x14ac:dyDescent="0.35">
      <c r="A32" s="1" t="s">
        <v>33</v>
      </c>
      <c r="B32" s="1"/>
      <c r="C32" s="1"/>
      <c r="E32" s="3"/>
      <c r="F32" s="3"/>
      <c r="X32" s="27">
        <v>3</v>
      </c>
      <c r="Y32" s="28">
        <v>9.2877771845221876E-2</v>
      </c>
      <c r="Z32" s="28">
        <v>6.8976574614142097E-2</v>
      </c>
      <c r="AA32" s="28">
        <v>0.14436959007974232</v>
      </c>
      <c r="AB32" s="28">
        <v>0.18383059703963361</v>
      </c>
    </row>
    <row r="33" spans="1:28" x14ac:dyDescent="0.35">
      <c r="E33" s="3"/>
      <c r="F33" s="3"/>
      <c r="G33" s="69" t="s">
        <v>74</v>
      </c>
      <c r="H33" s="69"/>
      <c r="X33" s="27" t="s">
        <v>28</v>
      </c>
      <c r="Y33" s="28">
        <f>AVERAGE(Y30:Y32)</f>
        <v>0.10635225889632033</v>
      </c>
      <c r="Z33" s="28">
        <f t="shared" ref="Z33:AB33" si="3">AVERAGE(Z30:Z32)</f>
        <v>7.2559082037037717E-2</v>
      </c>
      <c r="AA33" s="28">
        <f t="shared" si="3"/>
        <v>0.16228210528309162</v>
      </c>
      <c r="AB33" s="28">
        <f t="shared" si="3"/>
        <v>0.16773606413711825</v>
      </c>
    </row>
    <row r="34" spans="1:28" x14ac:dyDescent="0.35">
      <c r="A34" s="4"/>
      <c r="B34" s="66" t="s">
        <v>5</v>
      </c>
      <c r="C34" s="66"/>
      <c r="D34" s="66"/>
      <c r="E34" s="5" t="s">
        <v>6</v>
      </c>
      <c r="F34" s="5" t="s">
        <v>7</v>
      </c>
      <c r="G34" s="30" t="s">
        <v>72</v>
      </c>
      <c r="H34" s="30" t="s">
        <v>73</v>
      </c>
    </row>
    <row r="35" spans="1:28" x14ac:dyDescent="0.35">
      <c r="A35" s="4" t="s">
        <v>34</v>
      </c>
      <c r="B35" s="2">
        <v>6.120000034570694E-2</v>
      </c>
      <c r="C35" s="2">
        <v>6.1099998652935028E-2</v>
      </c>
      <c r="D35" s="2">
        <v>6.4800001680850983E-2</v>
      </c>
      <c r="E35" s="22">
        <f>AVERAGE(B35:D35)</f>
        <v>6.2366666893164315E-2</v>
      </c>
      <c r="F35" s="51">
        <f>(E35-0.0481)/0.0002</f>
        <v>71.333334465821579</v>
      </c>
      <c r="G35" s="52">
        <f>F35/1000</f>
        <v>7.1333334465821574E-2</v>
      </c>
      <c r="H35" s="31">
        <f>G35/0.03</f>
        <v>2.3777778155273861</v>
      </c>
      <c r="X35" s="27" t="s">
        <v>23</v>
      </c>
      <c r="Y35" s="27" t="s">
        <v>24</v>
      </c>
      <c r="Z35" s="27" t="s">
        <v>25</v>
      </c>
      <c r="AA35" s="27" t="s">
        <v>26</v>
      </c>
      <c r="AB35" s="27" t="s">
        <v>27</v>
      </c>
    </row>
    <row r="36" spans="1:28" x14ac:dyDescent="0.35">
      <c r="A36" s="4" t="s">
        <v>35</v>
      </c>
      <c r="B36" s="2">
        <v>6.25E-2</v>
      </c>
      <c r="C36" s="2">
        <v>6.5200001001358032E-2</v>
      </c>
      <c r="D36" s="2">
        <v>6.0199998319149017E-2</v>
      </c>
      <c r="E36" s="22">
        <f>AVERAGE(B36:D36)</f>
        <v>6.2633333106835679E-2</v>
      </c>
      <c r="F36" s="51">
        <f t="shared" ref="F36:F38" si="4">(E36-0.0481)/0.0002</f>
        <v>72.666665534178406</v>
      </c>
      <c r="G36" s="52">
        <f t="shared" ref="G36:G38" si="5">F36/1000</f>
        <v>7.2666665534178401E-2</v>
      </c>
      <c r="H36" s="31">
        <f t="shared" ref="H36:H38" si="6">G36/0.03</f>
        <v>2.4222221844726133</v>
      </c>
      <c r="X36" s="27">
        <v>1</v>
      </c>
      <c r="Y36" s="28">
        <v>0.22027516891156651</v>
      </c>
      <c r="Z36" s="28">
        <v>8.4890972555983504E-2</v>
      </c>
      <c r="AA36" s="28">
        <v>0.25038942149990207</v>
      </c>
      <c r="AB36" s="28">
        <v>0.24909137252830404</v>
      </c>
    </row>
    <row r="37" spans="1:28" x14ac:dyDescent="0.35">
      <c r="A37" s="4" t="s">
        <v>20</v>
      </c>
      <c r="B37" s="2">
        <v>6.589999794960022E-2</v>
      </c>
      <c r="C37" s="2">
        <v>5.8299999684095383E-2</v>
      </c>
      <c r="D37" s="2">
        <v>5.8100000023841858E-2</v>
      </c>
      <c r="E37" s="22">
        <f>AVERAGE(B37:D37)</f>
        <v>6.0766665885845818E-2</v>
      </c>
      <c r="F37" s="51">
        <f t="shared" si="4"/>
        <v>63.333329429229103</v>
      </c>
      <c r="G37" s="52">
        <f t="shared" si="5"/>
        <v>6.3333329429229104E-2</v>
      </c>
      <c r="H37" s="31">
        <f t="shared" si="6"/>
        <v>2.1111109809743036</v>
      </c>
      <c r="X37" s="27">
        <v>2</v>
      </c>
      <c r="Y37" s="28">
        <v>0.1863966770508827</v>
      </c>
      <c r="Z37" s="28">
        <v>0.12162513950470207</v>
      </c>
      <c r="AA37" s="28">
        <v>0.19859813638070237</v>
      </c>
      <c r="AB37" s="28">
        <v>0.19314641332948215</v>
      </c>
    </row>
    <row r="38" spans="1:28" x14ac:dyDescent="0.35">
      <c r="A38" s="4" t="s">
        <v>36</v>
      </c>
      <c r="B38" s="2">
        <v>6.3199996948242188E-2</v>
      </c>
      <c r="C38" s="2">
        <v>5.7900000363588333E-2</v>
      </c>
      <c r="D38" s="2">
        <v>6.9099999964237213E-2</v>
      </c>
      <c r="E38" s="22">
        <f>AVERAGE(B38:D38)</f>
        <v>6.3399999092022583E-2</v>
      </c>
      <c r="F38" s="51">
        <f t="shared" si="4"/>
        <v>76.499995460112928</v>
      </c>
      <c r="G38" s="52">
        <f t="shared" si="5"/>
        <v>7.6499995460112921E-2</v>
      </c>
      <c r="H38" s="31">
        <f t="shared" si="6"/>
        <v>2.5499998486704309</v>
      </c>
      <c r="X38" s="27">
        <v>3</v>
      </c>
      <c r="Y38" s="28">
        <v>0.24662513043711973</v>
      </c>
      <c r="Z38" s="28">
        <v>0.13914849730604401</v>
      </c>
      <c r="AA38" s="28">
        <v>0.2098909899019874</v>
      </c>
      <c r="AB38" s="28">
        <v>0.21053997570356725</v>
      </c>
    </row>
    <row r="39" spans="1:28" x14ac:dyDescent="0.35">
      <c r="X39" s="27" t="s">
        <v>28</v>
      </c>
      <c r="Y39" s="28">
        <f>AVERAGE(Y36:Y38)</f>
        <v>0.21776565879985632</v>
      </c>
      <c r="Z39" s="28">
        <f>AVERAGE(Z36:Z38)</f>
        <v>0.11522153645557653</v>
      </c>
      <c r="AA39" s="28">
        <f>AVERAGE(AA36:AA38)</f>
        <v>0.21962618259419728</v>
      </c>
      <c r="AB39" s="28">
        <f>AVERAGE(AB36:AB38)</f>
        <v>0.21759258718711783</v>
      </c>
    </row>
    <row r="40" spans="1:28" x14ac:dyDescent="0.35">
      <c r="A40" s="1" t="s">
        <v>37</v>
      </c>
      <c r="B40" s="1"/>
      <c r="C40" s="1"/>
      <c r="D40" s="1"/>
      <c r="E40" s="1"/>
    </row>
    <row r="41" spans="1:28" x14ac:dyDescent="0.35">
      <c r="G41" s="69" t="s">
        <v>74</v>
      </c>
      <c r="H41" s="69"/>
    </row>
    <row r="42" spans="1:28" x14ac:dyDescent="0.35">
      <c r="A42" s="4"/>
      <c r="B42" s="66" t="s">
        <v>5</v>
      </c>
      <c r="C42" s="66"/>
      <c r="D42" s="66"/>
      <c r="E42" s="5" t="s">
        <v>6</v>
      </c>
      <c r="F42" s="5" t="s">
        <v>7</v>
      </c>
      <c r="G42" s="30" t="s">
        <v>72</v>
      </c>
      <c r="H42" s="30" t="s">
        <v>73</v>
      </c>
    </row>
    <row r="43" spans="1:28" x14ac:dyDescent="0.35">
      <c r="A43" s="4" t="s">
        <v>9</v>
      </c>
      <c r="B43" s="2">
        <v>7.2599999606609344E-2</v>
      </c>
      <c r="C43" s="2">
        <v>7.2999998927116394E-2</v>
      </c>
      <c r="D43" s="2">
        <v>7.8199997544288635E-2</v>
      </c>
      <c r="E43" s="22">
        <f>AVERAGE(B43:D43)</f>
        <v>7.4599998692671463E-2</v>
      </c>
      <c r="F43" s="24">
        <f>(E43-0.0481)/0.0002</f>
        <v>132.49999346335733</v>
      </c>
      <c r="G43" s="31">
        <f>F43/1000</f>
        <v>0.13249999346335734</v>
      </c>
      <c r="H43" s="31">
        <f>G43/0.03</f>
        <v>4.4166664487785781</v>
      </c>
      <c r="M43" s="7" t="s">
        <v>76</v>
      </c>
      <c r="O43" s="7" t="s">
        <v>23</v>
      </c>
      <c r="P43" s="7" t="s">
        <v>24</v>
      </c>
      <c r="Q43" s="7" t="s">
        <v>25</v>
      </c>
      <c r="R43" s="7" t="s">
        <v>26</v>
      </c>
      <c r="S43" s="7" t="s">
        <v>27</v>
      </c>
    </row>
    <row r="44" spans="1:28" x14ac:dyDescent="0.35">
      <c r="A44" s="4" t="s">
        <v>11</v>
      </c>
      <c r="B44" s="2">
        <v>6.289999932050705E-2</v>
      </c>
      <c r="C44" s="2">
        <v>6.1999998986721039E-2</v>
      </c>
      <c r="D44" s="2">
        <v>6.9700002670288086E-2</v>
      </c>
      <c r="E44" s="22">
        <f>AVERAGE(B44:D44)</f>
        <v>6.4866666992505387E-2</v>
      </c>
      <c r="F44" s="24">
        <f t="shared" ref="F44:F46" si="7">(E44-0.0481)/0.0002</f>
        <v>83.833334962526948</v>
      </c>
      <c r="G44" s="31">
        <f t="shared" ref="G44:G46" si="8">F44/1000</f>
        <v>8.3833334962526943E-2</v>
      </c>
      <c r="H44" s="31">
        <f t="shared" ref="H44:H46" si="9">G44/0.03</f>
        <v>2.7944444987508983</v>
      </c>
      <c r="O44" s="7">
        <v>1</v>
      </c>
      <c r="P44" s="42">
        <v>0.13250000000000001</v>
      </c>
      <c r="Q44" s="42">
        <v>8.3799999999999999E-2</v>
      </c>
      <c r="R44" s="42">
        <v>0.13780000000000001</v>
      </c>
      <c r="S44" s="42">
        <v>0.15870000000000001</v>
      </c>
    </row>
    <row r="45" spans="1:28" x14ac:dyDescent="0.35">
      <c r="A45" s="4" t="s">
        <v>13</v>
      </c>
      <c r="B45" s="2">
        <v>7.4799999594688416E-2</v>
      </c>
      <c r="C45" s="2">
        <v>7.4900001287460327E-2</v>
      </c>
      <c r="D45" s="2">
        <v>7.7299997210502625E-2</v>
      </c>
      <c r="E45" s="22">
        <f>AVERAGE(B45:D45)</f>
        <v>7.5666666030883789E-2</v>
      </c>
      <c r="F45" s="24">
        <f t="shared" si="7"/>
        <v>137.83333015441895</v>
      </c>
      <c r="G45" s="31">
        <f t="shared" si="8"/>
        <v>0.13783333015441895</v>
      </c>
      <c r="H45" s="31">
        <f t="shared" si="9"/>
        <v>4.5944443384806322</v>
      </c>
      <c r="O45" s="7">
        <v>2</v>
      </c>
      <c r="P45" s="42">
        <v>0.10249999999999999</v>
      </c>
      <c r="Q45" s="42">
        <v>7.0699999999999999E-2</v>
      </c>
      <c r="R45" s="42">
        <v>0.218</v>
      </c>
      <c r="S45" s="42">
        <v>0.17319999999999999</v>
      </c>
    </row>
    <row r="46" spans="1:28" x14ac:dyDescent="0.35">
      <c r="A46" s="4" t="s">
        <v>15</v>
      </c>
      <c r="B46" s="2">
        <v>8.1699997186660767E-2</v>
      </c>
      <c r="C46" s="2">
        <v>8.3499997854232788E-2</v>
      </c>
      <c r="D46" s="2">
        <v>8.2999996840953827E-2</v>
      </c>
      <c r="E46" s="22">
        <f>AVERAGE(B46:D46)</f>
        <v>8.2733330627282456E-2</v>
      </c>
      <c r="F46" s="24">
        <f t="shared" si="7"/>
        <v>173.16665313641229</v>
      </c>
      <c r="G46" s="31">
        <f t="shared" si="8"/>
        <v>0.1731666531364123</v>
      </c>
      <c r="H46" s="31">
        <f t="shared" si="9"/>
        <v>5.7722217712137436</v>
      </c>
      <c r="O46" s="7">
        <v>3</v>
      </c>
      <c r="P46" s="42">
        <v>9.6500000000000002E-2</v>
      </c>
      <c r="Q46" s="42">
        <v>7.17E-2</v>
      </c>
      <c r="R46" s="42">
        <v>0.15</v>
      </c>
      <c r="S46" s="42">
        <v>0.191</v>
      </c>
    </row>
    <row r="47" spans="1:28" x14ac:dyDescent="0.35">
      <c r="O47" s="7" t="s">
        <v>28</v>
      </c>
      <c r="P47" s="42">
        <f>AVERAGE(P44:P46)</f>
        <v>0.1105</v>
      </c>
      <c r="Q47" s="42">
        <f>AVERAGE(Q44:Q46)</f>
        <v>7.5400000000000009E-2</v>
      </c>
      <c r="R47" s="42">
        <f>AVERAGE(R44:R46)</f>
        <v>0.1686</v>
      </c>
      <c r="S47" s="42">
        <f>AVERAGE(S44:S46)</f>
        <v>0.17429999999999998</v>
      </c>
    </row>
    <row r="48" spans="1:28" x14ac:dyDescent="0.35">
      <c r="A48" s="1" t="s">
        <v>38</v>
      </c>
      <c r="B48" s="1"/>
      <c r="C48" s="1"/>
      <c r="D48" s="1"/>
      <c r="E48" s="1"/>
    </row>
    <row r="49" spans="1:19" x14ac:dyDescent="0.35">
      <c r="G49" s="69" t="s">
        <v>74</v>
      </c>
      <c r="H49" s="69"/>
    </row>
    <row r="50" spans="1:19" x14ac:dyDescent="0.35">
      <c r="A50" s="4"/>
      <c r="B50" s="66" t="s">
        <v>5</v>
      </c>
      <c r="C50" s="66"/>
      <c r="D50" s="66"/>
      <c r="E50" s="5" t="s">
        <v>6</v>
      </c>
      <c r="F50" s="5" t="s">
        <v>7</v>
      </c>
      <c r="G50" s="30" t="s">
        <v>72</v>
      </c>
      <c r="H50" s="30" t="s">
        <v>73</v>
      </c>
      <c r="M50" s="38" t="s">
        <v>77</v>
      </c>
      <c r="O50" s="38" t="s">
        <v>23</v>
      </c>
      <c r="P50" s="38" t="s">
        <v>24</v>
      </c>
      <c r="Q50" s="38" t="s">
        <v>25</v>
      </c>
      <c r="R50" s="38" t="s">
        <v>26</v>
      </c>
      <c r="S50" s="38" t="s">
        <v>27</v>
      </c>
    </row>
    <row r="51" spans="1:19" x14ac:dyDescent="0.35">
      <c r="A51" s="4" t="s">
        <v>9</v>
      </c>
      <c r="B51" s="2">
        <v>6.9199997603893296E-2</v>
      </c>
      <c r="C51" s="2">
        <v>6.7999997615814198E-2</v>
      </c>
      <c r="D51" s="2">
        <v>6.8600000321865098E-2</v>
      </c>
      <c r="E51" s="22">
        <f>AVERAGE(B51:D51)</f>
        <v>6.8599998513857521E-2</v>
      </c>
      <c r="F51" s="24">
        <f>(E51-0.0481)/0.0002</f>
        <v>102.49999256928761</v>
      </c>
      <c r="G51" s="31">
        <f>F51/1000</f>
        <v>0.10249999256928762</v>
      </c>
      <c r="H51" s="31">
        <f>G51/0.03</f>
        <v>3.4166664189762539</v>
      </c>
      <c r="O51" s="38">
        <v>1</v>
      </c>
      <c r="P51" s="41">
        <v>4.4166999999999996</v>
      </c>
      <c r="Q51" s="41">
        <v>2.7944</v>
      </c>
      <c r="R51" s="41">
        <v>4.5944000000000003</v>
      </c>
      <c r="S51" s="41">
        <v>5.7721999999999998</v>
      </c>
    </row>
    <row r="52" spans="1:19" x14ac:dyDescent="0.35">
      <c r="A52" s="4" t="s">
        <v>11</v>
      </c>
      <c r="B52" s="2">
        <v>6.2799997627735138E-2</v>
      </c>
      <c r="C52" s="2">
        <v>6.1599999666213989E-2</v>
      </c>
      <c r="D52" s="2">
        <v>6.2300000339746475E-2</v>
      </c>
      <c r="E52" s="22">
        <f>AVERAGE(B52:D52)</f>
        <v>6.2233332544565201E-2</v>
      </c>
      <c r="F52" s="24">
        <f t="shared" ref="F52:F54" si="10">(E52-0.0481)/0.0002</f>
        <v>70.666662722826018</v>
      </c>
      <c r="G52" s="31">
        <f t="shared" ref="G52:G54" si="11">F52/1000</f>
        <v>7.0666662722826012E-2</v>
      </c>
      <c r="H52" s="31">
        <f t="shared" ref="H52:H54" si="12">G52/0.03</f>
        <v>2.3555554240942005</v>
      </c>
      <c r="O52" s="38">
        <v>2</v>
      </c>
      <c r="P52" s="41">
        <v>3.4167000000000001</v>
      </c>
      <c r="Q52" s="41">
        <v>2.3555999999999999</v>
      </c>
      <c r="R52" s="41">
        <v>7.2667000000000002</v>
      </c>
      <c r="S52" s="41">
        <v>5.2888999999999999</v>
      </c>
    </row>
    <row r="53" spans="1:19" x14ac:dyDescent="0.35">
      <c r="A53" s="4" t="s">
        <v>13</v>
      </c>
      <c r="B53" s="2">
        <v>9.1399997472763062E-2</v>
      </c>
      <c r="C53" s="2">
        <v>9.1899998486042023E-2</v>
      </c>
      <c r="D53" s="2">
        <v>9.1799996793270111E-2</v>
      </c>
      <c r="E53" s="22">
        <f>AVERAGE(B53:D53)</f>
        <v>9.169999758402507E-2</v>
      </c>
      <c r="F53" s="24">
        <f t="shared" si="10"/>
        <v>217.99998792012536</v>
      </c>
      <c r="G53" s="31">
        <f t="shared" si="11"/>
        <v>0.21799998792012537</v>
      </c>
      <c r="H53" s="31">
        <f t="shared" si="12"/>
        <v>7.2666662640041793</v>
      </c>
      <c r="J53" s="25"/>
      <c r="K53" s="25"/>
      <c r="L53" s="25"/>
      <c r="M53" s="25"/>
      <c r="O53" s="38">
        <v>3</v>
      </c>
      <c r="P53" s="41">
        <v>3.2166999999999999</v>
      </c>
      <c r="Q53" s="41">
        <v>2.3889</v>
      </c>
      <c r="R53" s="41">
        <v>5</v>
      </c>
      <c r="S53" s="41">
        <v>6.3666999999999998</v>
      </c>
    </row>
    <row r="54" spans="1:19" x14ac:dyDescent="0.35">
      <c r="A54" s="4" t="s">
        <v>15</v>
      </c>
      <c r="B54" s="2">
        <v>7.9300001263618469E-2</v>
      </c>
      <c r="C54" s="2">
        <v>8.0099999904632568E-2</v>
      </c>
      <c r="D54" s="2">
        <v>8.0099999904632568E-2</v>
      </c>
      <c r="E54" s="22">
        <f>AVERAGE(B54:D54)</f>
        <v>7.9833333690961197E-2</v>
      </c>
      <c r="F54" s="24">
        <f t="shared" si="10"/>
        <v>158.666668454806</v>
      </c>
      <c r="G54" s="31">
        <f t="shared" si="11"/>
        <v>0.15866666845480601</v>
      </c>
      <c r="H54" s="31">
        <f t="shared" si="12"/>
        <v>5.2888889484935335</v>
      </c>
      <c r="O54" s="38" t="s">
        <v>28</v>
      </c>
      <c r="P54" s="41">
        <f>AVERAGE(P51:P53)</f>
        <v>3.6833666666666662</v>
      </c>
      <c r="Q54" s="41">
        <f>AVERAGE(Q51:Q53)</f>
        <v>2.5129666666666668</v>
      </c>
      <c r="R54" s="41">
        <f>AVERAGE(R51:R53)</f>
        <v>5.6203666666666665</v>
      </c>
      <c r="S54" s="41">
        <f>AVERAGE(S51:S53)</f>
        <v>5.8092666666666659</v>
      </c>
    </row>
    <row r="56" spans="1:19" x14ac:dyDescent="0.35">
      <c r="A56" s="1" t="s">
        <v>40</v>
      </c>
      <c r="B56" s="1"/>
      <c r="C56" s="1"/>
      <c r="D56" s="1"/>
      <c r="E56" s="1"/>
    </row>
    <row r="57" spans="1:19" x14ac:dyDescent="0.35">
      <c r="G57" s="69" t="s">
        <v>74</v>
      </c>
      <c r="H57" s="69"/>
    </row>
    <row r="58" spans="1:19" x14ac:dyDescent="0.35">
      <c r="A58" s="4"/>
      <c r="B58" s="66" t="s">
        <v>5</v>
      </c>
      <c r="C58" s="66"/>
      <c r="D58" s="66"/>
      <c r="E58" s="5" t="s">
        <v>6</v>
      </c>
      <c r="F58" s="5" t="s">
        <v>7</v>
      </c>
      <c r="G58" s="30" t="s">
        <v>72</v>
      </c>
      <c r="H58" s="30" t="s">
        <v>73</v>
      </c>
    </row>
    <row r="59" spans="1:19" x14ac:dyDescent="0.35">
      <c r="A59" s="4" t="s">
        <v>9</v>
      </c>
      <c r="B59" s="2">
        <v>6.7000001668930054E-2</v>
      </c>
      <c r="C59" s="2">
        <v>6.7500002682209015E-2</v>
      </c>
      <c r="D59" s="2">
        <v>6.7699998617172241E-2</v>
      </c>
      <c r="E59" s="22">
        <f>AVERAGE(B59:D59)</f>
        <v>6.7400000989437103E-2</v>
      </c>
      <c r="F59" s="24">
        <f>(E59-0.0481)/0.0002</f>
        <v>96.500004947185531</v>
      </c>
      <c r="G59" s="31">
        <f>F59/1000</f>
        <v>9.6500004947185525E-2</v>
      </c>
      <c r="H59" s="31">
        <f>G59/0.03</f>
        <v>3.216666831572851</v>
      </c>
    </row>
    <row r="60" spans="1:19" x14ac:dyDescent="0.35">
      <c r="A60" s="4" t="s">
        <v>11</v>
      </c>
      <c r="B60" s="2">
        <v>6.25E-2</v>
      </c>
      <c r="C60" s="2">
        <v>6.2399998307228088E-2</v>
      </c>
      <c r="D60" s="2">
        <v>6.2399998307228088E-2</v>
      </c>
      <c r="E60" s="22">
        <f>AVERAGE(B60:D60)</f>
        <v>6.2433332204818726E-2</v>
      </c>
      <c r="F60" s="24">
        <f t="shared" ref="F60:F62" si="13">(E60-0.0481)/0.0002</f>
        <v>71.666661024093642</v>
      </c>
      <c r="G60" s="31">
        <f t="shared" ref="G60:G62" si="14">F60/1000</f>
        <v>7.1666661024093636E-2</v>
      </c>
      <c r="H60" s="31">
        <f t="shared" ref="H60:H62" si="15">G60/0.03</f>
        <v>2.3888887008031214</v>
      </c>
    </row>
    <row r="61" spans="1:19" x14ac:dyDescent="0.35">
      <c r="A61" s="4" t="s">
        <v>13</v>
      </c>
      <c r="B61" s="2">
        <v>7.8100003302097321E-2</v>
      </c>
      <c r="C61" s="2">
        <v>7.8199997544288635E-2</v>
      </c>
      <c r="D61" s="2">
        <v>7.8000001609325409E-2</v>
      </c>
      <c r="E61" s="22">
        <f>AVERAGE(B61:D61)</f>
        <v>7.810000081857045E-2</v>
      </c>
      <c r="F61" s="24">
        <f t="shared" si="13"/>
        <v>150.00000409285227</v>
      </c>
      <c r="G61" s="31">
        <f t="shared" si="14"/>
        <v>0.15000000409285227</v>
      </c>
      <c r="H61" s="31">
        <f t="shared" si="15"/>
        <v>5.000000136428409</v>
      </c>
    </row>
    <row r="62" spans="1:19" x14ac:dyDescent="0.35">
      <c r="A62" s="4" t="s">
        <v>15</v>
      </c>
      <c r="B62" s="2">
        <v>8.659999817609787E-2</v>
      </c>
      <c r="C62" s="2">
        <v>8.619999885559082E-2</v>
      </c>
      <c r="D62" s="2">
        <v>8.6099997162818909E-2</v>
      </c>
      <c r="E62" s="22">
        <f>AVERAGE(B62:D62)</f>
        <v>8.6299998064835862E-2</v>
      </c>
      <c r="F62" s="24">
        <f t="shared" si="13"/>
        <v>190.99999032417932</v>
      </c>
      <c r="G62" s="31">
        <f t="shared" si="14"/>
        <v>0.19099999032417933</v>
      </c>
      <c r="H62" s="31">
        <f t="shared" si="15"/>
        <v>6.3666663441393112</v>
      </c>
    </row>
    <row r="66" spans="2:4" x14ac:dyDescent="0.35">
      <c r="B66" t="s">
        <v>29</v>
      </c>
      <c r="C66" t="s">
        <v>68</v>
      </c>
      <c r="D66" t="s">
        <v>69</v>
      </c>
    </row>
    <row r="67" spans="2:4" x14ac:dyDescent="0.35">
      <c r="B67" t="s">
        <v>64</v>
      </c>
      <c r="C67">
        <v>3.0200000000000001E-2</v>
      </c>
      <c r="D67">
        <v>1.8499999999999999E-2</v>
      </c>
    </row>
    <row r="68" spans="2:4" x14ac:dyDescent="0.35">
      <c r="B68" t="s">
        <v>65</v>
      </c>
      <c r="C68">
        <v>2.7699999999999999E-2</v>
      </c>
      <c r="D68">
        <v>7.1000000000000004E-3</v>
      </c>
    </row>
    <row r="69" spans="2:4" x14ac:dyDescent="0.35">
      <c r="B69" t="s">
        <v>66</v>
      </c>
      <c r="C69">
        <v>2.7199999999999998E-2</v>
      </c>
      <c r="D69">
        <v>4.1599999999999998E-2</v>
      </c>
    </row>
    <row r="70" spans="2:4" x14ac:dyDescent="0.35">
      <c r="B70" t="s">
        <v>67</v>
      </c>
      <c r="C70">
        <v>5.2600000000000001E-2</v>
      </c>
      <c r="D70">
        <v>1.5599999999999999E-2</v>
      </c>
    </row>
  </sheetData>
  <mergeCells count="10">
    <mergeCell ref="G25:H25"/>
    <mergeCell ref="G33:H33"/>
    <mergeCell ref="G41:H41"/>
    <mergeCell ref="G49:H49"/>
    <mergeCell ref="G57:H57"/>
    <mergeCell ref="B26:D26"/>
    <mergeCell ref="B34:D34"/>
    <mergeCell ref="B42:D42"/>
    <mergeCell ref="B50:D50"/>
    <mergeCell ref="B58:D58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9C6865-CC72-465D-8A3D-988AFB7BDE0B}">
  <dimension ref="A2:S54"/>
  <sheetViews>
    <sheetView tabSelected="1" topLeftCell="A15" zoomScale="85" zoomScaleNormal="85" workbookViewId="0">
      <selection activeCell="U44" sqref="U44"/>
    </sheetView>
  </sheetViews>
  <sheetFormatPr defaultRowHeight="14.5" x14ac:dyDescent="0.35"/>
  <cols>
    <col min="5" max="5" width="20.36328125" customWidth="1"/>
    <col min="6" max="6" width="15.1796875" customWidth="1"/>
    <col min="7" max="7" width="10.6328125" customWidth="1"/>
    <col min="8" max="8" width="11.36328125" customWidth="1"/>
  </cols>
  <sheetData>
    <row r="2" spans="1:5" x14ac:dyDescent="0.35">
      <c r="A2" s="1" t="s">
        <v>0</v>
      </c>
      <c r="B2" s="1"/>
      <c r="C2" s="1"/>
    </row>
    <row r="4" spans="1:5" x14ac:dyDescent="0.35">
      <c r="A4" t="s">
        <v>1</v>
      </c>
      <c r="B4">
        <v>1</v>
      </c>
      <c r="C4">
        <v>2</v>
      </c>
      <c r="D4">
        <v>3</v>
      </c>
      <c r="E4" t="s">
        <v>2</v>
      </c>
    </row>
    <row r="5" spans="1:5" x14ac:dyDescent="0.35">
      <c r="A5">
        <v>0</v>
      </c>
      <c r="B5" s="2">
        <v>9.2299997806549072E-2</v>
      </c>
      <c r="C5" s="2">
        <v>9.6299998462200165E-2</v>
      </c>
      <c r="D5" s="2">
        <v>0.10379999876022339</v>
      </c>
      <c r="E5" s="3">
        <f t="shared" ref="E5:E10" si="0">AVERAGE(B5:D5)</f>
        <v>9.7466665009657547E-2</v>
      </c>
    </row>
    <row r="6" spans="1:5" x14ac:dyDescent="0.35">
      <c r="A6">
        <v>50</v>
      </c>
      <c r="B6" s="2">
        <v>9.5299996435642242E-2</v>
      </c>
      <c r="C6" s="2">
        <v>9.5299996435642242E-2</v>
      </c>
      <c r="D6" s="2">
        <v>9.5700003206729889E-2</v>
      </c>
      <c r="E6" s="3">
        <f t="shared" si="0"/>
        <v>9.5433332026004791E-2</v>
      </c>
    </row>
    <row r="7" spans="1:5" x14ac:dyDescent="0.35">
      <c r="A7">
        <v>100</v>
      </c>
      <c r="B7" s="2">
        <v>0.12430000305175781</v>
      </c>
      <c r="C7" s="2">
        <v>0.12520000338554382</v>
      </c>
      <c r="D7" s="2">
        <v>0.12780000269412994</v>
      </c>
      <c r="E7" s="3">
        <f t="shared" si="0"/>
        <v>0.1257666697104772</v>
      </c>
    </row>
    <row r="8" spans="1:5" x14ac:dyDescent="0.35">
      <c r="A8">
        <v>250</v>
      </c>
      <c r="B8" s="2">
        <v>0.14640000462532043</v>
      </c>
      <c r="C8" s="2">
        <v>0.15000000596046448</v>
      </c>
      <c r="D8" s="2">
        <v>0.15109999477863312</v>
      </c>
      <c r="E8" s="3">
        <f t="shared" si="0"/>
        <v>0.149166668454806</v>
      </c>
    </row>
    <row r="9" spans="1:5" x14ac:dyDescent="0.35">
      <c r="A9">
        <v>500</v>
      </c>
      <c r="B9" s="2">
        <v>0.22040000557899475</v>
      </c>
      <c r="C9" s="2">
        <v>0.22640000283718109</v>
      </c>
      <c r="D9" s="2">
        <v>0.23100000619888306</v>
      </c>
      <c r="E9" s="3">
        <f t="shared" si="0"/>
        <v>0.22593333820501962</v>
      </c>
    </row>
    <row r="10" spans="1:5" x14ac:dyDescent="0.35">
      <c r="A10">
        <v>1000</v>
      </c>
      <c r="B10" s="2">
        <v>0.34330001473426819</v>
      </c>
      <c r="C10" s="2">
        <v>0.34689998626708984</v>
      </c>
      <c r="D10" s="2">
        <v>0.35389998555183411</v>
      </c>
      <c r="E10" s="3">
        <f t="shared" si="0"/>
        <v>0.34803332885106403</v>
      </c>
    </row>
    <row r="15" spans="1:5" x14ac:dyDescent="0.35">
      <c r="E15" t="s">
        <v>3</v>
      </c>
    </row>
    <row r="23" spans="1:19" x14ac:dyDescent="0.35">
      <c r="A23" s="1" t="s">
        <v>4</v>
      </c>
      <c r="B23" s="1"/>
      <c r="C23" s="1"/>
    </row>
    <row r="24" spans="1:19" x14ac:dyDescent="0.35">
      <c r="G24" s="66" t="s">
        <v>79</v>
      </c>
      <c r="H24" s="66"/>
    </row>
    <row r="25" spans="1:19" x14ac:dyDescent="0.35">
      <c r="A25" s="4"/>
      <c r="B25" s="66" t="s">
        <v>5</v>
      </c>
      <c r="C25" s="66"/>
      <c r="D25" s="66"/>
      <c r="E25" s="5" t="s">
        <v>6</v>
      </c>
      <c r="F25" s="29" t="s">
        <v>7</v>
      </c>
      <c r="G25" s="4" t="s">
        <v>70</v>
      </c>
      <c r="H25" s="4" t="s">
        <v>75</v>
      </c>
      <c r="O25" s="1" t="s">
        <v>8</v>
      </c>
      <c r="P25" s="1"/>
      <c r="Q25" s="1"/>
      <c r="R25" s="1"/>
    </row>
    <row r="26" spans="1:19" x14ac:dyDescent="0.35">
      <c r="A26" s="4" t="s">
        <v>9</v>
      </c>
      <c r="B26" s="2">
        <v>0.14990000426769257</v>
      </c>
      <c r="C26" s="2">
        <v>0.15099999308586121</v>
      </c>
      <c r="D26" s="2">
        <v>0.14569999277591705</v>
      </c>
      <c r="E26" s="6">
        <f>AVERAGE(B26:D26)</f>
        <v>0.14886666337649027</v>
      </c>
      <c r="F26" s="26">
        <f>(E26-0.0923)/0.0003</f>
        <v>188.55554458830093</v>
      </c>
      <c r="G26" s="31">
        <f>F26/1000</f>
        <v>0.18855554458830093</v>
      </c>
      <c r="H26" s="31">
        <f>G26/0.01</f>
        <v>18.855554458830092</v>
      </c>
      <c r="O26" s="1" t="s">
        <v>10</v>
      </c>
      <c r="P26" s="1"/>
      <c r="Q26" s="1"/>
      <c r="R26" s="1"/>
    </row>
    <row r="27" spans="1:19" x14ac:dyDescent="0.35">
      <c r="A27" s="4" t="s">
        <v>11</v>
      </c>
      <c r="B27" s="2">
        <v>0.10930000245571136</v>
      </c>
      <c r="C27" s="2">
        <v>0.11460000276565552</v>
      </c>
      <c r="D27" s="2">
        <v>0.11840000003576279</v>
      </c>
      <c r="E27" s="6">
        <f>AVERAGE(B27:D27)</f>
        <v>0.11410000175237656</v>
      </c>
      <c r="F27" s="26">
        <f t="shared" ref="F27:F29" si="1">(E27-0.0923)/0.0003</f>
        <v>72.666672507921888</v>
      </c>
      <c r="G27" s="31">
        <f t="shared" ref="G27:G29" si="2">F27/1000</f>
        <v>7.2666672507921887E-2</v>
      </c>
      <c r="H27" s="31">
        <f t="shared" ref="H27:H29" si="3">G27/0.01</f>
        <v>7.2666672507921888</v>
      </c>
      <c r="O27" s="1" t="s">
        <v>12</v>
      </c>
      <c r="P27" s="1"/>
      <c r="Q27" s="1"/>
      <c r="R27" s="1"/>
    </row>
    <row r="28" spans="1:19" x14ac:dyDescent="0.35">
      <c r="A28" s="4" t="s">
        <v>13</v>
      </c>
      <c r="B28" s="2">
        <v>0.1518000066280365</v>
      </c>
      <c r="C28" s="2">
        <v>0.15479999780654907</v>
      </c>
      <c r="D28" s="2">
        <v>0.1632000058889389</v>
      </c>
      <c r="E28" s="6">
        <f>AVERAGE(B28:D28)</f>
        <v>0.15660000344117483</v>
      </c>
      <c r="F28" s="26">
        <f t="shared" si="1"/>
        <v>214.33334480391616</v>
      </c>
      <c r="G28" s="31">
        <f t="shared" si="2"/>
        <v>0.21433334480391616</v>
      </c>
      <c r="H28" s="31">
        <f t="shared" si="3"/>
        <v>21.433334480391615</v>
      </c>
      <c r="O28" s="1" t="s">
        <v>14</v>
      </c>
      <c r="P28" s="1"/>
      <c r="Q28" s="1"/>
      <c r="R28" s="1"/>
    </row>
    <row r="29" spans="1:19" x14ac:dyDescent="0.35">
      <c r="A29" s="4" t="s">
        <v>15</v>
      </c>
      <c r="B29" s="2">
        <v>0.15250000357627869</v>
      </c>
      <c r="C29" s="2">
        <v>0.15889999270439148</v>
      </c>
      <c r="D29" s="2">
        <v>0.15739999711513519</v>
      </c>
      <c r="E29" s="6">
        <f>AVERAGE(B29:D29)</f>
        <v>0.15626666446526846</v>
      </c>
      <c r="F29" s="26">
        <f t="shared" si="1"/>
        <v>213.22221488422824</v>
      </c>
      <c r="G29" s="31">
        <f t="shared" si="2"/>
        <v>0.21322221488422824</v>
      </c>
      <c r="H29" s="31">
        <f t="shared" si="3"/>
        <v>21.322221488422823</v>
      </c>
    </row>
    <row r="30" spans="1:19" x14ac:dyDescent="0.35">
      <c r="E30" s="3"/>
      <c r="F30" s="3"/>
      <c r="G30" s="25"/>
      <c r="H30" s="25"/>
      <c r="O30" s="33" t="s">
        <v>23</v>
      </c>
      <c r="P30" s="33" t="s">
        <v>24</v>
      </c>
      <c r="Q30" s="33" t="s">
        <v>25</v>
      </c>
      <c r="R30" s="33" t="s">
        <v>26</v>
      </c>
      <c r="S30" s="33" t="s">
        <v>27</v>
      </c>
    </row>
    <row r="31" spans="1:19" x14ac:dyDescent="0.35">
      <c r="E31" s="3"/>
      <c r="F31" s="3"/>
      <c r="G31" s="25"/>
      <c r="H31" s="25"/>
      <c r="O31" s="33">
        <v>1</v>
      </c>
      <c r="P31" s="34">
        <v>0.22027516891156651</v>
      </c>
      <c r="Q31" s="34">
        <v>8.4890972555983504E-2</v>
      </c>
      <c r="R31" s="34">
        <v>0.25038942149990207</v>
      </c>
      <c r="S31" s="34">
        <v>0.24909137252830404</v>
      </c>
    </row>
    <row r="32" spans="1:19" x14ac:dyDescent="0.35">
      <c r="A32" s="1" t="s">
        <v>16</v>
      </c>
      <c r="B32" s="1"/>
      <c r="C32" s="1"/>
      <c r="E32" s="3"/>
      <c r="F32" s="3"/>
      <c r="G32" s="25"/>
      <c r="H32" s="25"/>
      <c r="O32" s="33">
        <v>2</v>
      </c>
      <c r="P32" s="34">
        <v>0.1863966770508827</v>
      </c>
      <c r="Q32" s="34">
        <v>0.12162513950470207</v>
      </c>
      <c r="R32" s="34">
        <v>0.19859813638070237</v>
      </c>
      <c r="S32" s="34">
        <v>0.19314641332948215</v>
      </c>
    </row>
    <row r="33" spans="1:19" x14ac:dyDescent="0.35">
      <c r="E33" s="3"/>
      <c r="F33" s="3"/>
      <c r="G33" s="66" t="s">
        <v>79</v>
      </c>
      <c r="H33" s="66"/>
      <c r="O33" s="33">
        <v>3</v>
      </c>
      <c r="P33" s="34">
        <v>0.24662513043711973</v>
      </c>
      <c r="Q33" s="34">
        <v>0.13914849730604401</v>
      </c>
      <c r="R33" s="34">
        <v>0.2098909899019874</v>
      </c>
      <c r="S33" s="34">
        <v>0.21053997570356725</v>
      </c>
    </row>
    <row r="34" spans="1:19" x14ac:dyDescent="0.35">
      <c r="A34" s="4"/>
      <c r="B34" s="66" t="s">
        <v>5</v>
      </c>
      <c r="C34" s="66"/>
      <c r="D34" s="66"/>
      <c r="E34" s="5" t="s">
        <v>6</v>
      </c>
      <c r="F34" s="5" t="s">
        <v>17</v>
      </c>
      <c r="G34" s="32" t="s">
        <v>70</v>
      </c>
      <c r="H34" s="32" t="s">
        <v>75</v>
      </c>
      <c r="O34" s="33" t="s">
        <v>28</v>
      </c>
      <c r="P34" s="34">
        <f>AVERAGE(P31:P33)</f>
        <v>0.21776565879985632</v>
      </c>
      <c r="Q34" s="34">
        <f>AVERAGE(Q31:Q33)</f>
        <v>0.11522153645557653</v>
      </c>
      <c r="R34" s="34">
        <f>AVERAGE(R31:R33)</f>
        <v>0.21962618259419728</v>
      </c>
      <c r="S34" s="34">
        <f>AVERAGE(S31:S33)</f>
        <v>0.21759258718711783</v>
      </c>
    </row>
    <row r="35" spans="1:19" x14ac:dyDescent="0.35">
      <c r="A35" s="4" t="s">
        <v>18</v>
      </c>
      <c r="B35" s="2">
        <v>0.13079999387264252</v>
      </c>
      <c r="C35" s="2">
        <v>0.1307000070810318</v>
      </c>
      <c r="D35" s="2">
        <v>0.11020000278949738</v>
      </c>
      <c r="E35" s="6">
        <f>AVERAGE(B35:D35)</f>
        <v>0.12390000124772389</v>
      </c>
      <c r="F35" s="26">
        <f>(E35-0.0923)/0.0003</f>
        <v>105.33333749241301</v>
      </c>
      <c r="G35" s="31">
        <f>F35/1000</f>
        <v>0.10533333749241301</v>
      </c>
      <c r="H35" s="31">
        <f>G35/0.01</f>
        <v>10.533333749241301</v>
      </c>
    </row>
    <row r="36" spans="1:19" x14ac:dyDescent="0.35">
      <c r="A36" s="4" t="s">
        <v>19</v>
      </c>
      <c r="B36" s="2">
        <v>0.10620000213384628</v>
      </c>
      <c r="C36" s="2">
        <v>0.10339999943971634</v>
      </c>
      <c r="D36" s="2">
        <v>0.10360000282526016</v>
      </c>
      <c r="E36" s="6">
        <f>AVERAGE(B36:D36)</f>
        <v>0.10440000146627426</v>
      </c>
      <c r="F36" s="26">
        <f t="shared" ref="F36:F38" si="4">(E36-0.0923)/0.0003</f>
        <v>40.333338220914229</v>
      </c>
      <c r="G36" s="31">
        <f t="shared" ref="G36:G38" si="5">F36/1000</f>
        <v>4.0333338220914228E-2</v>
      </c>
      <c r="H36" s="31">
        <f t="shared" ref="H36:H38" si="6">G36/0.01</f>
        <v>4.0333338220914223</v>
      </c>
    </row>
    <row r="37" spans="1:19" x14ac:dyDescent="0.35">
      <c r="A37" s="4" t="s">
        <v>20</v>
      </c>
      <c r="B37" s="2">
        <v>6.8400003015995026E-2</v>
      </c>
      <c r="C37" s="2">
        <v>8.6699999868869781E-2</v>
      </c>
      <c r="D37" s="2">
        <v>6.0899998992681503E-2</v>
      </c>
      <c r="E37" s="6">
        <f>AVERAGE(B37:D37)</f>
        <v>7.200000062584877E-2</v>
      </c>
      <c r="F37" s="26">
        <f t="shared" si="4"/>
        <v>-67.666664580504076</v>
      </c>
      <c r="G37" s="31">
        <f t="shared" si="5"/>
        <v>-6.7666664580504077E-2</v>
      </c>
      <c r="H37" s="31">
        <f t="shared" si="6"/>
        <v>-6.7666664580504072</v>
      </c>
      <c r="M37" s="37" t="s">
        <v>76</v>
      </c>
      <c r="O37" s="35" t="s">
        <v>23</v>
      </c>
      <c r="P37" s="35" t="s">
        <v>24</v>
      </c>
      <c r="Q37" s="35" t="s">
        <v>25</v>
      </c>
      <c r="R37" s="35" t="s">
        <v>26</v>
      </c>
      <c r="S37" s="35" t="s">
        <v>27</v>
      </c>
    </row>
    <row r="38" spans="1:19" x14ac:dyDescent="0.35">
      <c r="A38" s="4" t="s">
        <v>21</v>
      </c>
      <c r="B38" s="2">
        <v>7.6200000941753387E-2</v>
      </c>
      <c r="C38" s="2">
        <v>7.9899996519088745E-2</v>
      </c>
      <c r="D38" s="2">
        <v>8.6099997162818909E-2</v>
      </c>
      <c r="E38" s="6">
        <f>AVERAGE(B38:D38)</f>
        <v>8.0733331541220352E-2</v>
      </c>
      <c r="F38" s="26">
        <f t="shared" si="4"/>
        <v>-38.555561529265475</v>
      </c>
      <c r="G38" s="31">
        <f t="shared" si="5"/>
        <v>-3.8555561529265474E-2</v>
      </c>
      <c r="H38" s="31">
        <f t="shared" si="6"/>
        <v>-3.8555561529265474</v>
      </c>
      <c r="O38" s="35">
        <v>1</v>
      </c>
      <c r="P38" s="36">
        <v>0.18859999999999999</v>
      </c>
      <c r="Q38" s="36">
        <v>7.2700000000000001E-2</v>
      </c>
      <c r="R38" s="36">
        <v>0.21429999999999999</v>
      </c>
      <c r="S38" s="36">
        <v>0.2132</v>
      </c>
    </row>
    <row r="39" spans="1:19" x14ac:dyDescent="0.35">
      <c r="G39" s="25"/>
      <c r="H39" s="25"/>
      <c r="O39" s="35">
        <v>2</v>
      </c>
      <c r="P39" s="36">
        <v>0.15959999999999999</v>
      </c>
      <c r="Q39" s="36">
        <v>0.1041</v>
      </c>
      <c r="R39" s="36">
        <v>0.17</v>
      </c>
      <c r="S39" s="36">
        <v>0.1653</v>
      </c>
    </row>
    <row r="40" spans="1:19" x14ac:dyDescent="0.35">
      <c r="A40" s="1" t="s">
        <v>22</v>
      </c>
      <c r="B40" s="1"/>
      <c r="C40" s="1"/>
      <c r="G40" s="25"/>
      <c r="H40" s="25"/>
      <c r="O40" s="35">
        <v>3</v>
      </c>
      <c r="P40" s="36">
        <v>0.21110000000000001</v>
      </c>
      <c r="Q40" s="36">
        <v>0.1191</v>
      </c>
      <c r="R40" s="36">
        <v>0.1797</v>
      </c>
      <c r="S40" s="36">
        <v>0.1802</v>
      </c>
    </row>
    <row r="41" spans="1:19" x14ac:dyDescent="0.35">
      <c r="G41" s="66" t="s">
        <v>79</v>
      </c>
      <c r="H41" s="66"/>
      <c r="O41" s="35" t="s">
        <v>28</v>
      </c>
      <c r="P41" s="36">
        <f>AVERAGE(P38:P40)</f>
        <v>0.18643333333333331</v>
      </c>
      <c r="Q41" s="36">
        <f>AVERAGE(Q38:Q40)</f>
        <v>9.8633333333333337E-2</v>
      </c>
      <c r="R41" s="36">
        <f>AVERAGE(R38:R40)</f>
        <v>0.18799999999999997</v>
      </c>
      <c r="S41" s="36">
        <f>AVERAGE(S38:S40)</f>
        <v>0.18623333333333333</v>
      </c>
    </row>
    <row r="42" spans="1:19" x14ac:dyDescent="0.35">
      <c r="A42" s="4"/>
      <c r="B42" s="66" t="s">
        <v>5</v>
      </c>
      <c r="C42" s="66"/>
      <c r="D42" s="66"/>
      <c r="E42" s="5" t="s">
        <v>6</v>
      </c>
      <c r="F42" s="5" t="s">
        <v>7</v>
      </c>
      <c r="G42" s="32" t="s">
        <v>70</v>
      </c>
      <c r="H42" s="32" t="s">
        <v>75</v>
      </c>
    </row>
    <row r="43" spans="1:19" x14ac:dyDescent="0.35">
      <c r="A43" s="4" t="s">
        <v>9</v>
      </c>
      <c r="B43" s="2">
        <v>0.13980000000000001</v>
      </c>
      <c r="C43" s="2">
        <v>0.1416</v>
      </c>
      <c r="D43" s="2">
        <v>0.1391</v>
      </c>
      <c r="E43" s="6">
        <f>AVERAGE(B43:D43)</f>
        <v>0.14016666666666666</v>
      </c>
      <c r="F43" s="26">
        <f>(E43-0.0923)/0.0003</f>
        <v>159.55555555555557</v>
      </c>
      <c r="G43" s="31">
        <f>F43/1000</f>
        <v>0.15955555555555556</v>
      </c>
      <c r="H43" s="31">
        <f>G43/0.01</f>
        <v>15.955555555555556</v>
      </c>
      <c r="M43" s="38" t="s">
        <v>77</v>
      </c>
      <c r="O43" s="39" t="s">
        <v>23</v>
      </c>
      <c r="P43" s="63" t="s">
        <v>24</v>
      </c>
      <c r="Q43" s="63" t="s">
        <v>25</v>
      </c>
      <c r="R43" s="63" t="s">
        <v>26</v>
      </c>
      <c r="S43" s="63" t="s">
        <v>27</v>
      </c>
    </row>
    <row r="44" spans="1:19" x14ac:dyDescent="0.35">
      <c r="A44" s="4" t="s">
        <v>11</v>
      </c>
      <c r="B44" s="2">
        <v>0.12250000238418579</v>
      </c>
      <c r="C44" s="2">
        <v>0.12790000438690186</v>
      </c>
      <c r="D44" s="2">
        <v>0.12020000070333481</v>
      </c>
      <c r="E44" s="6">
        <f>AVERAGE(B44:D44)</f>
        <v>0.12353333582480748</v>
      </c>
      <c r="F44" s="26">
        <f t="shared" ref="F44:F46" si="7">(E44-0.0923)/0.0003</f>
        <v>104.11111941602496</v>
      </c>
      <c r="G44" s="31">
        <f t="shared" ref="G44:G46" si="8">F44/1000</f>
        <v>0.10411111941602497</v>
      </c>
      <c r="H44" s="31">
        <f t="shared" ref="H44:H46" si="9">G44/0.01</f>
        <v>10.411111941602497</v>
      </c>
      <c r="O44" s="62">
        <v>1</v>
      </c>
      <c r="P44" s="39">
        <v>18.855554458830092</v>
      </c>
      <c r="Q44" s="39">
        <v>7.2666672507921888</v>
      </c>
      <c r="R44" s="39">
        <v>21.433334480391615</v>
      </c>
      <c r="S44" s="39">
        <v>21.322221488422823</v>
      </c>
    </row>
    <row r="45" spans="1:19" x14ac:dyDescent="0.35">
      <c r="A45" s="4" t="s">
        <v>13</v>
      </c>
      <c r="B45" s="2">
        <v>0.14500000536441801</v>
      </c>
      <c r="C45" s="2">
        <v>0.142499992847443</v>
      </c>
      <c r="D45" s="2">
        <v>0.142400006055832</v>
      </c>
      <c r="E45" s="6">
        <f>AVERAGE(B45:D45)</f>
        <v>0.14330000142256435</v>
      </c>
      <c r="F45" s="26">
        <f t="shared" si="7"/>
        <v>170.00000474188121</v>
      </c>
      <c r="G45" s="31">
        <f t="shared" si="8"/>
        <v>0.17000000474188121</v>
      </c>
      <c r="H45" s="31">
        <f t="shared" si="9"/>
        <v>17.00000047418812</v>
      </c>
      <c r="O45" s="62">
        <v>2</v>
      </c>
      <c r="P45" s="39">
        <v>15.955555555555556</v>
      </c>
      <c r="Q45" s="39">
        <v>10.411111941602497</v>
      </c>
      <c r="R45" s="39">
        <v>17.00000047418812</v>
      </c>
      <c r="S45" s="40">
        <v>16.533332981003671</v>
      </c>
    </row>
    <row r="46" spans="1:19" x14ac:dyDescent="0.35">
      <c r="A46" s="4" t="s">
        <v>15</v>
      </c>
      <c r="B46" s="2">
        <v>0.14339999318122901</v>
      </c>
      <c r="C46" s="2">
        <v>0.14269999623298599</v>
      </c>
      <c r="D46" s="2">
        <v>0.13960000741481801</v>
      </c>
      <c r="E46" s="6">
        <f>AVERAGE(B46:D46)</f>
        <v>0.141899998943011</v>
      </c>
      <c r="F46" s="26">
        <f t="shared" si="7"/>
        <v>165.3333298100367</v>
      </c>
      <c r="G46" s="31">
        <f t="shared" si="8"/>
        <v>0.16533332981003671</v>
      </c>
      <c r="H46" s="31">
        <f t="shared" si="9"/>
        <v>16.533332981003671</v>
      </c>
      <c r="J46" s="25"/>
      <c r="K46" s="25"/>
      <c r="L46" s="25"/>
      <c r="M46" s="25"/>
      <c r="O46" s="62">
        <v>3</v>
      </c>
      <c r="P46" s="39">
        <v>21.111111165417444</v>
      </c>
      <c r="Q46" s="39">
        <v>11.911111369397368</v>
      </c>
      <c r="R46" s="39">
        <v>17.966668735610121</v>
      </c>
      <c r="S46" s="39">
        <v>18.022221920225356</v>
      </c>
    </row>
    <row r="47" spans="1:19" x14ac:dyDescent="0.35">
      <c r="G47" s="25"/>
      <c r="H47" s="25"/>
      <c r="O47" s="39" t="s">
        <v>28</v>
      </c>
      <c r="P47" s="64">
        <f>AVERAGE(P44:P46)</f>
        <v>18.640740393267695</v>
      </c>
      <c r="Q47" s="64">
        <f>AVERAGE(Q44:Q46)</f>
        <v>9.8629635205973525</v>
      </c>
      <c r="R47" s="64">
        <f>AVERAGE(R44:R46)</f>
        <v>18.800001230063284</v>
      </c>
      <c r="S47" s="64">
        <f>AVERAGE(S44:S46)</f>
        <v>18.625925463217282</v>
      </c>
    </row>
    <row r="48" spans="1:19" x14ac:dyDescent="0.35">
      <c r="A48" s="1" t="s">
        <v>30</v>
      </c>
      <c r="B48" s="1"/>
      <c r="C48" s="1"/>
      <c r="G48" s="25"/>
      <c r="H48" s="25"/>
    </row>
    <row r="49" spans="1:8" x14ac:dyDescent="0.35">
      <c r="G49" s="66" t="s">
        <v>79</v>
      </c>
      <c r="H49" s="66"/>
    </row>
    <row r="50" spans="1:8" x14ac:dyDescent="0.35">
      <c r="A50" s="4"/>
      <c r="B50" s="66" t="s">
        <v>5</v>
      </c>
      <c r="C50" s="66"/>
      <c r="D50" s="66"/>
      <c r="E50" s="5" t="s">
        <v>6</v>
      </c>
      <c r="F50" s="5" t="s">
        <v>7</v>
      </c>
      <c r="G50" s="32" t="s">
        <v>70</v>
      </c>
      <c r="H50" s="32" t="s">
        <v>75</v>
      </c>
    </row>
    <row r="51" spans="1:8" x14ac:dyDescent="0.35">
      <c r="A51" s="4" t="s">
        <v>9</v>
      </c>
      <c r="B51" s="2">
        <v>0.15789999991655301</v>
      </c>
      <c r="C51" s="2">
        <v>0.14990000057220401</v>
      </c>
      <c r="D51" s="2">
        <v>0.15909999999999999</v>
      </c>
      <c r="E51" s="6">
        <f>AVERAGE(B51:D51)</f>
        <v>0.15563333349625233</v>
      </c>
      <c r="F51" s="26">
        <f>(E51-0.0923)/0.0003</f>
        <v>211.11111165417447</v>
      </c>
      <c r="G51" s="31">
        <f>F51/1000</f>
        <v>0.21111111165417445</v>
      </c>
      <c r="H51" s="31">
        <f>G51/0.01</f>
        <v>21.111111165417444</v>
      </c>
    </row>
    <row r="52" spans="1:8" x14ac:dyDescent="0.35">
      <c r="A52" s="4" t="s">
        <v>11</v>
      </c>
      <c r="B52" s="2">
        <v>0.13089999556541443</v>
      </c>
      <c r="C52" s="2">
        <v>0.13240000605583191</v>
      </c>
      <c r="D52" s="2">
        <v>0.12080000070333</v>
      </c>
      <c r="E52" s="6">
        <f>AVERAGE(B52:D52)</f>
        <v>0.12803333410819209</v>
      </c>
      <c r="F52" s="26">
        <f t="shared" ref="F52:F54" si="10">(E52-0.0923)/0.0003</f>
        <v>119.11111369397368</v>
      </c>
      <c r="G52" s="31">
        <f t="shared" ref="G52:G54" si="11">F52/1000</f>
        <v>0.11911111369397367</v>
      </c>
      <c r="H52" s="31">
        <f t="shared" ref="H52:H54" si="12">G52/0.01</f>
        <v>11.911111369397368</v>
      </c>
    </row>
    <row r="53" spans="1:8" x14ac:dyDescent="0.35">
      <c r="A53" s="4" t="s">
        <v>13</v>
      </c>
      <c r="B53" s="2">
        <v>0.14480000734329224</v>
      </c>
      <c r="C53" s="2">
        <v>0.14560000598430634</v>
      </c>
      <c r="D53" s="2">
        <v>0.14820000529289246</v>
      </c>
      <c r="E53" s="6">
        <f>AVERAGE(B53:D53)</f>
        <v>0.14620000620683035</v>
      </c>
      <c r="F53" s="26">
        <f t="shared" si="10"/>
        <v>179.66668735610122</v>
      </c>
      <c r="G53" s="31">
        <f t="shared" si="11"/>
        <v>0.17966668735610122</v>
      </c>
      <c r="H53" s="31">
        <f t="shared" si="12"/>
        <v>17.966668735610121</v>
      </c>
    </row>
    <row r="54" spans="1:8" x14ac:dyDescent="0.35">
      <c r="A54" s="4" t="s">
        <v>15</v>
      </c>
      <c r="B54" s="2">
        <v>0.14239999651908875</v>
      </c>
      <c r="C54" s="2">
        <v>0.14790000021457672</v>
      </c>
      <c r="D54" s="2">
        <v>0.14880000054836273</v>
      </c>
      <c r="E54" s="6">
        <f>AVERAGE(B54:D54)</f>
        <v>0.14636666576067606</v>
      </c>
      <c r="F54" s="26">
        <f t="shared" si="10"/>
        <v>180.22221920225357</v>
      </c>
      <c r="G54" s="31">
        <f t="shared" si="11"/>
        <v>0.18022221920225356</v>
      </c>
      <c r="H54" s="31">
        <f t="shared" si="12"/>
        <v>18.022221920225356</v>
      </c>
    </row>
  </sheetData>
  <mergeCells count="8">
    <mergeCell ref="B25:D25"/>
    <mergeCell ref="B34:D34"/>
    <mergeCell ref="B42:D42"/>
    <mergeCell ref="B50:D50"/>
    <mergeCell ref="G24:H24"/>
    <mergeCell ref="G33:H33"/>
    <mergeCell ref="G41:H41"/>
    <mergeCell ref="G49:H49"/>
  </mergeCells>
  <pageMargins left="0.7" right="0.7" top="0.75" bottom="0.75" header="0.3" footer="0.3"/>
  <pageSetup paperSize="9" orientation="portrait" horizontalDpi="4294967293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C28209FBE62914D96DB8D72B9CC9459" ma:contentTypeVersion="33" ma:contentTypeDescription="Create a new document." ma:contentTypeScope="" ma:versionID="1eaa23efebdcc00d1e582d92e227bfc2">
  <xsd:schema xmlns:xsd="http://www.w3.org/2001/XMLSchema" xmlns:xs="http://www.w3.org/2001/XMLSchema" xmlns:p="http://schemas.microsoft.com/office/2006/metadata/properties" xmlns:ns3="06cff297-7885-4aca-9fa7-62b81c9b2ce1" xmlns:ns4="e077534b-1ccd-4473-bef1-0c941426301d" targetNamespace="http://schemas.microsoft.com/office/2006/metadata/properties" ma:root="true" ma:fieldsID="619570811acdf5b295bd5773f9d5a2fb" ns3:_="" ns4:_="">
    <xsd:import namespace="06cff297-7885-4aca-9fa7-62b81c9b2ce1"/>
    <xsd:import namespace="e077534b-1ccd-4473-bef1-0c941426301d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NotebookType" minOccurs="0"/>
                <xsd:element ref="ns4:FolderType" minOccurs="0"/>
                <xsd:element ref="ns4:CultureName" minOccurs="0"/>
                <xsd:element ref="ns4:AppVersion" minOccurs="0"/>
                <xsd:element ref="ns4:TeamsChannelId" minOccurs="0"/>
                <xsd:element ref="ns4:Owner" minOccurs="0"/>
                <xsd:element ref="ns4:Math_Settings" minOccurs="0"/>
                <xsd:element ref="ns4:DefaultSectionNames" minOccurs="0"/>
                <xsd:element ref="ns4:Templates" minOccurs="0"/>
                <xsd:element ref="ns4:Teachers" minOccurs="0"/>
                <xsd:element ref="ns4:Students" minOccurs="0"/>
                <xsd:element ref="ns4:Student_Groups" minOccurs="0"/>
                <xsd:element ref="ns4:Invited_Teachers" minOccurs="0"/>
                <xsd:element ref="ns4:Invited_Students" minOccurs="0"/>
                <xsd:element ref="ns4:Self_Registration_Enabled" minOccurs="0"/>
                <xsd:element ref="ns4:Has_Teacher_Only_SectionGroup" minOccurs="0"/>
                <xsd:element ref="ns4:Is_Collaboration_Space_Locked" minOccurs="0"/>
                <xsd:element ref="ns4:IsNotebookLocked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AutoKeyPoints" minOccurs="0"/>
                <xsd:element ref="ns4:MediaServiceKeyPoints" minOccurs="0"/>
                <xsd:element ref="ns4:MediaServiceDateTaken" minOccurs="0"/>
                <xsd:element ref="ns4:MediaServiceLocation" minOccurs="0"/>
                <xsd:element ref="ns4:MediaServiceGenerationTime" minOccurs="0"/>
                <xsd:element ref="ns4:MediaServiceEventHashCode" minOccurs="0"/>
                <xsd:element ref="ns4:MediaLengthInSeconds" minOccurs="0"/>
                <xsd:element ref="ns4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cff297-7885-4aca-9fa7-62b81c9b2ce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77534b-1ccd-4473-bef1-0c941426301d" elementFormDefault="qualified">
    <xsd:import namespace="http://schemas.microsoft.com/office/2006/documentManagement/types"/>
    <xsd:import namespace="http://schemas.microsoft.com/office/infopath/2007/PartnerControls"/>
    <xsd:element name="NotebookType" ma:index="11" nillable="true" ma:displayName="Notebook Type" ma:internalName="NotebookType">
      <xsd:simpleType>
        <xsd:restriction base="dms:Text"/>
      </xsd:simpleType>
    </xsd:element>
    <xsd:element name="FolderType" ma:index="12" nillable="true" ma:displayName="Folder Type" ma:internalName="FolderType">
      <xsd:simpleType>
        <xsd:restriction base="dms:Text"/>
      </xsd:simpleType>
    </xsd:element>
    <xsd:element name="CultureName" ma:index="13" nillable="true" ma:displayName="Culture Name" ma:internalName="CultureName">
      <xsd:simpleType>
        <xsd:restriction base="dms:Text"/>
      </xsd:simpleType>
    </xsd:element>
    <xsd:element name="AppVersion" ma:index="14" nillable="true" ma:displayName="App Version" ma:internalName="AppVersion">
      <xsd:simpleType>
        <xsd:restriction base="dms:Text"/>
      </xsd:simpleType>
    </xsd:element>
    <xsd:element name="TeamsChannelId" ma:index="15" nillable="true" ma:displayName="Teams Channel Id" ma:internalName="TeamsChannelId">
      <xsd:simpleType>
        <xsd:restriction base="dms:Text"/>
      </xsd:simpleType>
    </xsd:element>
    <xsd:element name="Owner" ma:index="16" nillable="true" ma:displayName="Owner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ath_Settings" ma:index="17" nillable="true" ma:displayName="Math Settings" ma:internalName="Math_Settings">
      <xsd:simpleType>
        <xsd:restriction base="dms:Text"/>
      </xsd:simpleType>
    </xsd:element>
    <xsd:element name="DefaultSectionNames" ma:index="18" nillable="true" ma:displayName="Default Section Names" ma:internalName="DefaultSectionNames">
      <xsd:simpleType>
        <xsd:restriction base="dms:Note">
          <xsd:maxLength value="255"/>
        </xsd:restriction>
      </xsd:simpleType>
    </xsd:element>
    <xsd:element name="Templates" ma:index="19" nillable="true" ma:displayName="Templates" ma:internalName="Templates">
      <xsd:simpleType>
        <xsd:restriction base="dms:Note">
          <xsd:maxLength value="255"/>
        </xsd:restriction>
      </xsd:simpleType>
    </xsd:element>
    <xsd:element name="Teachers" ma:index="20" nillable="true" ma:displayName="Teachers" ma:internalName="Teach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tudents" ma:index="21" nillable="true" ma:displayName="Students" ma:internalName="Student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tudent_Groups" ma:index="22" nillable="true" ma:displayName="Student Groups" ma:internalName="Student_Group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nvited_Teachers" ma:index="23" nillable="true" ma:displayName="Invited Teachers" ma:internalName="Invited_Teachers">
      <xsd:simpleType>
        <xsd:restriction base="dms:Note">
          <xsd:maxLength value="255"/>
        </xsd:restriction>
      </xsd:simpleType>
    </xsd:element>
    <xsd:element name="Invited_Students" ma:index="24" nillable="true" ma:displayName="Invited Students" ma:internalName="Invited_Students">
      <xsd:simpleType>
        <xsd:restriction base="dms:Note">
          <xsd:maxLength value="255"/>
        </xsd:restriction>
      </xsd:simpleType>
    </xsd:element>
    <xsd:element name="Self_Registration_Enabled" ma:index="25" nillable="true" ma:displayName="Self Registration Enabled" ma:internalName="Self_Registration_Enabled">
      <xsd:simpleType>
        <xsd:restriction base="dms:Boolean"/>
      </xsd:simpleType>
    </xsd:element>
    <xsd:element name="Has_Teacher_Only_SectionGroup" ma:index="26" nillable="true" ma:displayName="Has Teacher Only SectionGroup" ma:internalName="Has_Teacher_Only_SectionGroup">
      <xsd:simpleType>
        <xsd:restriction base="dms:Boolean"/>
      </xsd:simpleType>
    </xsd:element>
    <xsd:element name="Is_Collaboration_Space_Locked" ma:index="27" nillable="true" ma:displayName="Is Collaboration Space Locked" ma:internalName="Is_Collaboration_Space_Locked">
      <xsd:simpleType>
        <xsd:restriction base="dms:Boolean"/>
      </xsd:simpleType>
    </xsd:element>
    <xsd:element name="IsNotebookLocked" ma:index="28" nillable="true" ma:displayName="Is Notebook Locked" ma:internalName="IsNotebookLocked">
      <xsd:simpleType>
        <xsd:restriction base="dms:Boolean"/>
      </xsd:simpleType>
    </xsd:element>
    <xsd:element name="MediaServiceMetadata" ma:index="2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3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31" nillable="true" ma:displayName="Tags" ma:internalName="MediaServiceAutoTags" ma:readOnly="true">
      <xsd:simpleType>
        <xsd:restriction base="dms:Text"/>
      </xsd:simpleType>
    </xsd:element>
    <xsd:element name="MediaServiceOCR" ma:index="3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3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3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3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36" nillable="true" ma:displayName="Location" ma:internalName="MediaServiceLocation" ma:readOnly="true">
      <xsd:simpleType>
        <xsd:restriction base="dms:Text"/>
      </xsd:simpleType>
    </xsd:element>
    <xsd:element name="MediaServiceGenerationTime" ma:index="3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39" nillable="true" ma:displayName="Length (seconds)" ma:internalName="MediaLengthInSeconds" ma:readOnly="true">
      <xsd:simpleType>
        <xsd:restriction base="dms:Unknown"/>
      </xsd:simpleType>
    </xsd:element>
    <xsd:element name="_activity" ma:index="40" nillable="true" ma:displayName="_activity" ma:hidden="true" ma:internalName="_activity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ath_Settings xmlns="e077534b-1ccd-4473-bef1-0c941426301d" xsi:nil="true"/>
    <NotebookType xmlns="e077534b-1ccd-4473-bef1-0c941426301d" xsi:nil="true"/>
    <Owner xmlns="e077534b-1ccd-4473-bef1-0c941426301d">
      <UserInfo>
        <DisplayName/>
        <AccountId xsi:nil="true"/>
        <AccountType/>
      </UserInfo>
    </Owner>
    <Student_Groups xmlns="e077534b-1ccd-4473-bef1-0c941426301d">
      <UserInfo>
        <DisplayName/>
        <AccountId xsi:nil="true"/>
        <AccountType/>
      </UserInfo>
    </Student_Groups>
    <AppVersion xmlns="e077534b-1ccd-4473-bef1-0c941426301d" xsi:nil="true"/>
    <TeamsChannelId xmlns="e077534b-1ccd-4473-bef1-0c941426301d" xsi:nil="true"/>
    <Invited_Students xmlns="e077534b-1ccd-4473-bef1-0c941426301d" xsi:nil="true"/>
    <DefaultSectionNames xmlns="e077534b-1ccd-4473-bef1-0c941426301d" xsi:nil="true"/>
    <Teachers xmlns="e077534b-1ccd-4473-bef1-0c941426301d">
      <UserInfo>
        <DisplayName/>
        <AccountId xsi:nil="true"/>
        <AccountType/>
      </UserInfo>
    </Teachers>
    <Students xmlns="e077534b-1ccd-4473-bef1-0c941426301d">
      <UserInfo>
        <DisplayName/>
        <AccountId xsi:nil="true"/>
        <AccountType/>
      </UserInfo>
    </Students>
    <Is_Collaboration_Space_Locked xmlns="e077534b-1ccd-4473-bef1-0c941426301d" xsi:nil="true"/>
    <Self_Registration_Enabled xmlns="e077534b-1ccd-4473-bef1-0c941426301d" xsi:nil="true"/>
    <Has_Teacher_Only_SectionGroup xmlns="e077534b-1ccd-4473-bef1-0c941426301d" xsi:nil="true"/>
    <FolderType xmlns="e077534b-1ccd-4473-bef1-0c941426301d" xsi:nil="true"/>
    <CultureName xmlns="e077534b-1ccd-4473-bef1-0c941426301d" xsi:nil="true"/>
    <Invited_Teachers xmlns="e077534b-1ccd-4473-bef1-0c941426301d" xsi:nil="true"/>
    <IsNotebookLocked xmlns="e077534b-1ccd-4473-bef1-0c941426301d" xsi:nil="true"/>
    <_activity xmlns="e077534b-1ccd-4473-bef1-0c941426301d" xsi:nil="true"/>
    <Templates xmlns="e077534b-1ccd-4473-bef1-0c941426301d" xsi:nil="true"/>
  </documentManagement>
</p:properties>
</file>

<file path=customXml/itemProps1.xml><?xml version="1.0" encoding="utf-8"?>
<ds:datastoreItem xmlns:ds="http://schemas.openxmlformats.org/officeDocument/2006/customXml" ds:itemID="{1DA09C61-B0CD-4944-B4FD-4320F3F4D35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6cff297-7885-4aca-9fa7-62b81c9b2ce1"/>
    <ds:schemaRef ds:uri="e077534b-1ccd-4473-bef1-0c941426301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2C46AAB-1B89-497B-9F48-8FDAE4293A8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ED7E461-62FF-4BFF-A915-8C282C983076}">
  <ds:schemaRefs>
    <ds:schemaRef ds:uri="http://www.w3.org/XML/1998/namespace"/>
    <ds:schemaRef ds:uri="http://schemas.microsoft.com/office/infopath/2007/PartnerControls"/>
    <ds:schemaRef ds:uri="http://purl.org/dc/terms/"/>
    <ds:schemaRef ds:uri="http://purl.org/dc/elements/1.1/"/>
    <ds:schemaRef ds:uri="e077534b-1ccd-4473-bef1-0c941426301d"/>
    <ds:schemaRef ds:uri="06cff297-7885-4aca-9fa7-62b81c9b2ce1"/>
    <ds:schemaRef ds:uri="http://schemas.microsoft.com/office/2006/documentManagement/types"/>
    <ds:schemaRef ds:uri="http://purl.org/dc/dcmitype/"/>
    <ds:schemaRef ds:uri="http://schemas.microsoft.com/office/2006/metadata/propertie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DPPH</vt:lpstr>
      <vt:lpstr>TFC </vt:lpstr>
      <vt:lpstr>TPC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Shanielle</dc:creator>
  <cp:lastModifiedBy>Dr. Jane Gew</cp:lastModifiedBy>
  <dcterms:created xsi:type="dcterms:W3CDTF">2021-09-01T07:54:30Z</dcterms:created>
  <dcterms:modified xsi:type="dcterms:W3CDTF">2023-03-29T03:39:02Z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0x0101008C28209FBE62914D96DB8D72B9CC9459</vt:lpwstr>
  </property>
</Properties>
</file>