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eerJ Computer Science\ULUTAS\New round 2024\"/>
    </mc:Choice>
  </mc:AlternateContent>
  <bookViews>
    <workbookView xWindow="0" yWindow="0" windowWidth="23040" windowHeight="9060"/>
  </bookViews>
  <sheets>
    <sheet name="SA" sheetId="1" r:id="rId1"/>
    <sheet name="DA1" sheetId="2" r:id="rId2"/>
    <sheet name="DA2" sheetId="3" r:id="rId3"/>
    <sheet name="DA3" sheetId="4" r:id="rId4"/>
    <sheet name="Sheet1" sheetId="5" r:id="rId5"/>
    <sheet name="SCC and WS ranks CA" sheetId="6" r:id="rId6"/>
    <sheet name="SCC and WS ranks SA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3" i="1" l="1"/>
  <c r="L24" i="1"/>
  <c r="L25" i="1"/>
  <c r="L26" i="1"/>
  <c r="L27" i="1"/>
  <c r="L22" i="1"/>
  <c r="K23" i="1"/>
  <c r="K24" i="1"/>
  <c r="K25" i="1"/>
  <c r="K26" i="1"/>
  <c r="K27" i="1"/>
  <c r="K22" i="1"/>
  <c r="J23" i="1"/>
  <c r="J24" i="1"/>
  <c r="J25" i="1"/>
  <c r="J26" i="1"/>
  <c r="J27" i="1"/>
  <c r="J22" i="1"/>
  <c r="I23" i="1"/>
  <c r="I24" i="1"/>
  <c r="I25" i="1"/>
  <c r="I26" i="1"/>
  <c r="I27" i="1"/>
  <c r="I22" i="1"/>
  <c r="H23" i="1"/>
  <c r="H24" i="1"/>
  <c r="H25" i="1"/>
  <c r="H26" i="1"/>
  <c r="H27" i="1"/>
  <c r="H22" i="1"/>
  <c r="G23" i="1"/>
  <c r="G24" i="1"/>
  <c r="G25" i="1"/>
  <c r="G26" i="1"/>
  <c r="G27" i="1"/>
  <c r="G22" i="1"/>
  <c r="F23" i="1"/>
  <c r="F24" i="1"/>
  <c r="F25" i="1"/>
  <c r="F26" i="1"/>
  <c r="F27" i="1"/>
  <c r="F22" i="1"/>
  <c r="E23" i="1"/>
  <c r="E24" i="1"/>
  <c r="E25" i="1"/>
  <c r="E26" i="1"/>
  <c r="E27" i="1"/>
  <c r="E22" i="1"/>
  <c r="F14" i="1"/>
  <c r="H31" i="6"/>
  <c r="I31" i="6"/>
  <c r="J31" i="6"/>
  <c r="K31" i="6"/>
  <c r="BO13" i="7"/>
  <c r="BO12" i="7"/>
  <c r="BP13" i="7"/>
  <c r="BP12" i="7"/>
  <c r="H31" i="7"/>
  <c r="I31" i="7"/>
  <c r="J31" i="7"/>
  <c r="K31" i="7"/>
  <c r="L31" i="7"/>
  <c r="M31" i="7"/>
  <c r="N31" i="7"/>
  <c r="O31" i="7"/>
  <c r="P31" i="7"/>
  <c r="Q31" i="7"/>
  <c r="R31" i="7"/>
  <c r="S31" i="7"/>
  <c r="T31" i="7"/>
  <c r="U31" i="7"/>
  <c r="V31" i="7"/>
  <c r="W31" i="7"/>
  <c r="X31" i="7"/>
  <c r="Y31" i="7"/>
  <c r="Z31" i="7"/>
  <c r="AA31" i="7"/>
  <c r="AB31" i="7"/>
  <c r="AC31" i="7"/>
  <c r="AD31" i="7"/>
  <c r="AE31" i="7"/>
  <c r="AF31" i="7"/>
  <c r="AG31" i="7"/>
  <c r="L12" i="7"/>
  <c r="M12" i="7"/>
  <c r="N12" i="7"/>
  <c r="O12" i="7"/>
  <c r="P12" i="7"/>
  <c r="Q12" i="7"/>
  <c r="R12" i="7"/>
  <c r="S12" i="7"/>
  <c r="T12" i="7"/>
  <c r="U12" i="7"/>
  <c r="V12" i="7"/>
  <c r="W12" i="7"/>
  <c r="X12" i="7"/>
  <c r="Y12" i="7"/>
  <c r="Z12" i="7"/>
  <c r="AA12" i="7"/>
  <c r="AB12" i="7"/>
  <c r="AC12" i="7"/>
  <c r="AD12" i="7"/>
  <c r="AE12" i="7"/>
  <c r="AF12" i="7"/>
  <c r="AG12" i="7"/>
  <c r="L13" i="7"/>
  <c r="M13" i="7"/>
  <c r="N13" i="7"/>
  <c r="O13" i="7"/>
  <c r="P13" i="7"/>
  <c r="Q13" i="7"/>
  <c r="R13" i="7"/>
  <c r="S13" i="7"/>
  <c r="T13" i="7"/>
  <c r="U13" i="7"/>
  <c r="V13" i="7"/>
  <c r="W13" i="7"/>
  <c r="X13" i="7"/>
  <c r="Y13" i="7"/>
  <c r="Z13" i="7"/>
  <c r="AA13" i="7"/>
  <c r="AB13" i="7"/>
  <c r="AC13" i="7"/>
  <c r="AD13" i="7"/>
  <c r="AE13" i="7"/>
  <c r="AF13" i="7"/>
  <c r="AG13" i="7"/>
  <c r="L14" i="7"/>
  <c r="M14" i="7"/>
  <c r="N14" i="7"/>
  <c r="O14" i="7"/>
  <c r="P14" i="7"/>
  <c r="Q14" i="7"/>
  <c r="R14" i="7"/>
  <c r="S14" i="7"/>
  <c r="T14" i="7"/>
  <c r="U14" i="7"/>
  <c r="V14" i="7"/>
  <c r="W14" i="7"/>
  <c r="X14" i="7"/>
  <c r="Y14" i="7"/>
  <c r="Z14" i="7"/>
  <c r="AA14" i="7"/>
  <c r="AB14" i="7"/>
  <c r="AC14" i="7"/>
  <c r="AD14" i="7"/>
  <c r="AE14" i="7"/>
  <c r="AF14" i="7"/>
  <c r="AG14" i="7"/>
  <c r="L15" i="7"/>
  <c r="M15" i="7"/>
  <c r="N15" i="7"/>
  <c r="O15" i="7"/>
  <c r="P15" i="7"/>
  <c r="Q15" i="7"/>
  <c r="R15" i="7"/>
  <c r="S15" i="7"/>
  <c r="T15" i="7"/>
  <c r="U15" i="7"/>
  <c r="V15" i="7"/>
  <c r="W15" i="7"/>
  <c r="X15" i="7"/>
  <c r="Y15" i="7"/>
  <c r="Z15" i="7"/>
  <c r="AA15" i="7"/>
  <c r="AB15" i="7"/>
  <c r="AC15" i="7"/>
  <c r="AD15" i="7"/>
  <c r="AE15" i="7"/>
  <c r="AF15" i="7"/>
  <c r="AG15" i="7"/>
  <c r="L16" i="7"/>
  <c r="M16" i="7"/>
  <c r="N16" i="7"/>
  <c r="O16" i="7"/>
  <c r="P16" i="7"/>
  <c r="Q16" i="7"/>
  <c r="R16" i="7"/>
  <c r="S16" i="7"/>
  <c r="T16" i="7"/>
  <c r="U16" i="7"/>
  <c r="V16" i="7"/>
  <c r="W16" i="7"/>
  <c r="X16" i="7"/>
  <c r="Y16" i="7"/>
  <c r="Z16" i="7"/>
  <c r="AA16" i="7"/>
  <c r="AB16" i="7"/>
  <c r="AC16" i="7"/>
  <c r="AD16" i="7"/>
  <c r="AE16" i="7"/>
  <c r="AF16" i="7"/>
  <c r="AG16" i="7"/>
  <c r="L17" i="7"/>
  <c r="M17" i="7"/>
  <c r="N17" i="7"/>
  <c r="O17" i="7"/>
  <c r="P17" i="7"/>
  <c r="Q17" i="7"/>
  <c r="R17" i="7"/>
  <c r="S17" i="7"/>
  <c r="T17" i="7"/>
  <c r="U17" i="7"/>
  <c r="V17" i="7"/>
  <c r="W17" i="7"/>
  <c r="X17" i="7"/>
  <c r="Y17" i="7"/>
  <c r="Z17" i="7"/>
  <c r="AA17" i="7"/>
  <c r="AB17" i="7"/>
  <c r="AC17" i="7"/>
  <c r="AD17" i="7"/>
  <c r="AE17" i="7"/>
  <c r="AF17" i="7"/>
  <c r="AG17" i="7"/>
  <c r="L18" i="7"/>
  <c r="M18" i="7"/>
  <c r="N18" i="7"/>
  <c r="O18" i="7"/>
  <c r="P18" i="7"/>
  <c r="Q18" i="7"/>
  <c r="R18" i="7"/>
  <c r="S18" i="7"/>
  <c r="T18" i="7"/>
  <c r="U18" i="7"/>
  <c r="V18" i="7"/>
  <c r="W18" i="7"/>
  <c r="X18" i="7"/>
  <c r="Y18" i="7"/>
  <c r="Z18" i="7"/>
  <c r="AA18" i="7"/>
  <c r="AB18" i="7"/>
  <c r="AC18" i="7"/>
  <c r="AD18" i="7"/>
  <c r="AE18" i="7"/>
  <c r="AF18" i="7"/>
  <c r="AG18" i="7"/>
  <c r="B37" i="7"/>
  <c r="B36" i="7"/>
  <c r="B35" i="7"/>
  <c r="J34" i="7"/>
  <c r="B34" i="7"/>
  <c r="B33" i="7"/>
  <c r="B32" i="7"/>
  <c r="G31" i="7"/>
  <c r="F31" i="7"/>
  <c r="E31" i="7"/>
  <c r="D31" i="7"/>
  <c r="J37" i="7" s="1"/>
  <c r="K18" i="7"/>
  <c r="J18" i="7"/>
  <c r="I18" i="7"/>
  <c r="H18" i="7"/>
  <c r="G18" i="7"/>
  <c r="F18" i="7"/>
  <c r="E18" i="7"/>
  <c r="D18" i="7"/>
  <c r="K17" i="7"/>
  <c r="J17" i="7"/>
  <c r="I17" i="7"/>
  <c r="H17" i="7"/>
  <c r="G17" i="7"/>
  <c r="F17" i="7"/>
  <c r="E17" i="7"/>
  <c r="D17" i="7"/>
  <c r="K16" i="7"/>
  <c r="J16" i="7"/>
  <c r="I16" i="7"/>
  <c r="H16" i="7"/>
  <c r="G16" i="7"/>
  <c r="F16" i="7"/>
  <c r="E16" i="7"/>
  <c r="D16" i="7"/>
  <c r="K15" i="7"/>
  <c r="J15" i="7"/>
  <c r="I15" i="7"/>
  <c r="H15" i="7"/>
  <c r="G15" i="7"/>
  <c r="F15" i="7"/>
  <c r="E15" i="7"/>
  <c r="D15" i="7"/>
  <c r="K14" i="7"/>
  <c r="J14" i="7"/>
  <c r="I14" i="7"/>
  <c r="H14" i="7"/>
  <c r="G14" i="7"/>
  <c r="F14" i="7"/>
  <c r="E14" i="7"/>
  <c r="D14" i="7"/>
  <c r="K13" i="7"/>
  <c r="J13" i="7"/>
  <c r="I13" i="7"/>
  <c r="H13" i="7"/>
  <c r="G13" i="7"/>
  <c r="F13" i="7"/>
  <c r="E13" i="7"/>
  <c r="D13" i="7"/>
  <c r="K12" i="7"/>
  <c r="J12" i="7"/>
  <c r="I12" i="7"/>
  <c r="H12" i="7"/>
  <c r="G12" i="7"/>
  <c r="F12" i="7"/>
  <c r="E12" i="7"/>
  <c r="D12" i="7"/>
  <c r="D11" i="7" s="1"/>
  <c r="D9" i="7" s="1"/>
  <c r="Z20" i="6"/>
  <c r="Z19" i="6"/>
  <c r="Z18" i="6"/>
  <c r="Z17" i="6"/>
  <c r="Z24" i="6"/>
  <c r="Z23" i="6"/>
  <c r="Z22" i="6"/>
  <c r="Z21" i="6"/>
  <c r="Z3" i="6"/>
  <c r="Z4" i="6"/>
  <c r="Z5" i="6"/>
  <c r="Z6" i="6"/>
  <c r="Z7" i="6"/>
  <c r="Z8" i="6"/>
  <c r="Z9" i="6"/>
  <c r="Z2" i="6"/>
  <c r="H13" i="6"/>
  <c r="I13" i="6"/>
  <c r="J13" i="6"/>
  <c r="K13" i="6"/>
  <c r="H14" i="6"/>
  <c r="I14" i="6"/>
  <c r="J14" i="6"/>
  <c r="K14" i="6"/>
  <c r="H15" i="6"/>
  <c r="I15" i="6"/>
  <c r="J15" i="6"/>
  <c r="K15" i="6"/>
  <c r="H16" i="6"/>
  <c r="I16" i="6"/>
  <c r="J16" i="6"/>
  <c r="K16" i="6"/>
  <c r="H17" i="6"/>
  <c r="I17" i="6"/>
  <c r="J17" i="6"/>
  <c r="K17" i="6"/>
  <c r="H18" i="6"/>
  <c r="I18" i="6"/>
  <c r="J18" i="6"/>
  <c r="K18" i="6"/>
  <c r="E12" i="6"/>
  <c r="F12" i="6"/>
  <c r="G12" i="6"/>
  <c r="H12" i="6"/>
  <c r="I12" i="6"/>
  <c r="J12" i="6"/>
  <c r="K12" i="6"/>
  <c r="D12" i="6"/>
  <c r="B37" i="6"/>
  <c r="B36" i="6"/>
  <c r="B35" i="6"/>
  <c r="B34" i="6"/>
  <c r="B33" i="6"/>
  <c r="B32" i="6"/>
  <c r="G31" i="6"/>
  <c r="F31" i="6"/>
  <c r="E31" i="6"/>
  <c r="D31" i="6"/>
  <c r="D1048513" i="6" s="1"/>
  <c r="G18" i="6"/>
  <c r="F18" i="6"/>
  <c r="E18" i="6"/>
  <c r="D18" i="6"/>
  <c r="G17" i="6"/>
  <c r="F17" i="6"/>
  <c r="E17" i="6"/>
  <c r="D17" i="6"/>
  <c r="G16" i="6"/>
  <c r="F16" i="6"/>
  <c r="E16" i="6"/>
  <c r="D16" i="6"/>
  <c r="G15" i="6"/>
  <c r="F15" i="6"/>
  <c r="E15" i="6"/>
  <c r="D15" i="6"/>
  <c r="G14" i="6"/>
  <c r="F14" i="6"/>
  <c r="E14" i="6"/>
  <c r="D14" i="6"/>
  <c r="G13" i="6"/>
  <c r="F13" i="6"/>
  <c r="E13" i="6"/>
  <c r="D13" i="6"/>
  <c r="J11" i="7" l="1"/>
  <c r="J9" i="7" s="1"/>
  <c r="G36" i="6"/>
  <c r="H32" i="6"/>
  <c r="I32" i="6"/>
  <c r="D11" i="6"/>
  <c r="I36" i="6"/>
  <c r="I35" i="6"/>
  <c r="H11" i="6"/>
  <c r="H9" i="6" s="1"/>
  <c r="H37" i="6"/>
  <c r="H36" i="6"/>
  <c r="H35" i="6"/>
  <c r="H34" i="6"/>
  <c r="H33" i="6"/>
  <c r="I33" i="6"/>
  <c r="K37" i="6"/>
  <c r="K36" i="6"/>
  <c r="K35" i="6"/>
  <c r="K34" i="6"/>
  <c r="K33" i="6"/>
  <c r="K32" i="6"/>
  <c r="E36" i="6"/>
  <c r="I37" i="6"/>
  <c r="I34" i="6"/>
  <c r="J37" i="6"/>
  <c r="J36" i="6"/>
  <c r="J35" i="6"/>
  <c r="J34" i="6"/>
  <c r="J33" i="6"/>
  <c r="J32" i="6"/>
  <c r="F36" i="6"/>
  <c r="P37" i="7"/>
  <c r="Z36" i="7"/>
  <c r="I35" i="7"/>
  <c r="M36" i="7"/>
  <c r="E32" i="7"/>
  <c r="AD37" i="7"/>
  <c r="W35" i="7"/>
  <c r="AF34" i="7"/>
  <c r="R34" i="7"/>
  <c r="AB33" i="7"/>
  <c r="O33" i="7"/>
  <c r="Y32" i="7"/>
  <c r="L32" i="7"/>
  <c r="F32" i="7"/>
  <c r="E37" i="7"/>
  <c r="AB37" i="7"/>
  <c r="O37" i="7"/>
  <c r="Y36" i="7"/>
  <c r="L36" i="7"/>
  <c r="T35" i="7"/>
  <c r="AD34" i="7"/>
  <c r="Q34" i="7"/>
  <c r="AA33" i="7"/>
  <c r="N33" i="7"/>
  <c r="V32" i="7"/>
  <c r="H37" i="7"/>
  <c r="S35" i="7"/>
  <c r="U32" i="7"/>
  <c r="E33" i="7"/>
  <c r="J35" i="7"/>
  <c r="D1048513" i="7"/>
  <c r="X37" i="7"/>
  <c r="L37" i="7"/>
  <c r="U36" i="7"/>
  <c r="AE35" i="7"/>
  <c r="R35" i="7"/>
  <c r="Z34" i="7"/>
  <c r="N34" i="7"/>
  <c r="W33" i="7"/>
  <c r="AG32" i="7"/>
  <c r="T32" i="7"/>
  <c r="G32" i="7"/>
  <c r="N37" i="7"/>
  <c r="AC34" i="7"/>
  <c r="L33" i="7"/>
  <c r="K33" i="7"/>
  <c r="K35" i="7"/>
  <c r="W37" i="7"/>
  <c r="AG36" i="7"/>
  <c r="T36" i="7"/>
  <c r="AB35" i="7"/>
  <c r="P35" i="7"/>
  <c r="Y34" i="7"/>
  <c r="M34" i="7"/>
  <c r="V33" i="7"/>
  <c r="AD32" i="7"/>
  <c r="R32" i="7"/>
  <c r="AA37" i="7"/>
  <c r="P34" i="7"/>
  <c r="V37" i="7"/>
  <c r="AD36" i="7"/>
  <c r="R36" i="7"/>
  <c r="AA35" i="7"/>
  <c r="O35" i="7"/>
  <c r="X34" i="7"/>
  <c r="AF33" i="7"/>
  <c r="T33" i="7"/>
  <c r="AC32" i="7"/>
  <c r="Q32" i="7"/>
  <c r="V36" i="7"/>
  <c r="X33" i="7"/>
  <c r="D34" i="7"/>
  <c r="D36" i="7"/>
  <c r="AF37" i="7"/>
  <c r="T37" i="7"/>
  <c r="AC36" i="7"/>
  <c r="Q36" i="7"/>
  <c r="Z35" i="7"/>
  <c r="L35" i="7"/>
  <c r="V34" i="7"/>
  <c r="AE33" i="7"/>
  <c r="S33" i="7"/>
  <c r="AB32" i="7"/>
  <c r="N32" i="7"/>
  <c r="AF35" i="7"/>
  <c r="D32" i="7"/>
  <c r="H34" i="7"/>
  <c r="F36" i="7"/>
  <c r="AE37" i="7"/>
  <c r="S37" i="7"/>
  <c r="AB36" i="7"/>
  <c r="N36" i="7"/>
  <c r="X35" i="7"/>
  <c r="AG34" i="7"/>
  <c r="U34" i="7"/>
  <c r="AD33" i="7"/>
  <c r="P33" i="7"/>
  <c r="Z32" i="7"/>
  <c r="M32" i="7"/>
  <c r="I32" i="7"/>
  <c r="G34" i="7"/>
  <c r="K37" i="7"/>
  <c r="AC37" i="7"/>
  <c r="U37" i="7"/>
  <c r="M37" i="7"/>
  <c r="AA36" i="7"/>
  <c r="S36" i="7"/>
  <c r="AG35" i="7"/>
  <c r="Y35" i="7"/>
  <c r="Q35" i="7"/>
  <c r="AE34" i="7"/>
  <c r="W34" i="7"/>
  <c r="O34" i="7"/>
  <c r="AC33" i="7"/>
  <c r="U33" i="7"/>
  <c r="M33" i="7"/>
  <c r="AA32" i="7"/>
  <c r="S32" i="7"/>
  <c r="G11" i="7"/>
  <c r="G9" i="7" s="1"/>
  <c r="G33" i="7"/>
  <c r="I36" i="7"/>
  <c r="Z37" i="7"/>
  <c r="R37" i="7"/>
  <c r="AF36" i="7"/>
  <c r="X36" i="7"/>
  <c r="P36" i="7"/>
  <c r="AD35" i="7"/>
  <c r="V35" i="7"/>
  <c r="N35" i="7"/>
  <c r="AB34" i="7"/>
  <c r="T34" i="7"/>
  <c r="L34" i="7"/>
  <c r="Z33" i="7"/>
  <c r="R33" i="7"/>
  <c r="AF32" i="7"/>
  <c r="X32" i="7"/>
  <c r="P32" i="7"/>
  <c r="H11" i="7"/>
  <c r="H9" i="7" s="1"/>
  <c r="H33" i="7"/>
  <c r="F35" i="7"/>
  <c r="J36" i="7"/>
  <c r="AG37" i="7"/>
  <c r="Y37" i="7"/>
  <c r="Q37" i="7"/>
  <c r="AE36" i="7"/>
  <c r="W36" i="7"/>
  <c r="O36" i="7"/>
  <c r="AC35" i="7"/>
  <c r="U35" i="7"/>
  <c r="M35" i="7"/>
  <c r="AA34" i="7"/>
  <c r="S34" i="7"/>
  <c r="AG33" i="7"/>
  <c r="Y33" i="7"/>
  <c r="Q33" i="7"/>
  <c r="AE32" i="7"/>
  <c r="W32" i="7"/>
  <c r="O32" i="7"/>
  <c r="L11" i="7"/>
  <c r="L9" i="7" s="1"/>
  <c r="AA11" i="7"/>
  <c r="AA9" i="7" s="1"/>
  <c r="S11" i="7"/>
  <c r="S9" i="7" s="1"/>
  <c r="F11" i="7"/>
  <c r="F9" i="7" s="1"/>
  <c r="U11" i="7"/>
  <c r="U9" i="7" s="1"/>
  <c r="AC11" i="7"/>
  <c r="AC9" i="7" s="1"/>
  <c r="AG11" i="7"/>
  <c r="AG9" i="7" s="1"/>
  <c r="Y11" i="7"/>
  <c r="Y9" i="7" s="1"/>
  <c r="Q11" i="7"/>
  <c r="Q9" i="7" s="1"/>
  <c r="AF11" i="7"/>
  <c r="AF9" i="7" s="1"/>
  <c r="X11" i="7"/>
  <c r="X9" i="7" s="1"/>
  <c r="P11" i="7"/>
  <c r="P9" i="7" s="1"/>
  <c r="AE11" i="7"/>
  <c r="AE9" i="7" s="1"/>
  <c r="W11" i="7"/>
  <c r="W9" i="7" s="1"/>
  <c r="O11" i="7"/>
  <c r="O9" i="7" s="1"/>
  <c r="AD11" i="7"/>
  <c r="AD9" i="7" s="1"/>
  <c r="V11" i="7"/>
  <c r="V9" i="7" s="1"/>
  <c r="N11" i="7"/>
  <c r="N9" i="7" s="1"/>
  <c r="M11" i="7"/>
  <c r="M9" i="7" s="1"/>
  <c r="Z11" i="7"/>
  <c r="Z9" i="7" s="1"/>
  <c r="R11" i="7"/>
  <c r="R9" i="7" s="1"/>
  <c r="AB11" i="7"/>
  <c r="AB9" i="7" s="1"/>
  <c r="T11" i="7"/>
  <c r="T9" i="7" s="1"/>
  <c r="H32" i="7"/>
  <c r="I33" i="7"/>
  <c r="K34" i="7"/>
  <c r="D37" i="7"/>
  <c r="J32" i="7"/>
  <c r="E35" i="7"/>
  <c r="E36" i="7"/>
  <c r="G37" i="7"/>
  <c r="D33" i="7"/>
  <c r="F34" i="7"/>
  <c r="G35" i="7"/>
  <c r="H36" i="7"/>
  <c r="I37" i="7"/>
  <c r="K11" i="7"/>
  <c r="K9" i="7" s="1"/>
  <c r="E11" i="7"/>
  <c r="E9" i="7" s="1"/>
  <c r="I11" i="7"/>
  <c r="I9" i="7" s="1"/>
  <c r="K32" i="7"/>
  <c r="J33" i="7"/>
  <c r="I34" i="7"/>
  <c r="H35" i="7"/>
  <c r="G36" i="7"/>
  <c r="F37" i="7"/>
  <c r="F33" i="7"/>
  <c r="E34" i="7"/>
  <c r="D35" i="7"/>
  <c r="K36" i="7"/>
  <c r="Z10" i="6"/>
  <c r="Z25" i="6"/>
  <c r="J11" i="6"/>
  <c r="J9" i="6" s="1"/>
  <c r="I11" i="6"/>
  <c r="I9" i="6" s="1"/>
  <c r="K11" i="6"/>
  <c r="K9" i="6" s="1"/>
  <c r="D9" i="6"/>
  <c r="F11" i="6"/>
  <c r="F9" i="6" s="1"/>
  <c r="E11" i="6"/>
  <c r="E9" i="6" s="1"/>
  <c r="G11" i="6"/>
  <c r="G9" i="6" s="1"/>
  <c r="F33" i="6"/>
  <c r="D35" i="6"/>
  <c r="D32" i="6"/>
  <c r="G33" i="6"/>
  <c r="E35" i="6"/>
  <c r="E32" i="6"/>
  <c r="F35" i="6"/>
  <c r="D37" i="6"/>
  <c r="F32" i="6"/>
  <c r="D34" i="6"/>
  <c r="G35" i="6"/>
  <c r="E37" i="6"/>
  <c r="G32" i="6"/>
  <c r="E34" i="6"/>
  <c r="F37" i="6"/>
  <c r="F34" i="6"/>
  <c r="D36" i="6"/>
  <c r="G37" i="6"/>
  <c r="D33" i="6"/>
  <c r="G34" i="6"/>
  <c r="E33" i="6"/>
  <c r="H30" i="6" l="1"/>
  <c r="H28" i="6" s="1"/>
  <c r="AB30" i="7"/>
  <c r="AB28" i="7" s="1"/>
  <c r="AD30" i="7"/>
  <c r="AD28" i="7" s="1"/>
  <c r="J30" i="6"/>
  <c r="J28" i="6" s="1"/>
  <c r="I30" i="6"/>
  <c r="I28" i="6" s="1"/>
  <c r="K30" i="6"/>
  <c r="K28" i="6" s="1"/>
  <c r="L30" i="7"/>
  <c r="L28" i="7" s="1"/>
  <c r="F30" i="6"/>
  <c r="AF30" i="7"/>
  <c r="AF28" i="7" s="1"/>
  <c r="X30" i="7"/>
  <c r="X28" i="7" s="1"/>
  <c r="V30" i="7"/>
  <c r="V28" i="7" s="1"/>
  <c r="O30" i="7"/>
  <c r="O28" i="7" s="1"/>
  <c r="R30" i="7"/>
  <c r="R28" i="7" s="1"/>
  <c r="P30" i="7"/>
  <c r="P28" i="7" s="1"/>
  <c r="S30" i="7"/>
  <c r="S28" i="7" s="1"/>
  <c r="Q30" i="7"/>
  <c r="Q28" i="7" s="1"/>
  <c r="AE30" i="7"/>
  <c r="AE28" i="7" s="1"/>
  <c r="N30" i="7"/>
  <c r="N28" i="7" s="1"/>
  <c r="AC30" i="7"/>
  <c r="AC28" i="7" s="1"/>
  <c r="T30" i="7"/>
  <c r="T28" i="7" s="1"/>
  <c r="Z30" i="7"/>
  <c r="Z28" i="7" s="1"/>
  <c r="W30" i="7"/>
  <c r="W28" i="7" s="1"/>
  <c r="AA30" i="7"/>
  <c r="AA28" i="7" s="1"/>
  <c r="Y30" i="7"/>
  <c r="Y28" i="7" s="1"/>
  <c r="U30" i="7"/>
  <c r="U28" i="7" s="1"/>
  <c r="M30" i="7"/>
  <c r="M28" i="7" s="1"/>
  <c r="AG30" i="7"/>
  <c r="AG28" i="7" s="1"/>
  <c r="H30" i="7"/>
  <c r="H28" i="7" s="1"/>
  <c r="D30" i="7"/>
  <c r="D28" i="7" s="1"/>
  <c r="E30" i="7"/>
  <c r="E28" i="7" s="1"/>
  <c r="F30" i="7"/>
  <c r="F28" i="7" s="1"/>
  <c r="G30" i="7"/>
  <c r="G28" i="7" s="1"/>
  <c r="J30" i="7"/>
  <c r="J28" i="7" s="1"/>
  <c r="I30" i="7"/>
  <c r="I28" i="7" s="1"/>
  <c r="K30" i="7"/>
  <c r="K28" i="7" s="1"/>
  <c r="E30" i="6"/>
  <c r="E28" i="6" s="1"/>
  <c r="G30" i="6"/>
  <c r="G28" i="6" s="1"/>
  <c r="D30" i="6"/>
  <c r="D28" i="6" s="1"/>
  <c r="F28" i="6"/>
  <c r="AB18" i="4" l="1"/>
  <c r="AB19" i="4"/>
  <c r="AB20" i="4"/>
  <c r="AB21" i="4"/>
  <c r="AB22" i="4"/>
  <c r="AB23" i="4"/>
  <c r="AB24" i="4"/>
  <c r="AB25" i="4"/>
  <c r="AB26" i="4"/>
  <c r="AB27" i="4"/>
  <c r="AB28" i="4"/>
  <c r="AB29" i="4"/>
  <c r="AB30" i="4"/>
  <c r="AB31" i="4"/>
  <c r="AB32" i="4"/>
  <c r="AB33" i="4"/>
  <c r="AB34" i="4"/>
  <c r="AB35" i="4"/>
  <c r="AB36" i="4"/>
  <c r="AB37" i="4"/>
  <c r="Z18" i="4"/>
  <c r="Z19" i="4"/>
  <c r="Z20" i="4"/>
  <c r="Z21" i="4"/>
  <c r="Z22" i="4"/>
  <c r="Z23" i="4"/>
  <c r="Z24" i="4"/>
  <c r="Z25" i="4"/>
  <c r="Z26" i="4"/>
  <c r="Z27" i="4"/>
  <c r="Z28" i="4"/>
  <c r="Z29" i="4"/>
  <c r="Z30" i="4"/>
  <c r="Z31" i="4"/>
  <c r="Z32" i="4"/>
  <c r="Z33" i="4"/>
  <c r="Z34" i="4"/>
  <c r="Z35" i="4"/>
  <c r="Z36" i="4"/>
  <c r="Z3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18" i="4"/>
  <c r="AB9" i="4"/>
  <c r="AB10" i="4"/>
  <c r="AB11" i="4"/>
  <c r="AB12" i="4"/>
  <c r="AB13" i="4"/>
  <c r="AB14" i="4"/>
  <c r="AB15" i="4"/>
  <c r="AB16" i="4"/>
  <c r="AB17" i="4"/>
  <c r="AB8" i="4"/>
  <c r="Z9" i="4"/>
  <c r="Z10" i="4"/>
  <c r="Z11" i="4"/>
  <c r="Z12" i="4"/>
  <c r="Z13" i="4"/>
  <c r="Z14" i="4"/>
  <c r="Z15" i="4"/>
  <c r="Z16" i="4"/>
  <c r="Z17" i="4"/>
  <c r="Z8" i="4"/>
  <c r="X9" i="4"/>
  <c r="X10" i="4"/>
  <c r="X11" i="4"/>
  <c r="X12" i="4"/>
  <c r="X13" i="4"/>
  <c r="X14" i="4"/>
  <c r="X15" i="4"/>
  <c r="X16" i="4"/>
  <c r="X17" i="4"/>
  <c r="X8" i="4"/>
  <c r="V9" i="4"/>
  <c r="V10" i="4"/>
  <c r="V11" i="4"/>
  <c r="V12" i="4"/>
  <c r="V13" i="4"/>
  <c r="V14" i="4"/>
  <c r="V15" i="4"/>
  <c r="V16" i="4"/>
  <c r="V17" i="4"/>
  <c r="V8" i="4"/>
  <c r="T9" i="4"/>
  <c r="T10" i="4"/>
  <c r="T11" i="4"/>
  <c r="T12" i="4"/>
  <c r="T13" i="4"/>
  <c r="T14" i="4"/>
  <c r="T15" i="4"/>
  <c r="T16" i="4"/>
  <c r="T17" i="4"/>
  <c r="T8" i="4"/>
  <c r="R9" i="4"/>
  <c r="R10" i="4"/>
  <c r="R11" i="4"/>
  <c r="R12" i="4"/>
  <c r="R13" i="4"/>
  <c r="R14" i="4"/>
  <c r="R15" i="4"/>
  <c r="R16" i="4"/>
  <c r="R17" i="4"/>
  <c r="R8" i="4"/>
  <c r="P9" i="4"/>
  <c r="P10" i="4"/>
  <c r="P11" i="4"/>
  <c r="P12" i="4"/>
  <c r="P13" i="4"/>
  <c r="P14" i="4"/>
  <c r="P15" i="4"/>
  <c r="P16" i="4"/>
  <c r="P17" i="4"/>
  <c r="P8" i="4"/>
  <c r="N9" i="4"/>
  <c r="N10" i="4"/>
  <c r="N11" i="4"/>
  <c r="N12" i="4"/>
  <c r="N13" i="4"/>
  <c r="N14" i="4"/>
  <c r="N15" i="4"/>
  <c r="N16" i="4"/>
  <c r="N17" i="4"/>
  <c r="N8" i="4"/>
  <c r="L9" i="4"/>
  <c r="L10" i="4"/>
  <c r="L11" i="4"/>
  <c r="L12" i="4"/>
  <c r="L13" i="4"/>
  <c r="L14" i="4"/>
  <c r="L15" i="4"/>
  <c r="L16" i="4"/>
  <c r="L17" i="4"/>
  <c r="L8" i="4"/>
  <c r="J9" i="4"/>
  <c r="J10" i="4"/>
  <c r="J11" i="4"/>
  <c r="J12" i="4"/>
  <c r="J13" i="4"/>
  <c r="J14" i="4"/>
  <c r="J15" i="4"/>
  <c r="J16" i="4"/>
  <c r="J17" i="4"/>
  <c r="J8" i="4"/>
  <c r="H9" i="4"/>
  <c r="H10" i="4"/>
  <c r="H11" i="4"/>
  <c r="H12" i="4"/>
  <c r="H13" i="4"/>
  <c r="H14" i="4"/>
  <c r="H15" i="4"/>
  <c r="H16" i="4"/>
  <c r="H17" i="4"/>
  <c r="H8" i="4"/>
  <c r="F9" i="4"/>
  <c r="F10" i="4"/>
  <c r="F11" i="4"/>
  <c r="F12" i="4"/>
  <c r="F13" i="4"/>
  <c r="F14" i="4"/>
  <c r="F15" i="4"/>
  <c r="F16" i="4"/>
  <c r="F17" i="4"/>
  <c r="F8" i="4"/>
  <c r="AE7" i="2"/>
  <c r="AE8" i="2" s="1"/>
  <c r="AE9" i="2" s="1"/>
  <c r="AE7" i="3"/>
  <c r="AE8" i="3" s="1"/>
  <c r="AF8" i="3" s="1"/>
  <c r="Q7" i="3"/>
  <c r="R7" i="3" s="1"/>
  <c r="R20" i="3" s="1"/>
  <c r="Q7" i="2"/>
  <c r="C7" i="3"/>
  <c r="C8" i="3" s="1"/>
  <c r="C7" i="2"/>
  <c r="C8" i="2" s="1"/>
  <c r="C9" i="2" s="1"/>
  <c r="C10" i="2" s="1"/>
  <c r="C11" i="2" s="1"/>
  <c r="C12" i="2" s="1"/>
  <c r="C13" i="2" s="1"/>
  <c r="C14" i="2" s="1"/>
  <c r="C15" i="2" s="1"/>
  <c r="C16" i="2" s="1"/>
  <c r="D16" i="2" s="1"/>
  <c r="F29" i="2" l="1"/>
  <c r="K29" i="2"/>
  <c r="O29" i="2"/>
  <c r="G29" i="2"/>
  <c r="L29" i="2"/>
  <c r="D29" i="2"/>
  <c r="J29" i="2"/>
  <c r="H29" i="2"/>
  <c r="M29" i="2"/>
  <c r="N29" i="2"/>
  <c r="E29" i="2"/>
  <c r="I29" i="2"/>
  <c r="D14" i="2"/>
  <c r="AI21" i="3"/>
  <c r="U31" i="3" s="1"/>
  <c r="AF21" i="3"/>
  <c r="R31" i="3" s="1"/>
  <c r="AK21" i="3"/>
  <c r="W31" i="3" s="1"/>
  <c r="AO21" i="3"/>
  <c r="AA31" i="3" s="1"/>
  <c r="AG21" i="3"/>
  <c r="S31" i="3" s="1"/>
  <c r="AL21" i="3"/>
  <c r="X31" i="3" s="1"/>
  <c r="AP21" i="3"/>
  <c r="AB31" i="3" s="1"/>
  <c r="AH21" i="3"/>
  <c r="T31" i="3" s="1"/>
  <c r="AM21" i="3"/>
  <c r="Y31" i="3" s="1"/>
  <c r="AQ21" i="3"/>
  <c r="AC31" i="3" s="1"/>
  <c r="D9" i="2"/>
  <c r="AJ21" i="3"/>
  <c r="V31" i="3" s="1"/>
  <c r="AN21" i="3"/>
  <c r="Z31" i="3" s="1"/>
  <c r="D13" i="2"/>
  <c r="Q8" i="2"/>
  <c r="R8" i="2" s="1"/>
  <c r="R7" i="2"/>
  <c r="D10" i="2"/>
  <c r="D7" i="2"/>
  <c r="D12" i="2"/>
  <c r="D8" i="2"/>
  <c r="D15" i="2"/>
  <c r="D11" i="2"/>
  <c r="AF7" i="3"/>
  <c r="AE10" i="2"/>
  <c r="AF9" i="2"/>
  <c r="AF8" i="2"/>
  <c r="AF7" i="2"/>
  <c r="AE9" i="3"/>
  <c r="AF9" i="3" s="1"/>
  <c r="AC20" i="3"/>
  <c r="S20" i="3"/>
  <c r="AB20" i="3"/>
  <c r="AA20" i="3"/>
  <c r="Z20" i="3"/>
  <c r="Y20" i="3"/>
  <c r="X20" i="3"/>
  <c r="W20" i="3"/>
  <c r="V20" i="3"/>
  <c r="U20" i="3"/>
  <c r="T20" i="3"/>
  <c r="Q8" i="3"/>
  <c r="C9" i="3"/>
  <c r="D8" i="3"/>
  <c r="D7" i="3"/>
  <c r="V21" i="2" l="1"/>
  <c r="Z21" i="2"/>
  <c r="U21" i="2"/>
  <c r="W21" i="2"/>
  <c r="AA21" i="2"/>
  <c r="R21" i="2"/>
  <c r="S21" i="2"/>
  <c r="X21" i="2"/>
  <c r="AB21" i="2"/>
  <c r="T21" i="2"/>
  <c r="AC21" i="2"/>
  <c r="Y21" i="2"/>
  <c r="F22" i="2"/>
  <c r="K22" i="2"/>
  <c r="O22" i="2"/>
  <c r="G22" i="2"/>
  <c r="L22" i="2"/>
  <c r="E22" i="2"/>
  <c r="N22" i="2"/>
  <c r="H22" i="2"/>
  <c r="I22" i="2"/>
  <c r="M22" i="2"/>
  <c r="D22" i="2"/>
  <c r="J22" i="2"/>
  <c r="F24" i="2"/>
  <c r="K24" i="2"/>
  <c r="O24" i="2"/>
  <c r="J24" i="2"/>
  <c r="G24" i="2"/>
  <c r="L24" i="2"/>
  <c r="I24" i="2"/>
  <c r="M24" i="2"/>
  <c r="E24" i="2"/>
  <c r="D24" i="2"/>
  <c r="H24" i="2"/>
  <c r="N24" i="2"/>
  <c r="L20" i="2"/>
  <c r="E20" i="2"/>
  <c r="I20" i="2"/>
  <c r="D20" i="2"/>
  <c r="M20" i="2"/>
  <c r="G20" i="2"/>
  <c r="K20" i="2"/>
  <c r="F20" i="2"/>
  <c r="N20" i="2"/>
  <c r="O20" i="2"/>
  <c r="J20" i="2"/>
  <c r="H20" i="2"/>
  <c r="E26" i="2"/>
  <c r="I26" i="2"/>
  <c r="N26" i="2"/>
  <c r="D26" i="2"/>
  <c r="F26" i="2"/>
  <c r="K26" i="2"/>
  <c r="O26" i="2"/>
  <c r="J26" i="2"/>
  <c r="H26" i="2"/>
  <c r="L26" i="2"/>
  <c r="M26" i="2"/>
  <c r="G26" i="2"/>
  <c r="H25" i="2"/>
  <c r="M25" i="2"/>
  <c r="E25" i="2"/>
  <c r="I25" i="2"/>
  <c r="N25" i="2"/>
  <c r="J25" i="2"/>
  <c r="D25" i="2"/>
  <c r="L25" i="2"/>
  <c r="F25" i="2"/>
  <c r="O25" i="2"/>
  <c r="G25" i="2"/>
  <c r="K25" i="2"/>
  <c r="G28" i="2"/>
  <c r="L28" i="2"/>
  <c r="D28" i="2"/>
  <c r="J28" i="2"/>
  <c r="H28" i="2"/>
  <c r="M28" i="2"/>
  <c r="E28" i="2"/>
  <c r="F28" i="2"/>
  <c r="O28" i="2"/>
  <c r="I28" i="2"/>
  <c r="K28" i="2"/>
  <c r="N28" i="2"/>
  <c r="E23" i="2"/>
  <c r="J23" i="2"/>
  <c r="I23" i="2"/>
  <c r="N23" i="2"/>
  <c r="F23" i="2"/>
  <c r="K23" i="2"/>
  <c r="O23" i="2"/>
  <c r="H23" i="2"/>
  <c r="L23" i="2"/>
  <c r="M23" i="2"/>
  <c r="G23" i="2"/>
  <c r="D23" i="2"/>
  <c r="AG20" i="3"/>
  <c r="S30" i="3" s="1"/>
  <c r="AK20" i="3"/>
  <c r="W30" i="3" s="1"/>
  <c r="AO20" i="3"/>
  <c r="AA30" i="3" s="1"/>
  <c r="AH20" i="3"/>
  <c r="T30" i="3" s="1"/>
  <c r="AL20" i="3"/>
  <c r="X30" i="3" s="1"/>
  <c r="AP20" i="3"/>
  <c r="AB30" i="3" s="1"/>
  <c r="AI20" i="3"/>
  <c r="U30" i="3" s="1"/>
  <c r="AM20" i="3"/>
  <c r="Y30" i="3" s="1"/>
  <c r="AQ20" i="3"/>
  <c r="AC30" i="3" s="1"/>
  <c r="AF20" i="3"/>
  <c r="R30" i="3" s="1"/>
  <c r="AJ20" i="3"/>
  <c r="V30" i="3" s="1"/>
  <c r="AN20" i="3"/>
  <c r="Z30" i="3" s="1"/>
  <c r="Q9" i="2"/>
  <c r="R9" i="2" s="1"/>
  <c r="AG22" i="3"/>
  <c r="S32" i="3" s="1"/>
  <c r="AK22" i="3"/>
  <c r="W32" i="3" s="1"/>
  <c r="AO22" i="3"/>
  <c r="AA32" i="3" s="1"/>
  <c r="AH22" i="3"/>
  <c r="T32" i="3" s="1"/>
  <c r="AL22" i="3"/>
  <c r="X32" i="3" s="1"/>
  <c r="AP22" i="3"/>
  <c r="AB32" i="3" s="1"/>
  <c r="AI22" i="3"/>
  <c r="U32" i="3" s="1"/>
  <c r="AM22" i="3"/>
  <c r="Y32" i="3" s="1"/>
  <c r="AQ22" i="3"/>
  <c r="AC32" i="3" s="1"/>
  <c r="AN22" i="3"/>
  <c r="Z32" i="3" s="1"/>
  <c r="AF22" i="3"/>
  <c r="R32" i="3" s="1"/>
  <c r="AJ22" i="3"/>
  <c r="V32" i="3" s="1"/>
  <c r="J21" i="2"/>
  <c r="F21" i="2"/>
  <c r="K21" i="2"/>
  <c r="O21" i="2"/>
  <c r="G21" i="2"/>
  <c r="L21" i="2"/>
  <c r="M21" i="2"/>
  <c r="I21" i="2"/>
  <c r="H21" i="2"/>
  <c r="D21" i="2"/>
  <c r="E21" i="2"/>
  <c r="N21" i="2"/>
  <c r="T20" i="2"/>
  <c r="Y20" i="2"/>
  <c r="AC20" i="2"/>
  <c r="R20" i="2"/>
  <c r="V20" i="2"/>
  <c r="Z20" i="2"/>
  <c r="U20" i="2"/>
  <c r="W20" i="2"/>
  <c r="AA20" i="2"/>
  <c r="S20" i="2"/>
  <c r="X20" i="2"/>
  <c r="AB20" i="2"/>
  <c r="J27" i="2"/>
  <c r="H27" i="2"/>
  <c r="M27" i="2"/>
  <c r="E27" i="2"/>
  <c r="I27" i="2"/>
  <c r="N27" i="2"/>
  <c r="L27" i="2"/>
  <c r="O27" i="2"/>
  <c r="D27" i="2"/>
  <c r="K27" i="2"/>
  <c r="F27" i="2"/>
  <c r="G27" i="2"/>
  <c r="AH20" i="2"/>
  <c r="T30" i="2" s="1"/>
  <c r="AG20" i="2"/>
  <c r="S30" i="2" s="1"/>
  <c r="AF20" i="2"/>
  <c r="R30" i="2" s="1"/>
  <c r="AQ20" i="2"/>
  <c r="AC30" i="2" s="1"/>
  <c r="AN20" i="2"/>
  <c r="Z30" i="2" s="1"/>
  <c r="AO20" i="2"/>
  <c r="AA30" i="2" s="1"/>
  <c r="AM20" i="2"/>
  <c r="Y30" i="2" s="1"/>
  <c r="AL20" i="2"/>
  <c r="X30" i="2" s="1"/>
  <c r="AK20" i="2"/>
  <c r="W30" i="2" s="1"/>
  <c r="AJ20" i="2"/>
  <c r="V30" i="2" s="1"/>
  <c r="AI20" i="2"/>
  <c r="U30" i="2" s="1"/>
  <c r="AP20" i="2"/>
  <c r="AB30" i="2" s="1"/>
  <c r="AP21" i="2"/>
  <c r="AB31" i="2" s="1"/>
  <c r="AO21" i="2"/>
  <c r="AA31" i="2" s="1"/>
  <c r="AN21" i="2"/>
  <c r="Z31" i="2" s="1"/>
  <c r="AM21" i="2"/>
  <c r="Y31" i="2" s="1"/>
  <c r="AL21" i="2"/>
  <c r="X31" i="2" s="1"/>
  <c r="AK21" i="2"/>
  <c r="W31" i="2" s="1"/>
  <c r="AJ21" i="2"/>
  <c r="V31" i="2" s="1"/>
  <c r="AI21" i="2"/>
  <c r="U31" i="2" s="1"/>
  <c r="AH21" i="2"/>
  <c r="T31" i="2" s="1"/>
  <c r="AG21" i="2"/>
  <c r="S31" i="2" s="1"/>
  <c r="AF21" i="2"/>
  <c r="R31" i="2" s="1"/>
  <c r="AQ21" i="2"/>
  <c r="AC31" i="2" s="1"/>
  <c r="AQ22" i="2"/>
  <c r="AC32" i="2" s="1"/>
  <c r="AP22" i="2"/>
  <c r="AB32" i="2" s="1"/>
  <c r="AO22" i="2"/>
  <c r="AA32" i="2" s="1"/>
  <c r="AN22" i="2"/>
  <c r="Z32" i="2" s="1"/>
  <c r="AM22" i="2"/>
  <c r="Y32" i="2" s="1"/>
  <c r="AF22" i="2"/>
  <c r="R32" i="2" s="1"/>
  <c r="AL22" i="2"/>
  <c r="X32" i="2" s="1"/>
  <c r="AK22" i="2"/>
  <c r="W32" i="2" s="1"/>
  <c r="AJ22" i="2"/>
  <c r="V32" i="2" s="1"/>
  <c r="AI22" i="2"/>
  <c r="U32" i="2" s="1"/>
  <c r="AH22" i="2"/>
  <c r="T32" i="2" s="1"/>
  <c r="AG22" i="2"/>
  <c r="S32" i="2" s="1"/>
  <c r="AE11" i="2"/>
  <c r="AF10" i="2"/>
  <c r="AE10" i="3"/>
  <c r="AF10" i="3" s="1"/>
  <c r="Q9" i="3"/>
  <c r="R8" i="3"/>
  <c r="O20" i="3"/>
  <c r="N20" i="3"/>
  <c r="M20" i="3"/>
  <c r="L20" i="3"/>
  <c r="K20" i="3"/>
  <c r="J20" i="3"/>
  <c r="I20" i="3"/>
  <c r="H20" i="3"/>
  <c r="G20" i="3"/>
  <c r="F20" i="3"/>
  <c r="E20" i="3"/>
  <c r="D20" i="3"/>
  <c r="J21" i="3"/>
  <c r="I21" i="3"/>
  <c r="H21" i="3"/>
  <c r="G21" i="3"/>
  <c r="F21" i="3"/>
  <c r="E21" i="3"/>
  <c r="D21" i="3"/>
  <c r="K21" i="3"/>
  <c r="O21" i="3"/>
  <c r="N21" i="3"/>
  <c r="M21" i="3"/>
  <c r="L21" i="3"/>
  <c r="C10" i="3"/>
  <c r="D9" i="3"/>
  <c r="Q10" i="2" l="1"/>
  <c r="R10" i="2" s="1"/>
  <c r="T23" i="2" s="1"/>
  <c r="AI23" i="3"/>
  <c r="U33" i="3" s="1"/>
  <c r="AM23" i="3"/>
  <c r="Y33" i="3" s="1"/>
  <c r="AQ23" i="3"/>
  <c r="AC33" i="3" s="1"/>
  <c r="AJ23" i="3"/>
  <c r="V33" i="3" s="1"/>
  <c r="AN23" i="3"/>
  <c r="Z33" i="3" s="1"/>
  <c r="AF23" i="3"/>
  <c r="R33" i="3" s="1"/>
  <c r="AG23" i="3"/>
  <c r="S33" i="3" s="1"/>
  <c r="AK23" i="3"/>
  <c r="W33" i="3" s="1"/>
  <c r="AO23" i="3"/>
  <c r="AA33" i="3" s="1"/>
  <c r="AL23" i="3"/>
  <c r="X33" i="3" s="1"/>
  <c r="AP23" i="3"/>
  <c r="AB33" i="3" s="1"/>
  <c r="AH23" i="3"/>
  <c r="T33" i="3" s="1"/>
  <c r="V23" i="2"/>
  <c r="Z23" i="2"/>
  <c r="R23" i="2"/>
  <c r="W23" i="2"/>
  <c r="AA23" i="2"/>
  <c r="S23" i="2"/>
  <c r="X23" i="2"/>
  <c r="AB23" i="2"/>
  <c r="U23" i="2"/>
  <c r="Y23" i="2"/>
  <c r="AC23" i="2"/>
  <c r="R22" i="2"/>
  <c r="S22" i="2"/>
  <c r="X22" i="2"/>
  <c r="AB22" i="2"/>
  <c r="T22" i="2"/>
  <c r="Y22" i="2"/>
  <c r="AC22" i="2"/>
  <c r="U22" i="2"/>
  <c r="V22" i="2"/>
  <c r="Z22" i="2"/>
  <c r="W22" i="2"/>
  <c r="AA22" i="2"/>
  <c r="AL23" i="2"/>
  <c r="X33" i="2" s="1"/>
  <c r="AK23" i="2"/>
  <c r="W33" i="2" s="1"/>
  <c r="AJ23" i="2"/>
  <c r="V33" i="2" s="1"/>
  <c r="AI23" i="2"/>
  <c r="U33" i="2" s="1"/>
  <c r="AH23" i="2"/>
  <c r="T33" i="2" s="1"/>
  <c r="AG23" i="2"/>
  <c r="S33" i="2" s="1"/>
  <c r="AF23" i="2"/>
  <c r="R33" i="2" s="1"/>
  <c r="AQ23" i="2"/>
  <c r="AC33" i="2" s="1"/>
  <c r="AP23" i="2"/>
  <c r="AB33" i="2" s="1"/>
  <c r="AO23" i="2"/>
  <c r="AA33" i="2" s="1"/>
  <c r="AN23" i="2"/>
  <c r="Z33" i="2" s="1"/>
  <c r="AM23" i="2"/>
  <c r="Y33" i="2" s="1"/>
  <c r="AE12" i="2"/>
  <c r="AF11" i="2"/>
  <c r="AE11" i="3"/>
  <c r="AF11" i="3" s="1"/>
  <c r="Y21" i="3"/>
  <c r="X21" i="3"/>
  <c r="W21" i="3"/>
  <c r="V21" i="3"/>
  <c r="U21" i="3"/>
  <c r="T21" i="3"/>
  <c r="S21" i="3"/>
  <c r="R21" i="3"/>
  <c r="AA21" i="3"/>
  <c r="AC21" i="3"/>
  <c r="AB21" i="3"/>
  <c r="Z21" i="3"/>
  <c r="Q10" i="3"/>
  <c r="R9" i="3"/>
  <c r="Q11" i="2"/>
  <c r="R11" i="2" s="1"/>
  <c r="O22" i="3"/>
  <c r="N22" i="3"/>
  <c r="M22" i="3"/>
  <c r="L22" i="3"/>
  <c r="K22" i="3"/>
  <c r="J22" i="3"/>
  <c r="I22" i="3"/>
  <c r="H22" i="3"/>
  <c r="G22" i="3"/>
  <c r="F22" i="3"/>
  <c r="E22" i="3"/>
  <c r="D22" i="3"/>
  <c r="C11" i="3"/>
  <c r="D10" i="3"/>
  <c r="AI24" i="3" l="1"/>
  <c r="U34" i="3" s="1"/>
  <c r="AM24" i="3"/>
  <c r="Y34" i="3" s="1"/>
  <c r="AQ24" i="3"/>
  <c r="AC34" i="3" s="1"/>
  <c r="AJ24" i="3"/>
  <c r="V34" i="3" s="1"/>
  <c r="AN24" i="3"/>
  <c r="Z34" i="3" s="1"/>
  <c r="AF24" i="3"/>
  <c r="R34" i="3" s="1"/>
  <c r="AG24" i="3"/>
  <c r="S34" i="3" s="1"/>
  <c r="AK24" i="3"/>
  <c r="W34" i="3" s="1"/>
  <c r="AO24" i="3"/>
  <c r="AA34" i="3" s="1"/>
  <c r="AH24" i="3"/>
  <c r="T34" i="3" s="1"/>
  <c r="AL24" i="3"/>
  <c r="X34" i="3" s="1"/>
  <c r="AP24" i="3"/>
  <c r="AB34" i="3" s="1"/>
  <c r="U24" i="2"/>
  <c r="V24" i="2"/>
  <c r="Z24" i="2"/>
  <c r="R24" i="2"/>
  <c r="W24" i="2"/>
  <c r="AA24" i="2"/>
  <c r="S24" i="2"/>
  <c r="X24" i="2"/>
  <c r="AB24" i="2"/>
  <c r="T24" i="2"/>
  <c r="Y24" i="2"/>
  <c r="AC24" i="2"/>
  <c r="AQ24" i="2"/>
  <c r="AC34" i="2" s="1"/>
  <c r="AP24" i="2"/>
  <c r="AB34" i="2" s="1"/>
  <c r="AO24" i="2"/>
  <c r="AA34" i="2" s="1"/>
  <c r="AN24" i="2"/>
  <c r="Z34" i="2" s="1"/>
  <c r="AM24" i="2"/>
  <c r="Y34" i="2" s="1"/>
  <c r="AL24" i="2"/>
  <c r="X34" i="2" s="1"/>
  <c r="AK24" i="2"/>
  <c r="W34" i="2" s="1"/>
  <c r="AJ24" i="2"/>
  <c r="V34" i="2" s="1"/>
  <c r="AI24" i="2"/>
  <c r="U34" i="2" s="1"/>
  <c r="AH24" i="2"/>
  <c r="T34" i="2" s="1"/>
  <c r="AG24" i="2"/>
  <c r="S34" i="2" s="1"/>
  <c r="AF24" i="2"/>
  <c r="R34" i="2" s="1"/>
  <c r="AE13" i="2"/>
  <c r="AF12" i="2"/>
  <c r="AE12" i="3"/>
  <c r="AF12" i="3" s="1"/>
  <c r="AC22" i="3"/>
  <c r="AB22" i="3"/>
  <c r="AA22" i="3"/>
  <c r="Z22" i="3"/>
  <c r="Y22" i="3"/>
  <c r="X22" i="3"/>
  <c r="W22" i="3"/>
  <c r="V22" i="3"/>
  <c r="U22" i="3"/>
  <c r="T22" i="3"/>
  <c r="S22" i="3"/>
  <c r="R22" i="3"/>
  <c r="Q11" i="3"/>
  <c r="R10" i="3"/>
  <c r="Q12" i="2"/>
  <c r="R12" i="2" s="1"/>
  <c r="F23" i="3"/>
  <c r="E23" i="3"/>
  <c r="D23" i="3"/>
  <c r="G23" i="3"/>
  <c r="O23" i="3"/>
  <c r="N23" i="3"/>
  <c r="M23" i="3"/>
  <c r="L23" i="3"/>
  <c r="K23" i="3"/>
  <c r="J23" i="3"/>
  <c r="I23" i="3"/>
  <c r="H23" i="3"/>
  <c r="C12" i="3"/>
  <c r="D11" i="3"/>
  <c r="AI25" i="3" l="1"/>
  <c r="U35" i="3" s="1"/>
  <c r="AM25" i="3"/>
  <c r="Y35" i="3" s="1"/>
  <c r="AQ25" i="3"/>
  <c r="AC35" i="3" s="1"/>
  <c r="AJ25" i="3"/>
  <c r="V35" i="3" s="1"/>
  <c r="AN25" i="3"/>
  <c r="Z35" i="3" s="1"/>
  <c r="AF25" i="3"/>
  <c r="R35" i="3" s="1"/>
  <c r="AG25" i="3"/>
  <c r="S35" i="3" s="1"/>
  <c r="AK25" i="3"/>
  <c r="W35" i="3" s="1"/>
  <c r="AO25" i="3"/>
  <c r="AA35" i="3" s="1"/>
  <c r="AH25" i="3"/>
  <c r="T35" i="3" s="1"/>
  <c r="AL25" i="3"/>
  <c r="X35" i="3" s="1"/>
  <c r="AP25" i="3"/>
  <c r="AB35" i="3" s="1"/>
  <c r="T25" i="2"/>
  <c r="Y25" i="2"/>
  <c r="AC25" i="2"/>
  <c r="U25" i="2"/>
  <c r="V25" i="2"/>
  <c r="Z25" i="2"/>
  <c r="R25" i="2"/>
  <c r="W25" i="2"/>
  <c r="AA25" i="2"/>
  <c r="AB25" i="2"/>
  <c r="X25" i="2"/>
  <c r="S25" i="2"/>
  <c r="AH25" i="2"/>
  <c r="T35" i="2" s="1"/>
  <c r="AG25" i="2"/>
  <c r="S35" i="2" s="1"/>
  <c r="AF25" i="2"/>
  <c r="R35" i="2" s="1"/>
  <c r="AQ25" i="2"/>
  <c r="AC35" i="2" s="1"/>
  <c r="AJ25" i="2"/>
  <c r="V35" i="2" s="1"/>
  <c r="AL25" i="2"/>
  <c r="X35" i="2" s="1"/>
  <c r="AI25" i="2"/>
  <c r="U35" i="2" s="1"/>
  <c r="AP25" i="2"/>
  <c r="AB35" i="2" s="1"/>
  <c r="AO25" i="2"/>
  <c r="AA35" i="2" s="1"/>
  <c r="AN25" i="2"/>
  <c r="Z35" i="2" s="1"/>
  <c r="AM25" i="2"/>
  <c r="Y35" i="2" s="1"/>
  <c r="AK25" i="2"/>
  <c r="W35" i="2" s="1"/>
  <c r="AE14" i="2"/>
  <c r="AF13" i="2"/>
  <c r="AE13" i="3"/>
  <c r="AF13" i="3" s="1"/>
  <c r="U23" i="3"/>
  <c r="T23" i="3"/>
  <c r="S23" i="3"/>
  <c r="R23" i="3"/>
  <c r="X23" i="3"/>
  <c r="W23" i="3"/>
  <c r="AC23" i="3"/>
  <c r="AB23" i="3"/>
  <c r="AA23" i="3"/>
  <c r="Z23" i="3"/>
  <c r="Y23" i="3"/>
  <c r="V23" i="3"/>
  <c r="Q12" i="3"/>
  <c r="R11" i="3"/>
  <c r="Q13" i="2"/>
  <c r="R13" i="2" s="1"/>
  <c r="N24" i="3"/>
  <c r="M24" i="3"/>
  <c r="L24" i="3"/>
  <c r="K24" i="3"/>
  <c r="J24" i="3"/>
  <c r="I24" i="3"/>
  <c r="H24" i="3"/>
  <c r="G24" i="3"/>
  <c r="F24" i="3"/>
  <c r="O24" i="3"/>
  <c r="E24" i="3"/>
  <c r="D24" i="3"/>
  <c r="C13" i="3"/>
  <c r="D12" i="3"/>
  <c r="AI26" i="3" l="1"/>
  <c r="U36" i="3" s="1"/>
  <c r="AM26" i="3"/>
  <c r="Y36" i="3" s="1"/>
  <c r="AQ26" i="3"/>
  <c r="AC36" i="3" s="1"/>
  <c r="AJ26" i="3"/>
  <c r="V36" i="3" s="1"/>
  <c r="AN26" i="3"/>
  <c r="Z36" i="3" s="1"/>
  <c r="AF26" i="3"/>
  <c r="R36" i="3" s="1"/>
  <c r="AG26" i="3"/>
  <c r="S36" i="3" s="1"/>
  <c r="AK26" i="3"/>
  <c r="W36" i="3" s="1"/>
  <c r="AO26" i="3"/>
  <c r="AA36" i="3" s="1"/>
  <c r="AP26" i="3"/>
  <c r="AB36" i="3" s="1"/>
  <c r="AH26" i="3"/>
  <c r="T36" i="3" s="1"/>
  <c r="AL26" i="3"/>
  <c r="X36" i="3" s="1"/>
  <c r="S26" i="2"/>
  <c r="X26" i="2"/>
  <c r="AB26" i="2"/>
  <c r="T26" i="2"/>
  <c r="Y26" i="2"/>
  <c r="AC26" i="2"/>
  <c r="U26" i="2"/>
  <c r="V26" i="2"/>
  <c r="Z26" i="2"/>
  <c r="R26" i="2"/>
  <c r="W26" i="2"/>
  <c r="AA26" i="2"/>
  <c r="AP26" i="2"/>
  <c r="AB36" i="2" s="1"/>
  <c r="AO26" i="2"/>
  <c r="AA36" i="2" s="1"/>
  <c r="AN26" i="2"/>
  <c r="Z36" i="2" s="1"/>
  <c r="AM26" i="2"/>
  <c r="Y36" i="2" s="1"/>
  <c r="AL26" i="2"/>
  <c r="X36" i="2" s="1"/>
  <c r="AK26" i="2"/>
  <c r="W36" i="2" s="1"/>
  <c r="AJ26" i="2"/>
  <c r="V36" i="2" s="1"/>
  <c r="AI26" i="2"/>
  <c r="U36" i="2" s="1"/>
  <c r="AH26" i="2"/>
  <c r="T36" i="2" s="1"/>
  <c r="AG26" i="2"/>
  <c r="S36" i="2" s="1"/>
  <c r="AF26" i="2"/>
  <c r="R36" i="2" s="1"/>
  <c r="AQ26" i="2"/>
  <c r="AC36" i="2" s="1"/>
  <c r="AE15" i="2"/>
  <c r="AF14" i="2"/>
  <c r="AE14" i="3"/>
  <c r="AF14" i="3" s="1"/>
  <c r="AC24" i="3"/>
  <c r="AB24" i="3"/>
  <c r="AA24" i="3"/>
  <c r="Z24" i="3"/>
  <c r="Y24" i="3"/>
  <c r="X24" i="3"/>
  <c r="W24" i="3"/>
  <c r="V24" i="3"/>
  <c r="U24" i="3"/>
  <c r="T24" i="3"/>
  <c r="S24" i="3"/>
  <c r="R24" i="3"/>
  <c r="Q13" i="3"/>
  <c r="R12" i="3"/>
  <c r="Q14" i="2"/>
  <c r="R14" i="2" s="1"/>
  <c r="O25" i="3"/>
  <c r="N25" i="3"/>
  <c r="M25" i="3"/>
  <c r="L25" i="3"/>
  <c r="K25" i="3"/>
  <c r="J25" i="3"/>
  <c r="I25" i="3"/>
  <c r="H25" i="3"/>
  <c r="G25" i="3"/>
  <c r="F25" i="3"/>
  <c r="E25" i="3"/>
  <c r="D25" i="3"/>
  <c r="C14" i="3"/>
  <c r="D13" i="3"/>
  <c r="AI27" i="3" l="1"/>
  <c r="U37" i="3" s="1"/>
  <c r="AM27" i="3"/>
  <c r="Y37" i="3" s="1"/>
  <c r="AQ27" i="3"/>
  <c r="AC37" i="3" s="1"/>
  <c r="AJ27" i="3"/>
  <c r="V37" i="3" s="1"/>
  <c r="AN27" i="3"/>
  <c r="Z37" i="3" s="1"/>
  <c r="AF27" i="3"/>
  <c r="R37" i="3" s="1"/>
  <c r="AG27" i="3"/>
  <c r="S37" i="3" s="1"/>
  <c r="AK27" i="3"/>
  <c r="W37" i="3" s="1"/>
  <c r="AO27" i="3"/>
  <c r="AA37" i="3" s="1"/>
  <c r="AL27" i="3"/>
  <c r="X37" i="3" s="1"/>
  <c r="AP27" i="3"/>
  <c r="AB37" i="3" s="1"/>
  <c r="AH27" i="3"/>
  <c r="T37" i="3" s="1"/>
  <c r="W27" i="2"/>
  <c r="AA27" i="2"/>
  <c r="S27" i="2"/>
  <c r="X27" i="2"/>
  <c r="AB27" i="2"/>
  <c r="T27" i="2"/>
  <c r="Y27" i="2"/>
  <c r="AC27" i="2"/>
  <c r="R27" i="2"/>
  <c r="V27" i="2"/>
  <c r="U27" i="2"/>
  <c r="Z27" i="2"/>
  <c r="AQ27" i="2"/>
  <c r="AC37" i="2" s="1"/>
  <c r="AP27" i="2"/>
  <c r="AB37" i="2" s="1"/>
  <c r="AO27" i="2"/>
  <c r="AA37" i="2" s="1"/>
  <c r="AN27" i="2"/>
  <c r="Z37" i="2" s="1"/>
  <c r="AM27" i="2"/>
  <c r="Y37" i="2" s="1"/>
  <c r="AL27" i="2"/>
  <c r="X37" i="2" s="1"/>
  <c r="AK27" i="2"/>
  <c r="W37" i="2" s="1"/>
  <c r="AJ27" i="2"/>
  <c r="V37" i="2" s="1"/>
  <c r="AI27" i="2"/>
  <c r="U37" i="2" s="1"/>
  <c r="AH27" i="2"/>
  <c r="T37" i="2" s="1"/>
  <c r="AG27" i="2"/>
  <c r="S37" i="2" s="1"/>
  <c r="AF27" i="2"/>
  <c r="R37" i="2" s="1"/>
  <c r="AE16" i="2"/>
  <c r="AF16" i="2" s="1"/>
  <c r="AF29" i="2" s="1"/>
  <c r="R39" i="2" s="1"/>
  <c r="AF15" i="2"/>
  <c r="AE15" i="3"/>
  <c r="AF15" i="3" s="1"/>
  <c r="AC25" i="3"/>
  <c r="S25" i="3"/>
  <c r="R25" i="3"/>
  <c r="AB25" i="3"/>
  <c r="AA25" i="3"/>
  <c r="Z25" i="3"/>
  <c r="Y25" i="3"/>
  <c r="X25" i="3"/>
  <c r="W25" i="3"/>
  <c r="V25" i="3"/>
  <c r="U25" i="3"/>
  <c r="T25" i="3"/>
  <c r="Q14" i="3"/>
  <c r="R13" i="3"/>
  <c r="Q15" i="2"/>
  <c r="R15" i="2" s="1"/>
  <c r="J26" i="3"/>
  <c r="I26" i="3"/>
  <c r="H26" i="3"/>
  <c r="G26" i="3"/>
  <c r="F26" i="3"/>
  <c r="E26" i="3"/>
  <c r="D26" i="3"/>
  <c r="K26" i="3"/>
  <c r="O26" i="3"/>
  <c r="N26" i="3"/>
  <c r="M26" i="3"/>
  <c r="L26" i="3"/>
  <c r="C15" i="3"/>
  <c r="D14" i="3"/>
  <c r="AI28" i="3" l="1"/>
  <c r="U38" i="3" s="1"/>
  <c r="AM28" i="3"/>
  <c r="Y38" i="3" s="1"/>
  <c r="AQ28" i="3"/>
  <c r="AC38" i="3" s="1"/>
  <c r="AJ28" i="3"/>
  <c r="V38" i="3" s="1"/>
  <c r="AN28" i="3"/>
  <c r="Z38" i="3" s="1"/>
  <c r="AF28" i="3"/>
  <c r="R38" i="3" s="1"/>
  <c r="AG28" i="3"/>
  <c r="S38" i="3" s="1"/>
  <c r="AK28" i="3"/>
  <c r="W38" i="3" s="1"/>
  <c r="AO28" i="3"/>
  <c r="AA38" i="3" s="1"/>
  <c r="AH28" i="3"/>
  <c r="T38" i="3" s="1"/>
  <c r="AL28" i="3"/>
  <c r="X38" i="3" s="1"/>
  <c r="AP28" i="3"/>
  <c r="AB38" i="3" s="1"/>
  <c r="U28" i="2"/>
  <c r="V28" i="2"/>
  <c r="Z28" i="2"/>
  <c r="R28" i="2"/>
  <c r="W28" i="2"/>
  <c r="AA28" i="2"/>
  <c r="S28" i="2"/>
  <c r="X28" i="2"/>
  <c r="AB28" i="2"/>
  <c r="AC28" i="2"/>
  <c r="T28" i="2"/>
  <c r="Y28" i="2"/>
  <c r="AL28" i="2"/>
  <c r="X38" i="2" s="1"/>
  <c r="AK28" i="2"/>
  <c r="W38" i="2" s="1"/>
  <c r="AJ28" i="2"/>
  <c r="V38" i="2" s="1"/>
  <c r="AI28" i="2"/>
  <c r="U38" i="2" s="1"/>
  <c r="AH28" i="2"/>
  <c r="T38" i="2" s="1"/>
  <c r="AG28" i="2"/>
  <c r="S38" i="2" s="1"/>
  <c r="AF28" i="2"/>
  <c r="R38" i="2" s="1"/>
  <c r="AQ28" i="2"/>
  <c r="AC38" i="2" s="1"/>
  <c r="AP28" i="2"/>
  <c r="AB38" i="2" s="1"/>
  <c r="AO28" i="2"/>
  <c r="AA38" i="2" s="1"/>
  <c r="AN28" i="2"/>
  <c r="Z38" i="2" s="1"/>
  <c r="AM28" i="2"/>
  <c r="Y38" i="2" s="1"/>
  <c r="AQ29" i="2"/>
  <c r="AC39" i="2" s="1"/>
  <c r="AP29" i="2"/>
  <c r="AB39" i="2" s="1"/>
  <c r="AO29" i="2"/>
  <c r="AA39" i="2" s="1"/>
  <c r="AN29" i="2"/>
  <c r="Z39" i="2" s="1"/>
  <c r="AM29" i="2"/>
  <c r="Y39" i="2" s="1"/>
  <c r="AL29" i="2"/>
  <c r="X39" i="2" s="1"/>
  <c r="AK29" i="2"/>
  <c r="W39" i="2" s="1"/>
  <c r="AJ29" i="2"/>
  <c r="V39" i="2" s="1"/>
  <c r="AI29" i="2"/>
  <c r="U39" i="2" s="1"/>
  <c r="AH29" i="2"/>
  <c r="T39" i="2" s="1"/>
  <c r="AG29" i="2"/>
  <c r="S39" i="2" s="1"/>
  <c r="AE16" i="3"/>
  <c r="AF16" i="3" s="1"/>
  <c r="Y26" i="3"/>
  <c r="X26" i="3"/>
  <c r="W26" i="3"/>
  <c r="V26" i="3"/>
  <c r="U26" i="3"/>
  <c r="T26" i="3"/>
  <c r="S26" i="3"/>
  <c r="R26" i="3"/>
  <c r="AC26" i="3"/>
  <c r="AB26" i="3"/>
  <c r="AA26" i="3"/>
  <c r="Z26" i="3"/>
  <c r="Q15" i="3"/>
  <c r="R14" i="3"/>
  <c r="Q16" i="2"/>
  <c r="R16" i="2" s="1"/>
  <c r="C16" i="3"/>
  <c r="D16" i="3" s="1"/>
  <c r="D15" i="3"/>
  <c r="O27" i="3"/>
  <c r="N27" i="3"/>
  <c r="M27" i="3"/>
  <c r="L27" i="3"/>
  <c r="K27" i="3"/>
  <c r="J27" i="3"/>
  <c r="I27" i="3"/>
  <c r="H27" i="3"/>
  <c r="G27" i="3"/>
  <c r="F27" i="3"/>
  <c r="E27" i="3"/>
  <c r="D27" i="3"/>
  <c r="AI29" i="3" l="1"/>
  <c r="U39" i="3" s="1"/>
  <c r="AM29" i="3"/>
  <c r="Y39" i="3" s="1"/>
  <c r="AQ29" i="3"/>
  <c r="AC39" i="3" s="1"/>
  <c r="AJ29" i="3"/>
  <c r="V39" i="3" s="1"/>
  <c r="AN29" i="3"/>
  <c r="Z39" i="3" s="1"/>
  <c r="AF29" i="3"/>
  <c r="R39" i="3" s="1"/>
  <c r="AG29" i="3"/>
  <c r="S39" i="3" s="1"/>
  <c r="AK29" i="3"/>
  <c r="W39" i="3" s="1"/>
  <c r="AO29" i="3"/>
  <c r="AA39" i="3" s="1"/>
  <c r="AH29" i="3"/>
  <c r="T39" i="3" s="1"/>
  <c r="AL29" i="3"/>
  <c r="X39" i="3" s="1"/>
  <c r="AP29" i="3"/>
  <c r="AB39" i="3" s="1"/>
  <c r="T29" i="2"/>
  <c r="Y29" i="2"/>
  <c r="AC29" i="2"/>
  <c r="U29" i="2"/>
  <c r="V29" i="2"/>
  <c r="Z29" i="2"/>
  <c r="R29" i="2"/>
  <c r="W29" i="2"/>
  <c r="AA29" i="2"/>
  <c r="X29" i="2"/>
  <c r="S29" i="2"/>
  <c r="AB29" i="2"/>
  <c r="AC27" i="3"/>
  <c r="AB27" i="3"/>
  <c r="AA27" i="3"/>
  <c r="Z27" i="3"/>
  <c r="Y27" i="3"/>
  <c r="X27" i="3"/>
  <c r="W27" i="3"/>
  <c r="V27" i="3"/>
  <c r="U27" i="3"/>
  <c r="T27" i="3"/>
  <c r="S27" i="3"/>
  <c r="R27" i="3"/>
  <c r="Q16" i="3"/>
  <c r="R16" i="3" s="1"/>
  <c r="R29" i="3" s="1"/>
  <c r="R15" i="3"/>
  <c r="F28" i="3"/>
  <c r="E28" i="3"/>
  <c r="D28" i="3"/>
  <c r="G28" i="3"/>
  <c r="O28" i="3"/>
  <c r="N28" i="3"/>
  <c r="M28" i="3"/>
  <c r="L28" i="3"/>
  <c r="K28" i="3"/>
  <c r="J28" i="3"/>
  <c r="I28" i="3"/>
  <c r="H28" i="3"/>
  <c r="N29" i="3"/>
  <c r="M29" i="3"/>
  <c r="L29" i="3"/>
  <c r="K29" i="3"/>
  <c r="J29" i="3"/>
  <c r="I29" i="3"/>
  <c r="H29" i="3"/>
  <c r="G29" i="3"/>
  <c r="F29" i="3"/>
  <c r="E29" i="3"/>
  <c r="D29" i="3"/>
  <c r="O29" i="3"/>
  <c r="AC29" i="3" l="1"/>
  <c r="AB29" i="3"/>
  <c r="AA29" i="3"/>
  <c r="Z29" i="3"/>
  <c r="Y29" i="3"/>
  <c r="X29" i="3"/>
  <c r="W29" i="3"/>
  <c r="V29" i="3"/>
  <c r="U29" i="3"/>
  <c r="T29" i="3"/>
  <c r="S29" i="3"/>
  <c r="U28" i="3"/>
  <c r="T28" i="3"/>
  <c r="S28" i="3"/>
  <c r="R28" i="3"/>
  <c r="W28" i="3"/>
  <c r="V28" i="3"/>
  <c r="AC28" i="3"/>
  <c r="AB28" i="3"/>
  <c r="AA28" i="3"/>
  <c r="Z28" i="3"/>
  <c r="Y28" i="3"/>
  <c r="X28" i="3"/>
  <c r="AA11" i="1" l="1"/>
  <c r="AA19" i="1" s="1"/>
  <c r="Z11" i="1"/>
  <c r="Y11" i="1"/>
  <c r="Y18" i="1" s="1"/>
  <c r="X11" i="1"/>
  <c r="W11" i="1"/>
  <c r="V19" i="1" s="1"/>
  <c r="V11" i="1"/>
  <c r="U11" i="1"/>
  <c r="T17" i="1" s="1"/>
  <c r="T11" i="1"/>
  <c r="S11" i="1"/>
  <c r="R18" i="1" s="1"/>
  <c r="R11" i="1"/>
  <c r="Q11" i="1"/>
  <c r="Q16" i="1" s="1"/>
  <c r="P11" i="1"/>
  <c r="O11" i="1"/>
  <c r="N14" i="1" s="1"/>
  <c r="N11" i="1"/>
  <c r="M11" i="1"/>
  <c r="M15" i="1" s="1"/>
  <c r="L11" i="1"/>
  <c r="K11" i="1"/>
  <c r="J19" i="1" s="1"/>
  <c r="J11" i="1"/>
  <c r="I11" i="1"/>
  <c r="I19" i="1" s="1"/>
  <c r="H11" i="1"/>
  <c r="G11" i="1"/>
  <c r="F19" i="1" s="1"/>
  <c r="F11" i="1"/>
  <c r="E11" i="1"/>
  <c r="D11" i="1"/>
  <c r="E18" i="1" l="1"/>
  <c r="D14" i="1"/>
  <c r="V15" i="1"/>
  <c r="K17" i="1"/>
  <c r="J14" i="1"/>
  <c r="Z15" i="1"/>
  <c r="X17" i="1"/>
  <c r="V16" i="1"/>
  <c r="AA18" i="1"/>
  <c r="Y14" i="1"/>
  <c r="Z16" i="1"/>
  <c r="X19" i="1"/>
  <c r="E15" i="1"/>
  <c r="G19" i="1"/>
  <c r="K19" i="1"/>
  <c r="H18" i="1"/>
  <c r="K14" i="1"/>
  <c r="P14" i="1"/>
  <c r="Z14" i="1"/>
  <c r="K15" i="1"/>
  <c r="W15" i="1"/>
  <c r="AA15" i="1"/>
  <c r="W16" i="1"/>
  <c r="AA16" i="1"/>
  <c r="L17" i="1"/>
  <c r="U17" i="1"/>
  <c r="Y17" i="1"/>
  <c r="I18" i="1"/>
  <c r="M18" i="1"/>
  <c r="D19" i="1"/>
  <c r="H19" i="1"/>
  <c r="L19" i="1"/>
  <c r="Y19" i="1"/>
  <c r="L18" i="1"/>
  <c r="L14" i="1"/>
  <c r="W14" i="1"/>
  <c r="AA14" i="1"/>
  <c r="L15" i="1"/>
  <c r="X15" i="1"/>
  <c r="D16" i="1"/>
  <c r="X16" i="1"/>
  <c r="D17" i="1"/>
  <c r="M17" i="1"/>
  <c r="V17" i="1"/>
  <c r="D18" i="1"/>
  <c r="J18" i="1"/>
  <c r="V18" i="1"/>
  <c r="E19" i="1"/>
  <c r="M19" i="1"/>
  <c r="Z19" i="1"/>
  <c r="E14" i="1"/>
  <c r="M14" i="1"/>
  <c r="X14" i="1"/>
  <c r="D15" i="1"/>
  <c r="Y15" i="1"/>
  <c r="E16" i="1"/>
  <c r="Y16" i="1"/>
  <c r="E17" i="1"/>
  <c r="S17" i="1"/>
  <c r="W17" i="1"/>
  <c r="G18" i="1"/>
  <c r="K18" i="1"/>
  <c r="X18" i="1"/>
  <c r="W19" i="1"/>
  <c r="Q14" i="1"/>
  <c r="U19" i="1"/>
  <c r="U14" i="1"/>
  <c r="T19" i="1"/>
  <c r="T14" i="1"/>
  <c r="S16" i="1"/>
  <c r="T16" i="1"/>
  <c r="U16" i="1"/>
  <c r="T15" i="1"/>
  <c r="Q15" i="1"/>
  <c r="P15" i="1"/>
  <c r="P19" i="1"/>
  <c r="Q18" i="1"/>
  <c r="Q17" i="1"/>
  <c r="P16" i="1"/>
  <c r="P18" i="1"/>
  <c r="P17" i="1"/>
  <c r="R15" i="1"/>
  <c r="S19" i="1"/>
  <c r="S14" i="1"/>
  <c r="R19" i="1"/>
  <c r="R14" i="1"/>
  <c r="R16" i="1"/>
  <c r="S15" i="1"/>
  <c r="Q19" i="1"/>
  <c r="U15" i="1"/>
  <c r="S18" i="1"/>
  <c r="T18" i="1"/>
  <c r="U18" i="1"/>
  <c r="N16" i="1"/>
  <c r="O15" i="1"/>
  <c r="N15" i="1"/>
  <c r="O19" i="1"/>
  <c r="O16" i="1"/>
  <c r="N19" i="1"/>
  <c r="O18" i="1"/>
  <c r="O17" i="1"/>
  <c r="N18" i="1"/>
  <c r="N17" i="1"/>
  <c r="O14" i="1"/>
  <c r="R17" i="1"/>
  <c r="F18" i="1"/>
  <c r="G17" i="1"/>
  <c r="F17" i="1"/>
  <c r="Z18" i="1"/>
  <c r="AA17" i="1"/>
  <c r="Z17" i="1"/>
  <c r="F16" i="1"/>
  <c r="I17" i="1"/>
  <c r="H17" i="1"/>
  <c r="F15" i="1"/>
  <c r="G16" i="1"/>
  <c r="G15" i="1"/>
  <c r="H16" i="1"/>
  <c r="J17" i="1"/>
  <c r="K16" i="1"/>
  <c r="J16" i="1"/>
  <c r="G14" i="1"/>
  <c r="H15" i="1"/>
  <c r="I16" i="1"/>
  <c r="H14" i="1"/>
  <c r="I15" i="1"/>
  <c r="M16" i="1"/>
  <c r="L16" i="1"/>
  <c r="I14" i="1"/>
  <c r="J15" i="1"/>
  <c r="W18" i="1"/>
  <c r="V14" i="1"/>
  <c r="S26" i="1" l="1"/>
  <c r="M27" i="1"/>
  <c r="S27" i="1" l="1"/>
  <c r="P25" i="1"/>
  <c r="O26" i="1"/>
  <c r="Q26" i="1"/>
  <c r="O25" i="1"/>
  <c r="T26" i="1"/>
  <c r="T23" i="1"/>
  <c r="R26" i="1"/>
  <c r="Q23" i="1"/>
  <c r="S23" i="1"/>
  <c r="Q27" i="1"/>
  <c r="O23" i="1"/>
  <c r="O27" i="1"/>
  <c r="P23" i="1"/>
  <c r="N26" i="1"/>
  <c r="Q22" i="1"/>
  <c r="M22" i="1"/>
  <c r="S22" i="1"/>
  <c r="O22" i="1"/>
  <c r="R22" i="1"/>
  <c r="N22" i="1"/>
  <c r="P22" i="1"/>
  <c r="T22" i="1"/>
  <c r="R23" i="1"/>
  <c r="N23" i="1"/>
  <c r="T25" i="1"/>
  <c r="N25" i="1"/>
  <c r="R25" i="1"/>
  <c r="M25" i="1"/>
  <c r="Q25" i="1"/>
  <c r="M26" i="1"/>
  <c r="T24" i="1"/>
  <c r="P24" i="1"/>
  <c r="R24" i="1"/>
  <c r="N24" i="1"/>
  <c r="R27" i="1"/>
  <c r="N27" i="1"/>
  <c r="P27" i="1"/>
  <c r="T27" i="1"/>
  <c r="S24" i="1"/>
  <c r="O24" i="1"/>
  <c r="Q24" i="1"/>
  <c r="M24" i="1"/>
  <c r="S25" i="1"/>
  <c r="M23" i="1"/>
  <c r="P26" i="1"/>
  <c r="R28" i="1" l="1"/>
  <c r="Y22" i="1" s="1"/>
  <c r="M28" i="1"/>
  <c r="T28" i="1"/>
  <c r="AB22" i="1" s="1"/>
  <c r="P28" i="1"/>
  <c r="N28" i="1"/>
  <c r="U25" i="1" s="1"/>
  <c r="O28" i="1"/>
  <c r="S28" i="1"/>
  <c r="Q28" i="1"/>
  <c r="V25" i="1" l="1"/>
  <c r="Z24" i="1"/>
  <c r="Z22" i="1"/>
  <c r="Z25" i="1"/>
  <c r="Y25" i="1"/>
  <c r="V22" i="1"/>
  <c r="Y24" i="1"/>
  <c r="W26" i="1"/>
  <c r="X25" i="1"/>
  <c r="W27" i="1"/>
  <c r="W25" i="1"/>
  <c r="X23" i="1"/>
  <c r="W23" i="1"/>
  <c r="U24" i="1"/>
  <c r="U27" i="1"/>
  <c r="V26" i="1"/>
  <c r="X22" i="1"/>
  <c r="AA27" i="1"/>
  <c r="AB26" i="1"/>
  <c r="AA26" i="1"/>
  <c r="AA23" i="1"/>
  <c r="AB23" i="1"/>
  <c r="X27" i="1"/>
  <c r="U26" i="1"/>
  <c r="AB27" i="1"/>
  <c r="AA25" i="1"/>
  <c r="V23" i="1"/>
  <c r="AB25" i="1"/>
  <c r="AB24" i="1"/>
  <c r="U22" i="1"/>
  <c r="U23" i="1"/>
  <c r="X24" i="1"/>
  <c r="X26" i="1"/>
  <c r="Y23" i="1"/>
  <c r="Z26" i="1"/>
  <c r="Y26" i="1"/>
  <c r="Y27" i="1"/>
  <c r="AA22" i="1"/>
  <c r="Z27" i="1"/>
  <c r="V27" i="1"/>
  <c r="W22" i="1"/>
  <c r="Z23" i="1"/>
  <c r="AA24" i="1"/>
  <c r="V24" i="1"/>
  <c r="W24" i="1"/>
  <c r="AD24" i="1" l="1"/>
  <c r="AD22" i="1"/>
  <c r="AC25" i="1"/>
  <c r="AC26" i="1"/>
  <c r="AD25" i="1"/>
  <c r="AD26" i="1"/>
  <c r="AC24" i="1"/>
  <c r="AD23" i="1"/>
  <c r="AD27" i="1"/>
  <c r="AC27" i="1"/>
  <c r="AC23" i="1"/>
  <c r="AC22" i="1"/>
  <c r="AE26" i="1" l="1"/>
  <c r="AE27" i="1"/>
  <c r="AE24" i="1"/>
  <c r="AE25" i="1"/>
  <c r="AE22" i="1"/>
  <c r="AE23" i="1"/>
  <c r="AF26" i="1" l="1"/>
  <c r="AF23" i="1"/>
  <c r="AF22" i="1"/>
  <c r="AF27" i="1"/>
  <c r="AF24" i="1"/>
  <c r="AF25" i="1"/>
</calcChain>
</file>

<file path=xl/sharedStrings.xml><?xml version="1.0" encoding="utf-8"?>
<sst xmlns="http://schemas.openxmlformats.org/spreadsheetml/2006/main" count="599" uniqueCount="152">
  <si>
    <t>F</t>
  </si>
  <si>
    <t>SAP</t>
  </si>
  <si>
    <t>LOGO</t>
  </si>
  <si>
    <t>IFS</t>
  </si>
  <si>
    <t>NETSIS</t>
  </si>
  <si>
    <t>MIKRO</t>
  </si>
  <si>
    <t>CANIAS</t>
  </si>
  <si>
    <t>RN (K+)</t>
  </si>
  <si>
    <t>RN (K-)</t>
  </si>
  <si>
    <t>RN (P+)</t>
  </si>
  <si>
    <t>RN (P-)</t>
  </si>
  <si>
    <t>RN Yisd</t>
  </si>
  <si>
    <t>RN Yitd</t>
  </si>
  <si>
    <t>RN Yisr</t>
  </si>
  <si>
    <t>RN Yitr</t>
  </si>
  <si>
    <t>RN Yisdn</t>
  </si>
  <si>
    <t>RN Yitdn</t>
  </si>
  <si>
    <t>Yi</t>
  </si>
  <si>
    <t>Rankings</t>
  </si>
  <si>
    <t>W1</t>
  </si>
  <si>
    <t>W2</t>
  </si>
  <si>
    <t>W3</t>
  </si>
  <si>
    <t>W4</t>
  </si>
  <si>
    <t>W5</t>
  </si>
  <si>
    <t>W6</t>
  </si>
  <si>
    <t>W7</t>
  </si>
  <si>
    <t>W8</t>
  </si>
  <si>
    <t>W9</t>
  </si>
  <si>
    <t>W10</t>
  </si>
  <si>
    <t>W11</t>
  </si>
  <si>
    <t>W12</t>
  </si>
  <si>
    <t>C7</t>
  </si>
  <si>
    <t>C8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</si>
  <si>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</si>
  <si>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</si>
  <si>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</si>
  <si>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</si>
  <si>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</si>
  <si>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</si>
  <si>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</si>
  <si>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</si>
  <si>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</si>
  <si>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</si>
  <si>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C1</t>
  </si>
  <si>
    <t>C2</t>
  </si>
  <si>
    <t>C3</t>
  </si>
  <si>
    <t>C4</t>
  </si>
  <si>
    <t>C5</t>
  </si>
  <si>
    <t>C6</t>
  </si>
  <si>
    <t>C9</t>
  </si>
  <si>
    <t>C10</t>
  </si>
  <si>
    <t>C11</t>
  </si>
  <si>
    <t>C12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</si>
  <si>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</si>
  <si>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</si>
  <si>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</si>
  <si>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</si>
  <si>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</si>
  <si>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</si>
  <si>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</si>
  <si>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</si>
  <si>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</si>
  <si>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</si>
  <si>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</si>
  <si>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</si>
  <si>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</si>
  <si>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</si>
  <si>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</si>
  <si>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</si>
  <si>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</si>
  <si>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</si>
  <si>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</si>
  <si>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</si>
  <si>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SFT1</t>
  </si>
  <si>
    <t>SFT2</t>
  </si>
  <si>
    <t>SFT3</t>
  </si>
  <si>
    <t>SFT4</t>
  </si>
  <si>
    <t>SFT5</t>
  </si>
  <si>
    <t>SFT6</t>
  </si>
  <si>
    <t>Rough WISP</t>
  </si>
  <si>
    <t xml:space="preserve">Rough </t>
  </si>
  <si>
    <t>MARCOS</t>
  </si>
  <si>
    <t>Rough ARAS</t>
  </si>
  <si>
    <t>COPRAS</t>
  </si>
  <si>
    <t>Rough TOPSIS</t>
  </si>
  <si>
    <t>Rough MOORA</t>
  </si>
  <si>
    <t>Rough CODAS</t>
  </si>
  <si>
    <t>Rough</t>
  </si>
  <si>
    <t>SAW</t>
  </si>
  <si>
    <t>SFT-1</t>
  </si>
  <si>
    <t>SFT-2</t>
  </si>
  <si>
    <t>SFT-3</t>
  </si>
  <si>
    <t>SFT-4</t>
  </si>
  <si>
    <t>SFT-5</t>
  </si>
  <si>
    <t>SFT-6</t>
  </si>
  <si>
    <t>Rough MARCOS</t>
  </si>
  <si>
    <t>Rough COPRAS</t>
  </si>
  <si>
    <t>Rough SAW</t>
  </si>
  <si>
    <t>A1</t>
  </si>
  <si>
    <t>A2</t>
  </si>
  <si>
    <t>A3</t>
  </si>
  <si>
    <t>A4</t>
  </si>
  <si>
    <t>A5</t>
  </si>
  <si>
    <t>A6</t>
  </si>
  <si>
    <t>SKK</t>
  </si>
  <si>
    <t>AV</t>
  </si>
  <si>
    <t>SCC</t>
  </si>
  <si>
    <t>WS</t>
  </si>
  <si>
    <t>SET 1</t>
  </si>
  <si>
    <t>SET 2</t>
  </si>
  <si>
    <t>SET 3</t>
  </si>
  <si>
    <t>SET 4</t>
  </si>
  <si>
    <t>SET 5</t>
  </si>
  <si>
    <t>SET 6</t>
  </si>
  <si>
    <t>SET 7</t>
  </si>
  <si>
    <t>SET 8</t>
  </si>
  <si>
    <t>SET 9</t>
  </si>
  <si>
    <t>SET 10</t>
  </si>
  <si>
    <t>SET 11</t>
  </si>
  <si>
    <t>SET 12</t>
  </si>
  <si>
    <t>SET 13</t>
  </si>
  <si>
    <t>SET 14</t>
  </si>
  <si>
    <t>SET 15</t>
  </si>
  <si>
    <t>SET 16</t>
  </si>
  <si>
    <t>SET 17</t>
  </si>
  <si>
    <t>SET 18</t>
  </si>
  <si>
    <t>SET 19</t>
  </si>
  <si>
    <t>SET 20</t>
  </si>
  <si>
    <t>SET 21</t>
  </si>
  <si>
    <t>SET 22</t>
  </si>
  <si>
    <t>SET 23</t>
  </si>
  <si>
    <t>SET 24</t>
  </si>
  <si>
    <t>SET 25</t>
  </si>
  <si>
    <t>SET 26</t>
  </si>
  <si>
    <t>SET 27</t>
  </si>
  <si>
    <t>SET 28</t>
  </si>
  <si>
    <t>SET 29</t>
  </si>
  <si>
    <t>SET 30</t>
  </si>
  <si>
    <t>MIN</t>
  </si>
  <si>
    <t>EIS</t>
  </si>
  <si>
    <t>Beneficial</t>
  </si>
  <si>
    <t>Cost</t>
  </si>
  <si>
    <t>SR</t>
  </si>
  <si>
    <t>CMI</t>
  </si>
  <si>
    <t>CS</t>
  </si>
  <si>
    <t>EU</t>
  </si>
  <si>
    <t>RS</t>
  </si>
  <si>
    <t>SFR</t>
  </si>
  <si>
    <t>QSS</t>
  </si>
  <si>
    <t>PC</t>
  </si>
  <si>
    <t>MSC</t>
  </si>
  <si>
    <t>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</si>
</sst>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5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9"/>
      <color theme="3"/>
      <name val="Calibri"/>
      <family val="2"/>
      <scheme val="minor"/>
    </font>
    <font>
      <sz val="9"/>
      <color theme="1"/>
      <name val="Symbol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0" fillId="0" borderId="0" xfId="0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0" xfId="2" applyFont="1"/>
    <xf numFmtId="0" fontId="0" fillId="0" borderId="0" xfId="3" applyFont="1"/>
    <xf numFmtId="0" fontId="1" fillId="0" borderId="0" xfId="2"/>
    <xf numFmtId="0" fontId="4" fillId="2" borderId="0" xfId="3" applyFont="1" applyFill="1" applyAlignment="1">
      <alignment horizontal="center"/>
    </xf>
    <xf numFmtId="0" fontId="9" fillId="0" borderId="0" xfId="4" applyFont="1" applyAlignment="1">
      <alignment horizontal="center"/>
    </xf>
    <xf numFmtId="0" fontId="10" fillId="2" borderId="0" xfId="5" applyFont="1" applyFill="1" applyAlignment="1">
      <alignment horizontal="center"/>
    </xf>
    <xf numFmtId="1" fontId="11" fillId="3" borderId="0" xfId="5" applyNumberFormat="1" applyFont="1" applyFill="1" applyAlignment="1">
      <alignment horizontal="center" vertical="center"/>
    </xf>
    <xf numFmtId="0" fontId="11" fillId="0" borderId="0" xfId="4" applyFont="1" applyAlignment="1">
      <alignment horizontal="center"/>
    </xf>
    <xf numFmtId="0" fontId="10" fillId="0" borderId="0" xfId="5" applyFont="1" applyAlignment="1">
      <alignment horizontal="center"/>
    </xf>
    <xf numFmtId="0" fontId="9" fillId="0" borderId="2" xfId="2" applyFont="1" applyBorder="1" applyAlignment="1">
      <alignment horizontal="center"/>
    </xf>
    <xf numFmtId="164" fontId="9" fillId="0" borderId="2" xfId="2" applyNumberFormat="1" applyFont="1" applyBorder="1" applyAlignment="1">
      <alignment horizontal="center"/>
    </xf>
    <xf numFmtId="0" fontId="8" fillId="0" borderId="2" xfId="2" applyFont="1" applyBorder="1"/>
    <xf numFmtId="164" fontId="8" fillId="0" borderId="2" xfId="2" applyNumberFormat="1" applyFont="1" applyBorder="1" applyAlignment="1">
      <alignment horizontal="center"/>
    </xf>
    <xf numFmtId="0" fontId="8" fillId="0" borderId="0" xfId="2" applyFont="1" applyAlignment="1">
      <alignment horizontal="center" vertical="center"/>
    </xf>
    <xf numFmtId="0" fontId="8" fillId="0" borderId="2" xfId="2" applyFont="1" applyBorder="1" applyAlignment="1">
      <alignment horizontal="center"/>
    </xf>
    <xf numFmtId="0" fontId="4" fillId="2" borderId="0" xfId="6" applyFont="1" applyFill="1" applyAlignment="1">
      <alignment horizontal="center"/>
    </xf>
    <xf numFmtId="0" fontId="0" fillId="0" borderId="0" xfId="4" applyFont="1" applyAlignment="1">
      <alignment horizontal="center"/>
    </xf>
    <xf numFmtId="0" fontId="12" fillId="0" borderId="2" xfId="2" applyFont="1" applyBorder="1" applyAlignment="1">
      <alignment horizontal="center"/>
    </xf>
    <xf numFmtId="164" fontId="1" fillId="0" borderId="0" xfId="2" applyNumberFormat="1"/>
    <xf numFmtId="0" fontId="1" fillId="0" borderId="0" xfId="2" applyAlignment="1">
      <alignment horizontal="center" vertical="center"/>
    </xf>
    <xf numFmtId="1" fontId="9" fillId="0" borderId="0" xfId="5" applyNumberFormat="1" applyFont="1" applyAlignment="1">
      <alignment horizontal="center" vertical="center"/>
    </xf>
    <xf numFmtId="164" fontId="13" fillId="0" borderId="0" xfId="5" applyNumberFormat="1" applyFont="1" applyAlignment="1">
      <alignment horizontal="center" vertical="center"/>
    </xf>
    <xf numFmtId="164" fontId="14" fillId="0" borderId="0" xfId="5" applyNumberFormat="1" applyFont="1" applyAlignment="1">
      <alignment horizontal="center" vertical="center"/>
    </xf>
    <xf numFmtId="0" fontId="6" fillId="4" borderId="0" xfId="0" applyFont="1" applyFill="1" applyAlignment="1">
      <alignment horizontal="center" vertical="center" wrapText="1"/>
    </xf>
    <xf numFmtId="164" fontId="1" fillId="0" borderId="0" xfId="2" applyNumberFormat="1" applyAlignment="1">
      <alignment horizontal="center"/>
    </xf>
    <xf numFmtId="164" fontId="1" fillId="0" borderId="0" xfId="2" applyNumberFormat="1" applyAlignment="1">
      <alignment horizontal="center" vertical="center"/>
    </xf>
    <xf numFmtId="0" fontId="1" fillId="0" borderId="0" xfId="2" applyAlignment="1">
      <alignment horizontal="center"/>
    </xf>
    <xf numFmtId="0" fontId="3" fillId="0" borderId="0" xfId="4"/>
    <xf numFmtId="0" fontId="0" fillId="0" borderId="0" xfId="2" applyFont="1"/>
    <xf numFmtId="164" fontId="12" fillId="0" borderId="2" xfId="2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7">
    <cellStyle name="Normal" xfId="0" builtinId="0"/>
    <cellStyle name="Normal 2 2" xfId="3"/>
    <cellStyle name="Normal 2 2 2 2" xfId="5"/>
    <cellStyle name="Normal 2 2 4" xfId="6"/>
    <cellStyle name="Normal 2 3" xfId="1"/>
    <cellStyle name="Normal 2 3 2" xfId="4"/>
    <cellStyle name="Normal 3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'DA3'!$D$41</c:f>
              <c:strCache>
                <c:ptCount val="1"/>
                <c:pt idx="0">
                  <c:v>SFT1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'DA3'!$E$40:$AH$40</c:f>
              <c:strCache>
                <c:ptCount val="30"/>
                <c:pt idx="0">
                  <c:v>S1</c:v>
                </c:pt>
                <c:pt idx="1">
                  <c:v>S2</c:v>
                </c:pt>
                <c:pt idx="2">
                  <c:v>S3</c:v>
                </c:pt>
                <c:pt idx="3">
                  <c:v>S4</c:v>
                </c:pt>
                <c:pt idx="4">
                  <c:v>S5</c:v>
                </c:pt>
                <c:pt idx="5">
                  <c:v>S6</c:v>
                </c:pt>
                <c:pt idx="6">
                  <c:v>S7</c:v>
                </c:pt>
                <c:pt idx="7">
                  <c:v>S8</c:v>
                </c:pt>
                <c:pt idx="8">
                  <c:v>S9</c:v>
                </c:pt>
                <c:pt idx="9">
                  <c:v>S10</c:v>
                </c:pt>
                <c:pt idx="10">
                  <c:v>S11</c:v>
                </c:pt>
                <c:pt idx="11">
                  <c:v>S12</c:v>
                </c:pt>
                <c:pt idx="12">
                  <c:v>S13</c:v>
                </c:pt>
                <c:pt idx="13">
                  <c:v>S14</c:v>
                </c:pt>
                <c:pt idx="14">
                  <c:v>S15</c:v>
                </c:pt>
                <c:pt idx="15">
                  <c:v>S16</c:v>
                </c:pt>
                <c:pt idx="16">
                  <c:v>S17</c:v>
                </c:pt>
                <c:pt idx="17">
                  <c:v>S18</c:v>
                </c:pt>
                <c:pt idx="18">
                  <c:v>S19</c:v>
                </c:pt>
                <c:pt idx="19">
                  <c:v>S20</c:v>
                </c:pt>
                <c:pt idx="20">
                  <c:v>S21</c:v>
                </c:pt>
                <c:pt idx="21">
                  <c:v>S22</c:v>
                </c:pt>
                <c:pt idx="22">
                  <c:v>S23</c:v>
                </c:pt>
                <c:pt idx="23">
                  <c:v>S24</c:v>
                </c:pt>
                <c:pt idx="24">
                  <c:v>S25</c:v>
                </c:pt>
                <c:pt idx="25">
                  <c:v>S26</c:v>
                </c:pt>
                <c:pt idx="26">
                  <c:v>S27</c:v>
                </c:pt>
                <c:pt idx="27">
                  <c:v>S28</c:v>
                </c:pt>
                <c:pt idx="28">
                  <c:v>S29</c:v>
                </c:pt>
                <c:pt idx="29">
                  <c:v>S30</c:v>
                </c:pt>
              </c:strCache>
            </c:strRef>
          </c:cat>
          <c:val>
            <c:numRef>
              <c:f>'DA3'!$E$41:$AH$41</c:f>
              <c:numCache>
                <c:formatCode>General</c:formatCode>
                <c:ptCount val="30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4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A8-41C5-9FEF-0644E311441F}"/>
            </c:ext>
          </c:extLst>
        </c:ser>
        <c:ser>
          <c:idx val="1"/>
          <c:order val="1"/>
          <c:tx>
            <c:strRef>
              <c:f>'DA3'!$D$42</c:f>
              <c:strCache>
                <c:ptCount val="1"/>
                <c:pt idx="0">
                  <c:v>SFT2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'DA3'!$E$40:$AH$40</c:f>
              <c:strCache>
                <c:ptCount val="30"/>
                <c:pt idx="0">
                  <c:v>S1</c:v>
                </c:pt>
                <c:pt idx="1">
                  <c:v>S2</c:v>
                </c:pt>
                <c:pt idx="2">
                  <c:v>S3</c:v>
                </c:pt>
                <c:pt idx="3">
                  <c:v>S4</c:v>
                </c:pt>
                <c:pt idx="4">
                  <c:v>S5</c:v>
                </c:pt>
                <c:pt idx="5">
                  <c:v>S6</c:v>
                </c:pt>
                <c:pt idx="6">
                  <c:v>S7</c:v>
                </c:pt>
                <c:pt idx="7">
                  <c:v>S8</c:v>
                </c:pt>
                <c:pt idx="8">
                  <c:v>S9</c:v>
                </c:pt>
                <c:pt idx="9">
                  <c:v>S10</c:v>
                </c:pt>
                <c:pt idx="10">
                  <c:v>S11</c:v>
                </c:pt>
                <c:pt idx="11">
                  <c:v>S12</c:v>
                </c:pt>
                <c:pt idx="12">
                  <c:v>S13</c:v>
                </c:pt>
                <c:pt idx="13">
                  <c:v>S14</c:v>
                </c:pt>
                <c:pt idx="14">
                  <c:v>S15</c:v>
                </c:pt>
                <c:pt idx="15">
                  <c:v>S16</c:v>
                </c:pt>
                <c:pt idx="16">
                  <c:v>S17</c:v>
                </c:pt>
                <c:pt idx="17">
                  <c:v>S18</c:v>
                </c:pt>
                <c:pt idx="18">
                  <c:v>S19</c:v>
                </c:pt>
                <c:pt idx="19">
                  <c:v>S20</c:v>
                </c:pt>
                <c:pt idx="20">
                  <c:v>S21</c:v>
                </c:pt>
                <c:pt idx="21">
                  <c:v>S22</c:v>
                </c:pt>
                <c:pt idx="22">
                  <c:v>S23</c:v>
                </c:pt>
                <c:pt idx="23">
                  <c:v>S24</c:v>
                </c:pt>
                <c:pt idx="24">
                  <c:v>S25</c:v>
                </c:pt>
                <c:pt idx="25">
                  <c:v>S26</c:v>
                </c:pt>
                <c:pt idx="26">
                  <c:v>S27</c:v>
                </c:pt>
                <c:pt idx="27">
                  <c:v>S28</c:v>
                </c:pt>
                <c:pt idx="28">
                  <c:v>S29</c:v>
                </c:pt>
                <c:pt idx="29">
                  <c:v>S30</c:v>
                </c:pt>
              </c:strCache>
            </c:strRef>
          </c:cat>
          <c:val>
            <c:numRef>
              <c:f>'DA3'!$E$42:$AH$42</c:f>
              <c:numCache>
                <c:formatCode>General</c:formatCode>
                <c:ptCount val="30"/>
                <c:pt idx="0">
                  <c:v>4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A8-41C5-9FEF-0644E311441F}"/>
            </c:ext>
          </c:extLst>
        </c:ser>
        <c:ser>
          <c:idx val="2"/>
          <c:order val="2"/>
          <c:tx>
            <c:strRef>
              <c:f>'DA3'!$D$43</c:f>
              <c:strCache>
                <c:ptCount val="1"/>
                <c:pt idx="0">
                  <c:v>SFT3</c:v>
                </c:pt>
              </c:strCache>
            </c:strRef>
          </c:tx>
          <c:spPr>
            <a:ln w="317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'DA3'!$E$40:$AH$40</c:f>
              <c:strCache>
                <c:ptCount val="30"/>
                <c:pt idx="0">
                  <c:v>S1</c:v>
                </c:pt>
                <c:pt idx="1">
                  <c:v>S2</c:v>
                </c:pt>
                <c:pt idx="2">
                  <c:v>S3</c:v>
                </c:pt>
                <c:pt idx="3">
                  <c:v>S4</c:v>
                </c:pt>
                <c:pt idx="4">
                  <c:v>S5</c:v>
                </c:pt>
                <c:pt idx="5">
                  <c:v>S6</c:v>
                </c:pt>
                <c:pt idx="6">
                  <c:v>S7</c:v>
                </c:pt>
                <c:pt idx="7">
                  <c:v>S8</c:v>
                </c:pt>
                <c:pt idx="8">
                  <c:v>S9</c:v>
                </c:pt>
                <c:pt idx="9">
                  <c:v>S10</c:v>
                </c:pt>
                <c:pt idx="10">
                  <c:v>S11</c:v>
                </c:pt>
                <c:pt idx="11">
                  <c:v>S12</c:v>
                </c:pt>
                <c:pt idx="12">
                  <c:v>S13</c:v>
                </c:pt>
                <c:pt idx="13">
                  <c:v>S14</c:v>
                </c:pt>
                <c:pt idx="14">
                  <c:v>S15</c:v>
                </c:pt>
                <c:pt idx="15">
                  <c:v>S16</c:v>
                </c:pt>
                <c:pt idx="16">
                  <c:v>S17</c:v>
                </c:pt>
                <c:pt idx="17">
                  <c:v>S18</c:v>
                </c:pt>
                <c:pt idx="18">
                  <c:v>S19</c:v>
                </c:pt>
                <c:pt idx="19">
                  <c:v>S20</c:v>
                </c:pt>
                <c:pt idx="20">
                  <c:v>S21</c:v>
                </c:pt>
                <c:pt idx="21">
                  <c:v>S22</c:v>
                </c:pt>
                <c:pt idx="22">
                  <c:v>S23</c:v>
                </c:pt>
                <c:pt idx="23">
                  <c:v>S24</c:v>
                </c:pt>
                <c:pt idx="24">
                  <c:v>S25</c:v>
                </c:pt>
                <c:pt idx="25">
                  <c:v>S26</c:v>
                </c:pt>
                <c:pt idx="26">
                  <c:v>S27</c:v>
                </c:pt>
                <c:pt idx="27">
                  <c:v>S28</c:v>
                </c:pt>
                <c:pt idx="28">
                  <c:v>S29</c:v>
                </c:pt>
                <c:pt idx="29">
                  <c:v>S30</c:v>
                </c:pt>
              </c:strCache>
            </c:strRef>
          </c:cat>
          <c:val>
            <c:numRef>
              <c:f>'DA3'!$E$43:$AH$43</c:f>
              <c:numCache>
                <c:formatCode>General</c:formatCode>
                <c:ptCount val="3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A8-41C5-9FEF-0644E311441F}"/>
            </c:ext>
          </c:extLst>
        </c:ser>
        <c:ser>
          <c:idx val="3"/>
          <c:order val="3"/>
          <c:tx>
            <c:strRef>
              <c:f>'DA3'!$D$44</c:f>
              <c:strCache>
                <c:ptCount val="1"/>
                <c:pt idx="0">
                  <c:v>SFT4</c:v>
                </c:pt>
              </c:strCache>
            </c:strRef>
          </c:tx>
          <c:spPr>
            <a:ln w="317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'DA3'!$E$40:$AH$40</c:f>
              <c:strCache>
                <c:ptCount val="30"/>
                <c:pt idx="0">
                  <c:v>S1</c:v>
                </c:pt>
                <c:pt idx="1">
                  <c:v>S2</c:v>
                </c:pt>
                <c:pt idx="2">
                  <c:v>S3</c:v>
                </c:pt>
                <c:pt idx="3">
                  <c:v>S4</c:v>
                </c:pt>
                <c:pt idx="4">
                  <c:v>S5</c:v>
                </c:pt>
                <c:pt idx="5">
                  <c:v>S6</c:v>
                </c:pt>
                <c:pt idx="6">
                  <c:v>S7</c:v>
                </c:pt>
                <c:pt idx="7">
                  <c:v>S8</c:v>
                </c:pt>
                <c:pt idx="8">
                  <c:v>S9</c:v>
                </c:pt>
                <c:pt idx="9">
                  <c:v>S10</c:v>
                </c:pt>
                <c:pt idx="10">
                  <c:v>S11</c:v>
                </c:pt>
                <c:pt idx="11">
                  <c:v>S12</c:v>
                </c:pt>
                <c:pt idx="12">
                  <c:v>S13</c:v>
                </c:pt>
                <c:pt idx="13">
                  <c:v>S14</c:v>
                </c:pt>
                <c:pt idx="14">
                  <c:v>S15</c:v>
                </c:pt>
                <c:pt idx="15">
                  <c:v>S16</c:v>
                </c:pt>
                <c:pt idx="16">
                  <c:v>S17</c:v>
                </c:pt>
                <c:pt idx="17">
                  <c:v>S18</c:v>
                </c:pt>
                <c:pt idx="18">
                  <c:v>S19</c:v>
                </c:pt>
                <c:pt idx="19">
                  <c:v>S20</c:v>
                </c:pt>
                <c:pt idx="20">
                  <c:v>S21</c:v>
                </c:pt>
                <c:pt idx="21">
                  <c:v>S22</c:v>
                </c:pt>
                <c:pt idx="22">
                  <c:v>S23</c:v>
                </c:pt>
                <c:pt idx="23">
                  <c:v>S24</c:v>
                </c:pt>
                <c:pt idx="24">
                  <c:v>S25</c:v>
                </c:pt>
                <c:pt idx="25">
                  <c:v>S26</c:v>
                </c:pt>
                <c:pt idx="26">
                  <c:v>S27</c:v>
                </c:pt>
                <c:pt idx="27">
                  <c:v>S28</c:v>
                </c:pt>
                <c:pt idx="28">
                  <c:v>S29</c:v>
                </c:pt>
                <c:pt idx="29">
                  <c:v>S30</c:v>
                </c:pt>
              </c:strCache>
            </c:strRef>
          </c:cat>
          <c:val>
            <c:numRef>
              <c:f>'DA3'!$E$44:$AH$44</c:f>
              <c:numCache>
                <c:formatCode>General</c:formatCode>
                <c:ptCount val="3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A8-41C5-9FEF-0644E311441F}"/>
            </c:ext>
          </c:extLst>
        </c:ser>
        <c:ser>
          <c:idx val="4"/>
          <c:order val="4"/>
          <c:tx>
            <c:strRef>
              <c:f>'DA3'!$D$45</c:f>
              <c:strCache>
                <c:ptCount val="1"/>
                <c:pt idx="0">
                  <c:v>SFT5</c:v>
                </c:pt>
              </c:strCache>
            </c:strRef>
          </c:tx>
          <c:spPr>
            <a:ln w="317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'DA3'!$E$40:$AH$40</c:f>
              <c:strCache>
                <c:ptCount val="30"/>
                <c:pt idx="0">
                  <c:v>S1</c:v>
                </c:pt>
                <c:pt idx="1">
                  <c:v>S2</c:v>
                </c:pt>
                <c:pt idx="2">
                  <c:v>S3</c:v>
                </c:pt>
                <c:pt idx="3">
                  <c:v>S4</c:v>
                </c:pt>
                <c:pt idx="4">
                  <c:v>S5</c:v>
                </c:pt>
                <c:pt idx="5">
                  <c:v>S6</c:v>
                </c:pt>
                <c:pt idx="6">
                  <c:v>S7</c:v>
                </c:pt>
                <c:pt idx="7">
                  <c:v>S8</c:v>
                </c:pt>
                <c:pt idx="8">
                  <c:v>S9</c:v>
                </c:pt>
                <c:pt idx="9">
                  <c:v>S10</c:v>
                </c:pt>
                <c:pt idx="10">
                  <c:v>S11</c:v>
                </c:pt>
                <c:pt idx="11">
                  <c:v>S12</c:v>
                </c:pt>
                <c:pt idx="12">
                  <c:v>S13</c:v>
                </c:pt>
                <c:pt idx="13">
                  <c:v>S14</c:v>
                </c:pt>
                <c:pt idx="14">
                  <c:v>S15</c:v>
                </c:pt>
                <c:pt idx="15">
                  <c:v>S16</c:v>
                </c:pt>
                <c:pt idx="16">
                  <c:v>S17</c:v>
                </c:pt>
                <c:pt idx="17">
                  <c:v>S18</c:v>
                </c:pt>
                <c:pt idx="18">
                  <c:v>S19</c:v>
                </c:pt>
                <c:pt idx="19">
                  <c:v>S20</c:v>
                </c:pt>
                <c:pt idx="20">
                  <c:v>S21</c:v>
                </c:pt>
                <c:pt idx="21">
                  <c:v>S22</c:v>
                </c:pt>
                <c:pt idx="22">
                  <c:v>S23</c:v>
                </c:pt>
                <c:pt idx="23">
                  <c:v>S24</c:v>
                </c:pt>
                <c:pt idx="24">
                  <c:v>S25</c:v>
                </c:pt>
                <c:pt idx="25">
                  <c:v>S26</c:v>
                </c:pt>
                <c:pt idx="26">
                  <c:v>S27</c:v>
                </c:pt>
                <c:pt idx="27">
                  <c:v>S28</c:v>
                </c:pt>
                <c:pt idx="28">
                  <c:v>S29</c:v>
                </c:pt>
                <c:pt idx="29">
                  <c:v>S30</c:v>
                </c:pt>
              </c:strCache>
            </c:strRef>
          </c:cat>
          <c:val>
            <c:numRef>
              <c:f>'DA3'!$E$45:$AH$45</c:f>
              <c:numCache>
                <c:formatCode>General</c:formatCode>
                <c:ptCount val="30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A8-41C5-9FEF-0644E311441F}"/>
            </c:ext>
          </c:extLst>
        </c:ser>
        <c:ser>
          <c:idx val="5"/>
          <c:order val="5"/>
          <c:tx>
            <c:strRef>
              <c:f>'DA3'!$D$46</c:f>
              <c:strCache>
                <c:ptCount val="1"/>
                <c:pt idx="0">
                  <c:v>SFT6</c:v>
                </c:pt>
              </c:strCache>
            </c:strRef>
          </c:tx>
          <c:spPr>
            <a:ln w="317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'DA3'!$E$40:$AH$40</c:f>
              <c:strCache>
                <c:ptCount val="30"/>
                <c:pt idx="0">
                  <c:v>S1</c:v>
                </c:pt>
                <c:pt idx="1">
                  <c:v>S2</c:v>
                </c:pt>
                <c:pt idx="2">
                  <c:v>S3</c:v>
                </c:pt>
                <c:pt idx="3">
                  <c:v>S4</c:v>
                </c:pt>
                <c:pt idx="4">
                  <c:v>S5</c:v>
                </c:pt>
                <c:pt idx="5">
                  <c:v>S6</c:v>
                </c:pt>
                <c:pt idx="6">
                  <c:v>S7</c:v>
                </c:pt>
                <c:pt idx="7">
                  <c:v>S8</c:v>
                </c:pt>
                <c:pt idx="8">
                  <c:v>S9</c:v>
                </c:pt>
                <c:pt idx="9">
                  <c:v>S10</c:v>
                </c:pt>
                <c:pt idx="10">
                  <c:v>S11</c:v>
                </c:pt>
                <c:pt idx="11">
                  <c:v>S12</c:v>
                </c:pt>
                <c:pt idx="12">
                  <c:v>S13</c:v>
                </c:pt>
                <c:pt idx="13">
                  <c:v>S14</c:v>
                </c:pt>
                <c:pt idx="14">
                  <c:v>S15</c:v>
                </c:pt>
                <c:pt idx="15">
                  <c:v>S16</c:v>
                </c:pt>
                <c:pt idx="16">
                  <c:v>S17</c:v>
                </c:pt>
                <c:pt idx="17">
                  <c:v>S18</c:v>
                </c:pt>
                <c:pt idx="18">
                  <c:v>S19</c:v>
                </c:pt>
                <c:pt idx="19">
                  <c:v>S20</c:v>
                </c:pt>
                <c:pt idx="20">
                  <c:v>S21</c:v>
                </c:pt>
                <c:pt idx="21">
                  <c:v>S22</c:v>
                </c:pt>
                <c:pt idx="22">
                  <c:v>S23</c:v>
                </c:pt>
                <c:pt idx="23">
                  <c:v>S24</c:v>
                </c:pt>
                <c:pt idx="24">
                  <c:v>S25</c:v>
                </c:pt>
                <c:pt idx="25">
                  <c:v>S26</c:v>
                </c:pt>
                <c:pt idx="26">
                  <c:v>S27</c:v>
                </c:pt>
                <c:pt idx="27">
                  <c:v>S28</c:v>
                </c:pt>
                <c:pt idx="28">
                  <c:v>S29</c:v>
                </c:pt>
                <c:pt idx="29">
                  <c:v>S30</c:v>
                </c:pt>
              </c:strCache>
            </c:strRef>
          </c:cat>
          <c:val>
            <c:numRef>
              <c:f>'DA3'!$E$46:$AH$46</c:f>
              <c:numCache>
                <c:formatCode>General</c:formatCode>
                <c:ptCount val="30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6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9A8-41C5-9FEF-0644E31144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73299823"/>
        <c:axId val="1973300655"/>
      </c:radarChart>
      <c:catAx>
        <c:axId val="19732998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973300655"/>
        <c:crosses val="autoZero"/>
        <c:auto val="1"/>
        <c:lblAlgn val="ctr"/>
        <c:lblOffset val="100"/>
        <c:noMultiLvlLbl val="0"/>
      </c:catAx>
      <c:valAx>
        <c:axId val="19733006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9732998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'SCC and WS ranks CA'!$Q$2</c:f>
              <c:strCache>
                <c:ptCount val="1"/>
                <c:pt idx="0">
                  <c:v>Rough WISP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'SCC and WS ranks CA'!$R$1:$Z$1</c:f>
              <c:strCache>
                <c:ptCount val="9"/>
                <c:pt idx="0">
                  <c:v>Rough WISP</c:v>
                </c:pt>
                <c:pt idx="1">
                  <c:v>Rough MARCOS</c:v>
                </c:pt>
                <c:pt idx="2">
                  <c:v>Rough ARAS</c:v>
                </c:pt>
                <c:pt idx="3">
                  <c:v>Rough COPRAS</c:v>
                </c:pt>
                <c:pt idx="4">
                  <c:v>Rough TOPSIS</c:v>
                </c:pt>
                <c:pt idx="5">
                  <c:v>Rough MOORA</c:v>
                </c:pt>
                <c:pt idx="6">
                  <c:v>Rough CODAS</c:v>
                </c:pt>
                <c:pt idx="7">
                  <c:v>Rough SAW</c:v>
                </c:pt>
                <c:pt idx="8">
                  <c:v>AV</c:v>
                </c:pt>
              </c:strCache>
            </c:strRef>
          </c:cat>
          <c:val>
            <c:numRef>
              <c:f>'SCC and WS ranks CA'!$R$2:$Z$2</c:f>
              <c:numCache>
                <c:formatCode>0.000</c:formatCode>
                <c:ptCount val="9"/>
                <c:pt idx="0">
                  <c:v>1</c:v>
                </c:pt>
                <c:pt idx="1">
                  <c:v>0.94285714285714284</c:v>
                </c:pt>
                <c:pt idx="2">
                  <c:v>0.94285714285714284</c:v>
                </c:pt>
                <c:pt idx="3">
                  <c:v>0.94285714285714284</c:v>
                </c:pt>
                <c:pt idx="4">
                  <c:v>1</c:v>
                </c:pt>
                <c:pt idx="5">
                  <c:v>0.94285714285714284</c:v>
                </c:pt>
                <c:pt idx="6">
                  <c:v>0.94285714285714284</c:v>
                </c:pt>
                <c:pt idx="7">
                  <c:v>1</c:v>
                </c:pt>
                <c:pt idx="8">
                  <c:v>0.9642857142857143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77-4CB6-A102-2A131B0D9A5B}"/>
            </c:ext>
          </c:extLst>
        </c:ser>
        <c:ser>
          <c:idx val="1"/>
          <c:order val="1"/>
          <c:tx>
            <c:strRef>
              <c:f>'SCC and WS ranks CA'!$Q$3</c:f>
              <c:strCache>
                <c:ptCount val="1"/>
                <c:pt idx="0">
                  <c:v>Rough MARCOS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'SCC and WS ranks CA'!$R$1:$Z$1</c:f>
              <c:strCache>
                <c:ptCount val="9"/>
                <c:pt idx="0">
                  <c:v>Rough WISP</c:v>
                </c:pt>
                <c:pt idx="1">
                  <c:v>Rough MARCOS</c:v>
                </c:pt>
                <c:pt idx="2">
                  <c:v>Rough ARAS</c:v>
                </c:pt>
                <c:pt idx="3">
                  <c:v>Rough COPRAS</c:v>
                </c:pt>
                <c:pt idx="4">
                  <c:v>Rough TOPSIS</c:v>
                </c:pt>
                <c:pt idx="5">
                  <c:v>Rough MOORA</c:v>
                </c:pt>
                <c:pt idx="6">
                  <c:v>Rough CODAS</c:v>
                </c:pt>
                <c:pt idx="7">
                  <c:v>Rough SAW</c:v>
                </c:pt>
                <c:pt idx="8">
                  <c:v>AV</c:v>
                </c:pt>
              </c:strCache>
            </c:strRef>
          </c:cat>
          <c:val>
            <c:numRef>
              <c:f>'SCC and WS ranks CA'!$R$3:$Z$3</c:f>
              <c:numCache>
                <c:formatCode>0.000</c:formatCode>
                <c:ptCount val="9"/>
                <c:pt idx="0">
                  <c:v>0.94285714285714284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0.94285714285714284</c:v>
                </c:pt>
                <c:pt idx="5">
                  <c:v>1</c:v>
                </c:pt>
                <c:pt idx="6">
                  <c:v>1</c:v>
                </c:pt>
                <c:pt idx="7">
                  <c:v>0.94285714285714284</c:v>
                </c:pt>
                <c:pt idx="8">
                  <c:v>0.97857142857142865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77-4CB6-A102-2A131B0D9A5B}"/>
            </c:ext>
          </c:extLst>
        </c:ser>
        <c:ser>
          <c:idx val="2"/>
          <c:order val="2"/>
          <c:tx>
            <c:strRef>
              <c:f>'SCC and WS ranks CA'!$Q$4</c:f>
              <c:strCache>
                <c:ptCount val="1"/>
                <c:pt idx="0">
                  <c:v>Rough ARAS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'SCC and WS ranks CA'!$R$1:$Z$1</c:f>
              <c:strCache>
                <c:ptCount val="9"/>
                <c:pt idx="0">
                  <c:v>Rough WISP</c:v>
                </c:pt>
                <c:pt idx="1">
                  <c:v>Rough MARCOS</c:v>
                </c:pt>
                <c:pt idx="2">
                  <c:v>Rough ARAS</c:v>
                </c:pt>
                <c:pt idx="3">
                  <c:v>Rough COPRAS</c:v>
                </c:pt>
                <c:pt idx="4">
                  <c:v>Rough TOPSIS</c:v>
                </c:pt>
                <c:pt idx="5">
                  <c:v>Rough MOORA</c:v>
                </c:pt>
                <c:pt idx="6">
                  <c:v>Rough CODAS</c:v>
                </c:pt>
                <c:pt idx="7">
                  <c:v>Rough SAW</c:v>
                </c:pt>
                <c:pt idx="8">
                  <c:v>AV</c:v>
                </c:pt>
              </c:strCache>
            </c:strRef>
          </c:cat>
          <c:val>
            <c:numRef>
              <c:f>'SCC and WS ranks CA'!$R$4:$Z$4</c:f>
              <c:numCache>
                <c:formatCode>0.000</c:formatCode>
                <c:ptCount val="9"/>
                <c:pt idx="0">
                  <c:v>0.94285714285714284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0.94285714285714284</c:v>
                </c:pt>
                <c:pt idx="5">
                  <c:v>1</c:v>
                </c:pt>
                <c:pt idx="6">
                  <c:v>1</c:v>
                </c:pt>
                <c:pt idx="7">
                  <c:v>0.94285714285714284</c:v>
                </c:pt>
                <c:pt idx="8">
                  <c:v>0.97857142857142865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977-4CB6-A102-2A131B0D9A5B}"/>
            </c:ext>
          </c:extLst>
        </c:ser>
        <c:ser>
          <c:idx val="3"/>
          <c:order val="3"/>
          <c:tx>
            <c:strRef>
              <c:f>'SCC and WS ranks CA'!$Q$5</c:f>
              <c:strCache>
                <c:ptCount val="1"/>
                <c:pt idx="0">
                  <c:v>Rough COPRAS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'SCC and WS ranks CA'!$R$1:$Z$1</c:f>
              <c:strCache>
                <c:ptCount val="9"/>
                <c:pt idx="0">
                  <c:v>Rough WISP</c:v>
                </c:pt>
                <c:pt idx="1">
                  <c:v>Rough MARCOS</c:v>
                </c:pt>
                <c:pt idx="2">
                  <c:v>Rough ARAS</c:v>
                </c:pt>
                <c:pt idx="3">
                  <c:v>Rough COPRAS</c:v>
                </c:pt>
                <c:pt idx="4">
                  <c:v>Rough TOPSIS</c:v>
                </c:pt>
                <c:pt idx="5">
                  <c:v>Rough MOORA</c:v>
                </c:pt>
                <c:pt idx="6">
                  <c:v>Rough CODAS</c:v>
                </c:pt>
                <c:pt idx="7">
                  <c:v>Rough SAW</c:v>
                </c:pt>
                <c:pt idx="8">
                  <c:v>AV</c:v>
                </c:pt>
              </c:strCache>
            </c:strRef>
          </c:cat>
          <c:val>
            <c:numRef>
              <c:f>'SCC and WS ranks CA'!$R$5:$Z$5</c:f>
              <c:numCache>
                <c:formatCode>0.000</c:formatCode>
                <c:ptCount val="9"/>
                <c:pt idx="0">
                  <c:v>0.94285714285714284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0.94285714285714284</c:v>
                </c:pt>
                <c:pt idx="5">
                  <c:v>1</c:v>
                </c:pt>
                <c:pt idx="6">
                  <c:v>1</c:v>
                </c:pt>
                <c:pt idx="7">
                  <c:v>0.94285714285714284</c:v>
                </c:pt>
                <c:pt idx="8">
                  <c:v>0.97857142857142865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977-4CB6-A102-2A131B0D9A5B}"/>
            </c:ext>
          </c:extLst>
        </c:ser>
        <c:ser>
          <c:idx val="4"/>
          <c:order val="4"/>
          <c:tx>
            <c:strRef>
              <c:f>'SCC and WS ranks CA'!$Q$6</c:f>
              <c:strCache>
                <c:ptCount val="1"/>
                <c:pt idx="0">
                  <c:v>Rough TOPSIS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'SCC and WS ranks CA'!$R$1:$Z$1</c:f>
              <c:strCache>
                <c:ptCount val="9"/>
                <c:pt idx="0">
                  <c:v>Rough WISP</c:v>
                </c:pt>
                <c:pt idx="1">
                  <c:v>Rough MARCOS</c:v>
                </c:pt>
                <c:pt idx="2">
                  <c:v>Rough ARAS</c:v>
                </c:pt>
                <c:pt idx="3">
                  <c:v>Rough COPRAS</c:v>
                </c:pt>
                <c:pt idx="4">
                  <c:v>Rough TOPSIS</c:v>
                </c:pt>
                <c:pt idx="5">
                  <c:v>Rough MOORA</c:v>
                </c:pt>
                <c:pt idx="6">
                  <c:v>Rough CODAS</c:v>
                </c:pt>
                <c:pt idx="7">
                  <c:v>Rough SAW</c:v>
                </c:pt>
                <c:pt idx="8">
                  <c:v>AV</c:v>
                </c:pt>
              </c:strCache>
            </c:strRef>
          </c:cat>
          <c:val>
            <c:numRef>
              <c:f>'SCC and WS ranks CA'!$R$6:$Z$6</c:f>
              <c:numCache>
                <c:formatCode>0.000</c:formatCode>
                <c:ptCount val="9"/>
                <c:pt idx="0">
                  <c:v>1</c:v>
                </c:pt>
                <c:pt idx="1">
                  <c:v>0.94285714285714284</c:v>
                </c:pt>
                <c:pt idx="2">
                  <c:v>0.94285714285714284</c:v>
                </c:pt>
                <c:pt idx="3">
                  <c:v>0.94285714285714284</c:v>
                </c:pt>
                <c:pt idx="4">
                  <c:v>1</c:v>
                </c:pt>
                <c:pt idx="5">
                  <c:v>0.94285714285714284</c:v>
                </c:pt>
                <c:pt idx="6">
                  <c:v>0.94285714285714284</c:v>
                </c:pt>
                <c:pt idx="7">
                  <c:v>1</c:v>
                </c:pt>
                <c:pt idx="8">
                  <c:v>0.9642857142857143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977-4CB6-A102-2A131B0D9A5B}"/>
            </c:ext>
          </c:extLst>
        </c:ser>
        <c:ser>
          <c:idx val="5"/>
          <c:order val="5"/>
          <c:tx>
            <c:strRef>
              <c:f>'SCC and WS ranks CA'!$Q$7</c:f>
              <c:strCache>
                <c:ptCount val="1"/>
                <c:pt idx="0">
                  <c:v>Rough MOORA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'SCC and WS ranks CA'!$R$1:$Z$1</c:f>
              <c:strCache>
                <c:ptCount val="9"/>
                <c:pt idx="0">
                  <c:v>Rough WISP</c:v>
                </c:pt>
                <c:pt idx="1">
                  <c:v>Rough MARCOS</c:v>
                </c:pt>
                <c:pt idx="2">
                  <c:v>Rough ARAS</c:v>
                </c:pt>
                <c:pt idx="3">
                  <c:v>Rough COPRAS</c:v>
                </c:pt>
                <c:pt idx="4">
                  <c:v>Rough TOPSIS</c:v>
                </c:pt>
                <c:pt idx="5">
                  <c:v>Rough MOORA</c:v>
                </c:pt>
                <c:pt idx="6">
                  <c:v>Rough CODAS</c:v>
                </c:pt>
                <c:pt idx="7">
                  <c:v>Rough SAW</c:v>
                </c:pt>
                <c:pt idx="8">
                  <c:v>AV</c:v>
                </c:pt>
              </c:strCache>
            </c:strRef>
          </c:cat>
          <c:val>
            <c:numRef>
              <c:f>'SCC and WS ranks CA'!$R$7:$Z$7</c:f>
              <c:numCache>
                <c:formatCode>0.000</c:formatCode>
                <c:ptCount val="9"/>
                <c:pt idx="0">
                  <c:v>0.94285714285714284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0.94285714285714284</c:v>
                </c:pt>
                <c:pt idx="5">
                  <c:v>1</c:v>
                </c:pt>
                <c:pt idx="6">
                  <c:v>1</c:v>
                </c:pt>
                <c:pt idx="7">
                  <c:v>0.94285714285714284</c:v>
                </c:pt>
                <c:pt idx="8">
                  <c:v>0.97857142857142865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977-4CB6-A102-2A131B0D9A5B}"/>
            </c:ext>
          </c:extLst>
        </c:ser>
        <c:ser>
          <c:idx val="6"/>
          <c:order val="6"/>
          <c:tx>
            <c:strRef>
              <c:f>'SCC and WS ranks CA'!$Q$8</c:f>
              <c:strCache>
                <c:ptCount val="1"/>
                <c:pt idx="0">
                  <c:v>Rough CODAS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'SCC and WS ranks CA'!$R$1:$Z$1</c:f>
              <c:strCache>
                <c:ptCount val="9"/>
                <c:pt idx="0">
                  <c:v>Rough WISP</c:v>
                </c:pt>
                <c:pt idx="1">
                  <c:v>Rough MARCOS</c:v>
                </c:pt>
                <c:pt idx="2">
                  <c:v>Rough ARAS</c:v>
                </c:pt>
                <c:pt idx="3">
                  <c:v>Rough COPRAS</c:v>
                </c:pt>
                <c:pt idx="4">
                  <c:v>Rough TOPSIS</c:v>
                </c:pt>
                <c:pt idx="5">
                  <c:v>Rough MOORA</c:v>
                </c:pt>
                <c:pt idx="6">
                  <c:v>Rough CODAS</c:v>
                </c:pt>
                <c:pt idx="7">
                  <c:v>Rough SAW</c:v>
                </c:pt>
                <c:pt idx="8">
                  <c:v>AV</c:v>
                </c:pt>
              </c:strCache>
            </c:strRef>
          </c:cat>
          <c:val>
            <c:numRef>
              <c:f>'SCC and WS ranks CA'!$R$8:$Z$8</c:f>
              <c:numCache>
                <c:formatCode>0.000</c:formatCode>
                <c:ptCount val="9"/>
                <c:pt idx="0">
                  <c:v>0.94285714285714284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0.94285714285714284</c:v>
                </c:pt>
                <c:pt idx="5">
                  <c:v>1</c:v>
                </c:pt>
                <c:pt idx="6">
                  <c:v>1</c:v>
                </c:pt>
                <c:pt idx="7">
                  <c:v>0.94285714285714284</c:v>
                </c:pt>
                <c:pt idx="8">
                  <c:v>0.97857142857142865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977-4CB6-A102-2A131B0D9A5B}"/>
            </c:ext>
          </c:extLst>
        </c:ser>
        <c:ser>
          <c:idx val="7"/>
          <c:order val="7"/>
          <c:tx>
            <c:strRef>
              <c:f>'SCC and WS ranks CA'!$Q$9</c:f>
              <c:strCache>
                <c:ptCount val="1"/>
                <c:pt idx="0">
                  <c:v>Rough SAW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'SCC and WS ranks CA'!$R$1:$Z$1</c:f>
              <c:strCache>
                <c:ptCount val="9"/>
                <c:pt idx="0">
                  <c:v>Rough WISP</c:v>
                </c:pt>
                <c:pt idx="1">
                  <c:v>Rough MARCOS</c:v>
                </c:pt>
                <c:pt idx="2">
                  <c:v>Rough ARAS</c:v>
                </c:pt>
                <c:pt idx="3">
                  <c:v>Rough COPRAS</c:v>
                </c:pt>
                <c:pt idx="4">
                  <c:v>Rough TOPSIS</c:v>
                </c:pt>
                <c:pt idx="5">
                  <c:v>Rough MOORA</c:v>
                </c:pt>
                <c:pt idx="6">
                  <c:v>Rough CODAS</c:v>
                </c:pt>
                <c:pt idx="7">
                  <c:v>Rough SAW</c:v>
                </c:pt>
                <c:pt idx="8">
                  <c:v>AV</c:v>
                </c:pt>
              </c:strCache>
            </c:strRef>
          </c:cat>
          <c:val>
            <c:numRef>
              <c:f>'SCC and WS ranks CA'!$R$9:$Z$9</c:f>
              <c:numCache>
                <c:formatCode>0.000</c:formatCode>
                <c:ptCount val="9"/>
                <c:pt idx="0">
                  <c:v>1</c:v>
                </c:pt>
                <c:pt idx="1">
                  <c:v>0.94285714285714284</c:v>
                </c:pt>
                <c:pt idx="2">
                  <c:v>0.94285714285714284</c:v>
                </c:pt>
                <c:pt idx="3">
                  <c:v>0.94285714285714284</c:v>
                </c:pt>
                <c:pt idx="4">
                  <c:v>1</c:v>
                </c:pt>
                <c:pt idx="5">
                  <c:v>0.94285714285714284</c:v>
                </c:pt>
                <c:pt idx="6">
                  <c:v>0.94285714285714284</c:v>
                </c:pt>
                <c:pt idx="7">
                  <c:v>1</c:v>
                </c:pt>
                <c:pt idx="8">
                  <c:v>0.9642857142857143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977-4CB6-A102-2A131B0D9A5B}"/>
            </c:ext>
          </c:extLst>
        </c:ser>
        <c:ser>
          <c:idx val="8"/>
          <c:order val="8"/>
          <c:tx>
            <c:strRef>
              <c:f>'SCC and WS ranks CA'!$Q$10</c:f>
              <c:strCache>
                <c:ptCount val="1"/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'SCC and WS ranks CA'!$R$1:$Z$1</c:f>
              <c:strCache>
                <c:ptCount val="9"/>
                <c:pt idx="0">
                  <c:v>Rough WISP</c:v>
                </c:pt>
                <c:pt idx="1">
                  <c:v>Rough MARCOS</c:v>
                </c:pt>
                <c:pt idx="2">
                  <c:v>Rough ARAS</c:v>
                </c:pt>
                <c:pt idx="3">
                  <c:v>Rough COPRAS</c:v>
                </c:pt>
                <c:pt idx="4">
                  <c:v>Rough TOPSIS</c:v>
                </c:pt>
                <c:pt idx="5">
                  <c:v>Rough MOORA</c:v>
                </c:pt>
                <c:pt idx="6">
                  <c:v>Rough CODAS</c:v>
                </c:pt>
                <c:pt idx="7">
                  <c:v>Rough SAW</c:v>
                </c:pt>
                <c:pt idx="8">
                  <c:v>AV</c:v>
                </c:pt>
              </c:strCache>
            </c:strRef>
          </c:cat>
          <c:val>
            <c:numRef>
              <c:f>'SCC and WS ranks CA'!$R$10:$Z$10</c:f>
              <c:numCache>
                <c:formatCode>General</c:formatCode>
                <c:ptCount val="9"/>
                <c:pt idx="8" formatCode="0.000">
                  <c:v>0.97321428571428581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977-4CB6-A102-2A131B0D9A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6935864"/>
        <c:axId val="596936520"/>
      </c:lineChart>
      <c:catAx>
        <c:axId val="596935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sr-Latn-RS"/>
          </a:p>
        </c:txPr>
        <c:crossAx val="596936520"/>
        <c:crosses val="autoZero"/>
        <c:auto val="1"/>
        <c:lblAlgn val="ctr"/>
        <c:lblOffset val="100"/>
        <c:noMultiLvlLbl val="0"/>
      </c:catAx>
      <c:valAx>
        <c:axId val="596936520"/>
        <c:scaling>
          <c:orientation val="minMax"/>
          <c:max val="1"/>
          <c:min val="0.9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sr-Latn-RS"/>
          </a:p>
        </c:txPr>
        <c:crossAx val="596935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'SCC and WS ranks CA'!$Q$17</c:f>
              <c:strCache>
                <c:ptCount val="1"/>
                <c:pt idx="0">
                  <c:v>Rough WISP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'SCC and WS ranks CA'!$R$16:$Z$16</c:f>
              <c:strCache>
                <c:ptCount val="9"/>
                <c:pt idx="0">
                  <c:v>Rough WISP</c:v>
                </c:pt>
                <c:pt idx="1">
                  <c:v>Rough MARCOS</c:v>
                </c:pt>
                <c:pt idx="2">
                  <c:v>Rough ARAS</c:v>
                </c:pt>
                <c:pt idx="3">
                  <c:v>Rough COPRAS</c:v>
                </c:pt>
                <c:pt idx="4">
                  <c:v>Rough TOPSIS</c:v>
                </c:pt>
                <c:pt idx="5">
                  <c:v>Rough MOORA</c:v>
                </c:pt>
                <c:pt idx="6">
                  <c:v>Rough CODAS</c:v>
                </c:pt>
                <c:pt idx="7">
                  <c:v>Rough SAW</c:v>
                </c:pt>
                <c:pt idx="8">
                  <c:v>AV</c:v>
                </c:pt>
              </c:strCache>
            </c:strRef>
          </c:cat>
          <c:val>
            <c:numRef>
              <c:f>'SCC and WS ranks CA'!$R$17:$Z$17</c:f>
              <c:numCache>
                <c:formatCode>0.000</c:formatCode>
                <c:ptCount val="9"/>
                <c:pt idx="0">
                  <c:v>1</c:v>
                </c:pt>
                <c:pt idx="1">
                  <c:v>0.89583333333333337</c:v>
                </c:pt>
                <c:pt idx="2">
                  <c:v>0.89583333333333337</c:v>
                </c:pt>
                <c:pt idx="3">
                  <c:v>0.89583333333333337</c:v>
                </c:pt>
                <c:pt idx="4">
                  <c:v>1</c:v>
                </c:pt>
                <c:pt idx="5">
                  <c:v>0.89583333333333337</c:v>
                </c:pt>
                <c:pt idx="6">
                  <c:v>0.89583333333333337</c:v>
                </c:pt>
                <c:pt idx="7">
                  <c:v>1</c:v>
                </c:pt>
                <c:pt idx="8">
                  <c:v>0.93489583333333326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95-4D12-87E6-948B20583FD3}"/>
            </c:ext>
          </c:extLst>
        </c:ser>
        <c:ser>
          <c:idx val="1"/>
          <c:order val="1"/>
          <c:tx>
            <c:strRef>
              <c:f>'SCC and WS ranks CA'!$Q$18</c:f>
              <c:strCache>
                <c:ptCount val="1"/>
                <c:pt idx="0">
                  <c:v>Rough MARCOS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'SCC and WS ranks CA'!$R$16:$Z$16</c:f>
              <c:strCache>
                <c:ptCount val="9"/>
                <c:pt idx="0">
                  <c:v>Rough WISP</c:v>
                </c:pt>
                <c:pt idx="1">
                  <c:v>Rough MARCOS</c:v>
                </c:pt>
                <c:pt idx="2">
                  <c:v>Rough ARAS</c:v>
                </c:pt>
                <c:pt idx="3">
                  <c:v>Rough COPRAS</c:v>
                </c:pt>
                <c:pt idx="4">
                  <c:v>Rough TOPSIS</c:v>
                </c:pt>
                <c:pt idx="5">
                  <c:v>Rough MOORA</c:v>
                </c:pt>
                <c:pt idx="6">
                  <c:v>Rough CODAS</c:v>
                </c:pt>
                <c:pt idx="7">
                  <c:v>Rough SAW</c:v>
                </c:pt>
                <c:pt idx="8">
                  <c:v>AV</c:v>
                </c:pt>
              </c:strCache>
            </c:strRef>
          </c:cat>
          <c:val>
            <c:numRef>
              <c:f>'SCC and WS ranks CA'!$R$18:$Z$18</c:f>
              <c:numCache>
                <c:formatCode>0.000</c:formatCode>
                <c:ptCount val="9"/>
                <c:pt idx="0">
                  <c:v>0.89583333333333337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0.89583333333333337</c:v>
                </c:pt>
                <c:pt idx="5">
                  <c:v>1</c:v>
                </c:pt>
                <c:pt idx="6">
                  <c:v>1</c:v>
                </c:pt>
                <c:pt idx="7">
                  <c:v>0.89583333333333337</c:v>
                </c:pt>
                <c:pt idx="8">
                  <c:v>0.9609375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95-4D12-87E6-948B20583FD3}"/>
            </c:ext>
          </c:extLst>
        </c:ser>
        <c:ser>
          <c:idx val="2"/>
          <c:order val="2"/>
          <c:tx>
            <c:strRef>
              <c:f>'SCC and WS ranks CA'!$Q$19</c:f>
              <c:strCache>
                <c:ptCount val="1"/>
                <c:pt idx="0">
                  <c:v>Rough ARAS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'SCC and WS ranks CA'!$R$16:$Z$16</c:f>
              <c:strCache>
                <c:ptCount val="9"/>
                <c:pt idx="0">
                  <c:v>Rough WISP</c:v>
                </c:pt>
                <c:pt idx="1">
                  <c:v>Rough MARCOS</c:v>
                </c:pt>
                <c:pt idx="2">
                  <c:v>Rough ARAS</c:v>
                </c:pt>
                <c:pt idx="3">
                  <c:v>Rough COPRAS</c:v>
                </c:pt>
                <c:pt idx="4">
                  <c:v>Rough TOPSIS</c:v>
                </c:pt>
                <c:pt idx="5">
                  <c:v>Rough MOORA</c:v>
                </c:pt>
                <c:pt idx="6">
                  <c:v>Rough CODAS</c:v>
                </c:pt>
                <c:pt idx="7">
                  <c:v>Rough SAW</c:v>
                </c:pt>
                <c:pt idx="8">
                  <c:v>AV</c:v>
                </c:pt>
              </c:strCache>
            </c:strRef>
          </c:cat>
          <c:val>
            <c:numRef>
              <c:f>'SCC and WS ranks CA'!$R$19:$Z$19</c:f>
              <c:numCache>
                <c:formatCode>0.000</c:formatCode>
                <c:ptCount val="9"/>
                <c:pt idx="0">
                  <c:v>0.89583333333333337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0.89583333333333337</c:v>
                </c:pt>
                <c:pt idx="5">
                  <c:v>1</c:v>
                </c:pt>
                <c:pt idx="6">
                  <c:v>1</c:v>
                </c:pt>
                <c:pt idx="7">
                  <c:v>0.89583333333333337</c:v>
                </c:pt>
                <c:pt idx="8">
                  <c:v>0.9609375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C95-4D12-87E6-948B20583FD3}"/>
            </c:ext>
          </c:extLst>
        </c:ser>
        <c:ser>
          <c:idx val="3"/>
          <c:order val="3"/>
          <c:tx>
            <c:strRef>
              <c:f>'SCC and WS ranks CA'!$Q$20</c:f>
              <c:strCache>
                <c:ptCount val="1"/>
                <c:pt idx="0">
                  <c:v>Rough COPRAS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'SCC and WS ranks CA'!$R$16:$Z$16</c:f>
              <c:strCache>
                <c:ptCount val="9"/>
                <c:pt idx="0">
                  <c:v>Rough WISP</c:v>
                </c:pt>
                <c:pt idx="1">
                  <c:v>Rough MARCOS</c:v>
                </c:pt>
                <c:pt idx="2">
                  <c:v>Rough ARAS</c:v>
                </c:pt>
                <c:pt idx="3">
                  <c:v>Rough COPRAS</c:v>
                </c:pt>
                <c:pt idx="4">
                  <c:v>Rough TOPSIS</c:v>
                </c:pt>
                <c:pt idx="5">
                  <c:v>Rough MOORA</c:v>
                </c:pt>
                <c:pt idx="6">
                  <c:v>Rough CODAS</c:v>
                </c:pt>
                <c:pt idx="7">
                  <c:v>Rough SAW</c:v>
                </c:pt>
                <c:pt idx="8">
                  <c:v>AV</c:v>
                </c:pt>
              </c:strCache>
            </c:strRef>
          </c:cat>
          <c:val>
            <c:numRef>
              <c:f>'SCC and WS ranks CA'!$R$20:$Z$20</c:f>
              <c:numCache>
                <c:formatCode>0.000</c:formatCode>
                <c:ptCount val="9"/>
                <c:pt idx="0">
                  <c:v>0.89583333333333337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0.89583333333333337</c:v>
                </c:pt>
                <c:pt idx="5">
                  <c:v>1</c:v>
                </c:pt>
                <c:pt idx="6">
                  <c:v>1</c:v>
                </c:pt>
                <c:pt idx="7">
                  <c:v>0.89583333333333337</c:v>
                </c:pt>
                <c:pt idx="8">
                  <c:v>0.9609375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C95-4D12-87E6-948B20583FD3}"/>
            </c:ext>
          </c:extLst>
        </c:ser>
        <c:ser>
          <c:idx val="4"/>
          <c:order val="4"/>
          <c:tx>
            <c:strRef>
              <c:f>'SCC and WS ranks CA'!$Q$21</c:f>
              <c:strCache>
                <c:ptCount val="1"/>
                <c:pt idx="0">
                  <c:v>Rough TOPSIS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'SCC and WS ranks CA'!$R$16:$Z$16</c:f>
              <c:strCache>
                <c:ptCount val="9"/>
                <c:pt idx="0">
                  <c:v>Rough WISP</c:v>
                </c:pt>
                <c:pt idx="1">
                  <c:v>Rough MARCOS</c:v>
                </c:pt>
                <c:pt idx="2">
                  <c:v>Rough ARAS</c:v>
                </c:pt>
                <c:pt idx="3">
                  <c:v>Rough COPRAS</c:v>
                </c:pt>
                <c:pt idx="4">
                  <c:v>Rough TOPSIS</c:v>
                </c:pt>
                <c:pt idx="5">
                  <c:v>Rough MOORA</c:v>
                </c:pt>
                <c:pt idx="6">
                  <c:v>Rough CODAS</c:v>
                </c:pt>
                <c:pt idx="7">
                  <c:v>Rough SAW</c:v>
                </c:pt>
                <c:pt idx="8">
                  <c:v>AV</c:v>
                </c:pt>
              </c:strCache>
            </c:strRef>
          </c:cat>
          <c:val>
            <c:numRef>
              <c:f>'SCC and WS ranks CA'!$R$21:$Z$21</c:f>
              <c:numCache>
                <c:formatCode>0.000</c:formatCode>
                <c:ptCount val="9"/>
                <c:pt idx="0">
                  <c:v>1</c:v>
                </c:pt>
                <c:pt idx="1">
                  <c:v>0.89583333333333337</c:v>
                </c:pt>
                <c:pt idx="2">
                  <c:v>0.89583333333333337</c:v>
                </c:pt>
                <c:pt idx="3">
                  <c:v>0.89583333333333337</c:v>
                </c:pt>
                <c:pt idx="4">
                  <c:v>1</c:v>
                </c:pt>
                <c:pt idx="5">
                  <c:v>0.89583333333333337</c:v>
                </c:pt>
                <c:pt idx="6">
                  <c:v>0.89583333333333337</c:v>
                </c:pt>
                <c:pt idx="7">
                  <c:v>1</c:v>
                </c:pt>
                <c:pt idx="8">
                  <c:v>0.93489583333333326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C95-4D12-87E6-948B20583FD3}"/>
            </c:ext>
          </c:extLst>
        </c:ser>
        <c:ser>
          <c:idx val="5"/>
          <c:order val="5"/>
          <c:tx>
            <c:strRef>
              <c:f>'SCC and WS ranks CA'!$Q$22</c:f>
              <c:strCache>
                <c:ptCount val="1"/>
                <c:pt idx="0">
                  <c:v>Rough MOORA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strRef>
              <c:f>'SCC and WS ranks CA'!$R$16:$Z$16</c:f>
              <c:strCache>
                <c:ptCount val="9"/>
                <c:pt idx="0">
                  <c:v>Rough WISP</c:v>
                </c:pt>
                <c:pt idx="1">
                  <c:v>Rough MARCOS</c:v>
                </c:pt>
                <c:pt idx="2">
                  <c:v>Rough ARAS</c:v>
                </c:pt>
                <c:pt idx="3">
                  <c:v>Rough COPRAS</c:v>
                </c:pt>
                <c:pt idx="4">
                  <c:v>Rough TOPSIS</c:v>
                </c:pt>
                <c:pt idx="5">
                  <c:v>Rough MOORA</c:v>
                </c:pt>
                <c:pt idx="6">
                  <c:v>Rough CODAS</c:v>
                </c:pt>
                <c:pt idx="7">
                  <c:v>Rough SAW</c:v>
                </c:pt>
                <c:pt idx="8">
                  <c:v>AV</c:v>
                </c:pt>
              </c:strCache>
            </c:strRef>
          </c:cat>
          <c:val>
            <c:numRef>
              <c:f>'SCC and WS ranks CA'!$R$22:$Z$22</c:f>
              <c:numCache>
                <c:formatCode>0.000</c:formatCode>
                <c:ptCount val="9"/>
                <c:pt idx="0">
                  <c:v>0.89583333333333337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0.89583333333333337</c:v>
                </c:pt>
                <c:pt idx="5">
                  <c:v>1</c:v>
                </c:pt>
                <c:pt idx="6">
                  <c:v>1</c:v>
                </c:pt>
                <c:pt idx="7">
                  <c:v>0.89583333333333337</c:v>
                </c:pt>
                <c:pt idx="8">
                  <c:v>0.9609375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C95-4D12-87E6-948B20583FD3}"/>
            </c:ext>
          </c:extLst>
        </c:ser>
        <c:ser>
          <c:idx val="6"/>
          <c:order val="6"/>
          <c:tx>
            <c:strRef>
              <c:f>'SCC and WS ranks CA'!$Q$23</c:f>
              <c:strCache>
                <c:ptCount val="1"/>
                <c:pt idx="0">
                  <c:v>Rough CODAS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'SCC and WS ranks CA'!$R$16:$Z$16</c:f>
              <c:strCache>
                <c:ptCount val="9"/>
                <c:pt idx="0">
                  <c:v>Rough WISP</c:v>
                </c:pt>
                <c:pt idx="1">
                  <c:v>Rough MARCOS</c:v>
                </c:pt>
                <c:pt idx="2">
                  <c:v>Rough ARAS</c:v>
                </c:pt>
                <c:pt idx="3">
                  <c:v>Rough COPRAS</c:v>
                </c:pt>
                <c:pt idx="4">
                  <c:v>Rough TOPSIS</c:v>
                </c:pt>
                <c:pt idx="5">
                  <c:v>Rough MOORA</c:v>
                </c:pt>
                <c:pt idx="6">
                  <c:v>Rough CODAS</c:v>
                </c:pt>
                <c:pt idx="7">
                  <c:v>Rough SAW</c:v>
                </c:pt>
                <c:pt idx="8">
                  <c:v>AV</c:v>
                </c:pt>
              </c:strCache>
            </c:strRef>
          </c:cat>
          <c:val>
            <c:numRef>
              <c:f>'SCC and WS ranks CA'!$R$23:$Z$23</c:f>
              <c:numCache>
                <c:formatCode>0.000</c:formatCode>
                <c:ptCount val="9"/>
                <c:pt idx="0">
                  <c:v>0.89583333333333337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0.89583333333333337</c:v>
                </c:pt>
                <c:pt idx="5">
                  <c:v>1</c:v>
                </c:pt>
                <c:pt idx="6">
                  <c:v>1</c:v>
                </c:pt>
                <c:pt idx="7">
                  <c:v>0.89583333333333337</c:v>
                </c:pt>
                <c:pt idx="8">
                  <c:v>0.9609375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C95-4D12-87E6-948B20583FD3}"/>
            </c:ext>
          </c:extLst>
        </c:ser>
        <c:ser>
          <c:idx val="7"/>
          <c:order val="7"/>
          <c:tx>
            <c:strRef>
              <c:f>'SCC and WS ranks CA'!$Q$24</c:f>
              <c:strCache>
                <c:ptCount val="1"/>
                <c:pt idx="0">
                  <c:v>Rough SAW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'SCC and WS ranks CA'!$R$16:$Z$16</c:f>
              <c:strCache>
                <c:ptCount val="9"/>
                <c:pt idx="0">
                  <c:v>Rough WISP</c:v>
                </c:pt>
                <c:pt idx="1">
                  <c:v>Rough MARCOS</c:v>
                </c:pt>
                <c:pt idx="2">
                  <c:v>Rough ARAS</c:v>
                </c:pt>
                <c:pt idx="3">
                  <c:v>Rough COPRAS</c:v>
                </c:pt>
                <c:pt idx="4">
                  <c:v>Rough TOPSIS</c:v>
                </c:pt>
                <c:pt idx="5">
                  <c:v>Rough MOORA</c:v>
                </c:pt>
                <c:pt idx="6">
                  <c:v>Rough CODAS</c:v>
                </c:pt>
                <c:pt idx="7">
                  <c:v>Rough SAW</c:v>
                </c:pt>
                <c:pt idx="8">
                  <c:v>AV</c:v>
                </c:pt>
              </c:strCache>
            </c:strRef>
          </c:cat>
          <c:val>
            <c:numRef>
              <c:f>'SCC and WS ranks CA'!$R$24:$Z$24</c:f>
              <c:numCache>
                <c:formatCode>0.000</c:formatCode>
                <c:ptCount val="9"/>
                <c:pt idx="0">
                  <c:v>1</c:v>
                </c:pt>
                <c:pt idx="1">
                  <c:v>0.89583333333333337</c:v>
                </c:pt>
                <c:pt idx="2">
                  <c:v>0.89583333333333337</c:v>
                </c:pt>
                <c:pt idx="3">
                  <c:v>0.89583333333333337</c:v>
                </c:pt>
                <c:pt idx="4">
                  <c:v>1</c:v>
                </c:pt>
                <c:pt idx="5">
                  <c:v>0.89583333333333337</c:v>
                </c:pt>
                <c:pt idx="6">
                  <c:v>0.89583333333333337</c:v>
                </c:pt>
                <c:pt idx="7">
                  <c:v>1</c:v>
                </c:pt>
                <c:pt idx="8">
                  <c:v>0.93489583333333326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C95-4D12-87E6-948B20583FD3}"/>
            </c:ext>
          </c:extLst>
        </c:ser>
        <c:ser>
          <c:idx val="8"/>
          <c:order val="8"/>
          <c:tx>
            <c:strRef>
              <c:f>'SCC and WS ranks CA'!$Q$25</c:f>
              <c:strCache>
                <c:ptCount val="1"/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'SCC and WS ranks CA'!$R$16:$Z$16</c:f>
              <c:strCache>
                <c:ptCount val="9"/>
                <c:pt idx="0">
                  <c:v>Rough WISP</c:v>
                </c:pt>
                <c:pt idx="1">
                  <c:v>Rough MARCOS</c:v>
                </c:pt>
                <c:pt idx="2">
                  <c:v>Rough ARAS</c:v>
                </c:pt>
                <c:pt idx="3">
                  <c:v>Rough COPRAS</c:v>
                </c:pt>
                <c:pt idx="4">
                  <c:v>Rough TOPSIS</c:v>
                </c:pt>
                <c:pt idx="5">
                  <c:v>Rough MOORA</c:v>
                </c:pt>
                <c:pt idx="6">
                  <c:v>Rough CODAS</c:v>
                </c:pt>
                <c:pt idx="7">
                  <c:v>Rough SAW</c:v>
                </c:pt>
                <c:pt idx="8">
                  <c:v>AV</c:v>
                </c:pt>
              </c:strCache>
            </c:strRef>
          </c:cat>
          <c:val>
            <c:numRef>
              <c:f>'SCC and WS ranks CA'!$R$25:$Z$25</c:f>
              <c:numCache>
                <c:formatCode>General</c:formatCode>
                <c:ptCount val="9"/>
                <c:pt idx="8" formatCode="0.000">
                  <c:v>0.95117187499999989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C95-4D12-87E6-948B20583F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06439136"/>
        <c:axId val="606435856"/>
        <c:axId val="0"/>
      </c:bar3DChart>
      <c:catAx>
        <c:axId val="60643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sr-Latn-RS"/>
          </a:p>
        </c:txPr>
        <c:crossAx val="606435856"/>
        <c:crosses val="autoZero"/>
        <c:auto val="1"/>
        <c:lblAlgn val="ctr"/>
        <c:lblOffset val="100"/>
        <c:noMultiLvlLbl val="0"/>
      </c:catAx>
      <c:valAx>
        <c:axId val="606435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sr-Latn-RS"/>
          </a:p>
        </c:txPr>
        <c:crossAx val="60643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sr-Latn-R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surface3DChart>
        <c:wireframe val="0"/>
        <c:ser>
          <c:idx val="0"/>
          <c:order val="0"/>
          <c:tx>
            <c:strRef>
              <c:f>'SCC and WS ranks SA'!$AJ$12</c:f>
              <c:strCache>
                <c:ptCount val="1"/>
                <c:pt idx="0">
                  <c:v>SCC</c:v>
                </c:pt>
              </c:strCache>
            </c:strRef>
          </c:tx>
          <c:spPr>
            <a:solidFill>
              <a:schemeClr val="accent1"/>
            </a:solidFill>
            <a:ln/>
            <a:effectLst/>
            <a:sp3d/>
          </c:spPr>
          <c:cat>
            <c:strRef>
              <c:f>'SCC and WS ranks SA'!$AK$11:$BP$11</c:f>
              <c:strCache>
                <c:ptCount val="32"/>
                <c:pt idx="0">
                  <c:v>SET 1</c:v>
                </c:pt>
                <c:pt idx="1">
                  <c:v>SET 2</c:v>
                </c:pt>
                <c:pt idx="2">
                  <c:v>SET 3</c:v>
                </c:pt>
                <c:pt idx="3">
                  <c:v>SET 4</c:v>
                </c:pt>
                <c:pt idx="4">
                  <c:v>SET 5</c:v>
                </c:pt>
                <c:pt idx="5">
                  <c:v>SET 6</c:v>
                </c:pt>
                <c:pt idx="6">
                  <c:v>SET 7</c:v>
                </c:pt>
                <c:pt idx="7">
                  <c:v>SET 8</c:v>
                </c:pt>
                <c:pt idx="8">
                  <c:v>SET 9</c:v>
                </c:pt>
                <c:pt idx="9">
                  <c:v>SET 10</c:v>
                </c:pt>
                <c:pt idx="10">
                  <c:v>SET 11</c:v>
                </c:pt>
                <c:pt idx="11">
                  <c:v>SET 12</c:v>
                </c:pt>
                <c:pt idx="12">
                  <c:v>SET 13</c:v>
                </c:pt>
                <c:pt idx="13">
                  <c:v>SET 14</c:v>
                </c:pt>
                <c:pt idx="14">
                  <c:v>SET 15</c:v>
                </c:pt>
                <c:pt idx="15">
                  <c:v>SET 16</c:v>
                </c:pt>
                <c:pt idx="16">
                  <c:v>SET 17</c:v>
                </c:pt>
                <c:pt idx="17">
                  <c:v>SET 18</c:v>
                </c:pt>
                <c:pt idx="18">
                  <c:v>SET 19</c:v>
                </c:pt>
                <c:pt idx="19">
                  <c:v>SET 20</c:v>
                </c:pt>
                <c:pt idx="20">
                  <c:v>SET 21</c:v>
                </c:pt>
                <c:pt idx="21">
                  <c:v>SET 22</c:v>
                </c:pt>
                <c:pt idx="22">
                  <c:v>SET 23</c:v>
                </c:pt>
                <c:pt idx="23">
                  <c:v>SET 24</c:v>
                </c:pt>
                <c:pt idx="24">
                  <c:v>SET 25</c:v>
                </c:pt>
                <c:pt idx="25">
                  <c:v>SET 26</c:v>
                </c:pt>
                <c:pt idx="26">
                  <c:v>SET 27</c:v>
                </c:pt>
                <c:pt idx="27">
                  <c:v>SET 28</c:v>
                </c:pt>
                <c:pt idx="28">
                  <c:v>SET 29</c:v>
                </c:pt>
                <c:pt idx="29">
                  <c:v>SET 30</c:v>
                </c:pt>
                <c:pt idx="30">
                  <c:v>AV</c:v>
                </c:pt>
                <c:pt idx="31">
                  <c:v>MIN</c:v>
                </c:pt>
              </c:strCache>
            </c:strRef>
          </c:cat>
          <c:val>
            <c:numRef>
              <c:f>'SCC and WS ranks SA'!$AK$12:$BP$12</c:f>
              <c:numCache>
                <c:formatCode>0.000</c:formatCode>
                <c:ptCount val="32"/>
                <c:pt idx="0">
                  <c:v>1</c:v>
                </c:pt>
                <c:pt idx="1">
                  <c:v>1</c:v>
                </c:pt>
                <c:pt idx="2">
                  <c:v>0.94285714285714284</c:v>
                </c:pt>
                <c:pt idx="3">
                  <c:v>0.94285714285714284</c:v>
                </c:pt>
                <c:pt idx="4">
                  <c:v>0.82857142857142851</c:v>
                </c:pt>
                <c:pt idx="5">
                  <c:v>0.82857142857142851</c:v>
                </c:pt>
                <c:pt idx="6">
                  <c:v>0.65714285714285714</c:v>
                </c:pt>
                <c:pt idx="7">
                  <c:v>0.65714285714285714</c:v>
                </c:pt>
                <c:pt idx="8">
                  <c:v>0.65714285714285714</c:v>
                </c:pt>
                <c:pt idx="9">
                  <c:v>0.31428571428571428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0.97142857142857142</c:v>
                </c:pt>
                <c:pt idx="16">
                  <c:v>0.94285714285714284</c:v>
                </c:pt>
                <c:pt idx="17">
                  <c:v>0.94285714285714284</c:v>
                </c:pt>
                <c:pt idx="18">
                  <c:v>0.94285714285714284</c:v>
                </c:pt>
                <c:pt idx="19">
                  <c:v>0.94285714285714284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0.91904761904761911</c:v>
                </c:pt>
                <c:pt idx="31">
                  <c:v>0.31428571428571428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CA-4516-977A-A1344973D262}"/>
            </c:ext>
          </c:extLst>
        </c:ser>
        <c:ser>
          <c:idx val="1"/>
          <c:order val="1"/>
          <c:tx>
            <c:strRef>
              <c:f>'SCC and WS ranks SA'!$AJ$13</c:f>
              <c:strCache>
                <c:ptCount val="1"/>
                <c:pt idx="0">
                  <c:v>WS</c:v>
                </c:pt>
              </c:strCache>
            </c:strRef>
          </c:tx>
          <c:spPr>
            <a:solidFill>
              <a:schemeClr val="accent2"/>
            </a:solidFill>
            <a:ln/>
            <a:effectLst/>
            <a:sp3d/>
          </c:spPr>
          <c:cat>
            <c:strRef>
              <c:f>'SCC and WS ranks SA'!$AK$11:$BP$11</c:f>
              <c:strCache>
                <c:ptCount val="32"/>
                <c:pt idx="0">
                  <c:v>SET 1</c:v>
                </c:pt>
                <c:pt idx="1">
                  <c:v>SET 2</c:v>
                </c:pt>
                <c:pt idx="2">
                  <c:v>SET 3</c:v>
                </c:pt>
                <c:pt idx="3">
                  <c:v>SET 4</c:v>
                </c:pt>
                <c:pt idx="4">
                  <c:v>SET 5</c:v>
                </c:pt>
                <c:pt idx="5">
                  <c:v>SET 6</c:v>
                </c:pt>
                <c:pt idx="6">
                  <c:v>SET 7</c:v>
                </c:pt>
                <c:pt idx="7">
                  <c:v>SET 8</c:v>
                </c:pt>
                <c:pt idx="8">
                  <c:v>SET 9</c:v>
                </c:pt>
                <c:pt idx="9">
                  <c:v>SET 10</c:v>
                </c:pt>
                <c:pt idx="10">
                  <c:v>SET 11</c:v>
                </c:pt>
                <c:pt idx="11">
                  <c:v>SET 12</c:v>
                </c:pt>
                <c:pt idx="12">
                  <c:v>SET 13</c:v>
                </c:pt>
                <c:pt idx="13">
                  <c:v>SET 14</c:v>
                </c:pt>
                <c:pt idx="14">
                  <c:v>SET 15</c:v>
                </c:pt>
                <c:pt idx="15">
                  <c:v>SET 16</c:v>
                </c:pt>
                <c:pt idx="16">
                  <c:v>SET 17</c:v>
                </c:pt>
                <c:pt idx="17">
                  <c:v>SET 18</c:v>
                </c:pt>
                <c:pt idx="18">
                  <c:v>SET 19</c:v>
                </c:pt>
                <c:pt idx="19">
                  <c:v>SET 20</c:v>
                </c:pt>
                <c:pt idx="20">
                  <c:v>SET 21</c:v>
                </c:pt>
                <c:pt idx="21">
                  <c:v>SET 22</c:v>
                </c:pt>
                <c:pt idx="22">
                  <c:v>SET 23</c:v>
                </c:pt>
                <c:pt idx="23">
                  <c:v>SET 24</c:v>
                </c:pt>
                <c:pt idx="24">
                  <c:v>SET 25</c:v>
                </c:pt>
                <c:pt idx="25">
                  <c:v>SET 26</c:v>
                </c:pt>
                <c:pt idx="26">
                  <c:v>SET 27</c:v>
                </c:pt>
                <c:pt idx="27">
                  <c:v>SET 28</c:v>
                </c:pt>
                <c:pt idx="28">
                  <c:v>SET 29</c:v>
                </c:pt>
                <c:pt idx="29">
                  <c:v>SET 30</c:v>
                </c:pt>
                <c:pt idx="30">
                  <c:v>AV</c:v>
                </c:pt>
                <c:pt idx="31">
                  <c:v>MIN</c:v>
                </c:pt>
              </c:strCache>
            </c:strRef>
          </c:cat>
          <c:val>
            <c:numRef>
              <c:f>'SCC and WS ranks SA'!$AK$13:$BP$13</c:f>
              <c:numCache>
                <c:formatCode>0.000</c:formatCode>
                <c:ptCount val="32"/>
                <c:pt idx="0">
                  <c:v>1</c:v>
                </c:pt>
                <c:pt idx="1">
                  <c:v>1</c:v>
                </c:pt>
                <c:pt idx="2">
                  <c:v>0.9375</c:v>
                </c:pt>
                <c:pt idx="3">
                  <c:v>0.9375</c:v>
                </c:pt>
                <c:pt idx="4">
                  <c:v>0.85416666666666674</c:v>
                </c:pt>
                <c:pt idx="5">
                  <c:v>0.85416666666666674</c:v>
                </c:pt>
                <c:pt idx="6">
                  <c:v>0.73333333333333339</c:v>
                </c:pt>
                <c:pt idx="7">
                  <c:v>0.73333333333333339</c:v>
                </c:pt>
                <c:pt idx="8">
                  <c:v>0.73333333333333339</c:v>
                </c:pt>
                <c:pt idx="9">
                  <c:v>0.64375000000000004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0.95833333333333337</c:v>
                </c:pt>
                <c:pt idx="16">
                  <c:v>0.89583333333333337</c:v>
                </c:pt>
                <c:pt idx="17">
                  <c:v>0.89583333333333337</c:v>
                </c:pt>
                <c:pt idx="18">
                  <c:v>0.89583333333333337</c:v>
                </c:pt>
                <c:pt idx="19">
                  <c:v>0.89583333333333337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0.93229166666666663</c:v>
                </c:pt>
                <c:pt idx="31">
                  <c:v>0.64375000000000004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CA-4516-977A-A1344973D262}"/>
            </c:ext>
          </c:extLst>
        </c:ser>
        <c:bandFmts>
          <c:bandFmt>
            <c:idx val="0"/>
            <c:spPr>
              <a:solidFill>
                <a:schemeClr val="accent1"/>
              </a:solidFill>
              <a:ln/>
              <a:effectLst/>
              <a:sp3d/>
            </c:spPr>
          </c:bandFmt>
          <c:bandFmt>
            <c:idx val="1"/>
            <c:spPr>
              <a:solidFill>
                <a:schemeClr val="accent2"/>
              </a:solidFill>
              <a:ln/>
              <a:effectLst/>
              <a:sp3d/>
            </c:spPr>
          </c:bandFmt>
          <c:bandFmt>
            <c:idx val="2"/>
            <c:spPr>
              <a:solidFill>
                <a:schemeClr val="accent3"/>
              </a:solidFill>
              <a:ln/>
              <a:effectLst/>
              <a:sp3d/>
            </c:spPr>
          </c:bandFmt>
          <c:bandFmt>
            <c:idx val="3"/>
            <c:spPr>
              <a:solidFill>
                <a:schemeClr val="accent4"/>
              </a:solidFill>
              <a:ln/>
              <a:effectLst/>
              <a:sp3d/>
            </c:spPr>
          </c:bandFmt>
          <c:bandFmt>
            <c:idx val="4"/>
            <c:spPr>
              <a:solidFill>
                <a:schemeClr val="accent5"/>
              </a:solidFill>
              <a:ln/>
              <a:effectLst/>
              <a:sp3d/>
            </c:spPr>
          </c:bandFmt>
          <c:bandFmt>
            <c:idx val="5"/>
            <c:spPr>
              <a:solidFill>
                <a:schemeClr val="accent6"/>
              </a:solidFill>
              <a:ln/>
              <a:effectLst/>
              <a:sp3d/>
            </c:spPr>
          </c:bandFmt>
          <c:bandFmt>
            <c:idx val="6"/>
            <c:spPr>
              <a:solidFill>
                <a:schemeClr val="accent1">
                  <a:lumMod val="60000"/>
                </a:schemeClr>
              </a:solidFill>
              <a:ln/>
              <a:effectLst/>
              <a:sp3d/>
            </c:spPr>
          </c:bandFmt>
          <c:bandFmt>
            <c:idx val="7"/>
            <c:spPr>
              <a:solidFill>
                <a:schemeClr val="accent2">
                  <a:lumMod val="60000"/>
                </a:schemeClr>
              </a:solidFill>
              <a:ln/>
              <a:effectLst/>
              <a:sp3d/>
            </c:spPr>
          </c:bandFmt>
          <c:bandFmt>
            <c:idx val="8"/>
            <c:spPr>
              <a:solidFill>
                <a:schemeClr val="accent3">
                  <a:lumMod val="60000"/>
                </a:schemeClr>
              </a:solidFill>
              <a:ln/>
              <a:effectLst/>
              <a:sp3d/>
            </c:spPr>
          </c:bandFmt>
          <c:bandFmt>
            <c:idx val="9"/>
            <c:spPr>
              <a:solidFill>
                <a:schemeClr val="accent4">
                  <a:lumMod val="60000"/>
                </a:schemeClr>
              </a:solidFill>
              <a:ln/>
              <a:effectLst/>
              <a:sp3d/>
            </c:spPr>
          </c:bandFmt>
          <c:bandFmt>
            <c:idx val="10"/>
            <c:spPr>
              <a:solidFill>
                <a:schemeClr val="accent5">
                  <a:lumMod val="60000"/>
                </a:schemeClr>
              </a:solidFill>
              <a:ln/>
              <a:effectLst/>
              <a:sp3d/>
            </c:spPr>
          </c:bandFmt>
          <c:bandFmt>
            <c:idx val="11"/>
            <c:spPr>
              <a:solidFill>
                <a:schemeClr val="accent6">
                  <a:lumMod val="60000"/>
                </a:schemeClr>
              </a:solidFill>
              <a:ln/>
              <a:effectLst/>
              <a:sp3d/>
            </c:spPr>
          </c:bandFmt>
          <c:bandFmt>
            <c:idx val="12"/>
            <c:spPr>
              <a:solidFill>
                <a:schemeClr val="accent1">
                  <a:lumMod val="80000"/>
                  <a:lumOff val="20000"/>
                </a:schemeClr>
              </a:solidFill>
              <a:ln/>
              <a:effectLst/>
              <a:sp3d/>
            </c:spPr>
          </c:bandFmt>
          <c:bandFmt>
            <c:idx val="13"/>
            <c:spPr>
              <a:solidFill>
                <a:schemeClr val="accent2">
                  <a:lumMod val="80000"/>
                  <a:lumOff val="20000"/>
                </a:schemeClr>
              </a:solidFill>
              <a:ln/>
              <a:effectLst/>
              <a:sp3d/>
            </c:spPr>
          </c:bandFmt>
          <c:bandFmt>
            <c:idx val="14"/>
            <c:spPr>
              <a:solidFill>
                <a:schemeClr val="accent3">
                  <a:lumMod val="80000"/>
                  <a:lumOff val="20000"/>
                </a:schemeClr>
              </a:solidFill>
              <a:ln/>
              <a:effectLst/>
              <a:sp3d/>
            </c:spPr>
          </c:bandFmt>
        </c:bandFmts>
        <c:axId val="597148048"/>
        <c:axId val="597146736"/>
        <c:axId val="644149536"/>
      </c:surface3DChart>
      <c:catAx>
        <c:axId val="597148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sr-Latn-RS"/>
          </a:p>
        </c:txPr>
        <c:crossAx val="597146736"/>
        <c:crosses val="autoZero"/>
        <c:auto val="1"/>
        <c:lblAlgn val="ctr"/>
        <c:lblOffset val="100"/>
        <c:noMultiLvlLbl val="0"/>
      </c:catAx>
      <c:valAx>
        <c:axId val="597146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sr-Latn-RS"/>
          </a:p>
        </c:txPr>
        <c:crossAx val="597148048"/>
        <c:crosses val="autoZero"/>
        <c:crossBetween val="midCat"/>
      </c:valAx>
      <c:serAx>
        <c:axId val="644149536"/>
        <c:scaling>
          <c:orientation val="minMax"/>
        </c:scaling>
        <c:delete val="1"/>
        <c:axPos val="b"/>
        <c:majorTickMark val="out"/>
        <c:minorTickMark val="none"/>
        <c:tickLblPos val="nextTo"/>
        <c:crossAx val="597146736"/>
        <c:crosses val="autoZero"/>
      </c:ser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sr-Latn-R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182880</xdr:colOff>
      <xdr:row>47</xdr:row>
      <xdr:rowOff>26670</xdr:rowOff>
    </xdr:from>
    <xdr:to>
      <xdr:col>20</xdr:col>
      <xdr:colOff>53340</xdr:colOff>
      <xdr:row>72</xdr:row>
      <xdr:rowOff>0</xdr:rowOff>
    </xdr:to>
    <xdr:graphicFrame macro="">
      <xdr:nvGraphicFramePr>
        <xdr:cNvPr id="2" name="Grafik 1">
          <a:extLst>
            <a:ext uri="{FF2B5EF4-FFF2-40B4-BE49-F238E27FC236}">
              <a16:creationId xmlns:a16="http://schemas.microsoft.com/office/drawing/2014/main" id="{CEAC3966-A968-B924-1308-FCA5F3EDC74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390525</xdr:colOff>
      <xdr:row>0</xdr:row>
      <xdr:rowOff>47625</xdr:rowOff>
    </xdr:from>
    <xdr:to>
      <xdr:col>33</xdr:col>
      <xdr:colOff>561975</xdr:colOff>
      <xdr:row>13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4ECFA25-28F4-4887-AF7A-EBBCFE4518C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514350</xdr:colOff>
      <xdr:row>15</xdr:row>
      <xdr:rowOff>0</xdr:rowOff>
    </xdr:from>
    <xdr:to>
      <xdr:col>34</xdr:col>
      <xdr:colOff>57150</xdr:colOff>
      <xdr:row>27</xdr:row>
      <xdr:rowOff>28575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133F172-11CB-4AEB-9CC7-B7157FF355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9524</xdr:colOff>
      <xdr:row>15</xdr:row>
      <xdr:rowOff>19050</xdr:rowOff>
    </xdr:from>
    <xdr:to>
      <xdr:col>57</xdr:col>
      <xdr:colOff>142875</xdr:colOff>
      <xdr:row>40</xdr:row>
      <xdr:rowOff>114300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A64709D-A215-4D19-B619-8C38B2591C2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AF28"/>
  <sheetViews>
    <sheetView tabSelected="1" workbookViewId="0">
      <selection activeCell="B22" sqref="B22"/>
    </sheetView>
  </sheetViews>
  <sheetFormatPr defaultRowHeight="14.4" x14ac:dyDescent="0.3"/>
  <cols>
    <col min="1" max="8" width="8.88671875" style="1"/>
    <col min="9" max="11" width="12" style="1" bestFit="1" customWidth="1"/>
    <col min="12" max="12" width="11" style="1" bestFit="1" customWidth="1"/>
    <col min="13" max="14" width="8.88671875" style="1"/>
    <col min="15" max="16" width="12.6640625" style="1" bestFit="1" customWidth="1"/>
    <col min="17" max="18" width="8.88671875" style="1"/>
    <col min="19" max="20" width="12" style="1" bestFit="1" customWidth="1"/>
    <col min="21" max="16384" width="8.88671875" style="1"/>
  </cols>
  <sheetData>
    <row r="3" spans="3:27" x14ac:dyDescent="0.3">
      <c r="D3" s="45" t="s">
        <v>140</v>
      </c>
      <c r="E3" s="45"/>
      <c r="F3" s="45" t="s">
        <v>140</v>
      </c>
      <c r="G3" s="45"/>
      <c r="H3" s="45" t="s">
        <v>140</v>
      </c>
      <c r="I3" s="45"/>
      <c r="J3" s="45" t="s">
        <v>140</v>
      </c>
      <c r="K3" s="45"/>
      <c r="L3" s="45" t="s">
        <v>140</v>
      </c>
      <c r="M3" s="45"/>
      <c r="N3" s="45" t="s">
        <v>140</v>
      </c>
      <c r="O3" s="45"/>
      <c r="P3" s="45" t="s">
        <v>140</v>
      </c>
      <c r="Q3" s="45"/>
      <c r="R3" s="45" t="s">
        <v>140</v>
      </c>
      <c r="S3" s="45"/>
      <c r="T3" s="45" t="s">
        <v>140</v>
      </c>
      <c r="U3" s="45"/>
      <c r="V3" s="45" t="s">
        <v>141</v>
      </c>
      <c r="W3" s="45"/>
      <c r="X3" s="45" t="s">
        <v>141</v>
      </c>
      <c r="Y3" s="45"/>
      <c r="Z3" s="45" t="s">
        <v>141</v>
      </c>
      <c r="AA3" s="45"/>
    </row>
    <row r="4" spans="3:27" x14ac:dyDescent="0.3">
      <c r="C4" s="2"/>
      <c r="D4" s="46" t="s">
        <v>139</v>
      </c>
      <c r="E4" s="47"/>
      <c r="F4" s="46" t="s">
        <v>142</v>
      </c>
      <c r="G4" s="47"/>
      <c r="H4" s="46" t="s">
        <v>143</v>
      </c>
      <c r="I4" s="47"/>
      <c r="J4" s="46" t="s">
        <v>144</v>
      </c>
      <c r="K4" s="47"/>
      <c r="L4" s="46" t="s">
        <v>145</v>
      </c>
      <c r="M4" s="47"/>
      <c r="N4" s="46" t="s">
        <v>146</v>
      </c>
      <c r="O4" s="47"/>
      <c r="P4" s="46" t="s">
        <v>147</v>
      </c>
      <c r="Q4" s="47"/>
      <c r="R4" s="46" t="s">
        <v>148</v>
      </c>
      <c r="S4" s="47"/>
      <c r="T4" s="46" t="s">
        <v>0</v>
      </c>
      <c r="U4" s="47"/>
      <c r="V4" s="46" t="s">
        <v>151</v>
      </c>
      <c r="W4" s="47"/>
      <c r="X4" s="46" t="s">
        <v>149</v>
      </c>
      <c r="Y4" s="47"/>
      <c r="Z4" s="46" t="s">
        <v>150</v>
      </c>
      <c r="AA4" s="47"/>
    </row>
    <row r="5" spans="3:27" x14ac:dyDescent="0.3">
      <c r="C5" s="2" t="s">
        <v>1</v>
      </c>
      <c r="D5" s="2">
        <v>7.367</v>
      </c>
      <c r="E5" s="2">
        <v>8.3469999999999995</v>
      </c>
      <c r="F5" s="2">
        <v>8.0820000000000007</v>
      </c>
      <c r="G5" s="2">
        <v>8.49</v>
      </c>
      <c r="H5" s="2">
        <v>5.633</v>
      </c>
      <c r="I5" s="2">
        <v>7.2549999999999999</v>
      </c>
      <c r="J5" s="2">
        <v>5.9790000000000001</v>
      </c>
      <c r="K5" s="2">
        <v>7.4489999999999998</v>
      </c>
      <c r="L5" s="2">
        <v>3.9590000000000001</v>
      </c>
      <c r="M5" s="2">
        <v>6.8979999999999997</v>
      </c>
      <c r="N5" s="2">
        <v>8.3260000000000005</v>
      </c>
      <c r="O5" s="2">
        <v>8.8160000000000007</v>
      </c>
      <c r="P5" s="2">
        <v>7.7839999999999998</v>
      </c>
      <c r="Q5" s="2">
        <v>8.4960000000000004</v>
      </c>
      <c r="R5" s="2">
        <v>8.0820000000000007</v>
      </c>
      <c r="S5" s="2">
        <v>8.49</v>
      </c>
      <c r="T5" s="2">
        <v>8.0820000000000007</v>
      </c>
      <c r="U5" s="2">
        <v>8.49</v>
      </c>
      <c r="V5" s="2">
        <v>4.87</v>
      </c>
      <c r="W5" s="2">
        <v>7.4690000000000003</v>
      </c>
      <c r="X5" s="2">
        <v>8.3260000000000005</v>
      </c>
      <c r="Y5" s="2">
        <v>8.8160000000000007</v>
      </c>
      <c r="Z5" s="2">
        <v>8.1839999999999993</v>
      </c>
      <c r="AA5" s="2">
        <v>8.6739999999999995</v>
      </c>
    </row>
    <row r="6" spans="3:27" x14ac:dyDescent="0.3">
      <c r="C6" s="2" t="s">
        <v>2</v>
      </c>
      <c r="D6" s="2">
        <v>5.306</v>
      </c>
      <c r="E6" s="2">
        <v>7.2649999999999997</v>
      </c>
      <c r="F6" s="2">
        <v>5.9790000000000001</v>
      </c>
      <c r="G6" s="2">
        <v>7.4489999999999998</v>
      </c>
      <c r="H6" s="2">
        <v>3.5</v>
      </c>
      <c r="I6" s="2">
        <v>6.3929999999999998</v>
      </c>
      <c r="J6" s="2">
        <v>6.6120000000000001</v>
      </c>
      <c r="K6" s="2">
        <v>7.944</v>
      </c>
      <c r="L6" s="2">
        <v>7.3259999999999996</v>
      </c>
      <c r="M6" s="2">
        <v>7.8159999999999998</v>
      </c>
      <c r="N6" s="2">
        <v>5.6040000000000001</v>
      </c>
      <c r="O6" s="2">
        <v>7.3369999999999997</v>
      </c>
      <c r="P6" s="2">
        <v>5.2039999999999997</v>
      </c>
      <c r="Q6" s="2">
        <v>7.577</v>
      </c>
      <c r="R6" s="2">
        <v>6.306</v>
      </c>
      <c r="S6" s="2">
        <v>8.2650000000000006</v>
      </c>
      <c r="T6" s="2">
        <v>5</v>
      </c>
      <c r="U6" s="2">
        <v>7.0860000000000003</v>
      </c>
      <c r="V6" s="2">
        <v>2.782</v>
      </c>
      <c r="W6" s="2">
        <v>4.335</v>
      </c>
      <c r="X6" s="2">
        <v>6.02</v>
      </c>
      <c r="Y6" s="2">
        <v>6.2649999999999997</v>
      </c>
      <c r="Z6" s="2">
        <v>6.0209999999999999</v>
      </c>
      <c r="AA6" s="2">
        <v>6.8369999999999997</v>
      </c>
    </row>
    <row r="7" spans="3:27" x14ac:dyDescent="0.3">
      <c r="C7" s="2" t="s">
        <v>3</v>
      </c>
      <c r="D7" s="2">
        <v>3.367</v>
      </c>
      <c r="E7" s="2">
        <v>4.3470000000000004</v>
      </c>
      <c r="F7" s="2">
        <v>5.367</v>
      </c>
      <c r="G7" s="2">
        <v>6.3470000000000004</v>
      </c>
      <c r="H7" s="2">
        <v>5.1630000000000003</v>
      </c>
      <c r="I7" s="2">
        <v>5.9790000000000001</v>
      </c>
      <c r="J7" s="2">
        <v>5.5510000000000002</v>
      </c>
      <c r="K7" s="2">
        <v>7.0209999999999999</v>
      </c>
      <c r="L7" s="2">
        <v>4.718</v>
      </c>
      <c r="M7" s="2">
        <v>6.7350000000000003</v>
      </c>
      <c r="N7" s="2">
        <v>4.859</v>
      </c>
      <c r="O7" s="2">
        <v>6.0140000000000002</v>
      </c>
      <c r="P7" s="2">
        <v>3.706</v>
      </c>
      <c r="Q7" s="2">
        <v>5.5350000000000001</v>
      </c>
      <c r="R7" s="2">
        <v>5.3159999999999998</v>
      </c>
      <c r="S7" s="2">
        <v>6.1269999999999998</v>
      </c>
      <c r="T7" s="2">
        <v>5.3259999999999996</v>
      </c>
      <c r="U7" s="2">
        <v>5.8159999999999998</v>
      </c>
      <c r="V7" s="2">
        <v>3.3370000000000002</v>
      </c>
      <c r="W7" s="2">
        <v>4.4390000000000001</v>
      </c>
      <c r="X7" s="2">
        <v>5.0819999999999999</v>
      </c>
      <c r="Y7" s="2">
        <v>5.49</v>
      </c>
      <c r="Z7" s="2">
        <v>6.0819999999999999</v>
      </c>
      <c r="AA7" s="2">
        <v>6.49</v>
      </c>
    </row>
    <row r="8" spans="3:27" x14ac:dyDescent="0.3">
      <c r="C8" s="2" t="s">
        <v>4</v>
      </c>
      <c r="D8" s="2">
        <v>4.306</v>
      </c>
      <c r="E8" s="2">
        <v>6.2649999999999997</v>
      </c>
      <c r="F8" s="2">
        <v>5.66</v>
      </c>
      <c r="G8" s="2">
        <v>7.51</v>
      </c>
      <c r="H8" s="2">
        <v>7.0819999999999999</v>
      </c>
      <c r="I8" s="2">
        <v>7.49</v>
      </c>
      <c r="J8" s="2">
        <v>6.3259999999999996</v>
      </c>
      <c r="K8" s="2">
        <v>6.8159999999999998</v>
      </c>
      <c r="L8" s="2">
        <v>5.3540000000000001</v>
      </c>
      <c r="M8" s="2">
        <v>6.9870000000000001</v>
      </c>
      <c r="N8" s="2">
        <v>4.7839999999999998</v>
      </c>
      <c r="O8" s="2">
        <v>5.4960000000000004</v>
      </c>
      <c r="P8" s="2">
        <v>3.9780000000000002</v>
      </c>
      <c r="Q8" s="2">
        <v>6.8390000000000004</v>
      </c>
      <c r="R8" s="2">
        <v>4.7350000000000003</v>
      </c>
      <c r="S8" s="2">
        <v>6.694</v>
      </c>
      <c r="T8" s="2">
        <v>4.5640000000000001</v>
      </c>
      <c r="U8" s="2">
        <v>6.5350000000000001</v>
      </c>
      <c r="V8" s="2">
        <v>3.8330000000000002</v>
      </c>
      <c r="W8" s="2">
        <v>5.2770000000000001</v>
      </c>
      <c r="X8" s="2">
        <v>3.3260000000000001</v>
      </c>
      <c r="Y8" s="2">
        <v>3.8159999999999998</v>
      </c>
      <c r="Z8" s="2">
        <v>5.51</v>
      </c>
      <c r="AA8" s="2">
        <v>5.9180000000000001</v>
      </c>
    </row>
    <row r="9" spans="3:27" x14ac:dyDescent="0.3">
      <c r="C9" s="2" t="s">
        <v>5</v>
      </c>
      <c r="D9" s="2">
        <v>5.367</v>
      </c>
      <c r="E9" s="2">
        <v>6.3470000000000004</v>
      </c>
      <c r="F9" s="2">
        <v>5.367</v>
      </c>
      <c r="G9" s="2">
        <v>6.3470000000000004</v>
      </c>
      <c r="H9" s="2">
        <v>7.02</v>
      </c>
      <c r="I9" s="2">
        <v>7.2649999999999997</v>
      </c>
      <c r="J9" s="2">
        <v>6.1840000000000002</v>
      </c>
      <c r="K9" s="2">
        <v>6.6740000000000004</v>
      </c>
      <c r="L9" s="2">
        <v>6.1840000000000002</v>
      </c>
      <c r="M9" s="2">
        <v>6.6740000000000004</v>
      </c>
      <c r="N9" s="2">
        <v>4.859</v>
      </c>
      <c r="O9" s="2">
        <v>6.0140000000000002</v>
      </c>
      <c r="P9" s="2">
        <v>4.633</v>
      </c>
      <c r="Q9" s="2">
        <v>7.0819999999999999</v>
      </c>
      <c r="R9" s="2">
        <v>5.306</v>
      </c>
      <c r="S9" s="2">
        <v>7.2649999999999997</v>
      </c>
      <c r="T9" s="2">
        <v>4.306</v>
      </c>
      <c r="U9" s="2">
        <v>6.2649999999999997</v>
      </c>
      <c r="V9" s="2">
        <v>4.4690000000000003</v>
      </c>
      <c r="W9" s="2">
        <v>6.0529999999999999</v>
      </c>
      <c r="X9" s="2">
        <v>3.7040000000000002</v>
      </c>
      <c r="Y9" s="2">
        <v>4.8499999999999996</v>
      </c>
      <c r="Z9" s="2">
        <v>5.3259999999999996</v>
      </c>
      <c r="AA9" s="2">
        <v>5.8159999999999998</v>
      </c>
    </row>
    <row r="10" spans="3:27" x14ac:dyDescent="0.3">
      <c r="C10" s="2" t="s">
        <v>6</v>
      </c>
      <c r="D10" s="2">
        <v>4.327</v>
      </c>
      <c r="E10" s="2">
        <v>5.9589999999999996</v>
      </c>
      <c r="F10" s="2">
        <v>4.3840000000000003</v>
      </c>
      <c r="G10" s="2">
        <v>5.891</v>
      </c>
      <c r="H10" s="2">
        <v>5.0819999999999999</v>
      </c>
      <c r="I10" s="2">
        <v>5.694</v>
      </c>
      <c r="J10" s="2">
        <v>4.327</v>
      </c>
      <c r="K10" s="2">
        <v>5.9589999999999996</v>
      </c>
      <c r="L10" s="2">
        <v>3.633</v>
      </c>
      <c r="M10" s="2">
        <v>5.2549999999999999</v>
      </c>
      <c r="N10" s="2">
        <v>4.7839999999999998</v>
      </c>
      <c r="O10" s="2">
        <v>5.4960000000000004</v>
      </c>
      <c r="P10" s="2">
        <v>4.2450000000000001</v>
      </c>
      <c r="Q10" s="2">
        <v>5.4690000000000003</v>
      </c>
      <c r="R10" s="2">
        <v>5.1630000000000003</v>
      </c>
      <c r="S10" s="2">
        <v>5.9790000000000001</v>
      </c>
      <c r="T10" s="2">
        <v>5.0819999999999999</v>
      </c>
      <c r="U10" s="2">
        <v>5.49</v>
      </c>
      <c r="V10" s="2">
        <v>5.048</v>
      </c>
      <c r="W10" s="2">
        <v>6.8949999999999996</v>
      </c>
      <c r="X10" s="2">
        <v>3.1840000000000002</v>
      </c>
      <c r="Y10" s="2">
        <v>3.6739999999999999</v>
      </c>
      <c r="Z10" s="2">
        <v>4.367</v>
      </c>
      <c r="AA10" s="2">
        <v>5.3470000000000004</v>
      </c>
    </row>
    <row r="11" spans="3:27" x14ac:dyDescent="0.3">
      <c r="D11" s="1">
        <f>MAX(D5:D10)</f>
        <v>7.367</v>
      </c>
      <c r="E11" s="1">
        <f t="shared" ref="E11:AA11" si="0">MAX(E5:E10)</f>
        <v>8.3469999999999995</v>
      </c>
      <c r="F11" s="1">
        <f t="shared" si="0"/>
        <v>8.0820000000000007</v>
      </c>
      <c r="G11" s="1">
        <f t="shared" si="0"/>
        <v>8.49</v>
      </c>
      <c r="H11" s="1">
        <f t="shared" si="0"/>
        <v>7.0819999999999999</v>
      </c>
      <c r="I11" s="1">
        <f t="shared" si="0"/>
        <v>7.49</v>
      </c>
      <c r="J11" s="1">
        <f t="shared" si="0"/>
        <v>6.6120000000000001</v>
      </c>
      <c r="K11" s="1">
        <f t="shared" si="0"/>
        <v>7.944</v>
      </c>
      <c r="L11" s="1">
        <f t="shared" si="0"/>
        <v>7.3259999999999996</v>
      </c>
      <c r="M11" s="1">
        <f t="shared" si="0"/>
        <v>7.8159999999999998</v>
      </c>
      <c r="N11" s="1">
        <f t="shared" si="0"/>
        <v>8.3260000000000005</v>
      </c>
      <c r="O11" s="1">
        <f t="shared" si="0"/>
        <v>8.8160000000000007</v>
      </c>
      <c r="P11" s="1">
        <f t="shared" si="0"/>
        <v>7.7839999999999998</v>
      </c>
      <c r="Q11" s="1">
        <f t="shared" si="0"/>
        <v>8.4960000000000004</v>
      </c>
      <c r="R11" s="1">
        <f t="shared" si="0"/>
        <v>8.0820000000000007</v>
      </c>
      <c r="S11" s="1">
        <f t="shared" si="0"/>
        <v>8.49</v>
      </c>
      <c r="T11" s="1">
        <f t="shared" si="0"/>
        <v>8.0820000000000007</v>
      </c>
      <c r="U11" s="1">
        <f t="shared" si="0"/>
        <v>8.49</v>
      </c>
      <c r="V11" s="1">
        <f t="shared" si="0"/>
        <v>5.048</v>
      </c>
      <c r="W11" s="1">
        <f t="shared" si="0"/>
        <v>7.4690000000000003</v>
      </c>
      <c r="X11" s="1">
        <f t="shared" si="0"/>
        <v>8.3260000000000005</v>
      </c>
      <c r="Y11" s="1">
        <f t="shared" si="0"/>
        <v>8.8160000000000007</v>
      </c>
      <c r="Z11" s="1">
        <f t="shared" si="0"/>
        <v>8.1839999999999993</v>
      </c>
      <c r="AA11" s="1">
        <f t="shared" si="0"/>
        <v>8.6739999999999995</v>
      </c>
    </row>
    <row r="12" spans="3:27" x14ac:dyDescent="0.3">
      <c r="D12" s="1">
        <v>3.0704761904761905E-2</v>
      </c>
      <c r="E12" s="1">
        <v>3.6685185185185182E-2</v>
      </c>
      <c r="F12" s="1">
        <v>6.140952380952381E-2</v>
      </c>
      <c r="G12" s="1">
        <v>7.4593209876543193E-2</v>
      </c>
      <c r="H12" s="1">
        <v>1.4171428571428571E-2</v>
      </c>
      <c r="I12" s="1">
        <v>1.5896913580246912E-2</v>
      </c>
      <c r="J12" s="1">
        <v>3.6609523809523807E-2</v>
      </c>
      <c r="K12" s="1">
        <v>4.8913580246913571E-2</v>
      </c>
      <c r="L12" s="1">
        <v>0.10864761904761905</v>
      </c>
      <c r="M12" s="1">
        <v>0.15652345679012344</v>
      </c>
      <c r="N12" s="1">
        <v>8.0304761904761907E-2</v>
      </c>
      <c r="O12" s="1">
        <v>0.1149469135802469</v>
      </c>
      <c r="P12" s="1">
        <v>1.5352380952380952E-2</v>
      </c>
      <c r="Q12" s="1">
        <v>2.2011111111111106E-2</v>
      </c>
      <c r="R12" s="1">
        <v>3.7790476190476194E-2</v>
      </c>
      <c r="S12" s="1">
        <v>5.2582098765432086E-2</v>
      </c>
      <c r="T12" s="1">
        <v>5.7866666666666663E-2</v>
      </c>
      <c r="U12" s="1">
        <v>9.1712962962962954E-2</v>
      </c>
      <c r="V12" s="1">
        <v>7.4400000000000008E-2</v>
      </c>
      <c r="W12" s="1">
        <v>7.8261728395061722E-2</v>
      </c>
      <c r="X12" s="1">
        <v>0.35782857142857144</v>
      </c>
      <c r="Y12" s="1">
        <v>0.42432530864197521</v>
      </c>
      <c r="Z12" s="1">
        <v>0.18895238095238095</v>
      </c>
      <c r="AA12" s="1">
        <v>0.23233950617283949</v>
      </c>
    </row>
    <row r="13" spans="3:27" x14ac:dyDescent="0.3">
      <c r="C13" s="2"/>
      <c r="D13" s="46" t="s">
        <v>139</v>
      </c>
      <c r="E13" s="47"/>
      <c r="F13" s="46" t="s">
        <v>142</v>
      </c>
      <c r="G13" s="47"/>
      <c r="H13" s="46" t="s">
        <v>143</v>
      </c>
      <c r="I13" s="47"/>
      <c r="J13" s="46" t="s">
        <v>144</v>
      </c>
      <c r="K13" s="47"/>
      <c r="L13" s="46" t="s">
        <v>145</v>
      </c>
      <c r="M13" s="47"/>
      <c r="N13" s="46" t="s">
        <v>146</v>
      </c>
      <c r="O13" s="47"/>
      <c r="P13" s="46" t="s">
        <v>147</v>
      </c>
      <c r="Q13" s="47"/>
      <c r="R13" s="46" t="s">
        <v>148</v>
      </c>
      <c r="S13" s="47"/>
      <c r="T13" s="46" t="s">
        <v>0</v>
      </c>
      <c r="U13" s="47"/>
      <c r="V13" s="46" t="s">
        <v>151</v>
      </c>
      <c r="W13" s="47"/>
      <c r="X13" s="46" t="s">
        <v>149</v>
      </c>
      <c r="Y13" s="47"/>
      <c r="Z13" s="46" t="s">
        <v>150</v>
      </c>
      <c r="AA13" s="47"/>
    </row>
    <row r="14" spans="3:27" x14ac:dyDescent="0.3">
      <c r="C14" s="2" t="s">
        <v>1</v>
      </c>
      <c r="D14" s="2">
        <f>ROUND(D5/$E$11,3)</f>
        <v>0.88300000000000001</v>
      </c>
      <c r="E14" s="2">
        <f>ROUND(E5/$E$11,3)</f>
        <v>1</v>
      </c>
      <c r="F14" s="2">
        <f>ROUND(F5/$G$11,3)</f>
        <v>0.95199999999999996</v>
      </c>
      <c r="G14" s="2">
        <f>ROUND(G5/$G$11,3)</f>
        <v>1</v>
      </c>
      <c r="H14" s="2">
        <f>ROUND(H5/$I$11,3)</f>
        <v>0.752</v>
      </c>
      <c r="I14" s="2">
        <f>ROUND(I5/$I$11,3)</f>
        <v>0.96899999999999997</v>
      </c>
      <c r="J14" s="2">
        <f>ROUND(J5/$K$11,3)</f>
        <v>0.753</v>
      </c>
      <c r="K14" s="2">
        <f>ROUND(K5/$K$11,3)</f>
        <v>0.93799999999999994</v>
      </c>
      <c r="L14" s="2">
        <f>ROUND(L5/$M$11,3)</f>
        <v>0.50700000000000001</v>
      </c>
      <c r="M14" s="2">
        <f>ROUND(M5/$M$11,3)</f>
        <v>0.88300000000000001</v>
      </c>
      <c r="N14" s="2">
        <f>ROUND(N5/$O$11,3)</f>
        <v>0.94399999999999995</v>
      </c>
      <c r="O14" s="2">
        <f>ROUND(O5/$O$11,3)</f>
        <v>1</v>
      </c>
      <c r="P14" s="2">
        <f>ROUND(P5/$Q$11,3)</f>
        <v>0.91600000000000004</v>
      </c>
      <c r="Q14" s="2">
        <f>ROUND(Q5/$Q$11,3)</f>
        <v>1</v>
      </c>
      <c r="R14" s="2">
        <f>ROUND(R5/$S$11,3)</f>
        <v>0.95199999999999996</v>
      </c>
      <c r="S14" s="2">
        <f>ROUND(S5/$S$11,3)</f>
        <v>1</v>
      </c>
      <c r="T14" s="2">
        <f>ROUND(T5/$U$11,3)</f>
        <v>0.95199999999999996</v>
      </c>
      <c r="U14" s="2">
        <f>ROUND(U5/$U$11,3)</f>
        <v>1</v>
      </c>
      <c r="V14" s="2">
        <f>ROUND(V5/$W$11,3)</f>
        <v>0.65200000000000002</v>
      </c>
      <c r="W14" s="2">
        <f>ROUND(W5/$W$11,3)</f>
        <v>1</v>
      </c>
      <c r="X14" s="2">
        <f>ROUND(X5/$Y$11,3)</f>
        <v>0.94399999999999995</v>
      </c>
      <c r="Y14" s="2">
        <f>ROUND(Y5/$Y$11,3)</f>
        <v>1</v>
      </c>
      <c r="Z14" s="2">
        <f>ROUND(Z5/$AA$11,3)</f>
        <v>0.94399999999999995</v>
      </c>
      <c r="AA14" s="2">
        <f>ROUND(AA5/$AA$11,3)</f>
        <v>1</v>
      </c>
    </row>
    <row r="15" spans="3:27" x14ac:dyDescent="0.3">
      <c r="C15" s="2" t="s">
        <v>2</v>
      </c>
      <c r="D15" s="2">
        <f t="shared" ref="D15:E19" si="1">ROUND(D6/$E$11,3)</f>
        <v>0.63600000000000001</v>
      </c>
      <c r="E15" s="2">
        <f t="shared" si="1"/>
        <v>0.87</v>
      </c>
      <c r="F15" s="2">
        <f t="shared" ref="F15:G19" si="2">ROUND(F6/$G$11,3)</f>
        <v>0.70399999999999996</v>
      </c>
      <c r="G15" s="2">
        <f t="shared" si="2"/>
        <v>0.877</v>
      </c>
      <c r="H15" s="2">
        <f t="shared" ref="H15:I19" si="3">ROUND(H6/$I$11,3)</f>
        <v>0.46700000000000003</v>
      </c>
      <c r="I15" s="2">
        <f t="shared" si="3"/>
        <v>0.85399999999999998</v>
      </c>
      <c r="J15" s="2">
        <f t="shared" ref="J15:K19" si="4">ROUND(J6/$K$11,3)</f>
        <v>0.83199999999999996</v>
      </c>
      <c r="K15" s="2">
        <f t="shared" si="4"/>
        <v>1</v>
      </c>
      <c r="L15" s="2">
        <f t="shared" ref="L15:M19" si="5">ROUND(L6/$M$11,3)</f>
        <v>0.93700000000000006</v>
      </c>
      <c r="M15" s="2">
        <f t="shared" si="5"/>
        <v>1</v>
      </c>
      <c r="N15" s="2">
        <f t="shared" ref="N15:O19" si="6">ROUND(N6/$O$11,3)</f>
        <v>0.63600000000000001</v>
      </c>
      <c r="O15" s="2">
        <f t="shared" si="6"/>
        <v>0.83199999999999996</v>
      </c>
      <c r="P15" s="2">
        <f t="shared" ref="P15:Q19" si="7">ROUND(P6/$Q$11,3)</f>
        <v>0.61299999999999999</v>
      </c>
      <c r="Q15" s="2">
        <f t="shared" si="7"/>
        <v>0.89200000000000002</v>
      </c>
      <c r="R15" s="2">
        <f t="shared" ref="R15:S19" si="8">ROUND(R6/$S$11,3)</f>
        <v>0.74299999999999999</v>
      </c>
      <c r="S15" s="2">
        <f t="shared" si="8"/>
        <v>0.97299999999999998</v>
      </c>
      <c r="T15" s="2">
        <f t="shared" ref="T15:U19" si="9">ROUND(T6/$U$11,3)</f>
        <v>0.58899999999999997</v>
      </c>
      <c r="U15" s="2">
        <f t="shared" si="9"/>
        <v>0.83499999999999996</v>
      </c>
      <c r="V15" s="2">
        <f t="shared" ref="V15:W19" si="10">ROUND(V6/$W$11,3)</f>
        <v>0.372</v>
      </c>
      <c r="W15" s="2">
        <f t="shared" si="10"/>
        <v>0.57999999999999996</v>
      </c>
      <c r="X15" s="2">
        <f t="shared" ref="X15:Y19" si="11">ROUND(X6/$Y$11,3)</f>
        <v>0.68300000000000005</v>
      </c>
      <c r="Y15" s="2">
        <f t="shared" si="11"/>
        <v>0.71099999999999997</v>
      </c>
      <c r="Z15" s="2">
        <f t="shared" ref="Z15:AA19" si="12">ROUND(Z6/$AA$11,3)</f>
        <v>0.69399999999999995</v>
      </c>
      <c r="AA15" s="2">
        <f t="shared" si="12"/>
        <v>0.78800000000000003</v>
      </c>
    </row>
    <row r="16" spans="3:27" x14ac:dyDescent="0.3">
      <c r="C16" s="2" t="s">
        <v>3</v>
      </c>
      <c r="D16" s="2">
        <f t="shared" si="1"/>
        <v>0.40300000000000002</v>
      </c>
      <c r="E16" s="2">
        <f t="shared" si="1"/>
        <v>0.52100000000000002</v>
      </c>
      <c r="F16" s="2">
        <f t="shared" si="2"/>
        <v>0.63200000000000001</v>
      </c>
      <c r="G16" s="2">
        <f t="shared" si="2"/>
        <v>0.748</v>
      </c>
      <c r="H16" s="2">
        <f t="shared" si="3"/>
        <v>0.68899999999999995</v>
      </c>
      <c r="I16" s="2">
        <f t="shared" si="3"/>
        <v>0.79800000000000004</v>
      </c>
      <c r="J16" s="2">
        <f t="shared" si="4"/>
        <v>0.69899999999999995</v>
      </c>
      <c r="K16" s="2">
        <f t="shared" si="4"/>
        <v>0.88400000000000001</v>
      </c>
      <c r="L16" s="2">
        <f t="shared" si="5"/>
        <v>0.60399999999999998</v>
      </c>
      <c r="M16" s="2">
        <f t="shared" si="5"/>
        <v>0.86199999999999999</v>
      </c>
      <c r="N16" s="2">
        <f t="shared" si="6"/>
        <v>0.55100000000000005</v>
      </c>
      <c r="O16" s="2">
        <f t="shared" si="6"/>
        <v>0.68200000000000005</v>
      </c>
      <c r="P16" s="2">
        <f t="shared" si="7"/>
        <v>0.436</v>
      </c>
      <c r="Q16" s="2">
        <f t="shared" si="7"/>
        <v>0.65100000000000002</v>
      </c>
      <c r="R16" s="2">
        <f t="shared" si="8"/>
        <v>0.626</v>
      </c>
      <c r="S16" s="2">
        <f t="shared" si="8"/>
        <v>0.72199999999999998</v>
      </c>
      <c r="T16" s="2">
        <f t="shared" si="9"/>
        <v>0.627</v>
      </c>
      <c r="U16" s="2">
        <f t="shared" si="9"/>
        <v>0.68500000000000005</v>
      </c>
      <c r="V16" s="2">
        <f t="shared" si="10"/>
        <v>0.44700000000000001</v>
      </c>
      <c r="W16" s="2">
        <f t="shared" si="10"/>
        <v>0.59399999999999997</v>
      </c>
      <c r="X16" s="2">
        <f t="shared" si="11"/>
        <v>0.57599999999999996</v>
      </c>
      <c r="Y16" s="2">
        <f t="shared" si="11"/>
        <v>0.623</v>
      </c>
      <c r="Z16" s="2">
        <f t="shared" si="12"/>
        <v>0.70099999999999996</v>
      </c>
      <c r="AA16" s="2">
        <f t="shared" si="12"/>
        <v>0.748</v>
      </c>
    </row>
    <row r="17" spans="3:32" x14ac:dyDescent="0.3">
      <c r="C17" s="2" t="s">
        <v>4</v>
      </c>
      <c r="D17" s="2">
        <f t="shared" si="1"/>
        <v>0.51600000000000001</v>
      </c>
      <c r="E17" s="2">
        <f t="shared" si="1"/>
        <v>0.751</v>
      </c>
      <c r="F17" s="2">
        <f t="shared" si="2"/>
        <v>0.66700000000000004</v>
      </c>
      <c r="G17" s="2">
        <f t="shared" si="2"/>
        <v>0.88500000000000001</v>
      </c>
      <c r="H17" s="2">
        <f t="shared" si="3"/>
        <v>0.94599999999999995</v>
      </c>
      <c r="I17" s="2">
        <f t="shared" si="3"/>
        <v>1</v>
      </c>
      <c r="J17" s="2">
        <f t="shared" si="4"/>
        <v>0.79600000000000004</v>
      </c>
      <c r="K17" s="2">
        <f t="shared" si="4"/>
        <v>0.85799999999999998</v>
      </c>
      <c r="L17" s="2">
        <f t="shared" si="5"/>
        <v>0.68500000000000005</v>
      </c>
      <c r="M17" s="2">
        <f t="shared" si="5"/>
        <v>0.89400000000000002</v>
      </c>
      <c r="N17" s="2">
        <f t="shared" si="6"/>
        <v>0.54300000000000004</v>
      </c>
      <c r="O17" s="2">
        <f t="shared" si="6"/>
        <v>0.623</v>
      </c>
      <c r="P17" s="2">
        <f t="shared" si="7"/>
        <v>0.46800000000000003</v>
      </c>
      <c r="Q17" s="2">
        <f t="shared" si="7"/>
        <v>0.80500000000000005</v>
      </c>
      <c r="R17" s="2">
        <f t="shared" si="8"/>
        <v>0.55800000000000005</v>
      </c>
      <c r="S17" s="2">
        <f t="shared" si="8"/>
        <v>0.78800000000000003</v>
      </c>
      <c r="T17" s="2">
        <f t="shared" si="9"/>
        <v>0.53800000000000003</v>
      </c>
      <c r="U17" s="2">
        <f t="shared" si="9"/>
        <v>0.77</v>
      </c>
      <c r="V17" s="2">
        <f t="shared" si="10"/>
        <v>0.51300000000000001</v>
      </c>
      <c r="W17" s="2">
        <f t="shared" si="10"/>
        <v>0.70699999999999996</v>
      </c>
      <c r="X17" s="2">
        <f t="shared" si="11"/>
        <v>0.377</v>
      </c>
      <c r="Y17" s="2">
        <f t="shared" si="11"/>
        <v>0.433</v>
      </c>
      <c r="Z17" s="2">
        <f t="shared" si="12"/>
        <v>0.63500000000000001</v>
      </c>
      <c r="AA17" s="2">
        <f t="shared" si="12"/>
        <v>0.68200000000000005</v>
      </c>
    </row>
    <row r="18" spans="3:32" x14ac:dyDescent="0.3">
      <c r="C18" s="2" t="s">
        <v>5</v>
      </c>
      <c r="D18" s="2">
        <f t="shared" si="1"/>
        <v>0.64300000000000002</v>
      </c>
      <c r="E18" s="2">
        <f t="shared" si="1"/>
        <v>0.76</v>
      </c>
      <c r="F18" s="2">
        <f t="shared" si="2"/>
        <v>0.63200000000000001</v>
      </c>
      <c r="G18" s="2">
        <f t="shared" si="2"/>
        <v>0.748</v>
      </c>
      <c r="H18" s="2">
        <f t="shared" si="3"/>
        <v>0.93700000000000006</v>
      </c>
      <c r="I18" s="2">
        <f t="shared" si="3"/>
        <v>0.97</v>
      </c>
      <c r="J18" s="2">
        <f t="shared" si="4"/>
        <v>0.77800000000000002</v>
      </c>
      <c r="K18" s="2">
        <f t="shared" si="4"/>
        <v>0.84</v>
      </c>
      <c r="L18" s="2">
        <f t="shared" si="5"/>
        <v>0.79100000000000004</v>
      </c>
      <c r="M18" s="2">
        <f t="shared" si="5"/>
        <v>0.85399999999999998</v>
      </c>
      <c r="N18" s="2">
        <f t="shared" si="6"/>
        <v>0.55100000000000005</v>
      </c>
      <c r="O18" s="2">
        <f t="shared" si="6"/>
        <v>0.68200000000000005</v>
      </c>
      <c r="P18" s="2">
        <f t="shared" si="7"/>
        <v>0.54500000000000004</v>
      </c>
      <c r="Q18" s="2">
        <f t="shared" si="7"/>
        <v>0.83399999999999996</v>
      </c>
      <c r="R18" s="2">
        <f t="shared" si="8"/>
        <v>0.625</v>
      </c>
      <c r="S18" s="2">
        <f t="shared" si="8"/>
        <v>0.85599999999999998</v>
      </c>
      <c r="T18" s="2">
        <f t="shared" si="9"/>
        <v>0.50700000000000001</v>
      </c>
      <c r="U18" s="2">
        <f t="shared" si="9"/>
        <v>0.73799999999999999</v>
      </c>
      <c r="V18" s="2">
        <f t="shared" si="10"/>
        <v>0.59799999999999998</v>
      </c>
      <c r="W18" s="2">
        <f t="shared" si="10"/>
        <v>0.81</v>
      </c>
      <c r="X18" s="2">
        <f t="shared" si="11"/>
        <v>0.42</v>
      </c>
      <c r="Y18" s="2">
        <f t="shared" si="11"/>
        <v>0.55000000000000004</v>
      </c>
      <c r="Z18" s="2">
        <f t="shared" si="12"/>
        <v>0.61399999999999999</v>
      </c>
      <c r="AA18" s="2">
        <f t="shared" si="12"/>
        <v>0.67100000000000004</v>
      </c>
    </row>
    <row r="19" spans="3:32" x14ac:dyDescent="0.3">
      <c r="C19" s="2" t="s">
        <v>6</v>
      </c>
      <c r="D19" s="2">
        <f t="shared" si="1"/>
        <v>0.51800000000000002</v>
      </c>
      <c r="E19" s="2">
        <f t="shared" si="1"/>
        <v>0.71399999999999997</v>
      </c>
      <c r="F19" s="2">
        <f t="shared" si="2"/>
        <v>0.51600000000000001</v>
      </c>
      <c r="G19" s="2">
        <f t="shared" si="2"/>
        <v>0.69399999999999995</v>
      </c>
      <c r="H19" s="2">
        <f t="shared" si="3"/>
        <v>0.67900000000000005</v>
      </c>
      <c r="I19" s="2">
        <f t="shared" si="3"/>
        <v>0.76</v>
      </c>
      <c r="J19" s="2">
        <f t="shared" si="4"/>
        <v>0.54500000000000004</v>
      </c>
      <c r="K19" s="2">
        <f t="shared" si="4"/>
        <v>0.75</v>
      </c>
      <c r="L19" s="2">
        <f t="shared" si="5"/>
        <v>0.46500000000000002</v>
      </c>
      <c r="M19" s="2">
        <f t="shared" si="5"/>
        <v>0.67200000000000004</v>
      </c>
      <c r="N19" s="2">
        <f t="shared" si="6"/>
        <v>0.54300000000000004</v>
      </c>
      <c r="O19" s="2">
        <f t="shared" si="6"/>
        <v>0.623</v>
      </c>
      <c r="P19" s="2">
        <f t="shared" si="7"/>
        <v>0.5</v>
      </c>
      <c r="Q19" s="2">
        <f t="shared" si="7"/>
        <v>0.64400000000000002</v>
      </c>
      <c r="R19" s="2">
        <f t="shared" si="8"/>
        <v>0.60799999999999998</v>
      </c>
      <c r="S19" s="2">
        <f t="shared" si="8"/>
        <v>0.70399999999999996</v>
      </c>
      <c r="T19" s="2">
        <f t="shared" si="9"/>
        <v>0.59899999999999998</v>
      </c>
      <c r="U19" s="2">
        <f t="shared" si="9"/>
        <v>0.64700000000000002</v>
      </c>
      <c r="V19" s="2">
        <f t="shared" si="10"/>
        <v>0.67600000000000005</v>
      </c>
      <c r="W19" s="2">
        <f t="shared" si="10"/>
        <v>0.92300000000000004</v>
      </c>
      <c r="X19" s="2">
        <f t="shared" si="11"/>
        <v>0.36099999999999999</v>
      </c>
      <c r="Y19" s="2">
        <f t="shared" si="11"/>
        <v>0.41699999999999998</v>
      </c>
      <c r="Z19" s="2">
        <f t="shared" si="12"/>
        <v>0.503</v>
      </c>
      <c r="AA19" s="2">
        <f t="shared" si="12"/>
        <v>0.61599999999999999</v>
      </c>
    </row>
    <row r="21" spans="3:32" x14ac:dyDescent="0.3">
      <c r="E21" s="48" t="s">
        <v>7</v>
      </c>
      <c r="F21" s="48"/>
      <c r="G21" s="48" t="s">
        <v>8</v>
      </c>
      <c r="H21" s="48"/>
      <c r="I21" s="48" t="s">
        <v>9</v>
      </c>
      <c r="J21" s="48"/>
      <c r="K21" s="48" t="s">
        <v>10</v>
      </c>
      <c r="L21" s="48"/>
      <c r="M21" s="48" t="s">
        <v>11</v>
      </c>
      <c r="N21" s="48"/>
      <c r="O21" s="48" t="s">
        <v>12</v>
      </c>
      <c r="P21" s="48"/>
      <c r="Q21" s="48" t="s">
        <v>13</v>
      </c>
      <c r="R21" s="48"/>
      <c r="S21" s="48" t="s">
        <v>14</v>
      </c>
      <c r="T21" s="48"/>
      <c r="U21" s="48" t="s">
        <v>15</v>
      </c>
      <c r="V21" s="48"/>
      <c r="W21" s="48" t="s">
        <v>16</v>
      </c>
      <c r="X21" s="48"/>
      <c r="Y21" s="48" t="s">
        <v>13</v>
      </c>
      <c r="Z21" s="48"/>
      <c r="AA21" s="48" t="s">
        <v>14</v>
      </c>
      <c r="AB21" s="48"/>
      <c r="AE21" s="1" t="s">
        <v>17</v>
      </c>
      <c r="AF21" s="1" t="s">
        <v>18</v>
      </c>
    </row>
    <row r="22" spans="3:32" x14ac:dyDescent="0.3">
      <c r="D22" s="2" t="s">
        <v>1</v>
      </c>
      <c r="E22" s="1">
        <f>ROUND((D14*$D$12+F14*$F$12+H14*$H$12+J14*$J$12+L14*$L$12+N14*$N$12+P14*$P$12+R14*$R$12+T14*$T$12),3)</f>
        <v>0.36</v>
      </c>
      <c r="F22" s="1">
        <f>ROUND((E14*$E$12+G14*$G$12+I14*$I$12+K14*$K$12+M14*$M$12+O14*$O$12+Q14*$Q$12+S14*$S$12+U14*$U$12),3)</f>
        <v>0.59199999999999997</v>
      </c>
      <c r="G22" s="1">
        <f>ROUND((V14*$V$12+X14*$X$12+Z14*$Z$12),3)</f>
        <v>0.56499999999999995</v>
      </c>
      <c r="H22" s="1">
        <f>ROUND((W14*$W$12+Y14*$Y$12+AA14*$AA$12),3)</f>
        <v>0.73499999999999999</v>
      </c>
      <c r="I22" s="1">
        <f>D14*$D$12*F14*$F$12*H14*$H$12*J14*$J$12*L14*$L$12*N14*$N$12*P14*$P$12*R14*$R$12*T14*$T$12</f>
        <v>5.4194729112596175E-14</v>
      </c>
      <c r="J22" s="1">
        <f>E14*$E$12*G14*$G$12*I14*$I$12*K14*$K$12*M14*$M$12*O14*$O$12*Q14*$Q$12*S14*$S$12*U14*$U$12</f>
        <v>3.2614216413344828E-12</v>
      </c>
      <c r="K22" s="1">
        <f>V14*$V$12*X14*$X$12*Z14*$Z$12</f>
        <v>2.9227515750103279E-3</v>
      </c>
      <c r="L22" s="1">
        <f>W14*$W$12*Y14*$Y$12*AA14*$AA$12</f>
        <v>7.7156307046860103E-3</v>
      </c>
      <c r="M22" s="1">
        <f>E22-H22</f>
        <v>-0.375</v>
      </c>
      <c r="N22" s="1">
        <f>F22-G22</f>
        <v>2.7000000000000024E-2</v>
      </c>
      <c r="O22" s="1">
        <f>I22-L22</f>
        <v>-7.7156307046318158E-3</v>
      </c>
      <c r="P22" s="1">
        <f>J22-K22</f>
        <v>-2.9227515717489064E-3</v>
      </c>
      <c r="Q22" s="1">
        <f>E22/H22</f>
        <v>0.48979591836734693</v>
      </c>
      <c r="R22" s="1">
        <f>F22/G22</f>
        <v>1.047787610619469</v>
      </c>
      <c r="S22" s="1">
        <f>I22/L22</f>
        <v>7.0240180209352885E-12</v>
      </c>
      <c r="T22" s="1">
        <f>J22/K22</f>
        <v>1.1158737092881246E-9</v>
      </c>
      <c r="U22" s="1">
        <f>(1+M22)/(1+$N$28)</f>
        <v>0.52083333333333337</v>
      </c>
      <c r="V22" s="1">
        <f>(1+N22)/(1+$N$28)</f>
        <v>0.85583333333333345</v>
      </c>
      <c r="W22" s="1">
        <f>(1+O22)/(1+$P$28)</f>
        <v>0.99289746264117162</v>
      </c>
      <c r="X22" s="1">
        <f>(1+P22)/(1+$P$28)</f>
        <v>0.99769330310489324</v>
      </c>
      <c r="Y22" s="1">
        <f>(1+Q22)/(1+$R$28)</f>
        <v>0.55535649374253515</v>
      </c>
      <c r="Z22" s="1">
        <f>(1+R22)/(1+$R$28)</f>
        <v>0.76336103042176129</v>
      </c>
      <c r="AA22" s="1">
        <f>(1+S22)/(1+$T$28)</f>
        <v>0.99999999820707397</v>
      </c>
      <c r="AB22" s="1">
        <f>(1+T22)/(1+$T$28)</f>
        <v>0.99999999931592365</v>
      </c>
      <c r="AC22" s="1">
        <f>(U22+W22+Y22+AA22)/4</f>
        <v>0.76727182198102861</v>
      </c>
      <c r="AD22" s="1">
        <f>(V22+X22+Z22+AB22)/4</f>
        <v>0.90422191654397788</v>
      </c>
      <c r="AE22" s="1">
        <f>ROUND(AVERAGE(AC22,AD22),4)</f>
        <v>0.8357</v>
      </c>
      <c r="AF22" s="1">
        <f>_xlfn.RANK.EQ(AE22,$AE$22:$AE$27,0)</f>
        <v>6</v>
      </c>
    </row>
    <row r="23" spans="3:32" x14ac:dyDescent="0.3">
      <c r="D23" s="2" t="s">
        <v>2</v>
      </c>
      <c r="E23" s="1">
        <f t="shared" ref="E23:E27" si="13">ROUND((D15*$D$12+F15*$F$12+H15*$H$12+J15*$J$12+L15*$L$12+N15*$N$12+P15*$P$12+R15*$R$12+T15*$T$12),3)</f>
        <v>0.32400000000000001</v>
      </c>
      <c r="F23" s="1">
        <f t="shared" ref="F23:F27" si="14">ROUND((E15*$E$12+G15*$G$12+I15*$I$12+K15*$K$12+M15*$M$12+O15*$O$12+Q15*$Q$12+S15*$S$12+U15*$U$12),3)</f>
        <v>0.55900000000000005</v>
      </c>
      <c r="G23" s="1">
        <f t="shared" ref="G23:G27" si="15">ROUND((V15*$V$12+X15*$X$12+Z15*$Z$12),3)</f>
        <v>0.40300000000000002</v>
      </c>
      <c r="H23" s="1">
        <f t="shared" ref="H23:H27" si="16">ROUND((W15*$W$12+Y15*$Y$12+AA15*$AA$12),3)</f>
        <v>0.53</v>
      </c>
      <c r="I23" s="1">
        <f t="shared" ref="I23:I27" si="17">D15*$D$12*F15*$F$12*H15*$H$12*J15*$J$12*L15*$L$12*N15*$N$12*P15*$P$12*R15*$R$12*T15*$T$12</f>
        <v>7.969453267214826E-15</v>
      </c>
      <c r="J23" s="1">
        <f t="shared" ref="J23:J27" si="18">E15*$E$12*G15*$G$12*I15*$I$12*K15*$K$12*M15*$M$12*O15*$O$12*Q15*$Q$12*S15*$S$12*U15*$U$12</f>
        <v>1.596554847525877E-12</v>
      </c>
      <c r="K23" s="1">
        <f t="shared" ref="K23:K27" si="19">V15*$V$12*X15*$X$12*Z15*$Z$12</f>
        <v>8.8699961822630811E-4</v>
      </c>
      <c r="L23" s="1">
        <f t="shared" ref="L23:L27" si="20">W15*$W$12*Y15*$Y$12*AA15*$AA$12</f>
        <v>2.5072361705187527E-3</v>
      </c>
      <c r="M23" s="1">
        <f t="shared" ref="M23:M27" si="21">E23-H23</f>
        <v>-0.20600000000000002</v>
      </c>
      <c r="N23" s="1">
        <f t="shared" ref="N23:N27" si="22">F23-G23</f>
        <v>0.15600000000000003</v>
      </c>
      <c r="O23" s="1">
        <f t="shared" ref="O23:O27" si="23">I23-L23</f>
        <v>-2.5072361705107834E-3</v>
      </c>
      <c r="P23" s="1">
        <f t="shared" ref="P23:P27" si="24">J23-K23</f>
        <v>-8.869996166297533E-4</v>
      </c>
      <c r="Q23" s="1">
        <f t="shared" ref="Q23:Q27" si="25">E23/H23</f>
        <v>0.61132075471698111</v>
      </c>
      <c r="R23" s="1">
        <f t="shared" ref="R23:R27" si="26">F23/G23</f>
        <v>1.3870967741935485</v>
      </c>
      <c r="S23" s="1">
        <f t="shared" ref="S23:S27" si="27">I23/L23</f>
        <v>3.1785810052213504E-12</v>
      </c>
      <c r="T23" s="1">
        <f t="shared" ref="T23:T27" si="28">J23/K23</f>
        <v>1.7999498700105797E-9</v>
      </c>
      <c r="U23" s="1">
        <f t="shared" ref="U23:V27" si="29">(1+M23)/(1+$N$28)</f>
        <v>0.66166666666666674</v>
      </c>
      <c r="V23" s="1">
        <f t="shared" si="29"/>
        <v>0.96333333333333349</v>
      </c>
      <c r="W23" s="1">
        <f t="shared" ref="W23:X27" si="30">(1+O23)/(1+$P$28)</f>
        <v>0.99810907523669723</v>
      </c>
      <c r="X23" s="1">
        <f t="shared" si="30"/>
        <v>0.99973031287079328</v>
      </c>
      <c r="Y23" s="1">
        <f t="shared" ref="Y23:Z27" si="31">(1+Q23)/(1+$R$28)</f>
        <v>0.60065773680925616</v>
      </c>
      <c r="Z23" s="1">
        <f t="shared" si="31"/>
        <v>0.88984650742838367</v>
      </c>
      <c r="AA23" s="1">
        <f t="shared" ref="AA23:AB27" si="32">(1+S23)/(1+$T$28)</f>
        <v>0.9999999982032286</v>
      </c>
      <c r="AB23" s="1">
        <f t="shared" si="32"/>
        <v>1</v>
      </c>
      <c r="AC23" s="1">
        <f t="shared" ref="AC23:AD27" si="33">(U23+W23+Y23+AA23)/4</f>
        <v>0.81510836922896224</v>
      </c>
      <c r="AD23" s="1">
        <f t="shared" si="33"/>
        <v>0.96322753840812758</v>
      </c>
      <c r="AE23" s="1">
        <f t="shared" ref="AE23:AE27" si="34">ROUND(AVERAGE(AC23,AD23),4)</f>
        <v>0.88919999999999999</v>
      </c>
      <c r="AF23" s="1">
        <f t="shared" ref="AF23:AF27" si="35">_xlfn.RANK.EQ(AE23,$AE$22:$AE$27,0)</f>
        <v>4</v>
      </c>
    </row>
    <row r="24" spans="3:32" x14ac:dyDescent="0.3">
      <c r="D24" s="2" t="s">
        <v>3</v>
      </c>
      <c r="E24" s="1">
        <f t="shared" si="13"/>
        <v>0.26300000000000001</v>
      </c>
      <c r="F24" s="1">
        <f t="shared" si="14"/>
        <v>0.45900000000000002</v>
      </c>
      <c r="G24" s="1">
        <f t="shared" si="15"/>
        <v>0.372</v>
      </c>
      <c r="H24" s="1">
        <f t="shared" si="16"/>
        <v>0.48499999999999999</v>
      </c>
      <c r="I24" s="1">
        <f t="shared" si="17"/>
        <v>2.0018552893604076E-15</v>
      </c>
      <c r="J24" s="1">
        <f t="shared" si="18"/>
        <v>2.1145331851715575E-13</v>
      </c>
      <c r="K24" s="1">
        <f t="shared" si="19"/>
        <v>9.0792158967841776E-4</v>
      </c>
      <c r="L24" s="1">
        <f t="shared" si="20"/>
        <v>2.1357357739184607E-3</v>
      </c>
      <c r="M24" s="1">
        <f t="shared" si="21"/>
        <v>-0.22199999999999998</v>
      </c>
      <c r="N24" s="1">
        <f t="shared" si="22"/>
        <v>8.7000000000000022E-2</v>
      </c>
      <c r="O24" s="1">
        <f t="shared" si="23"/>
        <v>-2.1357357739164588E-3</v>
      </c>
      <c r="P24" s="1">
        <f t="shared" si="24"/>
        <v>-9.079215894669644E-4</v>
      </c>
      <c r="Q24" s="1">
        <f t="shared" si="25"/>
        <v>0.54226804123711347</v>
      </c>
      <c r="R24" s="1">
        <f t="shared" si="26"/>
        <v>1.2338709677419355</v>
      </c>
      <c r="S24" s="1">
        <f t="shared" si="27"/>
        <v>9.3731411619686415E-13</v>
      </c>
      <c r="T24" s="1">
        <f t="shared" si="28"/>
        <v>2.3289821601450373E-10</v>
      </c>
      <c r="U24" s="1">
        <f t="shared" si="29"/>
        <v>0.64833333333333343</v>
      </c>
      <c r="V24" s="1">
        <f t="shared" si="29"/>
        <v>0.90583333333333338</v>
      </c>
      <c r="W24" s="1">
        <f t="shared" si="30"/>
        <v>0.99848080516872328</v>
      </c>
      <c r="X24" s="1">
        <f t="shared" si="30"/>
        <v>0.99970937797109494</v>
      </c>
      <c r="Y24" s="1">
        <f t="shared" si="31"/>
        <v>0.57491671257312238</v>
      </c>
      <c r="Z24" s="1">
        <f t="shared" si="31"/>
        <v>0.83272798161372397</v>
      </c>
      <c r="AA24" s="1">
        <f t="shared" si="32"/>
        <v>0.99999999820098728</v>
      </c>
      <c r="AB24" s="1">
        <f t="shared" si="32"/>
        <v>0.99999999843294818</v>
      </c>
      <c r="AC24" s="1">
        <f t="shared" si="33"/>
        <v>0.80543271231904168</v>
      </c>
      <c r="AD24" s="1">
        <f t="shared" si="33"/>
        <v>0.93456767283777509</v>
      </c>
      <c r="AE24" s="1">
        <f t="shared" si="34"/>
        <v>0.87</v>
      </c>
      <c r="AF24" s="1">
        <f t="shared" si="35"/>
        <v>5</v>
      </c>
    </row>
    <row r="25" spans="3:32" x14ac:dyDescent="0.3">
      <c r="D25" s="2" t="s">
        <v>4</v>
      </c>
      <c r="E25" s="1">
        <f t="shared" si="13"/>
        <v>0.27700000000000002</v>
      </c>
      <c r="F25" s="1">
        <f t="shared" si="14"/>
        <v>0.49299999999999999</v>
      </c>
      <c r="G25" s="1">
        <f t="shared" si="15"/>
        <v>0.29299999999999998</v>
      </c>
      <c r="H25" s="1">
        <f t="shared" si="16"/>
        <v>0.39800000000000002</v>
      </c>
      <c r="I25" s="1">
        <f t="shared" si="17"/>
        <v>3.8808756326175037E-15</v>
      </c>
      <c r="J25" s="1">
        <f t="shared" si="18"/>
        <v>6.3041786767507681E-13</v>
      </c>
      <c r="K25" s="1">
        <f t="shared" si="19"/>
        <v>6.1777845680969785E-4</v>
      </c>
      <c r="L25" s="1">
        <f t="shared" si="20"/>
        <v>1.6108797329007511E-3</v>
      </c>
      <c r="M25" s="1">
        <f t="shared" si="21"/>
        <v>-0.121</v>
      </c>
      <c r="N25" s="1">
        <f t="shared" si="22"/>
        <v>0.2</v>
      </c>
      <c r="O25" s="1">
        <f t="shared" si="23"/>
        <v>-1.6108797328968703E-3</v>
      </c>
      <c r="P25" s="1">
        <f t="shared" si="24"/>
        <v>-6.1777845617927993E-4</v>
      </c>
      <c r="Q25" s="1">
        <f t="shared" si="25"/>
        <v>0.69597989949748751</v>
      </c>
      <c r="R25" s="1">
        <f t="shared" si="26"/>
        <v>1.6825938566552903</v>
      </c>
      <c r="S25" s="1">
        <f t="shared" si="27"/>
        <v>2.4091653481971086E-12</v>
      </c>
      <c r="T25" s="1">
        <f t="shared" si="28"/>
        <v>1.0204594555314389E-9</v>
      </c>
      <c r="U25" s="1">
        <f t="shared" si="29"/>
        <v>0.73250000000000004</v>
      </c>
      <c r="V25" s="1">
        <f t="shared" si="29"/>
        <v>1</v>
      </c>
      <c r="W25" s="1">
        <f t="shared" si="30"/>
        <v>0.99900598549757424</v>
      </c>
      <c r="X25" s="1">
        <f t="shared" si="30"/>
        <v>0.99999970037237251</v>
      </c>
      <c r="Y25" s="1">
        <f t="shared" si="31"/>
        <v>0.63221642563964853</v>
      </c>
      <c r="Z25" s="1">
        <f t="shared" si="31"/>
        <v>1</v>
      </c>
      <c r="AA25" s="1">
        <f t="shared" si="32"/>
        <v>0.99999999820245922</v>
      </c>
      <c r="AB25" s="1">
        <f t="shared" si="32"/>
        <v>0.99999999922050953</v>
      </c>
      <c r="AC25" s="1">
        <f t="shared" si="33"/>
        <v>0.84093060233492056</v>
      </c>
      <c r="AD25" s="1">
        <f t="shared" si="33"/>
        <v>0.99999992489822054</v>
      </c>
      <c r="AE25" s="1">
        <f t="shared" si="34"/>
        <v>0.92049999999999998</v>
      </c>
      <c r="AF25" s="1">
        <f t="shared" si="35"/>
        <v>1</v>
      </c>
    </row>
    <row r="26" spans="3:32" x14ac:dyDescent="0.3">
      <c r="D26" s="2" t="s">
        <v>5</v>
      </c>
      <c r="E26" s="1">
        <f t="shared" si="13"/>
        <v>0.29199999999999998</v>
      </c>
      <c r="F26" s="1">
        <f t="shared" si="14"/>
        <v>0.48299999999999998</v>
      </c>
      <c r="G26" s="1">
        <f t="shared" si="15"/>
        <v>0.311</v>
      </c>
      <c r="H26" s="1">
        <f t="shared" si="16"/>
        <v>0.45300000000000001</v>
      </c>
      <c r="I26" s="1">
        <f t="shared" si="17"/>
        <v>6.3893555694065235E-15</v>
      </c>
      <c r="J26" s="1">
        <f t="shared" si="18"/>
        <v>5.775961138925044E-13</v>
      </c>
      <c r="K26" s="1">
        <f t="shared" si="19"/>
        <v>7.7574532037626143E-4</v>
      </c>
      <c r="L26" s="1">
        <f t="shared" si="20"/>
        <v>2.3064373443671422E-3</v>
      </c>
      <c r="M26" s="1">
        <f t="shared" si="21"/>
        <v>-0.16100000000000003</v>
      </c>
      <c r="N26" s="1">
        <f t="shared" si="22"/>
        <v>0.17199999999999999</v>
      </c>
      <c r="O26" s="1">
        <f t="shared" si="23"/>
        <v>-2.3064373443607527E-3</v>
      </c>
      <c r="P26" s="1">
        <f t="shared" si="24"/>
        <v>-7.757453197986653E-4</v>
      </c>
      <c r="Q26" s="1">
        <f t="shared" si="25"/>
        <v>0.64459161147902866</v>
      </c>
      <c r="R26" s="1">
        <f t="shared" si="26"/>
        <v>1.5530546623794212</v>
      </c>
      <c r="S26" s="1">
        <f t="shared" si="27"/>
        <v>2.7702272446337292E-12</v>
      </c>
      <c r="T26" s="1">
        <f t="shared" si="28"/>
        <v>7.4456925323423382E-10</v>
      </c>
      <c r="U26" s="1">
        <f t="shared" si="29"/>
        <v>0.69916666666666671</v>
      </c>
      <c r="V26" s="1">
        <f t="shared" si="29"/>
        <v>0.97666666666666668</v>
      </c>
      <c r="W26" s="1">
        <f t="shared" si="30"/>
        <v>0.99830999812851628</v>
      </c>
      <c r="X26" s="1">
        <f t="shared" si="30"/>
        <v>0.99984163590726316</v>
      </c>
      <c r="Y26" s="1">
        <f t="shared" si="31"/>
        <v>0.61306023175999402</v>
      </c>
      <c r="Z26" s="1">
        <f t="shared" si="31"/>
        <v>0.95171121638316825</v>
      </c>
      <c r="AA26" s="1">
        <f t="shared" si="32"/>
        <v>0.99999999820282026</v>
      </c>
      <c r="AB26" s="1">
        <f t="shared" si="32"/>
        <v>0.99999999894461933</v>
      </c>
      <c r="AC26" s="1">
        <f t="shared" si="33"/>
        <v>0.82763422368949924</v>
      </c>
      <c r="AD26" s="1">
        <f t="shared" si="33"/>
        <v>0.98205487947542935</v>
      </c>
      <c r="AE26" s="1">
        <f t="shared" si="34"/>
        <v>0.90480000000000005</v>
      </c>
      <c r="AF26" s="1">
        <f t="shared" si="35"/>
        <v>2</v>
      </c>
    </row>
    <row r="27" spans="3:32" x14ac:dyDescent="0.3">
      <c r="D27" s="2" t="s">
        <v>6</v>
      </c>
      <c r="E27" s="1">
        <f t="shared" si="13"/>
        <v>0.23699999999999999</v>
      </c>
      <c r="F27" s="1">
        <f t="shared" si="14"/>
        <v>0.41399999999999998</v>
      </c>
      <c r="G27" s="1">
        <f t="shared" si="15"/>
        <v>0.27500000000000002</v>
      </c>
      <c r="H27" s="1">
        <f t="shared" si="16"/>
        <v>0.39200000000000002</v>
      </c>
      <c r="I27" s="1">
        <f t="shared" si="17"/>
        <v>1.3031553263077702E-15</v>
      </c>
      <c r="J27" s="1">
        <f t="shared" si="18"/>
        <v>1.4095234139328944E-13</v>
      </c>
      <c r="K27" s="1">
        <f t="shared" si="19"/>
        <v>6.1747901370656907E-4</v>
      </c>
      <c r="L27" s="1">
        <f t="shared" si="20"/>
        <v>1.8293209196152988E-3</v>
      </c>
      <c r="M27" s="1">
        <f t="shared" si="21"/>
        <v>-0.15500000000000003</v>
      </c>
      <c r="N27" s="1">
        <f t="shared" si="22"/>
        <v>0.13899999999999996</v>
      </c>
      <c r="O27" s="1">
        <f t="shared" si="23"/>
        <v>-1.8293209196139956E-3</v>
      </c>
      <c r="P27" s="1">
        <f t="shared" si="24"/>
        <v>-6.1747901356561672E-4</v>
      </c>
      <c r="Q27" s="1">
        <f t="shared" si="25"/>
        <v>0.60459183673469385</v>
      </c>
      <c r="R27" s="1">
        <f t="shared" si="26"/>
        <v>1.5054545454545452</v>
      </c>
      <c r="S27" s="1">
        <f t="shared" si="27"/>
        <v>7.1237108390025966E-13</v>
      </c>
      <c r="T27" s="1">
        <f t="shared" si="28"/>
        <v>2.2827065902562174E-10</v>
      </c>
      <c r="U27" s="1">
        <f t="shared" si="29"/>
        <v>0.70416666666666672</v>
      </c>
      <c r="V27" s="1">
        <f t="shared" si="29"/>
        <v>0.94916666666666671</v>
      </c>
      <c r="W27" s="1">
        <f t="shared" si="30"/>
        <v>0.99878740934466992</v>
      </c>
      <c r="X27" s="1">
        <f t="shared" si="30"/>
        <v>1</v>
      </c>
      <c r="Y27" s="1">
        <f t="shared" si="31"/>
        <v>0.59814937425351811</v>
      </c>
      <c r="Z27" s="1">
        <f t="shared" si="31"/>
        <v>0.9339671524404346</v>
      </c>
      <c r="AA27" s="1">
        <f t="shared" si="32"/>
        <v>0.99999999820076235</v>
      </c>
      <c r="AB27" s="1">
        <f t="shared" si="32"/>
        <v>0.99999999842832077</v>
      </c>
      <c r="AC27" s="1">
        <f t="shared" si="33"/>
        <v>0.82527586211640425</v>
      </c>
      <c r="AD27" s="1">
        <f t="shared" si="33"/>
        <v>0.97078345438385549</v>
      </c>
      <c r="AE27" s="1">
        <f t="shared" si="34"/>
        <v>0.89800000000000002</v>
      </c>
      <c r="AF27" s="1">
        <f t="shared" si="35"/>
        <v>3</v>
      </c>
    </row>
    <row r="28" spans="3:32" x14ac:dyDescent="0.3">
      <c r="M28" s="1">
        <f>MAX(M22:M27)</f>
        <v>-0.121</v>
      </c>
      <c r="N28" s="1">
        <f>MAX(N22:N27)</f>
        <v>0.2</v>
      </c>
      <c r="O28" s="1">
        <f t="shared" ref="O28:T28" si="36">MAX(O22:O27)</f>
        <v>-1.6108797328968703E-3</v>
      </c>
      <c r="P28" s="1">
        <f t="shared" si="36"/>
        <v>-6.1747901356561672E-4</v>
      </c>
      <c r="Q28" s="1">
        <f t="shared" si="36"/>
        <v>0.69597989949748751</v>
      </c>
      <c r="R28" s="1">
        <f t="shared" si="36"/>
        <v>1.6825938566552903</v>
      </c>
      <c r="S28" s="1">
        <f t="shared" si="36"/>
        <v>7.0240180209352885E-12</v>
      </c>
      <c r="T28" s="1">
        <f t="shared" si="36"/>
        <v>1.7999498700105797E-9</v>
      </c>
    </row>
  </sheetData>
  <mergeCells count="48">
    <mergeCell ref="AA21:AB21"/>
    <mergeCell ref="E21:F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Y21:Z21"/>
    <mergeCell ref="Z13:AA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4:AA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3:AA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AQ39"/>
  <sheetViews>
    <sheetView workbookViewId="0">
      <selection activeCell="AC20" sqref="AC20:AC39"/>
    </sheetView>
  </sheetViews>
  <sheetFormatPr defaultRowHeight="14.4" x14ac:dyDescent="0.3"/>
  <cols>
    <col min="1" max="3" width="8.88671875" style="1"/>
    <col min="4" max="9" width="9.44140625" style="1" bestFit="1" customWidth="1"/>
    <col min="10" max="16384" width="8.88671875" style="1"/>
  </cols>
  <sheetData>
    <row r="2" spans="3:43" x14ac:dyDescent="0.3">
      <c r="C2" s="2" t="s">
        <v>19</v>
      </c>
      <c r="D2" s="2" t="s">
        <v>20</v>
      </c>
      <c r="E2" s="2" t="s">
        <v>21</v>
      </c>
      <c r="F2" s="2" t="s">
        <v>22</v>
      </c>
      <c r="G2" s="2" t="s">
        <v>23</v>
      </c>
      <c r="H2" s="2" t="s">
        <v>24</v>
      </c>
      <c r="I2" s="2" t="s">
        <v>25</v>
      </c>
      <c r="J2" s="2" t="s">
        <v>26</v>
      </c>
      <c r="K2" s="2" t="s">
        <v>27</v>
      </c>
      <c r="L2" s="2" t="s">
        <v>28</v>
      </c>
      <c r="M2" s="2" t="s">
        <v>29</v>
      </c>
      <c r="N2" s="2" t="s">
        <v>30</v>
      </c>
    </row>
    <row r="3" spans="3:43" x14ac:dyDescent="0.3">
      <c r="C3" s="2">
        <v>6.8000000000000005E-2</v>
      </c>
      <c r="D3" s="2">
        <v>6.3E-2</v>
      </c>
      <c r="E3" s="2">
        <v>1.2999999999999999E-2</v>
      </c>
      <c r="F3" s="2">
        <v>9.1999999999999998E-2</v>
      </c>
      <c r="G3" s="2">
        <v>2.5999999999999999E-2</v>
      </c>
      <c r="H3" s="2">
        <v>5.1999999999999998E-2</v>
      </c>
      <c r="I3" s="2">
        <v>0.30299999999999999</v>
      </c>
      <c r="J3" s="2">
        <v>4.9000000000000002E-2</v>
      </c>
      <c r="K3" s="2">
        <v>1.2E-2</v>
      </c>
      <c r="L3" s="2">
        <v>3.2000000000000001E-2</v>
      </c>
      <c r="M3" s="2">
        <v>0.16</v>
      </c>
      <c r="N3" s="2">
        <v>3.1E-2</v>
      </c>
    </row>
    <row r="6" spans="3:43" x14ac:dyDescent="0.3">
      <c r="D6" s="1" t="s">
        <v>31</v>
      </c>
      <c r="R6" s="1" t="s">
        <v>46</v>
      </c>
      <c r="AE6"/>
      <c r="AF6" s="1" t="s">
        <v>51</v>
      </c>
      <c r="AG6"/>
      <c r="AH6"/>
      <c r="AI6"/>
      <c r="AJ6"/>
      <c r="AK6"/>
      <c r="AL6"/>
      <c r="AM6"/>
      <c r="AN6"/>
      <c r="AO6"/>
      <c r="AP6"/>
      <c r="AQ6"/>
    </row>
    <row r="7" spans="3:43" x14ac:dyDescent="0.3">
      <c r="C7" s="3">
        <f>0.95</f>
        <v>0.95</v>
      </c>
      <c r="D7" s="4">
        <f>C7*$I$3</f>
        <v>0.28784999999999999</v>
      </c>
      <c r="Q7" s="3">
        <f>0.95</f>
        <v>0.95</v>
      </c>
      <c r="R7" s="4">
        <f>Q7*$F$3</f>
        <v>8.7399999999999992E-2</v>
      </c>
      <c r="AE7" s="3">
        <f>0.95</f>
        <v>0.95</v>
      </c>
      <c r="AF7" s="4">
        <f>AE7*$M$3</f>
        <v>0.152</v>
      </c>
      <c r="AG7"/>
      <c r="AH7"/>
      <c r="AI7"/>
      <c r="AJ7"/>
      <c r="AK7"/>
      <c r="AL7"/>
      <c r="AM7"/>
      <c r="AN7"/>
      <c r="AO7"/>
      <c r="AP7"/>
      <c r="AQ7"/>
    </row>
    <row r="8" spans="3:43" x14ac:dyDescent="0.3">
      <c r="C8" s="3">
        <f>C7-0.1</f>
        <v>0.85</v>
      </c>
      <c r="D8" s="4">
        <f t="shared" ref="D8:D16" si="0">C8*$I$3</f>
        <v>0.25755</v>
      </c>
      <c r="Q8" s="3">
        <f>Q7-0.1</f>
        <v>0.85</v>
      </c>
      <c r="R8" s="4">
        <f t="shared" ref="R8:R16" si="1">Q8*$F$3</f>
        <v>7.8199999999999992E-2</v>
      </c>
      <c r="AE8" s="3">
        <f>AE7-0.1</f>
        <v>0.85</v>
      </c>
      <c r="AF8" s="4">
        <f t="shared" ref="AF8:AF16" si="2">AE8*$M$3</f>
        <v>0.13600000000000001</v>
      </c>
      <c r="AG8"/>
      <c r="AH8"/>
      <c r="AI8"/>
      <c r="AJ8"/>
      <c r="AK8"/>
      <c r="AL8"/>
      <c r="AM8"/>
      <c r="AN8"/>
      <c r="AO8"/>
      <c r="AP8"/>
      <c r="AQ8"/>
    </row>
    <row r="9" spans="3:43" x14ac:dyDescent="0.3">
      <c r="C9" s="3">
        <f>C8-0.1</f>
        <v>0.75</v>
      </c>
      <c r="D9" s="4">
        <f t="shared" si="0"/>
        <v>0.22725000000000001</v>
      </c>
      <c r="Q9" s="3">
        <f>Q8-0.1</f>
        <v>0.75</v>
      </c>
      <c r="R9" s="4">
        <f t="shared" si="1"/>
        <v>6.9000000000000006E-2</v>
      </c>
      <c r="AE9" s="3">
        <f>AE8-0.1</f>
        <v>0.75</v>
      </c>
      <c r="AF9" s="4">
        <f t="shared" si="2"/>
        <v>0.12</v>
      </c>
      <c r="AG9"/>
      <c r="AH9"/>
      <c r="AI9"/>
      <c r="AJ9"/>
      <c r="AK9"/>
      <c r="AL9"/>
      <c r="AM9"/>
      <c r="AN9"/>
      <c r="AO9"/>
      <c r="AP9"/>
      <c r="AQ9"/>
    </row>
    <row r="10" spans="3:43" x14ac:dyDescent="0.3">
      <c r="C10" s="3">
        <f t="shared" ref="C10:C16" si="3">C9-0.1</f>
        <v>0.65</v>
      </c>
      <c r="D10" s="4">
        <f t="shared" si="0"/>
        <v>0.19695000000000001</v>
      </c>
      <c r="Q10" s="3">
        <f t="shared" ref="Q10:Q16" si="4">Q9-0.1</f>
        <v>0.65</v>
      </c>
      <c r="R10" s="4">
        <f t="shared" si="1"/>
        <v>5.9799999999999999E-2</v>
      </c>
      <c r="AE10" s="3">
        <f t="shared" ref="AE10:AE16" si="5">AE9-0.1</f>
        <v>0.65</v>
      </c>
      <c r="AF10" s="4">
        <f t="shared" si="2"/>
        <v>0.10400000000000001</v>
      </c>
      <c r="AG10"/>
      <c r="AH10"/>
      <c r="AI10"/>
      <c r="AJ10"/>
      <c r="AK10"/>
      <c r="AL10"/>
      <c r="AM10"/>
      <c r="AN10"/>
      <c r="AO10"/>
      <c r="AP10"/>
      <c r="AQ10"/>
    </row>
    <row r="11" spans="3:43" x14ac:dyDescent="0.3">
      <c r="C11" s="3">
        <f t="shared" si="3"/>
        <v>0.55000000000000004</v>
      </c>
      <c r="D11" s="4">
        <f t="shared" si="0"/>
        <v>0.16665000000000002</v>
      </c>
      <c r="Q11" s="3">
        <f t="shared" si="4"/>
        <v>0.55000000000000004</v>
      </c>
      <c r="R11" s="4">
        <f t="shared" si="1"/>
        <v>5.0600000000000006E-2</v>
      </c>
      <c r="AE11" s="3">
        <f t="shared" si="5"/>
        <v>0.55000000000000004</v>
      </c>
      <c r="AF11" s="4">
        <f t="shared" si="2"/>
        <v>8.8000000000000009E-2</v>
      </c>
      <c r="AG11"/>
      <c r="AH11"/>
      <c r="AI11"/>
      <c r="AJ11"/>
      <c r="AK11"/>
      <c r="AL11"/>
      <c r="AM11"/>
      <c r="AN11"/>
      <c r="AO11"/>
      <c r="AP11"/>
      <c r="AQ11"/>
    </row>
    <row r="12" spans="3:43" x14ac:dyDescent="0.3">
      <c r="C12" s="3">
        <f t="shared" si="3"/>
        <v>0.45000000000000007</v>
      </c>
      <c r="D12" s="4">
        <f t="shared" si="0"/>
        <v>0.13635000000000003</v>
      </c>
      <c r="Q12" s="3">
        <f t="shared" si="4"/>
        <v>0.45000000000000007</v>
      </c>
      <c r="R12" s="4">
        <f t="shared" si="1"/>
        <v>4.1400000000000006E-2</v>
      </c>
      <c r="AE12" s="3">
        <f t="shared" si="5"/>
        <v>0.45000000000000007</v>
      </c>
      <c r="AF12" s="4">
        <f t="shared" si="2"/>
        <v>7.2000000000000008E-2</v>
      </c>
      <c r="AG12"/>
      <c r="AH12"/>
      <c r="AI12"/>
      <c r="AJ12"/>
      <c r="AK12"/>
      <c r="AL12"/>
      <c r="AM12"/>
      <c r="AN12"/>
      <c r="AO12"/>
      <c r="AP12"/>
      <c r="AQ12"/>
    </row>
    <row r="13" spans="3:43" x14ac:dyDescent="0.3">
      <c r="C13" s="3">
        <f t="shared" si="3"/>
        <v>0.35000000000000009</v>
      </c>
      <c r="D13" s="4">
        <f t="shared" si="0"/>
        <v>0.10605000000000002</v>
      </c>
      <c r="Q13" s="3">
        <f t="shared" si="4"/>
        <v>0.35000000000000009</v>
      </c>
      <c r="R13" s="4">
        <f t="shared" si="1"/>
        <v>3.2200000000000006E-2</v>
      </c>
      <c r="AE13" s="3">
        <f t="shared" si="5"/>
        <v>0.35000000000000009</v>
      </c>
      <c r="AF13" s="4">
        <f t="shared" si="2"/>
        <v>5.6000000000000015E-2</v>
      </c>
      <c r="AG13"/>
      <c r="AH13"/>
      <c r="AI13"/>
      <c r="AJ13"/>
      <c r="AK13"/>
      <c r="AL13"/>
      <c r="AM13"/>
      <c r="AN13"/>
      <c r="AO13"/>
      <c r="AP13"/>
      <c r="AQ13"/>
    </row>
    <row r="14" spans="3:43" x14ac:dyDescent="0.3">
      <c r="C14" s="3">
        <f t="shared" si="3"/>
        <v>0.25000000000000011</v>
      </c>
      <c r="D14" s="4">
        <f t="shared" si="0"/>
        <v>7.5750000000000026E-2</v>
      </c>
      <c r="Q14" s="3">
        <f t="shared" si="4"/>
        <v>0.25000000000000011</v>
      </c>
      <c r="R14" s="4">
        <f t="shared" si="1"/>
        <v>2.300000000000001E-2</v>
      </c>
      <c r="AE14" s="3">
        <f t="shared" si="5"/>
        <v>0.25000000000000011</v>
      </c>
      <c r="AF14" s="4">
        <f t="shared" si="2"/>
        <v>4.0000000000000022E-2</v>
      </c>
      <c r="AG14"/>
      <c r="AH14"/>
      <c r="AI14"/>
      <c r="AJ14"/>
      <c r="AK14"/>
      <c r="AL14"/>
      <c r="AM14"/>
      <c r="AN14"/>
      <c r="AO14"/>
      <c r="AP14"/>
      <c r="AQ14"/>
    </row>
    <row r="15" spans="3:43" x14ac:dyDescent="0.3">
      <c r="C15" s="3">
        <f t="shared" si="3"/>
        <v>0.15000000000000011</v>
      </c>
      <c r="D15" s="4">
        <f t="shared" si="0"/>
        <v>4.5450000000000032E-2</v>
      </c>
      <c r="Q15" s="3">
        <f t="shared" si="4"/>
        <v>0.15000000000000011</v>
      </c>
      <c r="R15" s="4">
        <f t="shared" si="1"/>
        <v>1.380000000000001E-2</v>
      </c>
      <c r="AE15" s="3">
        <f t="shared" si="5"/>
        <v>0.15000000000000011</v>
      </c>
      <c r="AF15" s="4">
        <f t="shared" si="2"/>
        <v>2.4000000000000018E-2</v>
      </c>
      <c r="AG15"/>
      <c r="AH15"/>
      <c r="AI15"/>
      <c r="AJ15"/>
      <c r="AK15"/>
      <c r="AL15"/>
      <c r="AM15"/>
      <c r="AN15"/>
      <c r="AO15"/>
      <c r="AP15"/>
      <c r="AQ15"/>
    </row>
    <row r="16" spans="3:43" x14ac:dyDescent="0.3">
      <c r="C16" s="3">
        <f t="shared" si="3"/>
        <v>5.00000000000001E-2</v>
      </c>
      <c r="D16" s="4">
        <f t="shared" si="0"/>
        <v>1.515000000000003E-2</v>
      </c>
      <c r="Q16" s="3">
        <f t="shared" si="4"/>
        <v>5.00000000000001E-2</v>
      </c>
      <c r="R16" s="4">
        <f t="shared" si="1"/>
        <v>4.6000000000000095E-3</v>
      </c>
      <c r="AE16" s="3">
        <f t="shared" si="5"/>
        <v>5.00000000000001E-2</v>
      </c>
      <c r="AF16" s="4">
        <f t="shared" si="2"/>
        <v>8.0000000000000158E-3</v>
      </c>
      <c r="AG16"/>
      <c r="AH16"/>
      <c r="AI16"/>
      <c r="AJ16"/>
      <c r="AK16"/>
      <c r="AL16"/>
      <c r="AM16"/>
      <c r="AN16"/>
      <c r="AO16"/>
      <c r="AP16"/>
      <c r="AQ16"/>
    </row>
    <row r="17" spans="3:43" x14ac:dyDescent="0.3">
      <c r="AE17"/>
      <c r="AF17"/>
      <c r="AG17"/>
      <c r="AH17"/>
      <c r="AI17"/>
      <c r="AJ17"/>
      <c r="AK17"/>
      <c r="AL17"/>
      <c r="AM17"/>
      <c r="AN17"/>
      <c r="AO17"/>
      <c r="AP17"/>
      <c r="AQ17"/>
    </row>
    <row r="18" spans="3:43" x14ac:dyDescent="0.3">
      <c r="AE18"/>
      <c r="AF18"/>
      <c r="AG18"/>
      <c r="AH18"/>
      <c r="AI18"/>
      <c r="AJ18"/>
      <c r="AK18"/>
      <c r="AL18"/>
      <c r="AM18"/>
      <c r="AN18"/>
      <c r="AO18"/>
      <c r="AP18"/>
      <c r="AQ18"/>
    </row>
    <row r="19" spans="3:43" x14ac:dyDescent="0.3">
      <c r="D19" s="1" t="s">
        <v>43</v>
      </c>
      <c r="E19" s="1" t="s">
        <v>44</v>
      </c>
      <c r="F19" s="1" t="s">
        <v>45</v>
      </c>
      <c r="G19" s="1" t="s">
        <v>46</v>
      </c>
      <c r="H19" s="1" t="s">
        <v>47</v>
      </c>
      <c r="I19" s="1" t="s">
        <v>48</v>
      </c>
      <c r="J19" s="1" t="s">
        <v>31</v>
      </c>
      <c r="K19" s="1" t="s">
        <v>32</v>
      </c>
      <c r="L19" s="1" t="s">
        <v>49</v>
      </c>
      <c r="M19" s="1" t="s">
        <v>50</v>
      </c>
      <c r="N19" s="1" t="s">
        <v>51</v>
      </c>
      <c r="O19" s="1" t="s">
        <v>52</v>
      </c>
      <c r="R19" s="1" t="s">
        <v>43</v>
      </c>
      <c r="S19" s="1" t="s">
        <v>44</v>
      </c>
      <c r="T19" s="1" t="s">
        <v>45</v>
      </c>
      <c r="U19" s="1" t="s">
        <v>46</v>
      </c>
      <c r="V19" s="1" t="s">
        <v>47</v>
      </c>
      <c r="W19" s="1" t="s">
        <v>48</v>
      </c>
      <c r="X19" s="1" t="s">
        <v>31</v>
      </c>
      <c r="Y19" s="1" t="s">
        <v>32</v>
      </c>
      <c r="Z19" s="1" t="s">
        <v>49</v>
      </c>
      <c r="AA19" s="1" t="s">
        <v>50</v>
      </c>
      <c r="AB19" s="1" t="s">
        <v>51</v>
      </c>
      <c r="AC19" s="1" t="s">
        <v>52</v>
      </c>
      <c r="AF19" s="1" t="s">
        <v>43</v>
      </c>
      <c r="AG19" s="1" t="s">
        <v>44</v>
      </c>
      <c r="AH19" s="1" t="s">
        <v>45</v>
      </c>
      <c r="AI19" s="1" t="s">
        <v>46</v>
      </c>
      <c r="AJ19" s="1" t="s">
        <v>47</v>
      </c>
      <c r="AK19" s="1" t="s">
        <v>48</v>
      </c>
      <c r="AL19" s="1" t="s">
        <v>31</v>
      </c>
      <c r="AM19" s="1" t="s">
        <v>32</v>
      </c>
      <c r="AN19" s="1" t="s">
        <v>49</v>
      </c>
      <c r="AO19" s="1" t="s">
        <v>50</v>
      </c>
      <c r="AP19" s="1" t="s">
        <v>51</v>
      </c>
      <c r="AQ19" s="1" t="s">
        <v>52</v>
      </c>
    </row>
    <row r="20" spans="3:43" x14ac:dyDescent="0.3">
      <c r="C20" s="3" t="s">
        <v>33</v>
      </c>
      <c r="D20" s="4">
        <f>(1-$D$7)*C3/(1-$I$3)</f>
        <v>6.9478048780487814E-2</v>
      </c>
      <c r="E20" s="4">
        <f t="shared" ref="E20:O20" si="6">(1-$D$7)*D3/(1-$I$3)</f>
        <v>6.4369368723098994E-2</v>
      </c>
      <c r="F20" s="4">
        <f t="shared" si="6"/>
        <v>1.3282568149210904E-2</v>
      </c>
      <c r="G20" s="4">
        <f t="shared" si="6"/>
        <v>9.3999713055954087E-2</v>
      </c>
      <c r="H20" s="4">
        <f t="shared" si="6"/>
        <v>2.6565136298421808E-2</v>
      </c>
      <c r="I20" s="4">
        <f t="shared" si="6"/>
        <v>5.3130272596843615E-2</v>
      </c>
      <c r="J20" s="4">
        <f>D7</f>
        <v>0.28784999999999999</v>
      </c>
      <c r="K20" s="4">
        <f t="shared" si="6"/>
        <v>5.0065064562410333E-2</v>
      </c>
      <c r="L20" s="4">
        <f t="shared" si="6"/>
        <v>1.2260832137733142E-2</v>
      </c>
      <c r="M20" s="4">
        <f t="shared" si="6"/>
        <v>3.2695552367288376E-2</v>
      </c>
      <c r="N20" s="4">
        <f t="shared" si="6"/>
        <v>0.16347776183644191</v>
      </c>
      <c r="O20" s="4">
        <f t="shared" si="6"/>
        <v>3.1673816355810618E-2</v>
      </c>
      <c r="Q20" s="3" t="s">
        <v>53</v>
      </c>
      <c r="R20" s="4">
        <f>(1-$R$7)*C3/(1-$F$3)</f>
        <v>6.8344493392070479E-2</v>
      </c>
      <c r="S20" s="4">
        <f t="shared" ref="S20:AC20" si="7">(1-$R$7)*D3/(1-$F$3)</f>
        <v>6.3319162995594702E-2</v>
      </c>
      <c r="T20" s="4">
        <f t="shared" si="7"/>
        <v>1.3065859030837002E-2</v>
      </c>
      <c r="U20" s="4">
        <f>R7</f>
        <v>8.7399999999999992E-2</v>
      </c>
      <c r="V20" s="4">
        <f t="shared" si="7"/>
        <v>2.6131718061674004E-2</v>
      </c>
      <c r="W20" s="4">
        <f t="shared" si="7"/>
        <v>5.2263436123348009E-2</v>
      </c>
      <c r="X20" s="4">
        <f t="shared" si="7"/>
        <v>0.30453502202643168</v>
      </c>
      <c r="Y20" s="4">
        <f t="shared" si="7"/>
        <v>4.9248237885462551E-2</v>
      </c>
      <c r="Z20" s="4">
        <f t="shared" si="7"/>
        <v>1.206079295154185E-2</v>
      </c>
      <c r="AA20" s="4">
        <f t="shared" si="7"/>
        <v>3.2162114537444934E-2</v>
      </c>
      <c r="AB20" s="4">
        <f t="shared" si="7"/>
        <v>0.16081057268722468</v>
      </c>
      <c r="AC20" s="4">
        <f t="shared" si="7"/>
        <v>3.1157048458149778E-2</v>
      </c>
      <c r="AE20" s="3" t="s">
        <v>33</v>
      </c>
      <c r="AF20" s="4">
        <f>(1-$AF$7)*C3/(1-$M$3)</f>
        <v>6.8647619047619055E-2</v>
      </c>
      <c r="AG20" s="4">
        <f t="shared" ref="AG20:AQ20" si="8">(1-$AF$7)*D3/(1-$M$3)</f>
        <v>6.3600000000000004E-2</v>
      </c>
      <c r="AH20" s="4">
        <f t="shared" si="8"/>
        <v>1.3123809523809524E-2</v>
      </c>
      <c r="AI20" s="4">
        <f t="shared" si="8"/>
        <v>9.2876190476190487E-2</v>
      </c>
      <c r="AJ20" s="4">
        <f t="shared" si="8"/>
        <v>2.6247619047619047E-2</v>
      </c>
      <c r="AK20" s="4">
        <f t="shared" si="8"/>
        <v>5.2495238095238095E-2</v>
      </c>
      <c r="AL20" s="4">
        <f t="shared" si="8"/>
        <v>0.30588571428571432</v>
      </c>
      <c r="AM20" s="4">
        <f t="shared" si="8"/>
        <v>4.9466666666666666E-2</v>
      </c>
      <c r="AN20" s="4">
        <f t="shared" si="8"/>
        <v>1.2114285714285715E-2</v>
      </c>
      <c r="AO20" s="4">
        <f t="shared" si="8"/>
        <v>3.2304761904761906E-2</v>
      </c>
      <c r="AP20" s="4">
        <f t="shared" si="8"/>
        <v>0.16152380952380951</v>
      </c>
      <c r="AQ20" s="4">
        <f t="shared" si="8"/>
        <v>3.1295238095238098E-2</v>
      </c>
    </row>
    <row r="21" spans="3:43" x14ac:dyDescent="0.3">
      <c r="C21" s="3" t="s">
        <v>34</v>
      </c>
      <c r="D21" s="4">
        <f>(1-$D$8)*C3/(1-$I$3)</f>
        <v>7.2434146341463418E-2</v>
      </c>
      <c r="E21" s="4">
        <f t="shared" ref="E21:O21" si="9">(1-$D$8)*D3/(1-$I$3)</f>
        <v>6.7108106169296994E-2</v>
      </c>
      <c r="F21" s="4">
        <f t="shared" si="9"/>
        <v>1.3847704447632711E-2</v>
      </c>
      <c r="G21" s="4">
        <f t="shared" si="9"/>
        <v>9.7999139167862265E-2</v>
      </c>
      <c r="H21" s="4">
        <f t="shared" si="9"/>
        <v>2.7695408895265422E-2</v>
      </c>
      <c r="I21" s="4">
        <f t="shared" si="9"/>
        <v>5.5390817790530844E-2</v>
      </c>
      <c r="J21" s="4">
        <f t="shared" ref="J21:J29" si="10">D8</f>
        <v>0.25755</v>
      </c>
      <c r="K21" s="4">
        <f t="shared" si="9"/>
        <v>5.2195193687230988E-2</v>
      </c>
      <c r="L21" s="4">
        <f t="shared" si="9"/>
        <v>1.2782496413199427E-2</v>
      </c>
      <c r="M21" s="4">
        <f t="shared" si="9"/>
        <v>3.4086657101865134E-2</v>
      </c>
      <c r="N21" s="4">
        <f t="shared" si="9"/>
        <v>0.17043328550932568</v>
      </c>
      <c r="O21" s="4">
        <f t="shared" si="9"/>
        <v>3.3021449067431846E-2</v>
      </c>
      <c r="Q21" s="3" t="s">
        <v>54</v>
      </c>
      <c r="R21" s="4">
        <f>(1-$R$8)*C3/(1-$F$3)</f>
        <v>6.9033480176211456E-2</v>
      </c>
      <c r="S21" s="4">
        <f t="shared" ref="S21:AC21" si="11">(1-$R$8)*D3/(1-$F$3)</f>
        <v>6.3957488986784133E-2</v>
      </c>
      <c r="T21" s="4">
        <f t="shared" si="11"/>
        <v>1.3197577092511011E-2</v>
      </c>
      <c r="U21" s="4">
        <f t="shared" ref="U21:U29" si="12">R8</f>
        <v>7.8199999999999992E-2</v>
      </c>
      <c r="V21" s="4">
        <f t="shared" si="11"/>
        <v>2.6395154185022023E-2</v>
      </c>
      <c r="W21" s="4">
        <f t="shared" si="11"/>
        <v>5.2790308370044045E-2</v>
      </c>
      <c r="X21" s="4">
        <f t="shared" si="11"/>
        <v>0.30760506607929511</v>
      </c>
      <c r="Y21" s="4">
        <f t="shared" si="11"/>
        <v>4.9744713656387662E-2</v>
      </c>
      <c r="Z21" s="4">
        <f t="shared" si="11"/>
        <v>1.218237885462555E-2</v>
      </c>
      <c r="AA21" s="4">
        <f t="shared" si="11"/>
        <v>3.2486343612334802E-2</v>
      </c>
      <c r="AB21" s="4">
        <f t="shared" si="11"/>
        <v>0.162431718061674</v>
      </c>
      <c r="AC21" s="4">
        <f t="shared" si="11"/>
        <v>3.1471145374449339E-2</v>
      </c>
      <c r="AE21" s="3" t="s">
        <v>34</v>
      </c>
      <c r="AF21" s="4">
        <f>(1-$AF$8)*C3/(1-$M$3)</f>
        <v>6.9942857142857154E-2</v>
      </c>
      <c r="AG21" s="4">
        <f t="shared" ref="AG21:AQ21" si="13">(1-$AF$8)*D3/(1-$M$3)</f>
        <v>6.480000000000001E-2</v>
      </c>
      <c r="AH21" s="4">
        <f t="shared" si="13"/>
        <v>1.3371428571428571E-2</v>
      </c>
      <c r="AI21" s="4">
        <f t="shared" si="13"/>
        <v>9.4628571428571437E-2</v>
      </c>
      <c r="AJ21" s="4">
        <f t="shared" si="13"/>
        <v>2.6742857142857141E-2</v>
      </c>
      <c r="AK21" s="4">
        <f t="shared" si="13"/>
        <v>5.3485714285714282E-2</v>
      </c>
      <c r="AL21" s="4">
        <f t="shared" si="13"/>
        <v>0.31165714285714285</v>
      </c>
      <c r="AM21" s="4">
        <f t="shared" si="13"/>
        <v>5.04E-2</v>
      </c>
      <c r="AN21" s="4">
        <f t="shared" si="13"/>
        <v>1.2342857142857143E-2</v>
      </c>
      <c r="AO21" s="4">
        <f t="shared" si="13"/>
        <v>3.2914285714285715E-2</v>
      </c>
      <c r="AP21" s="4">
        <f t="shared" si="13"/>
        <v>0.16457142857142859</v>
      </c>
      <c r="AQ21" s="4">
        <f t="shared" si="13"/>
        <v>3.1885714285714288E-2</v>
      </c>
    </row>
    <row r="22" spans="3:43" x14ac:dyDescent="0.3">
      <c r="C22" s="3" t="s">
        <v>35</v>
      </c>
      <c r="D22" s="4">
        <f>(1-$D$9)*C3/(1-$I$3)</f>
        <v>7.5390243902439036E-2</v>
      </c>
      <c r="E22" s="4">
        <f t="shared" ref="E22:O22" si="14">(1-$D$9)*D3/(1-$I$3)</f>
        <v>6.984684361549498E-2</v>
      </c>
      <c r="F22" s="4">
        <f t="shared" si="14"/>
        <v>1.441284074605452E-2</v>
      </c>
      <c r="G22" s="4">
        <f t="shared" si="14"/>
        <v>0.10199856527977044</v>
      </c>
      <c r="H22" s="4">
        <f t="shared" si="14"/>
        <v>2.882568149210904E-2</v>
      </c>
      <c r="I22" s="4">
        <f t="shared" si="14"/>
        <v>5.765136298421808E-2</v>
      </c>
      <c r="J22" s="4">
        <f t="shared" si="10"/>
        <v>0.22725000000000001</v>
      </c>
      <c r="K22" s="4">
        <f t="shared" si="14"/>
        <v>5.432532281205165E-2</v>
      </c>
      <c r="L22" s="4">
        <f t="shared" si="14"/>
        <v>1.3304160688665708E-2</v>
      </c>
      <c r="M22" s="4">
        <f t="shared" si="14"/>
        <v>3.5477761836441898E-2</v>
      </c>
      <c r="N22" s="4">
        <f t="shared" si="14"/>
        <v>0.17738880918220948</v>
      </c>
      <c r="O22" s="4">
        <f t="shared" si="14"/>
        <v>3.4369081779053082E-2</v>
      </c>
      <c r="Q22" s="3" t="s">
        <v>55</v>
      </c>
      <c r="R22" s="4">
        <f>(1-$R$9)*C3/(1-$F$3)</f>
        <v>6.9722466960352419E-2</v>
      </c>
      <c r="S22" s="4">
        <f t="shared" ref="S22:AC22" si="15">(1-$R$9)*D3/(1-$F$3)</f>
        <v>6.4595814977973565E-2</v>
      </c>
      <c r="T22" s="4">
        <f t="shared" si="15"/>
        <v>1.3329295154185022E-2</v>
      </c>
      <c r="U22" s="4">
        <f t="shared" si="12"/>
        <v>6.9000000000000006E-2</v>
      </c>
      <c r="V22" s="4">
        <f t="shared" si="15"/>
        <v>2.6658590308370044E-2</v>
      </c>
      <c r="W22" s="4">
        <f t="shared" si="15"/>
        <v>5.3317180616740088E-2</v>
      </c>
      <c r="X22" s="4">
        <f t="shared" si="15"/>
        <v>0.31067511013215854</v>
      </c>
      <c r="Y22" s="4">
        <f t="shared" si="15"/>
        <v>5.0241189427312781E-2</v>
      </c>
      <c r="Z22" s="4">
        <f t="shared" si="15"/>
        <v>1.2303964757709252E-2</v>
      </c>
      <c r="AA22" s="4">
        <f t="shared" si="15"/>
        <v>3.2810572687224669E-2</v>
      </c>
      <c r="AB22" s="4">
        <f t="shared" si="15"/>
        <v>0.16405286343612335</v>
      </c>
      <c r="AC22" s="4">
        <f t="shared" si="15"/>
        <v>3.1785242290748902E-2</v>
      </c>
      <c r="AE22" s="3" t="s">
        <v>35</v>
      </c>
      <c r="AF22" s="4">
        <f>(1-$AF$9)*C3/(1-$M$3)</f>
        <v>7.1238095238095239E-2</v>
      </c>
      <c r="AG22" s="4">
        <f t="shared" ref="AG22:AQ22" si="16">(1-$AF$9)*D3/(1-$M$3)</f>
        <v>6.6000000000000003E-2</v>
      </c>
      <c r="AH22" s="4">
        <f t="shared" si="16"/>
        <v>1.3619047619047617E-2</v>
      </c>
      <c r="AI22" s="4">
        <f t="shared" si="16"/>
        <v>9.6380952380952387E-2</v>
      </c>
      <c r="AJ22" s="4">
        <f t="shared" si="16"/>
        <v>2.7238095238095235E-2</v>
      </c>
      <c r="AK22" s="4">
        <f t="shared" si="16"/>
        <v>5.447619047619047E-2</v>
      </c>
      <c r="AL22" s="4">
        <f t="shared" si="16"/>
        <v>0.31742857142857145</v>
      </c>
      <c r="AM22" s="4">
        <f t="shared" si="16"/>
        <v>5.1333333333333335E-2</v>
      </c>
      <c r="AN22" s="4">
        <f t="shared" si="16"/>
        <v>1.2571428571428572E-2</v>
      </c>
      <c r="AO22" s="4">
        <f t="shared" si="16"/>
        <v>3.3523809523809525E-2</v>
      </c>
      <c r="AP22" s="4">
        <f t="shared" si="16"/>
        <v>0.16761904761904764</v>
      </c>
      <c r="AQ22" s="4">
        <f t="shared" si="16"/>
        <v>3.2476190476190478E-2</v>
      </c>
    </row>
    <row r="23" spans="3:43" x14ac:dyDescent="0.3">
      <c r="C23" s="3" t="s">
        <v>36</v>
      </c>
      <c r="D23" s="4">
        <f>(1-$D$10)*C3/(1-$I$3)</f>
        <v>7.834634146341464E-2</v>
      </c>
      <c r="E23" s="4">
        <f>(1-$D$10)*D3/(1-$I$3)</f>
        <v>7.2585581061692966E-2</v>
      </c>
      <c r="F23" s="4">
        <f t="shared" ref="F23:O23" si="17">(1-$D$10)*E3/(1-$I$3)</f>
        <v>1.4977977044476325E-2</v>
      </c>
      <c r="G23" s="4">
        <f t="shared" si="17"/>
        <v>0.10599799139167862</v>
      </c>
      <c r="H23" s="4">
        <f t="shared" si="17"/>
        <v>2.9955954088952651E-2</v>
      </c>
      <c r="I23" s="4">
        <f t="shared" si="17"/>
        <v>5.9911908177905301E-2</v>
      </c>
      <c r="J23" s="4">
        <f t="shared" si="10"/>
        <v>0.19695000000000001</v>
      </c>
      <c r="K23" s="4">
        <f t="shared" si="17"/>
        <v>5.6455451936872306E-2</v>
      </c>
      <c r="L23" s="4">
        <f t="shared" si="17"/>
        <v>1.3825824964131993E-2</v>
      </c>
      <c r="M23" s="4">
        <f t="shared" si="17"/>
        <v>3.6868866571018649E-2</v>
      </c>
      <c r="N23" s="4">
        <f t="shared" si="17"/>
        <v>0.18434433285509327</v>
      </c>
      <c r="O23" s="4">
        <f t="shared" si="17"/>
        <v>3.5716714490674317E-2</v>
      </c>
      <c r="Q23" s="3" t="s">
        <v>56</v>
      </c>
      <c r="R23" s="4">
        <f>(1-$R$10)*C3/(1-$F$3)</f>
        <v>7.0411453744493396E-2</v>
      </c>
      <c r="S23" s="4">
        <f t="shared" ref="S23:AC23" si="18">(1-$R$10)*D3/(1-$F$3)</f>
        <v>6.5234140969162996E-2</v>
      </c>
      <c r="T23" s="4">
        <f t="shared" si="18"/>
        <v>1.3461013215859031E-2</v>
      </c>
      <c r="U23" s="4">
        <f t="shared" si="12"/>
        <v>5.9799999999999999E-2</v>
      </c>
      <c r="V23" s="4">
        <f t="shared" si="18"/>
        <v>2.6922026431718062E-2</v>
      </c>
      <c r="W23" s="4">
        <f t="shared" si="18"/>
        <v>5.3844052863436125E-2</v>
      </c>
      <c r="X23" s="4">
        <f t="shared" si="18"/>
        <v>0.31374515418502202</v>
      </c>
      <c r="Y23" s="4">
        <f t="shared" si="18"/>
        <v>5.0737665198237886E-2</v>
      </c>
      <c r="Z23" s="4">
        <f t="shared" si="18"/>
        <v>1.2425550660792952E-2</v>
      </c>
      <c r="AA23" s="4">
        <f t="shared" si="18"/>
        <v>3.3134801762114537E-2</v>
      </c>
      <c r="AB23" s="4">
        <f t="shared" si="18"/>
        <v>0.1656740088105727</v>
      </c>
      <c r="AC23" s="4">
        <f t="shared" si="18"/>
        <v>3.2099339207048459E-2</v>
      </c>
      <c r="AE23" s="3" t="s">
        <v>36</v>
      </c>
      <c r="AF23" s="4">
        <f>(1-$AF$10)*C3/(1-$M$3)</f>
        <v>7.2533333333333339E-2</v>
      </c>
      <c r="AG23" s="4">
        <f t="shared" ref="AG23:AQ23" si="19">(1-$AF$10)*D3/(1-$M$3)</f>
        <v>6.7199999999999996E-2</v>
      </c>
      <c r="AH23" s="4">
        <f t="shared" si="19"/>
        <v>1.3866666666666668E-2</v>
      </c>
      <c r="AI23" s="4">
        <f t="shared" si="19"/>
        <v>9.813333333333335E-2</v>
      </c>
      <c r="AJ23" s="4">
        <f t="shared" si="19"/>
        <v>2.7733333333333336E-2</v>
      </c>
      <c r="AK23" s="4">
        <f t="shared" si="19"/>
        <v>5.5466666666666671E-2</v>
      </c>
      <c r="AL23" s="4">
        <f t="shared" si="19"/>
        <v>0.32320000000000004</v>
      </c>
      <c r="AM23" s="4">
        <f t="shared" si="19"/>
        <v>5.2266666666666677E-2</v>
      </c>
      <c r="AN23" s="4">
        <f t="shared" si="19"/>
        <v>1.2800000000000002E-2</v>
      </c>
      <c r="AO23" s="4">
        <f t="shared" si="19"/>
        <v>3.4133333333333335E-2</v>
      </c>
      <c r="AP23" s="4">
        <f t="shared" si="19"/>
        <v>0.17066666666666669</v>
      </c>
      <c r="AQ23" s="4">
        <f t="shared" si="19"/>
        <v>3.3066666666666668E-2</v>
      </c>
    </row>
    <row r="24" spans="3:43" x14ac:dyDescent="0.3">
      <c r="C24" s="3" t="s">
        <v>37</v>
      </c>
      <c r="D24" s="4">
        <f>(1-$D$11)*C3/(1-$I$3)</f>
        <v>8.1302439024390244E-2</v>
      </c>
      <c r="E24" s="4">
        <f t="shared" ref="E24:O24" si="20">(1-$D$11)*D3/(1-$I$3)</f>
        <v>7.5324318507890953E-2</v>
      </c>
      <c r="F24" s="4">
        <f t="shared" si="20"/>
        <v>1.5543113342898134E-2</v>
      </c>
      <c r="G24" s="4">
        <f t="shared" si="20"/>
        <v>0.1099974175035868</v>
      </c>
      <c r="H24" s="4">
        <f t="shared" si="20"/>
        <v>3.1086226685796269E-2</v>
      </c>
      <c r="I24" s="4">
        <f t="shared" si="20"/>
        <v>6.2172453371592537E-2</v>
      </c>
      <c r="J24" s="4">
        <f t="shared" si="10"/>
        <v>0.16665000000000002</v>
      </c>
      <c r="K24" s="4">
        <f t="shared" si="20"/>
        <v>5.8585581061692975E-2</v>
      </c>
      <c r="L24" s="4">
        <f t="shared" si="20"/>
        <v>1.4347489239598278E-2</v>
      </c>
      <c r="M24" s="4">
        <f t="shared" si="20"/>
        <v>3.8259971305595407E-2</v>
      </c>
      <c r="N24" s="4">
        <f t="shared" si="20"/>
        <v>0.19129985652797704</v>
      </c>
      <c r="O24" s="4">
        <f t="shared" si="20"/>
        <v>3.7064347202295553E-2</v>
      </c>
      <c r="Q24" s="3" t="s">
        <v>57</v>
      </c>
      <c r="R24" s="4">
        <f>(1-$R$11)*C3/(1-$F$3)</f>
        <v>7.1100440528634373E-2</v>
      </c>
      <c r="S24" s="4">
        <f t="shared" ref="S24:AC24" si="21">(1-$R$11)*D3/(1-$F$3)</f>
        <v>6.5872466960352427E-2</v>
      </c>
      <c r="T24" s="4">
        <f t="shared" si="21"/>
        <v>1.3592731277533038E-2</v>
      </c>
      <c r="U24" s="4">
        <f t="shared" si="12"/>
        <v>5.0600000000000006E-2</v>
      </c>
      <c r="V24" s="4">
        <f t="shared" si="21"/>
        <v>2.7185462555066077E-2</v>
      </c>
      <c r="W24" s="4">
        <f t="shared" si="21"/>
        <v>5.4370925110132154E-2</v>
      </c>
      <c r="X24" s="4">
        <f t="shared" si="21"/>
        <v>0.31681519823788545</v>
      </c>
      <c r="Y24" s="4">
        <f t="shared" si="21"/>
        <v>5.1234140969162997E-2</v>
      </c>
      <c r="Z24" s="4">
        <f t="shared" si="21"/>
        <v>1.2547136563876651E-2</v>
      </c>
      <c r="AA24" s="4">
        <f t="shared" si="21"/>
        <v>3.3459030837004404E-2</v>
      </c>
      <c r="AB24" s="4">
        <f t="shared" si="21"/>
        <v>0.16729515418502203</v>
      </c>
      <c r="AC24" s="4">
        <f t="shared" si="21"/>
        <v>3.2413436123348016E-2</v>
      </c>
      <c r="AE24" s="3" t="s">
        <v>37</v>
      </c>
      <c r="AF24" s="4">
        <f>(1-$AF$11)*C3/(1-$M$3)</f>
        <v>7.3828571428571438E-2</v>
      </c>
      <c r="AG24" s="4">
        <f t="shared" ref="AG24:AQ24" si="22">(1-$AF$11)*D3/(1-$M$3)</f>
        <v>6.8400000000000002E-2</v>
      </c>
      <c r="AH24" s="4">
        <f t="shared" si="22"/>
        <v>1.4114285714285715E-2</v>
      </c>
      <c r="AI24" s="4">
        <f t="shared" si="22"/>
        <v>9.98857142857143E-2</v>
      </c>
      <c r="AJ24" s="4">
        <f t="shared" si="22"/>
        <v>2.8228571428571429E-2</v>
      </c>
      <c r="AK24" s="4">
        <f t="shared" si="22"/>
        <v>5.6457142857142859E-2</v>
      </c>
      <c r="AL24" s="4">
        <f t="shared" si="22"/>
        <v>0.32897142857142864</v>
      </c>
      <c r="AM24" s="4">
        <f t="shared" si="22"/>
        <v>5.3200000000000011E-2</v>
      </c>
      <c r="AN24" s="4">
        <f t="shared" si="22"/>
        <v>1.3028571428571429E-2</v>
      </c>
      <c r="AO24" s="4">
        <f t="shared" si="22"/>
        <v>3.4742857142857145E-2</v>
      </c>
      <c r="AP24" s="4">
        <f t="shared" si="22"/>
        <v>0.17371428571428574</v>
      </c>
      <c r="AQ24" s="4">
        <f t="shared" si="22"/>
        <v>3.3657142857142858E-2</v>
      </c>
    </row>
    <row r="25" spans="3:43" x14ac:dyDescent="0.3">
      <c r="C25" s="3" t="s">
        <v>38</v>
      </c>
      <c r="D25" s="4">
        <f>(1-$D$12)*C3/(1-$I$3)</f>
        <v>8.4258536585365862E-2</v>
      </c>
      <c r="E25" s="4">
        <f t="shared" ref="E25:O25" si="23">(1-$D$12)*D3/(1-$I$3)</f>
        <v>7.8063055954088953E-2</v>
      </c>
      <c r="F25" s="4">
        <f t="shared" si="23"/>
        <v>1.610824964131994E-2</v>
      </c>
      <c r="G25" s="4">
        <f t="shared" si="23"/>
        <v>0.11399684361549497</v>
      </c>
      <c r="H25" s="4">
        <f t="shared" si="23"/>
        <v>3.2216499282639879E-2</v>
      </c>
      <c r="I25" s="4">
        <f t="shared" si="23"/>
        <v>6.4432998565279759E-2</v>
      </c>
      <c r="J25" s="4">
        <f t="shared" si="10"/>
        <v>0.13635000000000003</v>
      </c>
      <c r="K25" s="4">
        <f t="shared" si="23"/>
        <v>6.071571018651363E-2</v>
      </c>
      <c r="L25" s="4">
        <f t="shared" si="23"/>
        <v>1.4869153515064563E-2</v>
      </c>
      <c r="M25" s="4">
        <f t="shared" si="23"/>
        <v>3.9651076040172165E-2</v>
      </c>
      <c r="N25" s="4">
        <f t="shared" si="23"/>
        <v>0.19825538020086081</v>
      </c>
      <c r="O25" s="4">
        <f t="shared" si="23"/>
        <v>3.8411979913916781E-2</v>
      </c>
      <c r="Q25" s="3" t="s">
        <v>58</v>
      </c>
      <c r="R25" s="4">
        <f>(1-$R$12)*C3/(1-$F$3)</f>
        <v>7.1789427312775322E-2</v>
      </c>
      <c r="S25" s="4">
        <f t="shared" ref="S25:AC25" si="24">(1-$R$12)*D3/(1-$F$3)</f>
        <v>6.6510792951541844E-2</v>
      </c>
      <c r="T25" s="4">
        <f t="shared" si="24"/>
        <v>1.3724449339207048E-2</v>
      </c>
      <c r="U25" s="4">
        <f t="shared" si="12"/>
        <v>4.1400000000000006E-2</v>
      </c>
      <c r="V25" s="4">
        <f t="shared" si="24"/>
        <v>2.7448898678414095E-2</v>
      </c>
      <c r="W25" s="4">
        <f t="shared" si="24"/>
        <v>5.489779735682819E-2</v>
      </c>
      <c r="X25" s="4">
        <f t="shared" si="24"/>
        <v>0.31988524229074888</v>
      </c>
      <c r="Y25" s="4">
        <f t="shared" si="24"/>
        <v>5.1730616740088109E-2</v>
      </c>
      <c r="Z25" s="4">
        <f t="shared" si="24"/>
        <v>1.2668722466960353E-2</v>
      </c>
      <c r="AA25" s="4">
        <f t="shared" si="24"/>
        <v>3.3783259911894271E-2</v>
      </c>
      <c r="AB25" s="4">
        <f t="shared" si="24"/>
        <v>0.16891629955947138</v>
      </c>
      <c r="AC25" s="4">
        <f t="shared" si="24"/>
        <v>3.2727533039647573E-2</v>
      </c>
      <c r="AE25" s="3" t="s">
        <v>38</v>
      </c>
      <c r="AF25" s="4">
        <f>(1-$AF$12)*C3/(1-$M$3)</f>
        <v>7.5123809523809523E-2</v>
      </c>
      <c r="AG25" s="4">
        <f t="shared" ref="AG25:AQ25" si="25">(1-$AF$12)*D3/(1-$M$3)</f>
        <v>6.9599999999999995E-2</v>
      </c>
      <c r="AH25" s="4">
        <f t="shared" si="25"/>
        <v>1.436190476190476E-2</v>
      </c>
      <c r="AI25" s="4">
        <f t="shared" si="25"/>
        <v>0.10163809523809524</v>
      </c>
      <c r="AJ25" s="4">
        <f t="shared" si="25"/>
        <v>2.872380952380952E-2</v>
      </c>
      <c r="AK25" s="4">
        <f t="shared" si="25"/>
        <v>5.7447619047619039E-2</v>
      </c>
      <c r="AL25" s="4">
        <f t="shared" si="25"/>
        <v>0.33474285714285712</v>
      </c>
      <c r="AM25" s="4">
        <f t="shared" si="25"/>
        <v>5.4133333333333332E-2</v>
      </c>
      <c r="AN25" s="4">
        <f t="shared" si="25"/>
        <v>1.3257142857142858E-2</v>
      </c>
      <c r="AO25" s="4">
        <f t="shared" si="25"/>
        <v>3.5352380952380955E-2</v>
      </c>
      <c r="AP25" s="4">
        <f t="shared" si="25"/>
        <v>0.17676190476190476</v>
      </c>
      <c r="AQ25" s="4">
        <f t="shared" si="25"/>
        <v>3.4247619047619048E-2</v>
      </c>
    </row>
    <row r="26" spans="3:43" x14ac:dyDescent="0.3">
      <c r="C26" s="3" t="s">
        <v>39</v>
      </c>
      <c r="D26" s="4">
        <f>(1-$D$13)*C3/(1-$I$3)</f>
        <v>8.7214634146341466E-2</v>
      </c>
      <c r="E26" s="4">
        <f t="shared" ref="E26:O26" si="26">(1-$D$13)*D3/(1-$I$3)</f>
        <v>8.0801793400286939E-2</v>
      </c>
      <c r="F26" s="4">
        <f t="shared" si="26"/>
        <v>1.6673385939741749E-2</v>
      </c>
      <c r="G26" s="4">
        <f t="shared" si="26"/>
        <v>0.11799626972740314</v>
      </c>
      <c r="H26" s="4">
        <f t="shared" si="26"/>
        <v>3.3346771879483497E-2</v>
      </c>
      <c r="I26" s="4">
        <f t="shared" si="26"/>
        <v>6.6693543758966994E-2</v>
      </c>
      <c r="J26" s="4">
        <f t="shared" si="10"/>
        <v>0.10605000000000002</v>
      </c>
      <c r="K26" s="4">
        <f t="shared" si="26"/>
        <v>6.2845839311334292E-2</v>
      </c>
      <c r="L26" s="4">
        <f t="shared" si="26"/>
        <v>1.5390817790530845E-2</v>
      </c>
      <c r="M26" s="4">
        <f t="shared" si="26"/>
        <v>4.1042180774748922E-2</v>
      </c>
      <c r="N26" s="4">
        <f t="shared" si="26"/>
        <v>0.20521090387374463</v>
      </c>
      <c r="O26" s="4">
        <f t="shared" si="26"/>
        <v>3.9759612625538017E-2</v>
      </c>
      <c r="Q26" s="3" t="s">
        <v>59</v>
      </c>
      <c r="R26" s="4">
        <f>(1-$R$13)*C3/(1-$F$3)</f>
        <v>7.2478414096916299E-2</v>
      </c>
      <c r="S26" s="4">
        <f t="shared" ref="S26:AC26" si="27">(1-$R$13)*D3/(1-$F$3)</f>
        <v>6.7149118942731276E-2</v>
      </c>
      <c r="T26" s="4">
        <f t="shared" si="27"/>
        <v>1.3856167400881057E-2</v>
      </c>
      <c r="U26" s="4">
        <f t="shared" si="12"/>
        <v>3.2200000000000006E-2</v>
      </c>
      <c r="V26" s="4">
        <f t="shared" si="27"/>
        <v>2.7712334801762113E-2</v>
      </c>
      <c r="W26" s="4">
        <f t="shared" si="27"/>
        <v>5.5424669603524226E-2</v>
      </c>
      <c r="X26" s="4">
        <f t="shared" si="27"/>
        <v>0.32295528634361231</v>
      </c>
      <c r="Y26" s="4">
        <f t="shared" si="27"/>
        <v>5.2227092511013221E-2</v>
      </c>
      <c r="Z26" s="4">
        <f t="shared" si="27"/>
        <v>1.2790308370044053E-2</v>
      </c>
      <c r="AA26" s="4">
        <f t="shared" si="27"/>
        <v>3.4107488986784139E-2</v>
      </c>
      <c r="AB26" s="4">
        <f t="shared" si="27"/>
        <v>0.1705374449339207</v>
      </c>
      <c r="AC26" s="4">
        <f t="shared" si="27"/>
        <v>3.3041629955947137E-2</v>
      </c>
      <c r="AE26" s="3" t="s">
        <v>39</v>
      </c>
      <c r="AF26" s="4">
        <f>(1-$AF$13)*C3/(1-$M$3)</f>
        <v>7.6419047619047623E-2</v>
      </c>
      <c r="AG26" s="4">
        <f t="shared" ref="AG26:AQ26" si="28">(1-$AF$13)*D3/(1-$M$3)</f>
        <v>7.0800000000000002E-2</v>
      </c>
      <c r="AH26" s="4">
        <f t="shared" si="28"/>
        <v>1.4609523809523808E-2</v>
      </c>
      <c r="AI26" s="4">
        <f t="shared" si="28"/>
        <v>0.10339047619047619</v>
      </c>
      <c r="AJ26" s="4">
        <f t="shared" si="28"/>
        <v>2.9219047619047617E-2</v>
      </c>
      <c r="AK26" s="4">
        <f t="shared" si="28"/>
        <v>5.8438095238095233E-2</v>
      </c>
      <c r="AL26" s="4">
        <f t="shared" si="28"/>
        <v>0.34051428571428566</v>
      </c>
      <c r="AM26" s="4">
        <f t="shared" si="28"/>
        <v>5.5066666666666667E-2</v>
      </c>
      <c r="AN26" s="4">
        <f t="shared" si="28"/>
        <v>1.3485714285714285E-2</v>
      </c>
      <c r="AO26" s="4">
        <f t="shared" si="28"/>
        <v>3.5961904761904764E-2</v>
      </c>
      <c r="AP26" s="4">
        <f t="shared" si="28"/>
        <v>0.17980952380952384</v>
      </c>
      <c r="AQ26" s="4">
        <f t="shared" si="28"/>
        <v>3.4838095238095237E-2</v>
      </c>
    </row>
    <row r="27" spans="3:43" x14ac:dyDescent="0.3">
      <c r="C27" s="3" t="s">
        <v>40</v>
      </c>
      <c r="D27" s="4">
        <f>(1-$D$14)*C3/(1-$I$3)</f>
        <v>9.017073170731707E-2</v>
      </c>
      <c r="E27" s="4">
        <f t="shared" ref="E27:O27" si="29">(1-$D$14)*D3/(1-$I$3)</f>
        <v>8.3540530846484926E-2</v>
      </c>
      <c r="F27" s="4">
        <f t="shared" si="29"/>
        <v>1.7238522238163557E-2</v>
      </c>
      <c r="G27" s="4">
        <f t="shared" si="29"/>
        <v>0.12199569583931132</v>
      </c>
      <c r="H27" s="4">
        <f t="shared" si="29"/>
        <v>3.4477044476327115E-2</v>
      </c>
      <c r="I27" s="4">
        <f t="shared" si="29"/>
        <v>6.895408895265423E-2</v>
      </c>
      <c r="J27" s="4">
        <f t="shared" si="10"/>
        <v>7.5750000000000026E-2</v>
      </c>
      <c r="K27" s="4">
        <f t="shared" si="29"/>
        <v>6.4975968436154941E-2</v>
      </c>
      <c r="L27" s="4">
        <f t="shared" si="29"/>
        <v>1.591248206599713E-2</v>
      </c>
      <c r="M27" s="4">
        <f t="shared" si="29"/>
        <v>4.243328550932568E-2</v>
      </c>
      <c r="N27" s="4">
        <f t="shared" si="29"/>
        <v>0.2121664275466284</v>
      </c>
      <c r="O27" s="4">
        <f t="shared" si="29"/>
        <v>4.1107245337159252E-2</v>
      </c>
      <c r="Q27" s="3" t="s">
        <v>60</v>
      </c>
      <c r="R27" s="4">
        <f>(1-$R$14)*C3/(1-$F$3)</f>
        <v>7.3167400881057276E-2</v>
      </c>
      <c r="S27" s="4">
        <f t="shared" ref="S27:AC27" si="30">(1-$R$14)*D3/(1-$F$3)</f>
        <v>6.7787444933920707E-2</v>
      </c>
      <c r="T27" s="4">
        <f t="shared" si="30"/>
        <v>1.3987885462555064E-2</v>
      </c>
      <c r="U27" s="4">
        <f t="shared" si="12"/>
        <v>2.300000000000001E-2</v>
      </c>
      <c r="V27" s="4">
        <f t="shared" si="30"/>
        <v>2.7975770925110128E-2</v>
      </c>
      <c r="W27" s="4">
        <f t="shared" si="30"/>
        <v>5.5951541850220256E-2</v>
      </c>
      <c r="X27" s="4">
        <f t="shared" si="30"/>
        <v>0.32602533039647574</v>
      </c>
      <c r="Y27" s="4">
        <f t="shared" si="30"/>
        <v>5.2723568281938325E-2</v>
      </c>
      <c r="Z27" s="4">
        <f t="shared" si="30"/>
        <v>1.2911894273127753E-2</v>
      </c>
      <c r="AA27" s="4">
        <f t="shared" si="30"/>
        <v>3.4431718061674006E-2</v>
      </c>
      <c r="AB27" s="4">
        <f t="shared" si="30"/>
        <v>0.17215859030837002</v>
      </c>
      <c r="AC27" s="4">
        <f t="shared" si="30"/>
        <v>3.3355726872246694E-2</v>
      </c>
      <c r="AE27" s="3" t="s">
        <v>40</v>
      </c>
      <c r="AF27" s="4">
        <f>(1-$AF$14)*C3/(1-$M$3)</f>
        <v>7.7714285714285722E-2</v>
      </c>
      <c r="AG27" s="4">
        <f t="shared" ref="AG27:AQ27" si="31">(1-$AF$14)*D3/(1-$M$3)</f>
        <v>7.2000000000000008E-2</v>
      </c>
      <c r="AH27" s="4">
        <f t="shared" si="31"/>
        <v>1.4857142857142857E-2</v>
      </c>
      <c r="AI27" s="4">
        <f t="shared" si="31"/>
        <v>0.10514285714285714</v>
      </c>
      <c r="AJ27" s="4">
        <f t="shared" si="31"/>
        <v>2.9714285714285714E-2</v>
      </c>
      <c r="AK27" s="4">
        <f t="shared" si="31"/>
        <v>5.9428571428571428E-2</v>
      </c>
      <c r="AL27" s="4">
        <f t="shared" si="31"/>
        <v>0.34628571428571425</v>
      </c>
      <c r="AM27" s="4">
        <f t="shared" si="31"/>
        <v>5.6000000000000001E-2</v>
      </c>
      <c r="AN27" s="4">
        <f t="shared" si="31"/>
        <v>1.3714285714285714E-2</v>
      </c>
      <c r="AO27" s="4">
        <f t="shared" si="31"/>
        <v>3.6571428571428574E-2</v>
      </c>
      <c r="AP27" s="4">
        <f t="shared" si="31"/>
        <v>0.18285714285714286</v>
      </c>
      <c r="AQ27" s="4">
        <f t="shared" si="31"/>
        <v>3.5428571428571427E-2</v>
      </c>
    </row>
    <row r="28" spans="3:43" x14ac:dyDescent="0.3">
      <c r="C28" s="3" t="s">
        <v>41</v>
      </c>
      <c r="D28" s="4">
        <f>(1-$D$15)*C3/(1-$I$3)</f>
        <v>9.3126829268292688E-2</v>
      </c>
      <c r="E28" s="4">
        <f t="shared" ref="E28:O28" si="32">(1-$D$15)*D3/(1-$I$3)</f>
        <v>8.6279268292682912E-2</v>
      </c>
      <c r="F28" s="4">
        <f t="shared" si="32"/>
        <v>1.7803658536585363E-2</v>
      </c>
      <c r="G28" s="4">
        <f t="shared" si="32"/>
        <v>0.12599512195121951</v>
      </c>
      <c r="H28" s="4">
        <f t="shared" si="32"/>
        <v>3.5607317073170726E-2</v>
      </c>
      <c r="I28" s="4">
        <f t="shared" si="32"/>
        <v>7.1214634146341452E-2</v>
      </c>
      <c r="J28" s="4">
        <f t="shared" si="10"/>
        <v>4.5450000000000032E-2</v>
      </c>
      <c r="K28" s="4">
        <f t="shared" si="32"/>
        <v>6.7106097560975603E-2</v>
      </c>
      <c r="L28" s="4">
        <f t="shared" si="32"/>
        <v>1.6434146341463413E-2</v>
      </c>
      <c r="M28" s="4">
        <f t="shared" si="32"/>
        <v>4.3824390243902438E-2</v>
      </c>
      <c r="N28" s="4">
        <f t="shared" si="32"/>
        <v>0.21912195121951217</v>
      </c>
      <c r="O28" s="4">
        <f t="shared" si="32"/>
        <v>4.2454878048780488E-2</v>
      </c>
      <c r="Q28" s="3" t="s">
        <v>61</v>
      </c>
      <c r="R28" s="4">
        <f>(1-$R$15)*C3/(1-$F$3)</f>
        <v>7.3856387665198239E-2</v>
      </c>
      <c r="S28" s="4">
        <f t="shared" ref="S28:AC28" si="33">(1-$R$15)*D3/(1-$F$3)</f>
        <v>6.8425770925110124E-2</v>
      </c>
      <c r="T28" s="4">
        <f t="shared" si="33"/>
        <v>1.4119603524229075E-2</v>
      </c>
      <c r="U28" s="4">
        <f t="shared" si="12"/>
        <v>1.380000000000001E-2</v>
      </c>
      <c r="V28" s="4">
        <f t="shared" si="33"/>
        <v>2.8239207048458149E-2</v>
      </c>
      <c r="W28" s="4">
        <f t="shared" si="33"/>
        <v>5.6478414096916299E-2</v>
      </c>
      <c r="X28" s="4">
        <f t="shared" si="33"/>
        <v>0.32909537444933917</v>
      </c>
      <c r="Y28" s="4">
        <f t="shared" si="33"/>
        <v>5.3220044052863437E-2</v>
      </c>
      <c r="Z28" s="4">
        <f t="shared" si="33"/>
        <v>1.3033480176211453E-2</v>
      </c>
      <c r="AA28" s="4">
        <f t="shared" si="33"/>
        <v>3.4755947136563874E-2</v>
      </c>
      <c r="AB28" s="4">
        <f t="shared" si="33"/>
        <v>0.17377973568281938</v>
      </c>
      <c r="AC28" s="4">
        <f t="shared" si="33"/>
        <v>3.3669823788546251E-2</v>
      </c>
      <c r="AE28" s="3" t="s">
        <v>41</v>
      </c>
      <c r="AF28" s="4">
        <f>(1-$AF$15)*C3/(1-$M$3)</f>
        <v>7.9009523809523807E-2</v>
      </c>
      <c r="AG28" s="4">
        <f t="shared" ref="AG28:AQ28" si="34">(1-$AF$15)*D3/(1-$M$3)</f>
        <v>7.3200000000000001E-2</v>
      </c>
      <c r="AH28" s="4">
        <f t="shared" si="34"/>
        <v>1.5104761904761906E-2</v>
      </c>
      <c r="AI28" s="4">
        <f t="shared" si="34"/>
        <v>0.1068952380952381</v>
      </c>
      <c r="AJ28" s="4">
        <f t="shared" si="34"/>
        <v>3.0209523809523811E-2</v>
      </c>
      <c r="AK28" s="4">
        <f t="shared" si="34"/>
        <v>6.0419047619047622E-2</v>
      </c>
      <c r="AL28" s="4">
        <f t="shared" si="34"/>
        <v>0.35205714285714285</v>
      </c>
      <c r="AM28" s="4">
        <f t="shared" si="34"/>
        <v>5.6933333333333336E-2</v>
      </c>
      <c r="AN28" s="4">
        <f t="shared" si="34"/>
        <v>1.3942857142857144E-2</v>
      </c>
      <c r="AO28" s="4">
        <f t="shared" si="34"/>
        <v>3.7180952380952384E-2</v>
      </c>
      <c r="AP28" s="4">
        <f t="shared" si="34"/>
        <v>0.18590476190476191</v>
      </c>
      <c r="AQ28" s="4">
        <f t="shared" si="34"/>
        <v>3.6019047619047617E-2</v>
      </c>
    </row>
    <row r="29" spans="3:43" x14ac:dyDescent="0.3">
      <c r="C29" s="3" t="s">
        <v>42</v>
      </c>
      <c r="D29" s="4">
        <f>(1-$D$16)*C3/(1-$I$3)</f>
        <v>9.6082926829268292E-2</v>
      </c>
      <c r="E29" s="4">
        <f t="shared" ref="E29:O29" si="35">(1-$D$16)*D3/(1-$I$3)</f>
        <v>8.9018005738880912E-2</v>
      </c>
      <c r="F29" s="4">
        <f t="shared" si="35"/>
        <v>1.8368794835007172E-2</v>
      </c>
      <c r="G29" s="4">
        <f t="shared" si="35"/>
        <v>0.12999454806312769</v>
      </c>
      <c r="H29" s="4">
        <f t="shared" si="35"/>
        <v>3.6737589670014344E-2</v>
      </c>
      <c r="I29" s="4">
        <f t="shared" si="35"/>
        <v>7.3475179340028687E-2</v>
      </c>
      <c r="J29" s="4">
        <f t="shared" si="10"/>
        <v>1.515000000000003E-2</v>
      </c>
      <c r="K29" s="4">
        <f t="shared" si="35"/>
        <v>6.9236226685796265E-2</v>
      </c>
      <c r="L29" s="4">
        <f t="shared" si="35"/>
        <v>1.69558106169297E-2</v>
      </c>
      <c r="M29" s="4">
        <f t="shared" si="35"/>
        <v>4.5215494978479195E-2</v>
      </c>
      <c r="N29" s="4">
        <f t="shared" si="35"/>
        <v>0.22607747489239596</v>
      </c>
      <c r="O29" s="4">
        <f t="shared" si="35"/>
        <v>4.3802510760401717E-2</v>
      </c>
      <c r="Q29" s="3" t="s">
        <v>62</v>
      </c>
      <c r="R29" s="4">
        <f>(1-$R$16)*C3/(1-$F$3)</f>
        <v>7.4545374449339202E-2</v>
      </c>
      <c r="S29" s="4">
        <f t="shared" ref="S29:AC29" si="36">(1-$R$16)*D3/(1-$F$3)</f>
        <v>6.9064096916299555E-2</v>
      </c>
      <c r="T29" s="4">
        <f t="shared" si="36"/>
        <v>1.4251321585903082E-2</v>
      </c>
      <c r="U29" s="4">
        <f t="shared" si="12"/>
        <v>4.6000000000000095E-3</v>
      </c>
      <c r="V29" s="4">
        <f t="shared" si="36"/>
        <v>2.8502643171806164E-2</v>
      </c>
      <c r="W29" s="4">
        <f t="shared" si="36"/>
        <v>5.7005286343612328E-2</v>
      </c>
      <c r="X29" s="4">
        <f t="shared" si="36"/>
        <v>0.3321654185022026</v>
      </c>
      <c r="Y29" s="4">
        <f t="shared" si="36"/>
        <v>5.3716519823788549E-2</v>
      </c>
      <c r="Z29" s="4">
        <f t="shared" si="36"/>
        <v>1.3155066079295154E-2</v>
      </c>
      <c r="AA29" s="4">
        <f t="shared" si="36"/>
        <v>3.5080176211453741E-2</v>
      </c>
      <c r="AB29" s="4">
        <f t="shared" si="36"/>
        <v>0.1754008810572687</v>
      </c>
      <c r="AC29" s="4">
        <f t="shared" si="36"/>
        <v>3.3983920704845808E-2</v>
      </c>
      <c r="AE29" s="3" t="s">
        <v>42</v>
      </c>
      <c r="AF29" s="4">
        <f>(1-$AF$16)*C3/(1-$M$3)</f>
        <v>8.0304761904761907E-2</v>
      </c>
      <c r="AG29" s="4">
        <f t="shared" ref="AG29:AQ29" si="37">(1-$AF$16)*D3/(1-$M$3)</f>
        <v>7.4400000000000008E-2</v>
      </c>
      <c r="AH29" s="4">
        <f t="shared" si="37"/>
        <v>1.5352380952380952E-2</v>
      </c>
      <c r="AI29" s="4">
        <f t="shared" si="37"/>
        <v>0.10864761904761905</v>
      </c>
      <c r="AJ29" s="4">
        <f t="shared" si="37"/>
        <v>3.0704761904761905E-2</v>
      </c>
      <c r="AK29" s="4">
        <f t="shared" si="37"/>
        <v>6.140952380952381E-2</v>
      </c>
      <c r="AL29" s="4">
        <f t="shared" si="37"/>
        <v>0.35782857142857144</v>
      </c>
      <c r="AM29" s="4">
        <f t="shared" si="37"/>
        <v>5.7866666666666663E-2</v>
      </c>
      <c r="AN29" s="4">
        <f t="shared" si="37"/>
        <v>1.4171428571428571E-2</v>
      </c>
      <c r="AO29" s="4">
        <f t="shared" si="37"/>
        <v>3.7790476190476194E-2</v>
      </c>
      <c r="AP29" s="4">
        <f t="shared" si="37"/>
        <v>0.18895238095238095</v>
      </c>
      <c r="AQ29" s="4">
        <f t="shared" si="37"/>
        <v>3.6609523809523807E-2</v>
      </c>
    </row>
    <row r="30" spans="3:43" x14ac:dyDescent="0.3">
      <c r="Q30" s="3" t="s">
        <v>63</v>
      </c>
      <c r="R30" s="4">
        <f>AF20</f>
        <v>6.8647619047619055E-2</v>
      </c>
      <c r="S30" s="4">
        <f t="shared" ref="S30:AC30" si="38">AG20</f>
        <v>6.3600000000000004E-2</v>
      </c>
      <c r="T30" s="4">
        <f t="shared" si="38"/>
        <v>1.3123809523809524E-2</v>
      </c>
      <c r="U30" s="4">
        <f t="shared" si="38"/>
        <v>9.2876190476190487E-2</v>
      </c>
      <c r="V30" s="4">
        <f t="shared" si="38"/>
        <v>2.6247619047619047E-2</v>
      </c>
      <c r="W30" s="4">
        <f t="shared" si="38"/>
        <v>5.2495238095238095E-2</v>
      </c>
      <c r="X30" s="4">
        <f t="shared" si="38"/>
        <v>0.30588571428571432</v>
      </c>
      <c r="Y30" s="4">
        <f t="shared" si="38"/>
        <v>4.9466666666666666E-2</v>
      </c>
      <c r="Z30" s="4">
        <f t="shared" si="38"/>
        <v>1.2114285714285715E-2</v>
      </c>
      <c r="AA30" s="4">
        <f t="shared" si="38"/>
        <v>3.2304761904761906E-2</v>
      </c>
      <c r="AB30" s="4">
        <f t="shared" si="38"/>
        <v>0.16152380952380951</v>
      </c>
      <c r="AC30" s="4">
        <f t="shared" si="38"/>
        <v>3.1295238095238098E-2</v>
      </c>
    </row>
    <row r="31" spans="3:43" x14ac:dyDescent="0.3">
      <c r="Q31" s="3" t="s">
        <v>64</v>
      </c>
      <c r="R31" s="4">
        <f t="shared" ref="R31:R39" si="39">AF21</f>
        <v>6.9942857142857154E-2</v>
      </c>
      <c r="S31" s="4">
        <f t="shared" ref="S31:S39" si="40">AG21</f>
        <v>6.480000000000001E-2</v>
      </c>
      <c r="T31" s="4">
        <f t="shared" ref="T31:T39" si="41">AH21</f>
        <v>1.3371428571428571E-2</v>
      </c>
      <c r="U31" s="4">
        <f t="shared" ref="U31:U39" si="42">AI21</f>
        <v>9.4628571428571437E-2</v>
      </c>
      <c r="V31" s="4">
        <f t="shared" ref="V31:V39" si="43">AJ21</f>
        <v>2.6742857142857141E-2</v>
      </c>
      <c r="W31" s="4">
        <f t="shared" ref="W31:W39" si="44">AK21</f>
        <v>5.3485714285714282E-2</v>
      </c>
      <c r="X31" s="4">
        <f t="shared" ref="X31:X39" si="45">AL21</f>
        <v>0.31165714285714285</v>
      </c>
      <c r="Y31" s="4">
        <f t="shared" ref="Y31:Y39" si="46">AM21</f>
        <v>5.04E-2</v>
      </c>
      <c r="Z31" s="4">
        <f t="shared" ref="Z31:Z39" si="47">AN21</f>
        <v>1.2342857142857143E-2</v>
      </c>
      <c r="AA31" s="4">
        <f t="shared" ref="AA31:AA39" si="48">AO21</f>
        <v>3.2914285714285715E-2</v>
      </c>
      <c r="AB31" s="4">
        <f t="shared" ref="AB31:AB39" si="49">AP21</f>
        <v>0.16457142857142859</v>
      </c>
      <c r="AC31" s="4">
        <f t="shared" ref="AC31:AC39" si="50">AQ21</f>
        <v>3.1885714285714288E-2</v>
      </c>
    </row>
    <row r="32" spans="3:43" x14ac:dyDescent="0.3">
      <c r="Q32" s="3" t="s">
        <v>65</v>
      </c>
      <c r="R32" s="4">
        <f t="shared" si="39"/>
        <v>7.1238095238095239E-2</v>
      </c>
      <c r="S32" s="4">
        <f t="shared" si="40"/>
        <v>6.6000000000000003E-2</v>
      </c>
      <c r="T32" s="4">
        <f t="shared" si="41"/>
        <v>1.3619047619047617E-2</v>
      </c>
      <c r="U32" s="4">
        <f t="shared" si="42"/>
        <v>9.6380952380952387E-2</v>
      </c>
      <c r="V32" s="4">
        <f t="shared" si="43"/>
        <v>2.7238095238095235E-2</v>
      </c>
      <c r="W32" s="4">
        <f t="shared" si="44"/>
        <v>5.447619047619047E-2</v>
      </c>
      <c r="X32" s="4">
        <f t="shared" si="45"/>
        <v>0.31742857142857145</v>
      </c>
      <c r="Y32" s="4">
        <f t="shared" si="46"/>
        <v>5.1333333333333335E-2</v>
      </c>
      <c r="Z32" s="4">
        <f t="shared" si="47"/>
        <v>1.2571428571428572E-2</v>
      </c>
      <c r="AA32" s="4">
        <f t="shared" si="48"/>
        <v>3.3523809523809525E-2</v>
      </c>
      <c r="AB32" s="4">
        <f t="shared" si="49"/>
        <v>0.16761904761904764</v>
      </c>
      <c r="AC32" s="4">
        <f t="shared" si="50"/>
        <v>3.2476190476190478E-2</v>
      </c>
    </row>
    <row r="33" spans="17:29" x14ac:dyDescent="0.3">
      <c r="Q33" s="3" t="s">
        <v>66</v>
      </c>
      <c r="R33" s="4">
        <f t="shared" si="39"/>
        <v>7.2533333333333339E-2</v>
      </c>
      <c r="S33" s="4">
        <f t="shared" si="40"/>
        <v>6.7199999999999996E-2</v>
      </c>
      <c r="T33" s="4">
        <f t="shared" si="41"/>
        <v>1.3866666666666668E-2</v>
      </c>
      <c r="U33" s="4">
        <f t="shared" si="42"/>
        <v>9.813333333333335E-2</v>
      </c>
      <c r="V33" s="4">
        <f t="shared" si="43"/>
        <v>2.7733333333333336E-2</v>
      </c>
      <c r="W33" s="4">
        <f t="shared" si="44"/>
        <v>5.5466666666666671E-2</v>
      </c>
      <c r="X33" s="4">
        <f t="shared" si="45"/>
        <v>0.32320000000000004</v>
      </c>
      <c r="Y33" s="4">
        <f t="shared" si="46"/>
        <v>5.2266666666666677E-2</v>
      </c>
      <c r="Z33" s="4">
        <f t="shared" si="47"/>
        <v>1.2800000000000002E-2</v>
      </c>
      <c r="AA33" s="4">
        <f t="shared" si="48"/>
        <v>3.4133333333333335E-2</v>
      </c>
      <c r="AB33" s="4">
        <f t="shared" si="49"/>
        <v>0.17066666666666669</v>
      </c>
      <c r="AC33" s="4">
        <f t="shared" si="50"/>
        <v>3.3066666666666668E-2</v>
      </c>
    </row>
    <row r="34" spans="17:29" x14ac:dyDescent="0.3">
      <c r="Q34" s="3" t="s">
        <v>67</v>
      </c>
      <c r="R34" s="4">
        <f t="shared" si="39"/>
        <v>7.3828571428571438E-2</v>
      </c>
      <c r="S34" s="4">
        <f t="shared" si="40"/>
        <v>6.8400000000000002E-2</v>
      </c>
      <c r="T34" s="4">
        <f t="shared" si="41"/>
        <v>1.4114285714285715E-2</v>
      </c>
      <c r="U34" s="4">
        <f t="shared" si="42"/>
        <v>9.98857142857143E-2</v>
      </c>
      <c r="V34" s="4">
        <f t="shared" si="43"/>
        <v>2.8228571428571429E-2</v>
      </c>
      <c r="W34" s="4">
        <f t="shared" si="44"/>
        <v>5.6457142857142859E-2</v>
      </c>
      <c r="X34" s="4">
        <f t="shared" si="45"/>
        <v>0.32897142857142864</v>
      </c>
      <c r="Y34" s="4">
        <f t="shared" si="46"/>
        <v>5.3200000000000011E-2</v>
      </c>
      <c r="Z34" s="4">
        <f t="shared" si="47"/>
        <v>1.3028571428571429E-2</v>
      </c>
      <c r="AA34" s="4">
        <f t="shared" si="48"/>
        <v>3.4742857142857145E-2</v>
      </c>
      <c r="AB34" s="4">
        <f t="shared" si="49"/>
        <v>0.17371428571428574</v>
      </c>
      <c r="AC34" s="4">
        <f t="shared" si="50"/>
        <v>3.3657142857142858E-2</v>
      </c>
    </row>
    <row r="35" spans="17:29" x14ac:dyDescent="0.3">
      <c r="Q35" s="3" t="s">
        <v>68</v>
      </c>
      <c r="R35" s="4">
        <f t="shared" si="39"/>
        <v>7.5123809523809523E-2</v>
      </c>
      <c r="S35" s="4">
        <f t="shared" si="40"/>
        <v>6.9599999999999995E-2</v>
      </c>
      <c r="T35" s="4">
        <f t="shared" si="41"/>
        <v>1.436190476190476E-2</v>
      </c>
      <c r="U35" s="4">
        <f t="shared" si="42"/>
        <v>0.10163809523809524</v>
      </c>
      <c r="V35" s="4">
        <f t="shared" si="43"/>
        <v>2.872380952380952E-2</v>
      </c>
      <c r="W35" s="4">
        <f t="shared" si="44"/>
        <v>5.7447619047619039E-2</v>
      </c>
      <c r="X35" s="4">
        <f t="shared" si="45"/>
        <v>0.33474285714285712</v>
      </c>
      <c r="Y35" s="4">
        <f t="shared" si="46"/>
        <v>5.4133333333333332E-2</v>
      </c>
      <c r="Z35" s="4">
        <f t="shared" si="47"/>
        <v>1.3257142857142858E-2</v>
      </c>
      <c r="AA35" s="4">
        <f t="shared" si="48"/>
        <v>3.5352380952380955E-2</v>
      </c>
      <c r="AB35" s="4">
        <f t="shared" si="49"/>
        <v>0.17676190476190476</v>
      </c>
      <c r="AC35" s="4">
        <f t="shared" si="50"/>
        <v>3.4247619047619048E-2</v>
      </c>
    </row>
    <row r="36" spans="17:29" x14ac:dyDescent="0.3">
      <c r="Q36" s="3" t="s">
        <v>69</v>
      </c>
      <c r="R36" s="4">
        <f t="shared" si="39"/>
        <v>7.6419047619047623E-2</v>
      </c>
      <c r="S36" s="4">
        <f t="shared" si="40"/>
        <v>7.0800000000000002E-2</v>
      </c>
      <c r="T36" s="4">
        <f t="shared" si="41"/>
        <v>1.4609523809523808E-2</v>
      </c>
      <c r="U36" s="4">
        <f t="shared" si="42"/>
        <v>0.10339047619047619</v>
      </c>
      <c r="V36" s="4">
        <f t="shared" si="43"/>
        <v>2.9219047619047617E-2</v>
      </c>
      <c r="W36" s="4">
        <f t="shared" si="44"/>
        <v>5.8438095238095233E-2</v>
      </c>
      <c r="X36" s="4">
        <f t="shared" si="45"/>
        <v>0.34051428571428566</v>
      </c>
      <c r="Y36" s="4">
        <f t="shared" si="46"/>
        <v>5.5066666666666667E-2</v>
      </c>
      <c r="Z36" s="4">
        <f t="shared" si="47"/>
        <v>1.3485714285714285E-2</v>
      </c>
      <c r="AA36" s="4">
        <f t="shared" si="48"/>
        <v>3.5961904761904764E-2</v>
      </c>
      <c r="AB36" s="4">
        <f t="shared" si="49"/>
        <v>0.17980952380952384</v>
      </c>
      <c r="AC36" s="4">
        <f t="shared" si="50"/>
        <v>3.4838095238095237E-2</v>
      </c>
    </row>
    <row r="37" spans="17:29" x14ac:dyDescent="0.3">
      <c r="Q37" s="3" t="s">
        <v>70</v>
      </c>
      <c r="R37" s="4">
        <f t="shared" si="39"/>
        <v>7.7714285714285722E-2</v>
      </c>
      <c r="S37" s="4">
        <f t="shared" si="40"/>
        <v>7.2000000000000008E-2</v>
      </c>
      <c r="T37" s="4">
        <f t="shared" si="41"/>
        <v>1.4857142857142857E-2</v>
      </c>
      <c r="U37" s="4">
        <f t="shared" si="42"/>
        <v>0.10514285714285714</v>
      </c>
      <c r="V37" s="4">
        <f t="shared" si="43"/>
        <v>2.9714285714285714E-2</v>
      </c>
      <c r="W37" s="4">
        <f t="shared" si="44"/>
        <v>5.9428571428571428E-2</v>
      </c>
      <c r="X37" s="4">
        <f t="shared" si="45"/>
        <v>0.34628571428571425</v>
      </c>
      <c r="Y37" s="4">
        <f t="shared" si="46"/>
        <v>5.6000000000000001E-2</v>
      </c>
      <c r="Z37" s="4">
        <f t="shared" si="47"/>
        <v>1.3714285714285714E-2</v>
      </c>
      <c r="AA37" s="4">
        <f t="shared" si="48"/>
        <v>3.6571428571428574E-2</v>
      </c>
      <c r="AB37" s="4">
        <f t="shared" si="49"/>
        <v>0.18285714285714286</v>
      </c>
      <c r="AC37" s="4">
        <f t="shared" si="50"/>
        <v>3.5428571428571427E-2</v>
      </c>
    </row>
    <row r="38" spans="17:29" x14ac:dyDescent="0.3">
      <c r="Q38" s="3" t="s">
        <v>71</v>
      </c>
      <c r="R38" s="4">
        <f t="shared" si="39"/>
        <v>7.9009523809523807E-2</v>
      </c>
      <c r="S38" s="4">
        <f t="shared" si="40"/>
        <v>7.3200000000000001E-2</v>
      </c>
      <c r="T38" s="4">
        <f t="shared" si="41"/>
        <v>1.5104761904761906E-2</v>
      </c>
      <c r="U38" s="4">
        <f t="shared" si="42"/>
        <v>0.1068952380952381</v>
      </c>
      <c r="V38" s="4">
        <f t="shared" si="43"/>
        <v>3.0209523809523811E-2</v>
      </c>
      <c r="W38" s="4">
        <f t="shared" si="44"/>
        <v>6.0419047619047622E-2</v>
      </c>
      <c r="X38" s="4">
        <f t="shared" si="45"/>
        <v>0.35205714285714285</v>
      </c>
      <c r="Y38" s="4">
        <f t="shared" si="46"/>
        <v>5.6933333333333336E-2</v>
      </c>
      <c r="Z38" s="4">
        <f t="shared" si="47"/>
        <v>1.3942857142857144E-2</v>
      </c>
      <c r="AA38" s="4">
        <f t="shared" si="48"/>
        <v>3.7180952380952384E-2</v>
      </c>
      <c r="AB38" s="4">
        <f t="shared" si="49"/>
        <v>0.18590476190476191</v>
      </c>
      <c r="AC38" s="4">
        <f t="shared" si="50"/>
        <v>3.6019047619047617E-2</v>
      </c>
    </row>
    <row r="39" spans="17:29" x14ac:dyDescent="0.3">
      <c r="Q39" s="3" t="s">
        <v>72</v>
      </c>
      <c r="R39" s="4">
        <f t="shared" si="39"/>
        <v>8.0304761904761907E-2</v>
      </c>
      <c r="S39" s="4">
        <f t="shared" si="40"/>
        <v>7.4400000000000008E-2</v>
      </c>
      <c r="T39" s="4">
        <f t="shared" si="41"/>
        <v>1.5352380952380952E-2</v>
      </c>
      <c r="U39" s="4">
        <f t="shared" si="42"/>
        <v>0.10864761904761905</v>
      </c>
      <c r="V39" s="4">
        <f t="shared" si="43"/>
        <v>3.0704761904761905E-2</v>
      </c>
      <c r="W39" s="4">
        <f t="shared" si="44"/>
        <v>6.140952380952381E-2</v>
      </c>
      <c r="X39" s="4">
        <f t="shared" si="45"/>
        <v>0.35782857142857144</v>
      </c>
      <c r="Y39" s="4">
        <f t="shared" si="46"/>
        <v>5.7866666666666663E-2</v>
      </c>
      <c r="Z39" s="4">
        <f t="shared" si="47"/>
        <v>1.4171428571428571E-2</v>
      </c>
      <c r="AA39" s="4">
        <f t="shared" si="48"/>
        <v>3.7790476190476194E-2</v>
      </c>
      <c r="AB39" s="4">
        <f t="shared" si="49"/>
        <v>0.18895238095238095</v>
      </c>
      <c r="AC39" s="4">
        <f t="shared" si="50"/>
        <v>3.6609523809523807E-2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AQ39"/>
  <sheetViews>
    <sheetView topLeftCell="A13" workbookViewId="0">
      <selection activeCell="R20" sqref="R20:AC39"/>
    </sheetView>
  </sheetViews>
  <sheetFormatPr defaultRowHeight="14.4" x14ac:dyDescent="0.3"/>
  <sheetData>
    <row r="2" spans="3:32" x14ac:dyDescent="0.3">
      <c r="C2" s="2" t="s">
        <v>19</v>
      </c>
      <c r="D2" s="2" t="s">
        <v>20</v>
      </c>
      <c r="E2" s="2" t="s">
        <v>21</v>
      </c>
      <c r="F2" s="2" t="s">
        <v>22</v>
      </c>
      <c r="G2" s="2" t="s">
        <v>23</v>
      </c>
      <c r="H2" s="2" t="s">
        <v>24</v>
      </c>
      <c r="I2" s="2" t="s">
        <v>25</v>
      </c>
      <c r="J2" s="2" t="s">
        <v>26</v>
      </c>
      <c r="K2" s="2" t="s">
        <v>27</v>
      </c>
      <c r="L2" s="2" t="s">
        <v>28</v>
      </c>
      <c r="M2" s="2" t="s">
        <v>29</v>
      </c>
      <c r="N2" s="2" t="s">
        <v>30</v>
      </c>
    </row>
    <row r="3" spans="3:32" x14ac:dyDescent="0.3">
      <c r="C3" s="2">
        <v>9.4E-2</v>
      </c>
      <c r="D3" s="2">
        <v>6.4000000000000001E-2</v>
      </c>
      <c r="E3" s="2">
        <v>1.7999999999999999E-2</v>
      </c>
      <c r="F3" s="2">
        <v>0.128</v>
      </c>
      <c r="G3" s="2">
        <v>0.03</v>
      </c>
      <c r="H3" s="2">
        <v>6.0999999999999999E-2</v>
      </c>
      <c r="I3" s="2">
        <v>0.34699999999999998</v>
      </c>
      <c r="J3" s="2">
        <v>7.4999999999999997E-2</v>
      </c>
      <c r="K3" s="2">
        <v>1.2999999999999999E-2</v>
      </c>
      <c r="L3" s="2">
        <v>4.2999999999999997E-2</v>
      </c>
      <c r="M3" s="2">
        <v>0.19</v>
      </c>
      <c r="N3" s="2">
        <v>0.04</v>
      </c>
    </row>
    <row r="6" spans="3:32" x14ac:dyDescent="0.3">
      <c r="C6" s="1"/>
      <c r="D6" s="1" t="s">
        <v>31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Q6" s="1"/>
      <c r="R6" s="1" t="s">
        <v>46</v>
      </c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F6" s="1" t="s">
        <v>51</v>
      </c>
    </row>
    <row r="7" spans="3:32" x14ac:dyDescent="0.3">
      <c r="C7" s="3">
        <f>0.95</f>
        <v>0.95</v>
      </c>
      <c r="D7" s="4">
        <f>C7*$I$3</f>
        <v>0.32964999999999994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Q7" s="3">
        <f>0.95</f>
        <v>0.95</v>
      </c>
      <c r="R7" s="4">
        <f>Q7*$F$3</f>
        <v>0.1216</v>
      </c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E7" s="3">
        <f>0.95</f>
        <v>0.95</v>
      </c>
      <c r="AF7" s="4">
        <f>AE7*$M$3</f>
        <v>0.18049999999999999</v>
      </c>
    </row>
    <row r="8" spans="3:32" x14ac:dyDescent="0.3">
      <c r="C8" s="3">
        <f>C7-0.1</f>
        <v>0.85</v>
      </c>
      <c r="D8" s="4">
        <f t="shared" ref="D8:D16" si="0">C8*$I$3</f>
        <v>0.29494999999999999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Q8" s="3">
        <f>Q7-0.1</f>
        <v>0.85</v>
      </c>
      <c r="R8" s="4">
        <f t="shared" ref="R8:R16" si="1">Q8*$F$3</f>
        <v>0.10879999999999999</v>
      </c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E8" s="3">
        <f>AE7-0.1</f>
        <v>0.85</v>
      </c>
      <c r="AF8" s="4">
        <f t="shared" ref="AF8:AF16" si="2">AE8*$M$3</f>
        <v>0.1615</v>
      </c>
    </row>
    <row r="9" spans="3:32" x14ac:dyDescent="0.3">
      <c r="C9" s="3">
        <f>C8-0.1</f>
        <v>0.75</v>
      </c>
      <c r="D9" s="4">
        <f t="shared" si="0"/>
        <v>0.26024999999999998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Q9" s="3">
        <f>Q8-0.1</f>
        <v>0.75</v>
      </c>
      <c r="R9" s="4">
        <f t="shared" si="1"/>
        <v>9.6000000000000002E-2</v>
      </c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E9" s="3">
        <f>AE8-0.1</f>
        <v>0.75</v>
      </c>
      <c r="AF9" s="4">
        <f t="shared" si="2"/>
        <v>0.14250000000000002</v>
      </c>
    </row>
    <row r="10" spans="3:32" x14ac:dyDescent="0.3">
      <c r="C10" s="3">
        <f t="shared" ref="C10:C16" si="3">C9-0.1</f>
        <v>0.65</v>
      </c>
      <c r="D10" s="4">
        <f t="shared" si="0"/>
        <v>0.22555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Q10" s="3">
        <f t="shared" ref="Q10:Q16" si="4">Q9-0.1</f>
        <v>0.65</v>
      </c>
      <c r="R10" s="4">
        <f t="shared" si="1"/>
        <v>8.320000000000001E-2</v>
      </c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E10" s="3">
        <f t="shared" ref="AE10:AE16" si="5">AE9-0.1</f>
        <v>0.65</v>
      </c>
      <c r="AF10" s="4">
        <f t="shared" si="2"/>
        <v>0.12350000000000001</v>
      </c>
    </row>
    <row r="11" spans="3:32" x14ac:dyDescent="0.3">
      <c r="C11" s="3">
        <f t="shared" si="3"/>
        <v>0.55000000000000004</v>
      </c>
      <c r="D11" s="4">
        <f t="shared" si="0"/>
        <v>0.19084999999999999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Q11" s="3">
        <f t="shared" si="4"/>
        <v>0.55000000000000004</v>
      </c>
      <c r="R11" s="4">
        <f t="shared" si="1"/>
        <v>7.0400000000000004E-2</v>
      </c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E11" s="3">
        <f t="shared" si="5"/>
        <v>0.55000000000000004</v>
      </c>
      <c r="AF11" s="4">
        <f t="shared" si="2"/>
        <v>0.10450000000000001</v>
      </c>
    </row>
    <row r="12" spans="3:32" x14ac:dyDescent="0.3">
      <c r="C12" s="3">
        <f t="shared" si="3"/>
        <v>0.45000000000000007</v>
      </c>
      <c r="D12" s="4">
        <f t="shared" si="0"/>
        <v>0.15615000000000001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Q12" s="3">
        <f t="shared" si="4"/>
        <v>0.45000000000000007</v>
      </c>
      <c r="R12" s="4">
        <f t="shared" si="1"/>
        <v>5.7600000000000012E-2</v>
      </c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E12" s="3">
        <f t="shared" si="5"/>
        <v>0.45000000000000007</v>
      </c>
      <c r="AF12" s="4">
        <f t="shared" si="2"/>
        <v>8.550000000000002E-2</v>
      </c>
    </row>
    <row r="13" spans="3:32" x14ac:dyDescent="0.3">
      <c r="C13" s="3">
        <f t="shared" si="3"/>
        <v>0.35000000000000009</v>
      </c>
      <c r="D13" s="4">
        <f t="shared" si="0"/>
        <v>0.12145000000000002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Q13" s="3">
        <f t="shared" si="4"/>
        <v>0.35000000000000009</v>
      </c>
      <c r="R13" s="4">
        <f t="shared" si="1"/>
        <v>4.4800000000000013E-2</v>
      </c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E13" s="3">
        <f t="shared" si="5"/>
        <v>0.35000000000000009</v>
      </c>
      <c r="AF13" s="4">
        <f t="shared" si="2"/>
        <v>6.6500000000000017E-2</v>
      </c>
    </row>
    <row r="14" spans="3:32" x14ac:dyDescent="0.3">
      <c r="C14" s="3">
        <f t="shared" si="3"/>
        <v>0.25000000000000011</v>
      </c>
      <c r="D14" s="4">
        <f t="shared" si="0"/>
        <v>8.6750000000000035E-2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Q14" s="3">
        <f t="shared" si="4"/>
        <v>0.25000000000000011</v>
      </c>
      <c r="R14" s="4">
        <f t="shared" si="1"/>
        <v>3.2000000000000015E-2</v>
      </c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E14" s="3">
        <f t="shared" si="5"/>
        <v>0.25000000000000011</v>
      </c>
      <c r="AF14" s="4">
        <f t="shared" si="2"/>
        <v>4.7500000000000021E-2</v>
      </c>
    </row>
    <row r="15" spans="3:32" x14ac:dyDescent="0.3">
      <c r="C15" s="3">
        <f t="shared" si="3"/>
        <v>0.15000000000000011</v>
      </c>
      <c r="D15" s="4">
        <f t="shared" si="0"/>
        <v>5.2050000000000034E-2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Q15" s="3">
        <f t="shared" si="4"/>
        <v>0.15000000000000011</v>
      </c>
      <c r="R15" s="4">
        <f t="shared" si="1"/>
        <v>1.9200000000000012E-2</v>
      </c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E15" s="3">
        <f t="shared" si="5"/>
        <v>0.15000000000000011</v>
      </c>
      <c r="AF15" s="4">
        <f t="shared" si="2"/>
        <v>2.8500000000000022E-2</v>
      </c>
    </row>
    <row r="16" spans="3:32" x14ac:dyDescent="0.3">
      <c r="C16" s="3">
        <f t="shared" si="3"/>
        <v>5.00000000000001E-2</v>
      </c>
      <c r="D16" s="4">
        <f t="shared" si="0"/>
        <v>1.7350000000000032E-2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Q16" s="3">
        <f t="shared" si="4"/>
        <v>5.00000000000001E-2</v>
      </c>
      <c r="R16" s="4">
        <f t="shared" si="1"/>
        <v>6.4000000000000133E-3</v>
      </c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E16" s="3">
        <f t="shared" si="5"/>
        <v>5.00000000000001E-2</v>
      </c>
      <c r="AF16" s="4">
        <f t="shared" si="2"/>
        <v>9.5000000000000188E-3</v>
      </c>
    </row>
    <row r="17" spans="3:43" x14ac:dyDescent="0.3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3:43" x14ac:dyDescent="0.3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3:43" x14ac:dyDescent="0.3">
      <c r="C19" s="1"/>
      <c r="D19" s="1" t="s">
        <v>43</v>
      </c>
      <c r="E19" s="1" t="s">
        <v>44</v>
      </c>
      <c r="F19" s="1" t="s">
        <v>45</v>
      </c>
      <c r="G19" s="1" t="s">
        <v>46</v>
      </c>
      <c r="H19" s="1" t="s">
        <v>47</v>
      </c>
      <c r="I19" s="1" t="s">
        <v>48</v>
      </c>
      <c r="J19" s="1" t="s">
        <v>31</v>
      </c>
      <c r="K19" s="1" t="s">
        <v>32</v>
      </c>
      <c r="L19" s="1" t="s">
        <v>49</v>
      </c>
      <c r="M19" s="1" t="s">
        <v>50</v>
      </c>
      <c r="N19" s="1" t="s">
        <v>51</v>
      </c>
      <c r="O19" s="1" t="s">
        <v>52</v>
      </c>
      <c r="Q19" s="1"/>
      <c r="R19" s="1" t="s">
        <v>43</v>
      </c>
      <c r="S19" s="1" t="s">
        <v>44</v>
      </c>
      <c r="T19" s="1" t="s">
        <v>45</v>
      </c>
      <c r="U19" s="1" t="s">
        <v>46</v>
      </c>
      <c r="V19" s="1" t="s">
        <v>47</v>
      </c>
      <c r="W19" s="1" t="s">
        <v>48</v>
      </c>
      <c r="X19" s="1" t="s">
        <v>31</v>
      </c>
      <c r="Y19" s="1" t="s">
        <v>32</v>
      </c>
      <c r="Z19" s="1" t="s">
        <v>49</v>
      </c>
      <c r="AA19" s="1" t="s">
        <v>50</v>
      </c>
      <c r="AB19" s="1" t="s">
        <v>51</v>
      </c>
      <c r="AC19" s="1" t="s">
        <v>52</v>
      </c>
      <c r="AE19" s="1"/>
      <c r="AF19" s="1" t="s">
        <v>43</v>
      </c>
      <c r="AG19" s="1" t="s">
        <v>44</v>
      </c>
      <c r="AH19" s="1" t="s">
        <v>45</v>
      </c>
      <c r="AI19" s="1" t="s">
        <v>46</v>
      </c>
      <c r="AJ19" s="1" t="s">
        <v>47</v>
      </c>
      <c r="AK19" s="1" t="s">
        <v>48</v>
      </c>
      <c r="AL19" s="1" t="s">
        <v>31</v>
      </c>
      <c r="AM19" s="1" t="s">
        <v>32</v>
      </c>
      <c r="AN19" s="1" t="s">
        <v>49</v>
      </c>
      <c r="AO19" s="1" t="s">
        <v>50</v>
      </c>
      <c r="AP19" s="1" t="s">
        <v>51</v>
      </c>
      <c r="AQ19" s="1" t="s">
        <v>52</v>
      </c>
    </row>
    <row r="20" spans="3:43" x14ac:dyDescent="0.3">
      <c r="C20" s="3" t="s">
        <v>33</v>
      </c>
      <c r="D20" s="4">
        <f>(1-$D$7)*C3/(1-$I$3)</f>
        <v>9.6497549770290958E-2</v>
      </c>
      <c r="E20" s="4">
        <f t="shared" ref="E20:O20" si="6">(1-$D$7)*D3/(1-$I$3)</f>
        <v>6.5700459418070442E-2</v>
      </c>
      <c r="F20" s="4">
        <f t="shared" si="6"/>
        <v>1.8478254211332309E-2</v>
      </c>
      <c r="G20" s="4">
        <f t="shared" si="6"/>
        <v>0.13140091883614088</v>
      </c>
      <c r="H20" s="4">
        <f t="shared" si="6"/>
        <v>3.0797090352220519E-2</v>
      </c>
      <c r="I20" s="4">
        <f t="shared" si="6"/>
        <v>6.2620750382848395E-2</v>
      </c>
      <c r="J20" s="4">
        <f>D7</f>
        <v>0.32964999999999994</v>
      </c>
      <c r="K20" s="4">
        <f t="shared" si="6"/>
        <v>7.6992725880551297E-2</v>
      </c>
      <c r="L20" s="4">
        <f t="shared" si="6"/>
        <v>1.3345405819295558E-2</v>
      </c>
      <c r="M20" s="4">
        <f t="shared" si="6"/>
        <v>4.4142496171516075E-2</v>
      </c>
      <c r="N20" s="4">
        <f t="shared" si="6"/>
        <v>0.19504823889739661</v>
      </c>
      <c r="O20" s="4">
        <f t="shared" si="6"/>
        <v>4.1062787136294028E-2</v>
      </c>
      <c r="Q20" s="3" t="s">
        <v>53</v>
      </c>
      <c r="R20" s="4">
        <f>(1-$R$7)*C3/(1-$F$3)</f>
        <v>9.4689908256880728E-2</v>
      </c>
      <c r="S20" s="4">
        <f t="shared" ref="S20:AC20" si="7">(1-$R$7)*D3/(1-$F$3)</f>
        <v>6.4469724770642195E-2</v>
      </c>
      <c r="T20" s="4">
        <f t="shared" si="7"/>
        <v>1.8132110091743116E-2</v>
      </c>
      <c r="U20" s="4">
        <f>R7</f>
        <v>0.1216</v>
      </c>
      <c r="V20" s="4">
        <f t="shared" si="7"/>
        <v>3.022018348623853E-2</v>
      </c>
      <c r="W20" s="4">
        <f t="shared" si="7"/>
        <v>6.1447706422018342E-2</v>
      </c>
      <c r="X20" s="4">
        <f t="shared" si="7"/>
        <v>0.3495467889908257</v>
      </c>
      <c r="Y20" s="4">
        <f t="shared" si="7"/>
        <v>7.5550458715596319E-2</v>
      </c>
      <c r="Z20" s="4">
        <f t="shared" si="7"/>
        <v>1.3095412844036697E-2</v>
      </c>
      <c r="AA20" s="4">
        <f t="shared" si="7"/>
        <v>4.3315596330275229E-2</v>
      </c>
      <c r="AB20" s="4">
        <f t="shared" si="7"/>
        <v>0.19139449541284403</v>
      </c>
      <c r="AC20" s="4">
        <f t="shared" si="7"/>
        <v>4.0293577981651375E-2</v>
      </c>
      <c r="AE20" s="3" t="s">
        <v>33</v>
      </c>
      <c r="AF20" s="4">
        <f>(1-$AF$7)*C3/(1-$M$3)</f>
        <v>9.5102469135802462E-2</v>
      </c>
      <c r="AG20" s="4">
        <f t="shared" ref="AG20:AQ20" si="8">(1-$AF$7)*D3/(1-$M$3)</f>
        <v>6.4750617283950609E-2</v>
      </c>
      <c r="AH20" s="4">
        <f t="shared" si="8"/>
        <v>1.8211111111111108E-2</v>
      </c>
      <c r="AI20" s="4">
        <f t="shared" si="8"/>
        <v>0.12950123456790122</v>
      </c>
      <c r="AJ20" s="4">
        <f t="shared" si="8"/>
        <v>3.0351851851851849E-2</v>
      </c>
      <c r="AK20" s="4">
        <f t="shared" si="8"/>
        <v>6.1715432098765427E-2</v>
      </c>
      <c r="AL20" s="4">
        <f t="shared" si="8"/>
        <v>0.35106975308641969</v>
      </c>
      <c r="AM20" s="4">
        <f t="shared" si="8"/>
        <v>7.5879629629629616E-2</v>
      </c>
      <c r="AN20" s="4">
        <f t="shared" si="8"/>
        <v>1.3152469135802468E-2</v>
      </c>
      <c r="AO20" s="4">
        <f t="shared" si="8"/>
        <v>4.3504320987654319E-2</v>
      </c>
      <c r="AP20" s="4">
        <f t="shared" si="8"/>
        <v>0.1922283950617284</v>
      </c>
      <c r="AQ20" s="4">
        <f t="shared" si="8"/>
        <v>4.0469135802469136E-2</v>
      </c>
    </row>
    <row r="21" spans="3:43" x14ac:dyDescent="0.3">
      <c r="C21" s="3" t="s">
        <v>34</v>
      </c>
      <c r="D21" s="4">
        <f>(1-$D$8)*C3/(1-$I$3)</f>
        <v>0.10149264931087287</v>
      </c>
      <c r="E21" s="4">
        <f t="shared" ref="E21:O21" si="9">(1-$D$8)*D3/(1-$I$3)</f>
        <v>6.9101378254211324E-2</v>
      </c>
      <c r="F21" s="4">
        <f t="shared" si="9"/>
        <v>1.9434762633996933E-2</v>
      </c>
      <c r="G21" s="4">
        <f t="shared" si="9"/>
        <v>0.13820275650842265</v>
      </c>
      <c r="H21" s="4">
        <f t="shared" si="9"/>
        <v>3.2391271056661557E-2</v>
      </c>
      <c r="I21" s="4">
        <f t="shared" si="9"/>
        <v>6.5862251148545173E-2</v>
      </c>
      <c r="J21" s="4">
        <f t="shared" ref="J21:J29" si="10">D8</f>
        <v>0.29494999999999999</v>
      </c>
      <c r="K21" s="4">
        <f t="shared" si="9"/>
        <v>8.0978177641653895E-2</v>
      </c>
      <c r="L21" s="4">
        <f t="shared" si="9"/>
        <v>1.4036217457886675E-2</v>
      </c>
      <c r="M21" s="4">
        <f t="shared" si="9"/>
        <v>4.6427488514548226E-2</v>
      </c>
      <c r="N21" s="4">
        <f t="shared" si="9"/>
        <v>0.20514471669218987</v>
      </c>
      <c r="O21" s="4">
        <f t="shared" si="9"/>
        <v>4.3188361408882076E-2</v>
      </c>
      <c r="Q21" s="3" t="s">
        <v>54</v>
      </c>
      <c r="R21" s="4">
        <f>(1-$R$8)*C3/(1-$F$3)</f>
        <v>9.6069724770642198E-2</v>
      </c>
      <c r="S21" s="4">
        <f t="shared" ref="S21:AC21" si="11">(1-$R$8)*D3/(1-$F$3)</f>
        <v>6.540917431192661E-2</v>
      </c>
      <c r="T21" s="4">
        <f t="shared" si="11"/>
        <v>1.8396330275229359E-2</v>
      </c>
      <c r="U21" s="4">
        <f t="shared" ref="U21:U29" si="12">R8</f>
        <v>0.10879999999999999</v>
      </c>
      <c r="V21" s="4">
        <f t="shared" si="11"/>
        <v>3.0660550458715595E-2</v>
      </c>
      <c r="W21" s="4">
        <f t="shared" si="11"/>
        <v>6.2343119266055048E-2</v>
      </c>
      <c r="X21" s="4">
        <f t="shared" si="11"/>
        <v>0.35464036697247703</v>
      </c>
      <c r="Y21" s="4">
        <f t="shared" si="11"/>
        <v>7.6651376146788991E-2</v>
      </c>
      <c r="Z21" s="4">
        <f t="shared" si="11"/>
        <v>1.3286238532110091E-2</v>
      </c>
      <c r="AA21" s="4">
        <f t="shared" si="11"/>
        <v>4.3946788990825686E-2</v>
      </c>
      <c r="AB21" s="4">
        <f t="shared" si="11"/>
        <v>0.19418348623853213</v>
      </c>
      <c r="AC21" s="4">
        <f t="shared" si="11"/>
        <v>4.0880733944954124E-2</v>
      </c>
      <c r="AE21" s="3" t="s">
        <v>34</v>
      </c>
      <c r="AF21" s="4">
        <f>(1-$AF$8)*C3/(1-$M$3)</f>
        <v>9.7307407407407398E-2</v>
      </c>
      <c r="AG21" s="4">
        <f t="shared" ref="AG21:AQ21" si="13">(1-$AF$8)*D3/(1-$M$3)</f>
        <v>6.6251851851851853E-2</v>
      </c>
      <c r="AH21" s="4">
        <f t="shared" si="13"/>
        <v>1.8633333333333332E-2</v>
      </c>
      <c r="AI21" s="4">
        <f t="shared" si="13"/>
        <v>0.13250370370370371</v>
      </c>
      <c r="AJ21" s="4">
        <f t="shared" si="13"/>
        <v>3.1055555555555555E-2</v>
      </c>
      <c r="AK21" s="4">
        <f t="shared" si="13"/>
        <v>6.3146296296296298E-2</v>
      </c>
      <c r="AL21" s="4">
        <f t="shared" si="13"/>
        <v>0.35920925925925923</v>
      </c>
      <c r="AM21" s="4">
        <f t="shared" si="13"/>
        <v>7.7638888888888882E-2</v>
      </c>
      <c r="AN21" s="4">
        <f t="shared" si="13"/>
        <v>1.3457407407407408E-2</v>
      </c>
      <c r="AO21" s="4">
        <f t="shared" si="13"/>
        <v>4.4512962962962956E-2</v>
      </c>
      <c r="AP21" s="4">
        <f t="shared" si="13"/>
        <v>0.19668518518518519</v>
      </c>
      <c r="AQ21" s="4">
        <f t="shared" si="13"/>
        <v>4.1407407407407407E-2</v>
      </c>
    </row>
    <row r="22" spans="3:43" x14ac:dyDescent="0.3">
      <c r="C22" s="3" t="s">
        <v>35</v>
      </c>
      <c r="D22" s="4">
        <f>(1-$D$9)*C3/(1-$I$3)</f>
        <v>0.10648774885145482</v>
      </c>
      <c r="E22" s="4">
        <f t="shared" ref="E22:O22" si="14">(1-$D$9)*D3/(1-$I$3)</f>
        <v>7.2502297090352219E-2</v>
      </c>
      <c r="F22" s="4">
        <f t="shared" si="14"/>
        <v>2.039127105666156E-2</v>
      </c>
      <c r="G22" s="4">
        <f t="shared" si="14"/>
        <v>0.14500459418070444</v>
      </c>
      <c r="H22" s="4">
        <f t="shared" si="14"/>
        <v>3.3985451761102604E-2</v>
      </c>
      <c r="I22" s="4">
        <f t="shared" si="14"/>
        <v>6.9103751914241951E-2</v>
      </c>
      <c r="J22" s="4">
        <f t="shared" si="10"/>
        <v>0.26024999999999998</v>
      </c>
      <c r="K22" s="4">
        <f t="shared" si="14"/>
        <v>8.4963629402756508E-2</v>
      </c>
      <c r="L22" s="4">
        <f t="shared" si="14"/>
        <v>1.4727029096477795E-2</v>
      </c>
      <c r="M22" s="4">
        <f t="shared" si="14"/>
        <v>4.8712480857580391E-2</v>
      </c>
      <c r="N22" s="4">
        <f t="shared" si="14"/>
        <v>0.21524119448698315</v>
      </c>
      <c r="O22" s="4">
        <f t="shared" si="14"/>
        <v>4.5313935681470137E-2</v>
      </c>
      <c r="Q22" s="3" t="s">
        <v>55</v>
      </c>
      <c r="R22" s="4">
        <f>(1-$R$9)*C3/(1-$F$3)</f>
        <v>9.7449541284403668E-2</v>
      </c>
      <c r="S22" s="4">
        <f t="shared" ref="S22:AC22" si="15">(1-$R$9)*D3/(1-$F$3)</f>
        <v>6.6348623853211011E-2</v>
      </c>
      <c r="T22" s="4">
        <f t="shared" si="15"/>
        <v>1.8660550458715595E-2</v>
      </c>
      <c r="U22" s="4">
        <f t="shared" si="12"/>
        <v>9.6000000000000002E-2</v>
      </c>
      <c r="V22" s="4">
        <f t="shared" si="15"/>
        <v>3.110091743119266E-2</v>
      </c>
      <c r="W22" s="4">
        <f t="shared" si="15"/>
        <v>6.3238532110091741E-2</v>
      </c>
      <c r="X22" s="4">
        <f t="shared" si="15"/>
        <v>0.35973394495412842</v>
      </c>
      <c r="Y22" s="4">
        <f t="shared" si="15"/>
        <v>7.7752293577981649E-2</v>
      </c>
      <c r="Z22" s="4">
        <f t="shared" si="15"/>
        <v>1.3477064220183486E-2</v>
      </c>
      <c r="AA22" s="4">
        <f t="shared" si="15"/>
        <v>4.4577981651376143E-2</v>
      </c>
      <c r="AB22" s="4">
        <f t="shared" si="15"/>
        <v>0.19697247706422019</v>
      </c>
      <c r="AC22" s="4">
        <f t="shared" si="15"/>
        <v>4.1467889908256887E-2</v>
      </c>
      <c r="AE22" s="3" t="s">
        <v>35</v>
      </c>
      <c r="AF22" s="4">
        <f>(1-$AF$9)*C3/(1-$M$3)</f>
        <v>9.9512345679012335E-2</v>
      </c>
      <c r="AG22" s="4">
        <f t="shared" ref="AG22:AQ22" si="16">(1-$AF$9)*D3/(1-$M$3)</f>
        <v>6.7753086419753084E-2</v>
      </c>
      <c r="AH22" s="4">
        <f t="shared" si="16"/>
        <v>1.9055555555555551E-2</v>
      </c>
      <c r="AI22" s="4">
        <f t="shared" si="16"/>
        <v>0.13550617283950617</v>
      </c>
      <c r="AJ22" s="4">
        <f t="shared" si="16"/>
        <v>3.1759259259259258E-2</v>
      </c>
      <c r="AK22" s="4">
        <f t="shared" si="16"/>
        <v>6.4577160493827154E-2</v>
      </c>
      <c r="AL22" s="4">
        <f t="shared" si="16"/>
        <v>0.36734876543209866</v>
      </c>
      <c r="AM22" s="4">
        <f t="shared" si="16"/>
        <v>7.9398148148148134E-2</v>
      </c>
      <c r="AN22" s="4">
        <f t="shared" si="16"/>
        <v>1.3762345679012343E-2</v>
      </c>
      <c r="AO22" s="4">
        <f t="shared" si="16"/>
        <v>4.55216049382716E-2</v>
      </c>
      <c r="AP22" s="4">
        <f t="shared" si="16"/>
        <v>0.20114197530864195</v>
      </c>
      <c r="AQ22" s="4">
        <f t="shared" si="16"/>
        <v>4.234567901234567E-2</v>
      </c>
    </row>
    <row r="23" spans="3:43" x14ac:dyDescent="0.3">
      <c r="C23" s="3" t="s">
        <v>36</v>
      </c>
      <c r="D23" s="4">
        <f>(1-$D$10)*C3/(1-$I$3)</f>
        <v>0.11148284839203675</v>
      </c>
      <c r="E23" s="4">
        <f t="shared" ref="E23:O23" si="17">(1-$D$10)*D3/(1-$I$3)</f>
        <v>7.5903215926493101E-2</v>
      </c>
      <c r="F23" s="4">
        <f t="shared" si="17"/>
        <v>2.1347779479326184E-2</v>
      </c>
      <c r="G23" s="4">
        <f t="shared" si="17"/>
        <v>0.1518064318529862</v>
      </c>
      <c r="H23" s="4">
        <f t="shared" si="17"/>
        <v>3.5579632465543638E-2</v>
      </c>
      <c r="I23" s="4">
        <f t="shared" si="17"/>
        <v>7.2345252679938743E-2</v>
      </c>
      <c r="J23" s="4">
        <f t="shared" si="10"/>
        <v>0.22555</v>
      </c>
      <c r="K23" s="4">
        <f t="shared" si="17"/>
        <v>8.8949081163859106E-2</v>
      </c>
      <c r="L23" s="4">
        <f t="shared" si="17"/>
        <v>1.5417840735068912E-2</v>
      </c>
      <c r="M23" s="4">
        <f t="shared" si="17"/>
        <v>5.0997473200612549E-2</v>
      </c>
      <c r="N23" s="4">
        <f t="shared" si="17"/>
        <v>0.2253376722817764</v>
      </c>
      <c r="O23" s="4">
        <f t="shared" si="17"/>
        <v>4.7439509954058191E-2</v>
      </c>
      <c r="Q23" s="3" t="s">
        <v>56</v>
      </c>
      <c r="R23" s="4">
        <f>(1-$R$10)*C3/(1-$F$3)</f>
        <v>9.8829357798165138E-2</v>
      </c>
      <c r="S23" s="4">
        <f t="shared" ref="S23:AC23" si="18">(1-$R$10)*D3/(1-$F$3)</f>
        <v>6.7288073394495412E-2</v>
      </c>
      <c r="T23" s="4">
        <f t="shared" si="18"/>
        <v>1.892477064220183E-2</v>
      </c>
      <c r="U23" s="4">
        <f t="shared" si="12"/>
        <v>8.320000000000001E-2</v>
      </c>
      <c r="V23" s="4">
        <f t="shared" si="18"/>
        <v>3.1541284403669718E-2</v>
      </c>
      <c r="W23" s="4">
        <f t="shared" si="18"/>
        <v>6.4133944954128441E-2</v>
      </c>
      <c r="X23" s="4">
        <f t="shared" si="18"/>
        <v>0.36482752293577975</v>
      </c>
      <c r="Y23" s="4">
        <f t="shared" si="18"/>
        <v>7.8853211009174293E-2</v>
      </c>
      <c r="Z23" s="4">
        <f t="shared" si="18"/>
        <v>1.366788990825688E-2</v>
      </c>
      <c r="AA23" s="4">
        <f t="shared" si="18"/>
        <v>4.52091743119266E-2</v>
      </c>
      <c r="AB23" s="4">
        <f t="shared" si="18"/>
        <v>0.19976146788990823</v>
      </c>
      <c r="AC23" s="4">
        <f t="shared" si="18"/>
        <v>4.2055045871559629E-2</v>
      </c>
      <c r="AE23" s="3" t="s">
        <v>36</v>
      </c>
      <c r="AF23" s="4">
        <f>(1-$AF$10)*C3/(1-$M$3)</f>
        <v>0.10171728395061727</v>
      </c>
      <c r="AG23" s="4">
        <f t="shared" ref="AG23:AQ23" si="19">(1-$AF$10)*D3/(1-$M$3)</f>
        <v>6.9254320987654314E-2</v>
      </c>
      <c r="AH23" s="4">
        <f t="shared" si="19"/>
        <v>1.9477777777777774E-2</v>
      </c>
      <c r="AI23" s="4">
        <f t="shared" si="19"/>
        <v>0.13850864197530863</v>
      </c>
      <c r="AJ23" s="4">
        <f t="shared" si="19"/>
        <v>3.2462962962962957E-2</v>
      </c>
      <c r="AK23" s="4">
        <f t="shared" si="19"/>
        <v>6.6008024691358011E-2</v>
      </c>
      <c r="AL23" s="4">
        <f t="shared" si="19"/>
        <v>0.3754882716049382</v>
      </c>
      <c r="AM23" s="4">
        <f t="shared" si="19"/>
        <v>8.1157407407407386E-2</v>
      </c>
      <c r="AN23" s="4">
        <f t="shared" si="19"/>
        <v>1.4067283950617281E-2</v>
      </c>
      <c r="AO23" s="4">
        <f t="shared" si="19"/>
        <v>4.6530246913580237E-2</v>
      </c>
      <c r="AP23" s="4">
        <f t="shared" si="19"/>
        <v>0.20559876543209873</v>
      </c>
      <c r="AQ23" s="4">
        <f t="shared" si="19"/>
        <v>4.3283950617283948E-2</v>
      </c>
    </row>
    <row r="24" spans="3:43" x14ac:dyDescent="0.3">
      <c r="C24" s="3" t="s">
        <v>37</v>
      </c>
      <c r="D24" s="4">
        <f>(1-$D$11)*C3/(1-$I$3)</f>
        <v>0.11647794793261869</v>
      </c>
      <c r="E24" s="4">
        <f t="shared" ref="E24:O24" si="20">(1-$D$11)*D3/(1-$I$3)</f>
        <v>7.9304134762633996E-2</v>
      </c>
      <c r="F24" s="4">
        <f t="shared" si="20"/>
        <v>2.2304287901990811E-2</v>
      </c>
      <c r="G24" s="4">
        <f t="shared" si="20"/>
        <v>0.15860826952526799</v>
      </c>
      <c r="H24" s="4">
        <f t="shared" si="20"/>
        <v>3.7173813169984686E-2</v>
      </c>
      <c r="I24" s="4">
        <f t="shared" si="20"/>
        <v>7.5586753445635535E-2</v>
      </c>
      <c r="J24" s="4">
        <f t="shared" si="10"/>
        <v>0.19084999999999999</v>
      </c>
      <c r="K24" s="4">
        <f t="shared" si="20"/>
        <v>9.2934532924961705E-2</v>
      </c>
      <c r="L24" s="4">
        <f t="shared" si="20"/>
        <v>1.6108652373660028E-2</v>
      </c>
      <c r="M24" s="4">
        <f t="shared" si="20"/>
        <v>5.3282465543644707E-2</v>
      </c>
      <c r="N24" s="4">
        <f t="shared" si="20"/>
        <v>0.23543415007656968</v>
      </c>
      <c r="O24" s="4">
        <f t="shared" si="20"/>
        <v>4.9565084226646246E-2</v>
      </c>
      <c r="Q24" s="3" t="s">
        <v>57</v>
      </c>
      <c r="R24" s="4">
        <f>(1-$R$11)*C3/(1-$F$3)</f>
        <v>0.10020917431192661</v>
      </c>
      <c r="S24" s="4">
        <f t="shared" ref="S24:AC24" si="21">(1-$R$11)*D3/(1-$F$3)</f>
        <v>6.8227522935779814E-2</v>
      </c>
      <c r="T24" s="4">
        <f t="shared" si="21"/>
        <v>1.9188990825688073E-2</v>
      </c>
      <c r="U24" s="4">
        <f t="shared" si="12"/>
        <v>7.0400000000000004E-2</v>
      </c>
      <c r="V24" s="4">
        <f t="shared" si="21"/>
        <v>3.1981651376146787E-2</v>
      </c>
      <c r="W24" s="4">
        <f t="shared" si="21"/>
        <v>6.5029357798165127E-2</v>
      </c>
      <c r="X24" s="4">
        <f t="shared" si="21"/>
        <v>0.36992110091743113</v>
      </c>
      <c r="Y24" s="4">
        <f t="shared" si="21"/>
        <v>7.9954128440366964E-2</v>
      </c>
      <c r="Z24" s="4">
        <f t="shared" si="21"/>
        <v>1.3858715596330276E-2</v>
      </c>
      <c r="AA24" s="4">
        <f t="shared" si="21"/>
        <v>4.5840366972477058E-2</v>
      </c>
      <c r="AB24" s="4">
        <f t="shared" si="21"/>
        <v>0.20255045871559632</v>
      </c>
      <c r="AC24" s="4">
        <f t="shared" si="21"/>
        <v>4.2642201834862385E-2</v>
      </c>
      <c r="AE24" s="3" t="s">
        <v>37</v>
      </c>
      <c r="AF24" s="4">
        <f>(1-$AF$11)*C3/(1-$M$3)</f>
        <v>0.10392222222222222</v>
      </c>
      <c r="AG24" s="4">
        <f t="shared" ref="AG24:AQ24" si="22">(1-$AF$11)*D3/(1-$M$3)</f>
        <v>7.0755555555555558E-2</v>
      </c>
      <c r="AH24" s="4">
        <f t="shared" si="22"/>
        <v>1.9899999999999998E-2</v>
      </c>
      <c r="AI24" s="4">
        <f t="shared" si="22"/>
        <v>0.14151111111111112</v>
      </c>
      <c r="AJ24" s="4">
        <f t="shared" si="22"/>
        <v>3.3166666666666657E-2</v>
      </c>
      <c r="AK24" s="4">
        <f t="shared" si="22"/>
        <v>6.7438888888888882E-2</v>
      </c>
      <c r="AL24" s="4">
        <f t="shared" si="22"/>
        <v>0.38362777777777773</v>
      </c>
      <c r="AM24" s="4">
        <f t="shared" si="22"/>
        <v>8.2916666666666666E-2</v>
      </c>
      <c r="AN24" s="4">
        <f t="shared" si="22"/>
        <v>1.437222222222222E-2</v>
      </c>
      <c r="AO24" s="4">
        <f t="shared" si="22"/>
        <v>4.7538888888888874E-2</v>
      </c>
      <c r="AP24" s="4">
        <f t="shared" si="22"/>
        <v>0.21005555555555552</v>
      </c>
      <c r="AQ24" s="4">
        <f t="shared" si="22"/>
        <v>4.4222222222222218E-2</v>
      </c>
    </row>
    <row r="25" spans="3:43" x14ac:dyDescent="0.3">
      <c r="C25" s="3" t="s">
        <v>38</v>
      </c>
      <c r="D25" s="4">
        <f>(1-$D$12)*C3/(1-$I$3)</f>
        <v>0.1214730474732006</v>
      </c>
      <c r="E25" s="4">
        <f t="shared" ref="E25:O25" si="23">(1-$D$12)*D3/(1-$I$3)</f>
        <v>8.2705053598774891E-2</v>
      </c>
      <c r="F25" s="4">
        <f t="shared" si="23"/>
        <v>2.3260796324655435E-2</v>
      </c>
      <c r="G25" s="4">
        <f t="shared" si="23"/>
        <v>0.16541010719754978</v>
      </c>
      <c r="H25" s="4">
        <f t="shared" si="23"/>
        <v>3.876799387442572E-2</v>
      </c>
      <c r="I25" s="4">
        <f t="shared" si="23"/>
        <v>7.8828254211332299E-2</v>
      </c>
      <c r="J25" s="4">
        <f t="shared" si="10"/>
        <v>0.15615000000000001</v>
      </c>
      <c r="K25" s="4">
        <f t="shared" si="23"/>
        <v>9.6919984686064303E-2</v>
      </c>
      <c r="L25" s="4">
        <f t="shared" si="23"/>
        <v>1.6799464012251145E-2</v>
      </c>
      <c r="M25" s="4">
        <f t="shared" si="23"/>
        <v>5.5567457886676871E-2</v>
      </c>
      <c r="N25" s="4">
        <f t="shared" si="23"/>
        <v>0.2455306278713629</v>
      </c>
      <c r="O25" s="4">
        <f t="shared" si="23"/>
        <v>5.16906584992343E-2</v>
      </c>
      <c r="Q25" s="3" t="s">
        <v>58</v>
      </c>
      <c r="R25" s="4">
        <f>(1-$R$12)*C3/(1-$F$3)</f>
        <v>0.10158899082568808</v>
      </c>
      <c r="S25" s="4">
        <f t="shared" ref="S25:AC25" si="24">(1-$R$12)*D3/(1-$F$3)</f>
        <v>6.9166972477064229E-2</v>
      </c>
      <c r="T25" s="4">
        <f t="shared" si="24"/>
        <v>1.9453211009174309E-2</v>
      </c>
      <c r="U25" s="4">
        <f t="shared" si="12"/>
        <v>5.7600000000000012E-2</v>
      </c>
      <c r="V25" s="4">
        <f t="shared" si="24"/>
        <v>3.2422018348623849E-2</v>
      </c>
      <c r="W25" s="4">
        <f t="shared" si="24"/>
        <v>6.5924770642201841E-2</v>
      </c>
      <c r="X25" s="4">
        <f t="shared" si="24"/>
        <v>0.37501467889908258</v>
      </c>
      <c r="Y25" s="4">
        <f t="shared" si="24"/>
        <v>8.1055045871559622E-2</v>
      </c>
      <c r="Z25" s="4">
        <f t="shared" si="24"/>
        <v>1.4049541284403669E-2</v>
      </c>
      <c r="AA25" s="4">
        <f t="shared" si="24"/>
        <v>4.6471559633027515E-2</v>
      </c>
      <c r="AB25" s="4">
        <f t="shared" si="24"/>
        <v>0.20533944954128439</v>
      </c>
      <c r="AC25" s="4">
        <f t="shared" si="24"/>
        <v>4.3229357798165141E-2</v>
      </c>
      <c r="AE25" s="3" t="s">
        <v>38</v>
      </c>
      <c r="AF25" s="4">
        <f>(1-$AF$12)*C3/(1-$M$3)</f>
        <v>0.10612716049382714</v>
      </c>
      <c r="AG25" s="4">
        <f t="shared" ref="AG25:AQ25" si="25">(1-$AF$12)*D3/(1-$M$3)</f>
        <v>7.2256790123456788E-2</v>
      </c>
      <c r="AH25" s="4">
        <f t="shared" si="25"/>
        <v>2.0322222222222221E-2</v>
      </c>
      <c r="AI25" s="4">
        <f t="shared" si="25"/>
        <v>0.14451358024691358</v>
      </c>
      <c r="AJ25" s="4">
        <f t="shared" si="25"/>
        <v>3.3870370370370363E-2</v>
      </c>
      <c r="AK25" s="4">
        <f t="shared" si="25"/>
        <v>6.8869753086419752E-2</v>
      </c>
      <c r="AL25" s="4">
        <f t="shared" si="25"/>
        <v>0.39176728395061722</v>
      </c>
      <c r="AM25" s="4">
        <f t="shared" si="25"/>
        <v>8.4675925925925918E-2</v>
      </c>
      <c r="AN25" s="4">
        <f t="shared" si="25"/>
        <v>1.467716049382716E-2</v>
      </c>
      <c r="AO25" s="4">
        <f t="shared" si="25"/>
        <v>4.8547530864197525E-2</v>
      </c>
      <c r="AP25" s="4">
        <f t="shared" si="25"/>
        <v>0.21451234567901231</v>
      </c>
      <c r="AQ25" s="4">
        <f t="shared" si="25"/>
        <v>4.5160493827160496E-2</v>
      </c>
    </row>
    <row r="26" spans="3:43" x14ac:dyDescent="0.3">
      <c r="C26" s="3" t="s">
        <v>39</v>
      </c>
      <c r="D26" s="4">
        <f>(1-$D$13)*C3/(1-$I$3)</f>
        <v>0.12646814701378253</v>
      </c>
      <c r="E26" s="4">
        <f t="shared" ref="E26:O26" si="26">(1-$D$13)*D3/(1-$I$3)</f>
        <v>8.6105972434915773E-2</v>
      </c>
      <c r="F26" s="4">
        <f t="shared" si="26"/>
        <v>2.4217304747320059E-2</v>
      </c>
      <c r="G26" s="4">
        <f t="shared" si="26"/>
        <v>0.17221194486983155</v>
      </c>
      <c r="H26" s="4">
        <f t="shared" si="26"/>
        <v>4.0362174578866761E-2</v>
      </c>
      <c r="I26" s="4">
        <f t="shared" si="26"/>
        <v>8.2069754977029091E-2</v>
      </c>
      <c r="J26" s="4">
        <f t="shared" si="10"/>
        <v>0.12145000000000002</v>
      </c>
      <c r="K26" s="4">
        <f t="shared" si="26"/>
        <v>0.10090543644716692</v>
      </c>
      <c r="L26" s="4">
        <f t="shared" si="26"/>
        <v>1.7490275650842262E-2</v>
      </c>
      <c r="M26" s="4">
        <f t="shared" si="26"/>
        <v>5.7852450229709029E-2</v>
      </c>
      <c r="N26" s="4">
        <f t="shared" si="26"/>
        <v>0.25562710566615621</v>
      </c>
      <c r="O26" s="4">
        <f t="shared" si="26"/>
        <v>5.3816232771822355E-2</v>
      </c>
      <c r="Q26" s="3" t="s">
        <v>59</v>
      </c>
      <c r="R26" s="4">
        <f>(1-$R$13)*C3/(1-$F$3)</f>
        <v>0.10296880733944953</v>
      </c>
      <c r="S26" s="4">
        <f t="shared" ref="S26:AC26" si="27">(1-$R$13)*D3/(1-$F$3)</f>
        <v>7.0106422018348616E-2</v>
      </c>
      <c r="T26" s="4">
        <f t="shared" si="27"/>
        <v>1.9717431192660548E-2</v>
      </c>
      <c r="U26" s="4">
        <f t="shared" si="12"/>
        <v>4.4800000000000013E-2</v>
      </c>
      <c r="V26" s="4">
        <f t="shared" si="27"/>
        <v>3.2862385321100918E-2</v>
      </c>
      <c r="W26" s="4">
        <f t="shared" si="27"/>
        <v>6.6820183486238527E-2</v>
      </c>
      <c r="X26" s="4">
        <f t="shared" si="27"/>
        <v>0.38010825688073391</v>
      </c>
      <c r="Y26" s="4">
        <f t="shared" si="27"/>
        <v>8.2155963302752294E-2</v>
      </c>
      <c r="Z26" s="4">
        <f t="shared" si="27"/>
        <v>1.4240366972477063E-2</v>
      </c>
      <c r="AA26" s="4">
        <f t="shared" si="27"/>
        <v>4.7102752293577979E-2</v>
      </c>
      <c r="AB26" s="4">
        <f t="shared" si="27"/>
        <v>0.20812844036697245</v>
      </c>
      <c r="AC26" s="4">
        <f t="shared" si="27"/>
        <v>4.381651376146789E-2</v>
      </c>
      <c r="AE26" s="3" t="s">
        <v>39</v>
      </c>
      <c r="AF26" s="4">
        <f>(1-$AF$13)*C3/(1-$M$3)</f>
        <v>0.10833209876543208</v>
      </c>
      <c r="AG26" s="4">
        <f t="shared" ref="AG26:AQ26" si="28">(1-$AF$13)*D3/(1-$M$3)</f>
        <v>7.3758024691358018E-2</v>
      </c>
      <c r="AH26" s="4">
        <f t="shared" si="28"/>
        <v>2.074444444444444E-2</v>
      </c>
      <c r="AI26" s="4">
        <f t="shared" si="28"/>
        <v>0.14751604938271604</v>
      </c>
      <c r="AJ26" s="4">
        <f t="shared" si="28"/>
        <v>3.457407407407407E-2</v>
      </c>
      <c r="AK26" s="4">
        <f t="shared" si="28"/>
        <v>7.0300617283950609E-2</v>
      </c>
      <c r="AL26" s="4">
        <f t="shared" si="28"/>
        <v>0.3999067901234567</v>
      </c>
      <c r="AM26" s="4">
        <f t="shared" si="28"/>
        <v>8.643518518518517E-2</v>
      </c>
      <c r="AN26" s="4">
        <f t="shared" si="28"/>
        <v>1.4982098765432095E-2</v>
      </c>
      <c r="AO26" s="4">
        <f t="shared" si="28"/>
        <v>4.9556172839506162E-2</v>
      </c>
      <c r="AP26" s="4">
        <f t="shared" si="28"/>
        <v>0.21896913580246913</v>
      </c>
      <c r="AQ26" s="4">
        <f t="shared" si="28"/>
        <v>4.6098765432098759E-2</v>
      </c>
    </row>
    <row r="27" spans="3:43" x14ac:dyDescent="0.3">
      <c r="C27" s="3" t="s">
        <v>40</v>
      </c>
      <c r="D27" s="4">
        <f>(1-$D$14)*C3/(1-$I$3)</f>
        <v>0.13146324655436448</v>
      </c>
      <c r="E27" s="4">
        <f t="shared" ref="E27:O27" si="29">(1-$D$14)*D3/(1-$I$3)</f>
        <v>8.9506891271056654E-2</v>
      </c>
      <c r="F27" s="4">
        <f t="shared" si="29"/>
        <v>2.5173813169984682E-2</v>
      </c>
      <c r="G27" s="4">
        <f t="shared" si="29"/>
        <v>0.17901378254211331</v>
      </c>
      <c r="H27" s="4">
        <f t="shared" si="29"/>
        <v>4.1956355283307809E-2</v>
      </c>
      <c r="I27" s="4">
        <f t="shared" si="29"/>
        <v>8.5311255742725883E-2</v>
      </c>
      <c r="J27" s="4">
        <f t="shared" si="10"/>
        <v>8.6750000000000035E-2</v>
      </c>
      <c r="K27" s="4">
        <f t="shared" si="29"/>
        <v>0.10489088820826951</v>
      </c>
      <c r="L27" s="4">
        <f t="shared" si="29"/>
        <v>1.8181087289433382E-2</v>
      </c>
      <c r="M27" s="4">
        <f t="shared" si="29"/>
        <v>6.0137442572741194E-2</v>
      </c>
      <c r="N27" s="4">
        <f t="shared" si="29"/>
        <v>0.26572358346094943</v>
      </c>
      <c r="O27" s="4">
        <f t="shared" si="29"/>
        <v>5.5941807044410409E-2</v>
      </c>
      <c r="Q27" s="3" t="s">
        <v>60</v>
      </c>
      <c r="R27" s="4">
        <f>(1-$R$14)*C3/(1-$F$3)</f>
        <v>0.10434862385321102</v>
      </c>
      <c r="S27" s="4">
        <f t="shared" ref="S27:AC27" si="30">(1-$R$14)*D3/(1-$F$3)</f>
        <v>7.1045871559633031E-2</v>
      </c>
      <c r="T27" s="4">
        <f t="shared" si="30"/>
        <v>1.9981651376146787E-2</v>
      </c>
      <c r="U27" s="4">
        <f t="shared" si="12"/>
        <v>3.2000000000000015E-2</v>
      </c>
      <c r="V27" s="4">
        <f t="shared" si="30"/>
        <v>3.3302752293577979E-2</v>
      </c>
      <c r="W27" s="4">
        <f t="shared" si="30"/>
        <v>6.7715596330275227E-2</v>
      </c>
      <c r="X27" s="4">
        <f t="shared" si="30"/>
        <v>0.3852018348623853</v>
      </c>
      <c r="Y27" s="4">
        <f t="shared" si="30"/>
        <v>8.3256880733944952E-2</v>
      </c>
      <c r="Z27" s="4">
        <f t="shared" si="30"/>
        <v>1.4431192660550459E-2</v>
      </c>
      <c r="AA27" s="4">
        <f t="shared" si="30"/>
        <v>4.7733944954128436E-2</v>
      </c>
      <c r="AB27" s="4">
        <f t="shared" si="30"/>
        <v>0.21091743119266054</v>
      </c>
      <c r="AC27" s="4">
        <f t="shared" si="30"/>
        <v>4.4403669724770639E-2</v>
      </c>
      <c r="AE27" s="3" t="s">
        <v>40</v>
      </c>
      <c r="AF27" s="4">
        <f>(1-$AF$14)*C3/(1-$M$3)</f>
        <v>0.11053703703703703</v>
      </c>
      <c r="AG27" s="4">
        <f t="shared" ref="AG27:AQ27" si="31">(1-$AF$14)*D3/(1-$M$3)</f>
        <v>7.5259259259259248E-2</v>
      </c>
      <c r="AH27" s="4">
        <f t="shared" si="31"/>
        <v>2.1166666666666667E-2</v>
      </c>
      <c r="AI27" s="4">
        <f t="shared" si="31"/>
        <v>0.1505185185185185</v>
      </c>
      <c r="AJ27" s="4">
        <f t="shared" si="31"/>
        <v>3.5277777777777776E-2</v>
      </c>
      <c r="AK27" s="4">
        <f t="shared" si="31"/>
        <v>7.1731481481481479E-2</v>
      </c>
      <c r="AL27" s="4">
        <f t="shared" si="31"/>
        <v>0.40804629629629624</v>
      </c>
      <c r="AM27" s="4">
        <f t="shared" si="31"/>
        <v>8.8194444444444436E-2</v>
      </c>
      <c r="AN27" s="4">
        <f t="shared" si="31"/>
        <v>1.5287037037037035E-2</v>
      </c>
      <c r="AO27" s="4">
        <f t="shared" si="31"/>
        <v>5.0564814814814805E-2</v>
      </c>
      <c r="AP27" s="4">
        <f t="shared" si="31"/>
        <v>0.22342592592592592</v>
      </c>
      <c r="AQ27" s="4">
        <f t="shared" si="31"/>
        <v>4.7037037037037037E-2</v>
      </c>
    </row>
    <row r="28" spans="3:43" x14ac:dyDescent="0.3">
      <c r="C28" s="3" t="s">
        <v>41</v>
      </c>
      <c r="D28" s="4">
        <f>(1-$D$15)*C3/(1-$I$3)</f>
        <v>0.13645834609494639</v>
      </c>
      <c r="E28" s="4">
        <f t="shared" ref="E28:O28" si="32">(1-$D$15)*D3/(1-$I$3)</f>
        <v>9.290781010719755E-2</v>
      </c>
      <c r="F28" s="4">
        <f t="shared" si="32"/>
        <v>2.6130321592649306E-2</v>
      </c>
      <c r="G28" s="4">
        <f t="shared" si="32"/>
        <v>0.1858156202143951</v>
      </c>
      <c r="H28" s="4">
        <f t="shared" si="32"/>
        <v>4.3550535987748849E-2</v>
      </c>
      <c r="I28" s="4">
        <f t="shared" si="32"/>
        <v>8.8552756508422648E-2</v>
      </c>
      <c r="J28" s="4">
        <f t="shared" si="10"/>
        <v>5.2050000000000034E-2</v>
      </c>
      <c r="K28" s="4">
        <f t="shared" si="32"/>
        <v>0.10887633996937213</v>
      </c>
      <c r="L28" s="4">
        <f t="shared" si="32"/>
        <v>1.8871898928024499E-2</v>
      </c>
      <c r="M28" s="4">
        <f t="shared" si="32"/>
        <v>6.2422434915773345E-2</v>
      </c>
      <c r="N28" s="4">
        <f t="shared" si="32"/>
        <v>0.27582006125574271</v>
      </c>
      <c r="O28" s="4">
        <f t="shared" si="32"/>
        <v>5.8067381316998463E-2</v>
      </c>
      <c r="Q28" s="3" t="s">
        <v>61</v>
      </c>
      <c r="R28" s="4">
        <f>(1-$R$15)*C3/(1-$F$3)</f>
        <v>0.10572844036697249</v>
      </c>
      <c r="S28" s="4">
        <f t="shared" ref="S28:AC28" si="33">(1-$R$15)*D3/(1-$F$3)</f>
        <v>7.1985321100917432E-2</v>
      </c>
      <c r="T28" s="4">
        <f t="shared" si="33"/>
        <v>2.0245871559633026E-2</v>
      </c>
      <c r="U28" s="4">
        <f t="shared" si="12"/>
        <v>1.9200000000000012E-2</v>
      </c>
      <c r="V28" s="4">
        <f t="shared" si="33"/>
        <v>3.3743119266055048E-2</v>
      </c>
      <c r="W28" s="4">
        <f t="shared" si="33"/>
        <v>6.8611009174311927E-2</v>
      </c>
      <c r="X28" s="4">
        <f t="shared" si="33"/>
        <v>0.39029541284403668</v>
      </c>
      <c r="Y28" s="4">
        <f t="shared" si="33"/>
        <v>8.435779816513761E-2</v>
      </c>
      <c r="Z28" s="4">
        <f t="shared" si="33"/>
        <v>1.4622018348623854E-2</v>
      </c>
      <c r="AA28" s="4">
        <f t="shared" si="33"/>
        <v>4.8365137614678894E-2</v>
      </c>
      <c r="AB28" s="4">
        <f t="shared" si="33"/>
        <v>0.21370642201834861</v>
      </c>
      <c r="AC28" s="4">
        <f t="shared" si="33"/>
        <v>4.4990825688073395E-2</v>
      </c>
      <c r="AE28" s="3" t="s">
        <v>41</v>
      </c>
      <c r="AF28" s="4">
        <f>(1-$AF$15)*C3/(1-$M$3)</f>
        <v>0.11274197530864197</v>
      </c>
      <c r="AG28" s="4">
        <f t="shared" ref="AG28:AQ28" si="34">(1-$AF$15)*D3/(1-$M$3)</f>
        <v>7.6760493827160492E-2</v>
      </c>
      <c r="AH28" s="4">
        <f t="shared" si="34"/>
        <v>2.1588888888888887E-2</v>
      </c>
      <c r="AI28" s="4">
        <f t="shared" si="34"/>
        <v>0.15352098765432098</v>
      </c>
      <c r="AJ28" s="4">
        <f t="shared" si="34"/>
        <v>3.5981481481481482E-2</v>
      </c>
      <c r="AK28" s="4">
        <f t="shared" si="34"/>
        <v>7.3162345679012336E-2</v>
      </c>
      <c r="AL28" s="4">
        <f t="shared" si="34"/>
        <v>0.41618580246913572</v>
      </c>
      <c r="AM28" s="4">
        <f t="shared" si="34"/>
        <v>8.9953703703703689E-2</v>
      </c>
      <c r="AN28" s="4">
        <f t="shared" si="34"/>
        <v>1.5591975308641974E-2</v>
      </c>
      <c r="AO28" s="4">
        <f t="shared" si="34"/>
        <v>5.1573456790123449E-2</v>
      </c>
      <c r="AP28" s="4">
        <f t="shared" si="34"/>
        <v>0.22788271604938271</v>
      </c>
      <c r="AQ28" s="4">
        <f t="shared" si="34"/>
        <v>4.7975308641975301E-2</v>
      </c>
    </row>
    <row r="29" spans="3:43" x14ac:dyDescent="0.3">
      <c r="C29" s="3" t="s">
        <v>42</v>
      </c>
      <c r="D29" s="4">
        <f>(1-$D$16)*C3/(1-$I$3)</f>
        <v>0.14145344563552831</v>
      </c>
      <c r="E29" s="4">
        <f t="shared" ref="E29:O29" si="35">(1-$D$16)*D3/(1-$I$3)</f>
        <v>9.6308728943338445E-2</v>
      </c>
      <c r="F29" s="4">
        <f t="shared" si="35"/>
        <v>2.7086830015313937E-2</v>
      </c>
      <c r="G29" s="4">
        <f t="shared" si="35"/>
        <v>0.19261745788667689</v>
      </c>
      <c r="H29" s="4">
        <f t="shared" si="35"/>
        <v>4.514471669218989E-2</v>
      </c>
      <c r="I29" s="4">
        <f t="shared" si="35"/>
        <v>9.179425727411944E-2</v>
      </c>
      <c r="J29" s="4">
        <f t="shared" si="10"/>
        <v>1.7350000000000032E-2</v>
      </c>
      <c r="K29" s="4">
        <f t="shared" si="35"/>
        <v>0.11286179173047471</v>
      </c>
      <c r="L29" s="4">
        <f t="shared" si="35"/>
        <v>1.956271056661562E-2</v>
      </c>
      <c r="M29" s="4">
        <f t="shared" si="35"/>
        <v>6.4707427258805503E-2</v>
      </c>
      <c r="N29" s="4">
        <f t="shared" si="35"/>
        <v>0.28591653905053599</v>
      </c>
      <c r="O29" s="4">
        <f t="shared" si="35"/>
        <v>6.0192955589586525E-2</v>
      </c>
      <c r="Q29" s="3" t="s">
        <v>62</v>
      </c>
      <c r="R29" s="4">
        <f>(1-$R$16)*C3/(1-$F$3)</f>
        <v>0.10710825688073396</v>
      </c>
      <c r="S29" s="4">
        <f t="shared" ref="S29:AC29" si="36">(1-$R$16)*D3/(1-$F$3)</f>
        <v>7.2924770642201847E-2</v>
      </c>
      <c r="T29" s="4">
        <f t="shared" si="36"/>
        <v>2.0510091743119265E-2</v>
      </c>
      <c r="U29" s="4">
        <f t="shared" si="12"/>
        <v>6.4000000000000133E-3</v>
      </c>
      <c r="V29" s="4">
        <f t="shared" si="36"/>
        <v>3.418348623853211E-2</v>
      </c>
      <c r="W29" s="4">
        <f t="shared" si="36"/>
        <v>6.9506422018348626E-2</v>
      </c>
      <c r="X29" s="4">
        <f t="shared" si="36"/>
        <v>0.39538899082568807</v>
      </c>
      <c r="Y29" s="4">
        <f t="shared" si="36"/>
        <v>8.5458715596330281E-2</v>
      </c>
      <c r="Z29" s="4">
        <f t="shared" si="36"/>
        <v>1.4812844036697246E-2</v>
      </c>
      <c r="AA29" s="4">
        <f t="shared" si="36"/>
        <v>4.8996330275229358E-2</v>
      </c>
      <c r="AB29" s="4">
        <f t="shared" si="36"/>
        <v>0.2164954128440367</v>
      </c>
      <c r="AC29" s="4">
        <f t="shared" si="36"/>
        <v>4.5577981651376151E-2</v>
      </c>
      <c r="AE29" s="3" t="s">
        <v>42</v>
      </c>
      <c r="AF29" s="4">
        <f>(1-$AF$16)*C3/(1-$M$3)</f>
        <v>0.1149469135802469</v>
      </c>
      <c r="AG29" s="4">
        <f t="shared" ref="AG29:AQ29" si="37">(1-$AF$16)*D3/(1-$M$3)</f>
        <v>7.8261728395061722E-2</v>
      </c>
      <c r="AH29" s="4">
        <f t="shared" si="37"/>
        <v>2.2011111111111106E-2</v>
      </c>
      <c r="AI29" s="4">
        <f t="shared" si="37"/>
        <v>0.15652345679012344</v>
      </c>
      <c r="AJ29" s="4">
        <f t="shared" si="37"/>
        <v>3.6685185185185182E-2</v>
      </c>
      <c r="AK29" s="4">
        <f t="shared" si="37"/>
        <v>7.4593209876543193E-2</v>
      </c>
      <c r="AL29" s="4">
        <f t="shared" si="37"/>
        <v>0.42432530864197521</v>
      </c>
      <c r="AM29" s="4">
        <f t="shared" si="37"/>
        <v>9.1712962962962954E-2</v>
      </c>
      <c r="AN29" s="4">
        <f t="shared" si="37"/>
        <v>1.5896913580246912E-2</v>
      </c>
      <c r="AO29" s="4">
        <f t="shared" si="37"/>
        <v>5.2582098765432086E-2</v>
      </c>
      <c r="AP29" s="4">
        <f t="shared" si="37"/>
        <v>0.23233950617283949</v>
      </c>
      <c r="AQ29" s="4">
        <f t="shared" si="37"/>
        <v>4.8913580246913571E-2</v>
      </c>
    </row>
    <row r="30" spans="3:43" x14ac:dyDescent="0.3">
      <c r="Q30" s="3" t="s">
        <v>63</v>
      </c>
      <c r="R30" s="5">
        <f>AF20</f>
        <v>9.5102469135802462E-2</v>
      </c>
      <c r="S30" s="5">
        <f t="shared" ref="S30:AC39" si="38">AG20</f>
        <v>6.4750617283950609E-2</v>
      </c>
      <c r="T30" s="5">
        <f t="shared" si="38"/>
        <v>1.8211111111111108E-2</v>
      </c>
      <c r="U30" s="5">
        <f t="shared" si="38"/>
        <v>0.12950123456790122</v>
      </c>
      <c r="V30" s="5">
        <f t="shared" si="38"/>
        <v>3.0351851851851849E-2</v>
      </c>
      <c r="W30" s="5">
        <f t="shared" si="38"/>
        <v>6.1715432098765427E-2</v>
      </c>
      <c r="X30" s="5">
        <f t="shared" si="38"/>
        <v>0.35106975308641969</v>
      </c>
      <c r="Y30" s="5">
        <f t="shared" si="38"/>
        <v>7.5879629629629616E-2</v>
      </c>
      <c r="Z30" s="5">
        <f t="shared" si="38"/>
        <v>1.3152469135802468E-2</v>
      </c>
      <c r="AA30" s="5">
        <f t="shared" si="38"/>
        <v>4.3504320987654319E-2</v>
      </c>
      <c r="AB30" s="5">
        <f t="shared" si="38"/>
        <v>0.1922283950617284</v>
      </c>
      <c r="AC30" s="5">
        <f t="shared" si="38"/>
        <v>4.0469135802469136E-2</v>
      </c>
    </row>
    <row r="31" spans="3:43" x14ac:dyDescent="0.3">
      <c r="Q31" s="3" t="s">
        <v>64</v>
      </c>
      <c r="R31" s="5">
        <f t="shared" ref="R31:R39" si="39">AF21</f>
        <v>9.7307407407407398E-2</v>
      </c>
      <c r="S31" s="5">
        <f t="shared" si="38"/>
        <v>6.6251851851851853E-2</v>
      </c>
      <c r="T31" s="5">
        <f t="shared" si="38"/>
        <v>1.8633333333333332E-2</v>
      </c>
      <c r="U31" s="5">
        <f t="shared" si="38"/>
        <v>0.13250370370370371</v>
      </c>
      <c r="V31" s="5">
        <f t="shared" si="38"/>
        <v>3.1055555555555555E-2</v>
      </c>
      <c r="W31" s="5">
        <f t="shared" si="38"/>
        <v>6.3146296296296298E-2</v>
      </c>
      <c r="X31" s="5">
        <f t="shared" si="38"/>
        <v>0.35920925925925923</v>
      </c>
      <c r="Y31" s="5">
        <f t="shared" si="38"/>
        <v>7.7638888888888882E-2</v>
      </c>
      <c r="Z31" s="5">
        <f t="shared" si="38"/>
        <v>1.3457407407407408E-2</v>
      </c>
      <c r="AA31" s="5">
        <f t="shared" si="38"/>
        <v>4.4512962962962956E-2</v>
      </c>
      <c r="AB31" s="5">
        <f t="shared" si="38"/>
        <v>0.19668518518518519</v>
      </c>
      <c r="AC31" s="5">
        <f t="shared" si="38"/>
        <v>4.1407407407407407E-2</v>
      </c>
    </row>
    <row r="32" spans="3:43" x14ac:dyDescent="0.3">
      <c r="Q32" s="3" t="s">
        <v>65</v>
      </c>
      <c r="R32" s="5">
        <f t="shared" si="39"/>
        <v>9.9512345679012335E-2</v>
      </c>
      <c r="S32" s="5">
        <f t="shared" si="38"/>
        <v>6.7753086419753084E-2</v>
      </c>
      <c r="T32" s="5">
        <f t="shared" si="38"/>
        <v>1.9055555555555551E-2</v>
      </c>
      <c r="U32" s="5">
        <f t="shared" si="38"/>
        <v>0.13550617283950617</v>
      </c>
      <c r="V32" s="5">
        <f t="shared" si="38"/>
        <v>3.1759259259259258E-2</v>
      </c>
      <c r="W32" s="5">
        <f t="shared" si="38"/>
        <v>6.4577160493827154E-2</v>
      </c>
      <c r="X32" s="5">
        <f t="shared" si="38"/>
        <v>0.36734876543209866</v>
      </c>
      <c r="Y32" s="5">
        <f t="shared" si="38"/>
        <v>7.9398148148148134E-2</v>
      </c>
      <c r="Z32" s="5">
        <f t="shared" si="38"/>
        <v>1.3762345679012343E-2</v>
      </c>
      <c r="AA32" s="5">
        <f t="shared" si="38"/>
        <v>4.55216049382716E-2</v>
      </c>
      <c r="AB32" s="5">
        <f t="shared" si="38"/>
        <v>0.20114197530864195</v>
      </c>
      <c r="AC32" s="5">
        <f t="shared" si="38"/>
        <v>4.234567901234567E-2</v>
      </c>
    </row>
    <row r="33" spans="17:29" x14ac:dyDescent="0.3">
      <c r="Q33" s="3" t="s">
        <v>66</v>
      </c>
      <c r="R33" s="5">
        <f t="shared" si="39"/>
        <v>0.10171728395061727</v>
      </c>
      <c r="S33" s="5">
        <f t="shared" si="38"/>
        <v>6.9254320987654314E-2</v>
      </c>
      <c r="T33" s="5">
        <f t="shared" si="38"/>
        <v>1.9477777777777774E-2</v>
      </c>
      <c r="U33" s="5">
        <f t="shared" si="38"/>
        <v>0.13850864197530863</v>
      </c>
      <c r="V33" s="5">
        <f t="shared" si="38"/>
        <v>3.2462962962962957E-2</v>
      </c>
      <c r="W33" s="5">
        <f t="shared" si="38"/>
        <v>6.6008024691358011E-2</v>
      </c>
      <c r="X33" s="5">
        <f t="shared" si="38"/>
        <v>0.3754882716049382</v>
      </c>
      <c r="Y33" s="5">
        <f t="shared" si="38"/>
        <v>8.1157407407407386E-2</v>
      </c>
      <c r="Z33" s="5">
        <f t="shared" si="38"/>
        <v>1.4067283950617281E-2</v>
      </c>
      <c r="AA33" s="5">
        <f t="shared" si="38"/>
        <v>4.6530246913580237E-2</v>
      </c>
      <c r="AB33" s="5">
        <f t="shared" si="38"/>
        <v>0.20559876543209873</v>
      </c>
      <c r="AC33" s="5">
        <f t="shared" si="38"/>
        <v>4.3283950617283948E-2</v>
      </c>
    </row>
    <row r="34" spans="17:29" x14ac:dyDescent="0.3">
      <c r="Q34" s="3" t="s">
        <v>67</v>
      </c>
      <c r="R34" s="5">
        <f t="shared" si="39"/>
        <v>0.10392222222222222</v>
      </c>
      <c r="S34" s="5">
        <f t="shared" si="38"/>
        <v>7.0755555555555558E-2</v>
      </c>
      <c r="T34" s="5">
        <f t="shared" si="38"/>
        <v>1.9899999999999998E-2</v>
      </c>
      <c r="U34" s="5">
        <f t="shared" si="38"/>
        <v>0.14151111111111112</v>
      </c>
      <c r="V34" s="5">
        <f t="shared" si="38"/>
        <v>3.3166666666666657E-2</v>
      </c>
      <c r="W34" s="5">
        <f t="shared" si="38"/>
        <v>6.7438888888888882E-2</v>
      </c>
      <c r="X34" s="5">
        <f t="shared" si="38"/>
        <v>0.38362777777777773</v>
      </c>
      <c r="Y34" s="5">
        <f t="shared" si="38"/>
        <v>8.2916666666666666E-2</v>
      </c>
      <c r="Z34" s="5">
        <f t="shared" si="38"/>
        <v>1.437222222222222E-2</v>
      </c>
      <c r="AA34" s="5">
        <f t="shared" si="38"/>
        <v>4.7538888888888874E-2</v>
      </c>
      <c r="AB34" s="5">
        <f t="shared" si="38"/>
        <v>0.21005555555555552</v>
      </c>
      <c r="AC34" s="5">
        <f t="shared" si="38"/>
        <v>4.4222222222222218E-2</v>
      </c>
    </row>
    <row r="35" spans="17:29" x14ac:dyDescent="0.3">
      <c r="Q35" s="3" t="s">
        <v>68</v>
      </c>
      <c r="R35" s="5">
        <f t="shared" si="39"/>
        <v>0.10612716049382714</v>
      </c>
      <c r="S35" s="5">
        <f t="shared" si="38"/>
        <v>7.2256790123456788E-2</v>
      </c>
      <c r="T35" s="5">
        <f t="shared" si="38"/>
        <v>2.0322222222222221E-2</v>
      </c>
      <c r="U35" s="5">
        <f t="shared" si="38"/>
        <v>0.14451358024691358</v>
      </c>
      <c r="V35" s="5">
        <f t="shared" si="38"/>
        <v>3.3870370370370363E-2</v>
      </c>
      <c r="W35" s="5">
        <f t="shared" si="38"/>
        <v>6.8869753086419752E-2</v>
      </c>
      <c r="X35" s="5">
        <f t="shared" si="38"/>
        <v>0.39176728395061722</v>
      </c>
      <c r="Y35" s="5">
        <f t="shared" si="38"/>
        <v>8.4675925925925918E-2</v>
      </c>
      <c r="Z35" s="5">
        <f t="shared" si="38"/>
        <v>1.467716049382716E-2</v>
      </c>
      <c r="AA35" s="5">
        <f t="shared" si="38"/>
        <v>4.8547530864197525E-2</v>
      </c>
      <c r="AB35" s="5">
        <f t="shared" si="38"/>
        <v>0.21451234567901231</v>
      </c>
      <c r="AC35" s="5">
        <f t="shared" si="38"/>
        <v>4.5160493827160496E-2</v>
      </c>
    </row>
    <row r="36" spans="17:29" x14ac:dyDescent="0.3">
      <c r="Q36" s="3" t="s">
        <v>69</v>
      </c>
      <c r="R36" s="5">
        <f t="shared" si="39"/>
        <v>0.10833209876543208</v>
      </c>
      <c r="S36" s="5">
        <f t="shared" si="38"/>
        <v>7.3758024691358018E-2</v>
      </c>
      <c r="T36" s="5">
        <f t="shared" si="38"/>
        <v>2.074444444444444E-2</v>
      </c>
      <c r="U36" s="5">
        <f t="shared" si="38"/>
        <v>0.14751604938271604</v>
      </c>
      <c r="V36" s="5">
        <f t="shared" si="38"/>
        <v>3.457407407407407E-2</v>
      </c>
      <c r="W36" s="5">
        <f t="shared" si="38"/>
        <v>7.0300617283950609E-2</v>
      </c>
      <c r="X36" s="5">
        <f t="shared" si="38"/>
        <v>0.3999067901234567</v>
      </c>
      <c r="Y36" s="5">
        <f t="shared" si="38"/>
        <v>8.643518518518517E-2</v>
      </c>
      <c r="Z36" s="5">
        <f t="shared" si="38"/>
        <v>1.4982098765432095E-2</v>
      </c>
      <c r="AA36" s="5">
        <f t="shared" si="38"/>
        <v>4.9556172839506162E-2</v>
      </c>
      <c r="AB36" s="5">
        <f t="shared" si="38"/>
        <v>0.21896913580246913</v>
      </c>
      <c r="AC36" s="5">
        <f t="shared" si="38"/>
        <v>4.6098765432098759E-2</v>
      </c>
    </row>
    <row r="37" spans="17:29" x14ac:dyDescent="0.3">
      <c r="Q37" s="3" t="s">
        <v>70</v>
      </c>
      <c r="R37" s="5">
        <f t="shared" si="39"/>
        <v>0.11053703703703703</v>
      </c>
      <c r="S37" s="5">
        <f t="shared" si="38"/>
        <v>7.5259259259259248E-2</v>
      </c>
      <c r="T37" s="5">
        <f t="shared" si="38"/>
        <v>2.1166666666666667E-2</v>
      </c>
      <c r="U37" s="5">
        <f t="shared" si="38"/>
        <v>0.1505185185185185</v>
      </c>
      <c r="V37" s="5">
        <f t="shared" si="38"/>
        <v>3.5277777777777776E-2</v>
      </c>
      <c r="W37" s="5">
        <f t="shared" si="38"/>
        <v>7.1731481481481479E-2</v>
      </c>
      <c r="X37" s="5">
        <f t="shared" si="38"/>
        <v>0.40804629629629624</v>
      </c>
      <c r="Y37" s="5">
        <f t="shared" si="38"/>
        <v>8.8194444444444436E-2</v>
      </c>
      <c r="Z37" s="5">
        <f t="shared" si="38"/>
        <v>1.5287037037037035E-2</v>
      </c>
      <c r="AA37" s="5">
        <f t="shared" si="38"/>
        <v>5.0564814814814805E-2</v>
      </c>
      <c r="AB37" s="5">
        <f t="shared" si="38"/>
        <v>0.22342592592592592</v>
      </c>
      <c r="AC37" s="5">
        <f t="shared" si="38"/>
        <v>4.7037037037037037E-2</v>
      </c>
    </row>
    <row r="38" spans="17:29" x14ac:dyDescent="0.3">
      <c r="Q38" s="3" t="s">
        <v>71</v>
      </c>
      <c r="R38" s="5">
        <f t="shared" si="39"/>
        <v>0.11274197530864197</v>
      </c>
      <c r="S38" s="5">
        <f t="shared" si="38"/>
        <v>7.6760493827160492E-2</v>
      </c>
      <c r="T38" s="5">
        <f t="shared" si="38"/>
        <v>2.1588888888888887E-2</v>
      </c>
      <c r="U38" s="5">
        <f t="shared" si="38"/>
        <v>0.15352098765432098</v>
      </c>
      <c r="V38" s="5">
        <f t="shared" si="38"/>
        <v>3.5981481481481482E-2</v>
      </c>
      <c r="W38" s="5">
        <f t="shared" si="38"/>
        <v>7.3162345679012336E-2</v>
      </c>
      <c r="X38" s="5">
        <f t="shared" si="38"/>
        <v>0.41618580246913572</v>
      </c>
      <c r="Y38" s="5">
        <f t="shared" si="38"/>
        <v>8.9953703703703689E-2</v>
      </c>
      <c r="Z38" s="5">
        <f t="shared" si="38"/>
        <v>1.5591975308641974E-2</v>
      </c>
      <c r="AA38" s="5">
        <f t="shared" si="38"/>
        <v>5.1573456790123449E-2</v>
      </c>
      <c r="AB38" s="5">
        <f t="shared" si="38"/>
        <v>0.22788271604938271</v>
      </c>
      <c r="AC38" s="5">
        <f t="shared" si="38"/>
        <v>4.7975308641975301E-2</v>
      </c>
    </row>
    <row r="39" spans="17:29" x14ac:dyDescent="0.3">
      <c r="Q39" s="3" t="s">
        <v>72</v>
      </c>
      <c r="R39" s="5">
        <f t="shared" si="39"/>
        <v>0.1149469135802469</v>
      </c>
      <c r="S39" s="5">
        <f t="shared" si="38"/>
        <v>7.8261728395061722E-2</v>
      </c>
      <c r="T39" s="5">
        <f t="shared" si="38"/>
        <v>2.2011111111111106E-2</v>
      </c>
      <c r="U39" s="5">
        <f t="shared" si="38"/>
        <v>0.15652345679012344</v>
      </c>
      <c r="V39" s="5">
        <f t="shared" si="38"/>
        <v>3.6685185185185182E-2</v>
      </c>
      <c r="W39" s="5">
        <f t="shared" si="38"/>
        <v>7.4593209876543193E-2</v>
      </c>
      <c r="X39" s="5">
        <f t="shared" si="38"/>
        <v>0.42432530864197521</v>
      </c>
      <c r="Y39" s="5">
        <f t="shared" si="38"/>
        <v>9.1712962962962954E-2</v>
      </c>
      <c r="Z39" s="5">
        <f t="shared" si="38"/>
        <v>1.5896913580246912E-2</v>
      </c>
      <c r="AA39" s="5">
        <f t="shared" si="38"/>
        <v>5.2582098765432086E-2</v>
      </c>
      <c r="AB39" s="5">
        <f t="shared" si="38"/>
        <v>0.23233950617283949</v>
      </c>
      <c r="AC39" s="5">
        <f t="shared" si="38"/>
        <v>4.8913580246913571E-2</v>
      </c>
    </row>
  </sheetData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7:AO46"/>
  <sheetViews>
    <sheetView topLeftCell="N25" zoomScale="80" zoomScaleNormal="80" workbookViewId="0">
      <selection activeCell="D40" sqref="D40:AH46"/>
    </sheetView>
  </sheetViews>
  <sheetFormatPr defaultRowHeight="14.4" x14ac:dyDescent="0.3"/>
  <cols>
    <col min="1" max="4" width="8.88671875" style="1"/>
    <col min="5" max="5" width="9.44140625" style="1" bestFit="1" customWidth="1"/>
    <col min="6" max="6" width="8.88671875" style="1"/>
    <col min="7" max="7" width="9.44140625" style="1" bestFit="1" customWidth="1"/>
    <col min="8" max="29" width="8.88671875" style="1"/>
    <col min="30" max="41" width="9.44140625" style="1" bestFit="1" customWidth="1"/>
    <col min="42" max="16384" width="8.88671875" style="1"/>
  </cols>
  <sheetData>
    <row r="7" spans="4:41" x14ac:dyDescent="0.3">
      <c r="E7" s="48" t="s">
        <v>43</v>
      </c>
      <c r="F7" s="48"/>
      <c r="G7" s="48" t="s">
        <v>44</v>
      </c>
      <c r="H7" s="48"/>
      <c r="I7" s="48" t="s">
        <v>45</v>
      </c>
      <c r="J7" s="48"/>
      <c r="K7" s="48" t="s">
        <v>46</v>
      </c>
      <c r="L7" s="48"/>
      <c r="M7" s="48" t="s">
        <v>47</v>
      </c>
      <c r="N7" s="48"/>
      <c r="O7" s="48" t="s">
        <v>48</v>
      </c>
      <c r="P7" s="48"/>
      <c r="Q7" s="48" t="s">
        <v>31</v>
      </c>
      <c r="R7" s="48"/>
      <c r="S7" s="48" t="s">
        <v>32</v>
      </c>
      <c r="T7" s="48"/>
      <c r="U7" s="48" t="s">
        <v>49</v>
      </c>
      <c r="V7" s="48"/>
      <c r="W7" s="48" t="s">
        <v>50</v>
      </c>
      <c r="X7" s="48"/>
      <c r="Y7" s="48" t="s">
        <v>51</v>
      </c>
      <c r="Z7" s="48"/>
      <c r="AA7" s="48" t="s">
        <v>52</v>
      </c>
      <c r="AB7" s="48"/>
      <c r="AD7" s="1" t="s">
        <v>43</v>
      </c>
      <c r="AE7" s="1" t="s">
        <v>44</v>
      </c>
      <c r="AF7" s="1" t="s">
        <v>45</v>
      </c>
      <c r="AG7" s="1" t="s">
        <v>46</v>
      </c>
      <c r="AH7" s="1" t="s">
        <v>47</v>
      </c>
      <c r="AI7" s="1" t="s">
        <v>48</v>
      </c>
      <c r="AJ7" s="1" t="s">
        <v>31</v>
      </c>
      <c r="AK7" s="1" t="s">
        <v>32</v>
      </c>
      <c r="AL7" s="1" t="s">
        <v>49</v>
      </c>
      <c r="AM7" s="1" t="s">
        <v>50</v>
      </c>
      <c r="AN7" s="1" t="s">
        <v>51</v>
      </c>
      <c r="AO7" s="1" t="s">
        <v>52</v>
      </c>
    </row>
    <row r="8" spans="4:41" x14ac:dyDescent="0.3">
      <c r="D8" s="1" t="s">
        <v>33</v>
      </c>
      <c r="E8" s="4">
        <v>6.9478048780487814E-2</v>
      </c>
      <c r="F8" s="4">
        <f>AD8</f>
        <v>9.6497549770290958E-2</v>
      </c>
      <c r="G8" s="4">
        <v>6.4369368723098994E-2</v>
      </c>
      <c r="H8" s="4">
        <f>AE8</f>
        <v>6.5700459418070442E-2</v>
      </c>
      <c r="I8" s="4">
        <v>1.3282568149210904E-2</v>
      </c>
      <c r="J8" s="4">
        <f>AF8</f>
        <v>1.8478254211332309E-2</v>
      </c>
      <c r="K8" s="4">
        <v>9.3999713055954087E-2</v>
      </c>
      <c r="L8" s="4">
        <f>AG8</f>
        <v>0.13140091883614088</v>
      </c>
      <c r="M8" s="4">
        <v>2.6565136298421808E-2</v>
      </c>
      <c r="N8" s="4">
        <f>AH8</f>
        <v>3.0797090352220519E-2</v>
      </c>
      <c r="O8" s="4">
        <v>5.3130272596843615E-2</v>
      </c>
      <c r="P8" s="4">
        <f>AI8</f>
        <v>6.2620750382848395E-2</v>
      </c>
      <c r="Q8" s="4">
        <v>0.28784999999999999</v>
      </c>
      <c r="R8" s="4">
        <f>AJ8</f>
        <v>0.32964999999999994</v>
      </c>
      <c r="S8" s="4">
        <v>5.0065064562410333E-2</v>
      </c>
      <c r="T8" s="4">
        <f>AK8</f>
        <v>7.6992725880551297E-2</v>
      </c>
      <c r="U8" s="4">
        <v>1.2260832137733142E-2</v>
      </c>
      <c r="V8" s="4">
        <f>AL8</f>
        <v>1.3345405819295558E-2</v>
      </c>
      <c r="W8" s="4">
        <v>3.2695552367288376E-2</v>
      </c>
      <c r="X8" s="4">
        <f>AM8</f>
        <v>4.4142496171516075E-2</v>
      </c>
      <c r="Y8" s="4">
        <v>0.16347776183644191</v>
      </c>
      <c r="Z8" s="4">
        <f>AN8</f>
        <v>0.19504823889739661</v>
      </c>
      <c r="AA8" s="4">
        <v>3.1673816355810618E-2</v>
      </c>
      <c r="AB8" s="4">
        <f>AO8</f>
        <v>4.1062787136294028E-2</v>
      </c>
      <c r="AC8" s="1" t="s">
        <v>33</v>
      </c>
      <c r="AD8" s="4">
        <v>9.6497549770290958E-2</v>
      </c>
      <c r="AE8" s="4">
        <v>6.5700459418070442E-2</v>
      </c>
      <c r="AF8" s="4">
        <v>1.8478254211332309E-2</v>
      </c>
      <c r="AG8" s="4">
        <v>0.13140091883614088</v>
      </c>
      <c r="AH8" s="4">
        <v>3.0797090352220519E-2</v>
      </c>
      <c r="AI8" s="4">
        <v>6.2620750382848395E-2</v>
      </c>
      <c r="AJ8" s="4">
        <v>0.32964999999999994</v>
      </c>
      <c r="AK8" s="4">
        <v>7.6992725880551297E-2</v>
      </c>
      <c r="AL8" s="4">
        <v>1.3345405819295558E-2</v>
      </c>
      <c r="AM8" s="4">
        <v>4.4142496171516075E-2</v>
      </c>
      <c r="AN8" s="4">
        <v>0.19504823889739661</v>
      </c>
      <c r="AO8" s="4">
        <v>4.1062787136294028E-2</v>
      </c>
    </row>
    <row r="9" spans="4:41" x14ac:dyDescent="0.3">
      <c r="D9" s="1" t="s">
        <v>34</v>
      </c>
      <c r="E9" s="4">
        <v>7.2434146341463418E-2</v>
      </c>
      <c r="F9" s="4">
        <f t="shared" ref="F9:F37" si="0">AD9</f>
        <v>0.10149264931087287</v>
      </c>
      <c r="G9" s="4">
        <v>6.7108106169296994E-2</v>
      </c>
      <c r="H9" s="4">
        <f t="shared" ref="H9:H37" si="1">AE9</f>
        <v>6.9101378254211324E-2</v>
      </c>
      <c r="I9" s="4">
        <v>1.3847704447632711E-2</v>
      </c>
      <c r="J9" s="4">
        <f t="shared" ref="J9:J37" si="2">AF9</f>
        <v>1.9434762633996933E-2</v>
      </c>
      <c r="K9" s="4">
        <v>9.7999139167862265E-2</v>
      </c>
      <c r="L9" s="4">
        <f t="shared" ref="L9:L37" si="3">AG9</f>
        <v>0.13820275650842265</v>
      </c>
      <c r="M9" s="4">
        <v>2.7695408895265422E-2</v>
      </c>
      <c r="N9" s="4">
        <f t="shared" ref="N9:N37" si="4">AH9</f>
        <v>3.2391271056661557E-2</v>
      </c>
      <c r="O9" s="4">
        <v>5.5390817790530844E-2</v>
      </c>
      <c r="P9" s="4">
        <f t="shared" ref="P9:P37" si="5">AI9</f>
        <v>6.5862251148545173E-2</v>
      </c>
      <c r="Q9" s="4">
        <v>0.25755</v>
      </c>
      <c r="R9" s="4">
        <f t="shared" ref="R9:R37" si="6">AJ9</f>
        <v>0.29494999999999999</v>
      </c>
      <c r="S9" s="4">
        <v>5.2195193687230988E-2</v>
      </c>
      <c r="T9" s="4">
        <f t="shared" ref="T9:T37" si="7">AK9</f>
        <v>8.0978177641653895E-2</v>
      </c>
      <c r="U9" s="4">
        <v>1.2782496413199427E-2</v>
      </c>
      <c r="V9" s="4">
        <f t="shared" ref="V9:V37" si="8">AL9</f>
        <v>1.4036217457886675E-2</v>
      </c>
      <c r="W9" s="4">
        <v>3.4086657101865134E-2</v>
      </c>
      <c r="X9" s="4">
        <f t="shared" ref="X9:X37" si="9">AM9</f>
        <v>4.6427488514548226E-2</v>
      </c>
      <c r="Y9" s="4">
        <v>0.17043328550932568</v>
      </c>
      <c r="Z9" s="4">
        <f t="shared" ref="Z9:Z37" si="10">AN9</f>
        <v>0.20514471669218987</v>
      </c>
      <c r="AA9" s="4">
        <v>3.3021449067431846E-2</v>
      </c>
      <c r="AB9" s="4">
        <f t="shared" ref="AB9:AB37" si="11">AO9</f>
        <v>4.3188361408882076E-2</v>
      </c>
      <c r="AC9" s="1" t="s">
        <v>34</v>
      </c>
      <c r="AD9" s="4">
        <v>0.10149264931087287</v>
      </c>
      <c r="AE9" s="4">
        <v>6.9101378254211324E-2</v>
      </c>
      <c r="AF9" s="4">
        <v>1.9434762633996933E-2</v>
      </c>
      <c r="AG9" s="4">
        <v>0.13820275650842265</v>
      </c>
      <c r="AH9" s="4">
        <v>3.2391271056661557E-2</v>
      </c>
      <c r="AI9" s="4">
        <v>6.5862251148545173E-2</v>
      </c>
      <c r="AJ9" s="4">
        <v>0.29494999999999999</v>
      </c>
      <c r="AK9" s="4">
        <v>8.0978177641653895E-2</v>
      </c>
      <c r="AL9" s="4">
        <v>1.4036217457886675E-2</v>
      </c>
      <c r="AM9" s="4">
        <v>4.6427488514548226E-2</v>
      </c>
      <c r="AN9" s="4">
        <v>0.20514471669218987</v>
      </c>
      <c r="AO9" s="4">
        <v>4.3188361408882076E-2</v>
      </c>
    </row>
    <row r="10" spans="4:41" x14ac:dyDescent="0.3">
      <c r="D10" s="1" t="s">
        <v>35</v>
      </c>
      <c r="E10" s="4">
        <v>7.5390243902439036E-2</v>
      </c>
      <c r="F10" s="4">
        <f t="shared" si="0"/>
        <v>0.10648774885145482</v>
      </c>
      <c r="G10" s="4">
        <v>6.984684361549498E-2</v>
      </c>
      <c r="H10" s="4">
        <f t="shared" si="1"/>
        <v>7.2502297090352219E-2</v>
      </c>
      <c r="I10" s="4">
        <v>1.441284074605452E-2</v>
      </c>
      <c r="J10" s="4">
        <f t="shared" si="2"/>
        <v>2.039127105666156E-2</v>
      </c>
      <c r="K10" s="4">
        <v>0.10199856527977044</v>
      </c>
      <c r="L10" s="4">
        <f t="shared" si="3"/>
        <v>0.14500459418070444</v>
      </c>
      <c r="M10" s="4">
        <v>2.882568149210904E-2</v>
      </c>
      <c r="N10" s="4">
        <f t="shared" si="4"/>
        <v>3.3985451761102604E-2</v>
      </c>
      <c r="O10" s="4">
        <v>5.765136298421808E-2</v>
      </c>
      <c r="P10" s="4">
        <f t="shared" si="5"/>
        <v>6.9103751914241951E-2</v>
      </c>
      <c r="Q10" s="4">
        <v>0.22725000000000001</v>
      </c>
      <c r="R10" s="4">
        <f t="shared" si="6"/>
        <v>0.26024999999999998</v>
      </c>
      <c r="S10" s="4">
        <v>5.432532281205165E-2</v>
      </c>
      <c r="T10" s="4">
        <f t="shared" si="7"/>
        <v>8.4963629402756508E-2</v>
      </c>
      <c r="U10" s="4">
        <v>1.3304160688665708E-2</v>
      </c>
      <c r="V10" s="4">
        <f t="shared" si="8"/>
        <v>1.4727029096477795E-2</v>
      </c>
      <c r="W10" s="4">
        <v>3.5477761836441898E-2</v>
      </c>
      <c r="X10" s="4">
        <f t="shared" si="9"/>
        <v>4.8712480857580391E-2</v>
      </c>
      <c r="Y10" s="4">
        <v>0.17738880918220948</v>
      </c>
      <c r="Z10" s="4">
        <f t="shared" si="10"/>
        <v>0.21524119448698315</v>
      </c>
      <c r="AA10" s="4">
        <v>3.4369081779053082E-2</v>
      </c>
      <c r="AB10" s="4">
        <f t="shared" si="11"/>
        <v>4.5313935681470137E-2</v>
      </c>
      <c r="AC10" s="1" t="s">
        <v>35</v>
      </c>
      <c r="AD10" s="4">
        <v>0.10648774885145482</v>
      </c>
      <c r="AE10" s="4">
        <v>7.2502297090352219E-2</v>
      </c>
      <c r="AF10" s="4">
        <v>2.039127105666156E-2</v>
      </c>
      <c r="AG10" s="4">
        <v>0.14500459418070444</v>
      </c>
      <c r="AH10" s="4">
        <v>3.3985451761102604E-2</v>
      </c>
      <c r="AI10" s="4">
        <v>6.9103751914241951E-2</v>
      </c>
      <c r="AJ10" s="4">
        <v>0.26024999999999998</v>
      </c>
      <c r="AK10" s="4">
        <v>8.4963629402756508E-2</v>
      </c>
      <c r="AL10" s="4">
        <v>1.4727029096477795E-2</v>
      </c>
      <c r="AM10" s="4">
        <v>4.8712480857580391E-2</v>
      </c>
      <c r="AN10" s="4">
        <v>0.21524119448698315</v>
      </c>
      <c r="AO10" s="4">
        <v>4.5313935681470137E-2</v>
      </c>
    </row>
    <row r="11" spans="4:41" x14ac:dyDescent="0.3">
      <c r="D11" s="1" t="s">
        <v>36</v>
      </c>
      <c r="E11" s="4">
        <v>7.834634146341464E-2</v>
      </c>
      <c r="F11" s="4">
        <f t="shared" si="0"/>
        <v>0.11148284839203675</v>
      </c>
      <c r="G11" s="4">
        <v>7.2585581061692966E-2</v>
      </c>
      <c r="H11" s="4">
        <f t="shared" si="1"/>
        <v>7.5903215926493101E-2</v>
      </c>
      <c r="I11" s="4">
        <v>1.4977977044476325E-2</v>
      </c>
      <c r="J11" s="4">
        <f t="shared" si="2"/>
        <v>2.1347779479326184E-2</v>
      </c>
      <c r="K11" s="4">
        <v>0.10599799139167862</v>
      </c>
      <c r="L11" s="4">
        <f t="shared" si="3"/>
        <v>0.1518064318529862</v>
      </c>
      <c r="M11" s="4">
        <v>2.9955954088952651E-2</v>
      </c>
      <c r="N11" s="4">
        <f t="shared" si="4"/>
        <v>3.5579632465543638E-2</v>
      </c>
      <c r="O11" s="4">
        <v>5.9911908177905301E-2</v>
      </c>
      <c r="P11" s="4">
        <f t="shared" si="5"/>
        <v>7.2345252679938743E-2</v>
      </c>
      <c r="Q11" s="4">
        <v>0.19695000000000001</v>
      </c>
      <c r="R11" s="4">
        <f t="shared" si="6"/>
        <v>0.22555</v>
      </c>
      <c r="S11" s="4">
        <v>5.6455451936872306E-2</v>
      </c>
      <c r="T11" s="4">
        <f t="shared" si="7"/>
        <v>8.8949081163859106E-2</v>
      </c>
      <c r="U11" s="4">
        <v>1.3825824964131993E-2</v>
      </c>
      <c r="V11" s="4">
        <f t="shared" si="8"/>
        <v>1.5417840735068912E-2</v>
      </c>
      <c r="W11" s="4">
        <v>3.6868866571018649E-2</v>
      </c>
      <c r="X11" s="4">
        <f t="shared" si="9"/>
        <v>5.0997473200612549E-2</v>
      </c>
      <c r="Y11" s="4">
        <v>0.18434433285509327</v>
      </c>
      <c r="Z11" s="4">
        <f t="shared" si="10"/>
        <v>0.2253376722817764</v>
      </c>
      <c r="AA11" s="4">
        <v>3.5716714490674317E-2</v>
      </c>
      <c r="AB11" s="4">
        <f t="shared" si="11"/>
        <v>4.7439509954058191E-2</v>
      </c>
      <c r="AC11" s="1" t="s">
        <v>36</v>
      </c>
      <c r="AD11" s="4">
        <v>0.11148284839203675</v>
      </c>
      <c r="AE11" s="4">
        <v>7.5903215926493101E-2</v>
      </c>
      <c r="AF11" s="4">
        <v>2.1347779479326184E-2</v>
      </c>
      <c r="AG11" s="4">
        <v>0.1518064318529862</v>
      </c>
      <c r="AH11" s="4">
        <v>3.5579632465543638E-2</v>
      </c>
      <c r="AI11" s="4">
        <v>7.2345252679938743E-2</v>
      </c>
      <c r="AJ11" s="4">
        <v>0.22555</v>
      </c>
      <c r="AK11" s="4">
        <v>8.8949081163859106E-2</v>
      </c>
      <c r="AL11" s="4">
        <v>1.5417840735068912E-2</v>
      </c>
      <c r="AM11" s="4">
        <v>5.0997473200612549E-2</v>
      </c>
      <c r="AN11" s="4">
        <v>0.2253376722817764</v>
      </c>
      <c r="AO11" s="4">
        <v>4.7439509954058191E-2</v>
      </c>
    </row>
    <row r="12" spans="4:41" x14ac:dyDescent="0.3">
      <c r="D12" s="1" t="s">
        <v>37</v>
      </c>
      <c r="E12" s="4">
        <v>8.1302439024390244E-2</v>
      </c>
      <c r="F12" s="4">
        <f t="shared" si="0"/>
        <v>0.11647794793261869</v>
      </c>
      <c r="G12" s="4">
        <v>7.5324318507890953E-2</v>
      </c>
      <c r="H12" s="4">
        <f t="shared" si="1"/>
        <v>7.9304134762633996E-2</v>
      </c>
      <c r="I12" s="4">
        <v>1.5543113342898134E-2</v>
      </c>
      <c r="J12" s="4">
        <f t="shared" si="2"/>
        <v>2.2304287901990811E-2</v>
      </c>
      <c r="K12" s="4">
        <v>0.1099974175035868</v>
      </c>
      <c r="L12" s="4">
        <f t="shared" si="3"/>
        <v>0.15860826952526799</v>
      </c>
      <c r="M12" s="4">
        <v>3.1086226685796269E-2</v>
      </c>
      <c r="N12" s="4">
        <f t="shared" si="4"/>
        <v>3.7173813169984686E-2</v>
      </c>
      <c r="O12" s="4">
        <v>6.2172453371592537E-2</v>
      </c>
      <c r="P12" s="4">
        <f t="shared" si="5"/>
        <v>7.5586753445635535E-2</v>
      </c>
      <c r="Q12" s="4">
        <v>0.16665000000000002</v>
      </c>
      <c r="R12" s="4">
        <f t="shared" si="6"/>
        <v>0.19084999999999999</v>
      </c>
      <c r="S12" s="4">
        <v>5.8585581061692975E-2</v>
      </c>
      <c r="T12" s="4">
        <f t="shared" si="7"/>
        <v>9.2934532924961705E-2</v>
      </c>
      <c r="U12" s="4">
        <v>1.4347489239598278E-2</v>
      </c>
      <c r="V12" s="4">
        <f t="shared" si="8"/>
        <v>1.6108652373660028E-2</v>
      </c>
      <c r="W12" s="4">
        <v>3.8259971305595407E-2</v>
      </c>
      <c r="X12" s="4">
        <f t="shared" si="9"/>
        <v>5.3282465543644707E-2</v>
      </c>
      <c r="Y12" s="4">
        <v>0.19129985652797704</v>
      </c>
      <c r="Z12" s="4">
        <f t="shared" si="10"/>
        <v>0.23543415007656968</v>
      </c>
      <c r="AA12" s="4">
        <v>3.7064347202295553E-2</v>
      </c>
      <c r="AB12" s="4">
        <f t="shared" si="11"/>
        <v>4.9565084226646246E-2</v>
      </c>
      <c r="AC12" s="1" t="s">
        <v>37</v>
      </c>
      <c r="AD12" s="4">
        <v>0.11647794793261869</v>
      </c>
      <c r="AE12" s="4">
        <v>7.9304134762633996E-2</v>
      </c>
      <c r="AF12" s="4">
        <v>2.2304287901990811E-2</v>
      </c>
      <c r="AG12" s="4">
        <v>0.15860826952526799</v>
      </c>
      <c r="AH12" s="4">
        <v>3.7173813169984686E-2</v>
      </c>
      <c r="AI12" s="4">
        <v>7.5586753445635535E-2</v>
      </c>
      <c r="AJ12" s="4">
        <v>0.19084999999999999</v>
      </c>
      <c r="AK12" s="4">
        <v>9.2934532924961705E-2</v>
      </c>
      <c r="AL12" s="4">
        <v>1.6108652373660028E-2</v>
      </c>
      <c r="AM12" s="4">
        <v>5.3282465543644707E-2</v>
      </c>
      <c r="AN12" s="4">
        <v>0.23543415007656968</v>
      </c>
      <c r="AO12" s="4">
        <v>4.9565084226646246E-2</v>
      </c>
    </row>
    <row r="13" spans="4:41" x14ac:dyDescent="0.3">
      <c r="D13" s="1" t="s">
        <v>38</v>
      </c>
      <c r="E13" s="4">
        <v>8.4258536585365862E-2</v>
      </c>
      <c r="F13" s="4">
        <f t="shared" si="0"/>
        <v>0.1214730474732006</v>
      </c>
      <c r="G13" s="4">
        <v>7.8063055954088953E-2</v>
      </c>
      <c r="H13" s="4">
        <f t="shared" si="1"/>
        <v>8.2705053598774891E-2</v>
      </c>
      <c r="I13" s="4">
        <v>1.610824964131994E-2</v>
      </c>
      <c r="J13" s="4">
        <f t="shared" si="2"/>
        <v>2.3260796324655435E-2</v>
      </c>
      <c r="K13" s="4">
        <v>0.11399684361549497</v>
      </c>
      <c r="L13" s="4">
        <f t="shared" si="3"/>
        <v>0.16541010719754978</v>
      </c>
      <c r="M13" s="4">
        <v>3.2216499282639879E-2</v>
      </c>
      <c r="N13" s="4">
        <f t="shared" si="4"/>
        <v>3.876799387442572E-2</v>
      </c>
      <c r="O13" s="4">
        <v>6.4432998565279759E-2</v>
      </c>
      <c r="P13" s="4">
        <f t="shared" si="5"/>
        <v>7.8828254211332299E-2</v>
      </c>
      <c r="Q13" s="4">
        <v>0.13635000000000003</v>
      </c>
      <c r="R13" s="4">
        <f t="shared" si="6"/>
        <v>0.15615000000000001</v>
      </c>
      <c r="S13" s="4">
        <v>6.071571018651363E-2</v>
      </c>
      <c r="T13" s="4">
        <f t="shared" si="7"/>
        <v>9.6919984686064303E-2</v>
      </c>
      <c r="U13" s="4">
        <v>1.4869153515064563E-2</v>
      </c>
      <c r="V13" s="4">
        <f t="shared" si="8"/>
        <v>1.6799464012251145E-2</v>
      </c>
      <c r="W13" s="4">
        <v>3.9651076040172165E-2</v>
      </c>
      <c r="X13" s="4">
        <f t="shared" si="9"/>
        <v>5.5567457886676871E-2</v>
      </c>
      <c r="Y13" s="4">
        <v>0.19825538020086081</v>
      </c>
      <c r="Z13" s="4">
        <f t="shared" si="10"/>
        <v>0.2455306278713629</v>
      </c>
      <c r="AA13" s="4">
        <v>3.8411979913916781E-2</v>
      </c>
      <c r="AB13" s="4">
        <f t="shared" si="11"/>
        <v>5.16906584992343E-2</v>
      </c>
      <c r="AC13" s="1" t="s">
        <v>38</v>
      </c>
      <c r="AD13" s="4">
        <v>0.1214730474732006</v>
      </c>
      <c r="AE13" s="4">
        <v>8.2705053598774891E-2</v>
      </c>
      <c r="AF13" s="4">
        <v>2.3260796324655435E-2</v>
      </c>
      <c r="AG13" s="4">
        <v>0.16541010719754978</v>
      </c>
      <c r="AH13" s="4">
        <v>3.876799387442572E-2</v>
      </c>
      <c r="AI13" s="4">
        <v>7.8828254211332299E-2</v>
      </c>
      <c r="AJ13" s="4">
        <v>0.15615000000000001</v>
      </c>
      <c r="AK13" s="4">
        <v>9.6919984686064303E-2</v>
      </c>
      <c r="AL13" s="4">
        <v>1.6799464012251145E-2</v>
      </c>
      <c r="AM13" s="4">
        <v>5.5567457886676871E-2</v>
      </c>
      <c r="AN13" s="4">
        <v>0.2455306278713629</v>
      </c>
      <c r="AO13" s="4">
        <v>5.16906584992343E-2</v>
      </c>
    </row>
    <row r="14" spans="4:41" x14ac:dyDescent="0.3">
      <c r="D14" s="1" t="s">
        <v>39</v>
      </c>
      <c r="E14" s="4">
        <v>8.7214634146341466E-2</v>
      </c>
      <c r="F14" s="4">
        <f t="shared" si="0"/>
        <v>0.12646814701378253</v>
      </c>
      <c r="G14" s="4">
        <v>8.0801793400286939E-2</v>
      </c>
      <c r="H14" s="4">
        <f t="shared" si="1"/>
        <v>8.6105972434915773E-2</v>
      </c>
      <c r="I14" s="4">
        <v>1.6673385939741749E-2</v>
      </c>
      <c r="J14" s="4">
        <f t="shared" si="2"/>
        <v>2.4217304747320059E-2</v>
      </c>
      <c r="K14" s="4">
        <v>0.11799626972740314</v>
      </c>
      <c r="L14" s="4">
        <f t="shared" si="3"/>
        <v>0.17221194486983155</v>
      </c>
      <c r="M14" s="4">
        <v>3.3346771879483497E-2</v>
      </c>
      <c r="N14" s="4">
        <f t="shared" si="4"/>
        <v>4.0362174578866761E-2</v>
      </c>
      <c r="O14" s="4">
        <v>6.6693543758966994E-2</v>
      </c>
      <c r="P14" s="4">
        <f t="shared" si="5"/>
        <v>8.2069754977029091E-2</v>
      </c>
      <c r="Q14" s="4">
        <v>0.10605000000000002</v>
      </c>
      <c r="R14" s="4">
        <f t="shared" si="6"/>
        <v>0.12145000000000002</v>
      </c>
      <c r="S14" s="4">
        <v>6.2845839311334292E-2</v>
      </c>
      <c r="T14" s="4">
        <f t="shared" si="7"/>
        <v>0.10090543644716692</v>
      </c>
      <c r="U14" s="4">
        <v>1.5390817790530845E-2</v>
      </c>
      <c r="V14" s="4">
        <f t="shared" si="8"/>
        <v>1.7490275650842262E-2</v>
      </c>
      <c r="W14" s="4">
        <v>4.1042180774748922E-2</v>
      </c>
      <c r="X14" s="4">
        <f t="shared" si="9"/>
        <v>5.7852450229709029E-2</v>
      </c>
      <c r="Y14" s="4">
        <v>0.20521090387374463</v>
      </c>
      <c r="Z14" s="4">
        <f t="shared" si="10"/>
        <v>0.25562710566615621</v>
      </c>
      <c r="AA14" s="4">
        <v>3.9759612625538017E-2</v>
      </c>
      <c r="AB14" s="4">
        <f t="shared" si="11"/>
        <v>5.3816232771822355E-2</v>
      </c>
      <c r="AC14" s="1" t="s">
        <v>39</v>
      </c>
      <c r="AD14" s="4">
        <v>0.12646814701378253</v>
      </c>
      <c r="AE14" s="4">
        <v>8.6105972434915773E-2</v>
      </c>
      <c r="AF14" s="4">
        <v>2.4217304747320059E-2</v>
      </c>
      <c r="AG14" s="4">
        <v>0.17221194486983155</v>
      </c>
      <c r="AH14" s="4">
        <v>4.0362174578866761E-2</v>
      </c>
      <c r="AI14" s="4">
        <v>8.2069754977029091E-2</v>
      </c>
      <c r="AJ14" s="4">
        <v>0.12145000000000002</v>
      </c>
      <c r="AK14" s="4">
        <v>0.10090543644716692</v>
      </c>
      <c r="AL14" s="4">
        <v>1.7490275650842262E-2</v>
      </c>
      <c r="AM14" s="4">
        <v>5.7852450229709029E-2</v>
      </c>
      <c r="AN14" s="4">
        <v>0.25562710566615621</v>
      </c>
      <c r="AO14" s="4">
        <v>5.3816232771822355E-2</v>
      </c>
    </row>
    <row r="15" spans="4:41" x14ac:dyDescent="0.3">
      <c r="D15" s="1" t="s">
        <v>40</v>
      </c>
      <c r="E15" s="4">
        <v>9.017073170731707E-2</v>
      </c>
      <c r="F15" s="4">
        <f t="shared" si="0"/>
        <v>0.13146324655436448</v>
      </c>
      <c r="G15" s="4">
        <v>8.3540530846484926E-2</v>
      </c>
      <c r="H15" s="4">
        <f t="shared" si="1"/>
        <v>8.9506891271056654E-2</v>
      </c>
      <c r="I15" s="4">
        <v>1.7238522238163557E-2</v>
      </c>
      <c r="J15" s="4">
        <f t="shared" si="2"/>
        <v>2.5173813169984682E-2</v>
      </c>
      <c r="K15" s="4">
        <v>0.12199569583931132</v>
      </c>
      <c r="L15" s="4">
        <f t="shared" si="3"/>
        <v>0.17901378254211331</v>
      </c>
      <c r="M15" s="4">
        <v>3.4477044476327115E-2</v>
      </c>
      <c r="N15" s="4">
        <f t="shared" si="4"/>
        <v>4.1956355283307809E-2</v>
      </c>
      <c r="O15" s="4">
        <v>6.895408895265423E-2</v>
      </c>
      <c r="P15" s="4">
        <f t="shared" si="5"/>
        <v>8.5311255742725883E-2</v>
      </c>
      <c r="Q15" s="4">
        <v>7.5750000000000026E-2</v>
      </c>
      <c r="R15" s="4">
        <f t="shared" si="6"/>
        <v>8.6750000000000035E-2</v>
      </c>
      <c r="S15" s="4">
        <v>6.4975968436154941E-2</v>
      </c>
      <c r="T15" s="4">
        <f t="shared" si="7"/>
        <v>0.10489088820826951</v>
      </c>
      <c r="U15" s="4">
        <v>1.591248206599713E-2</v>
      </c>
      <c r="V15" s="4">
        <f t="shared" si="8"/>
        <v>1.8181087289433382E-2</v>
      </c>
      <c r="W15" s="4">
        <v>4.243328550932568E-2</v>
      </c>
      <c r="X15" s="4">
        <f t="shared" si="9"/>
        <v>6.0137442572741194E-2</v>
      </c>
      <c r="Y15" s="4">
        <v>0.2121664275466284</v>
      </c>
      <c r="Z15" s="4">
        <f t="shared" si="10"/>
        <v>0.26572358346094943</v>
      </c>
      <c r="AA15" s="4">
        <v>4.1107245337159252E-2</v>
      </c>
      <c r="AB15" s="4">
        <f t="shared" si="11"/>
        <v>5.5941807044410409E-2</v>
      </c>
      <c r="AC15" s="1" t="s">
        <v>40</v>
      </c>
      <c r="AD15" s="4">
        <v>0.13146324655436448</v>
      </c>
      <c r="AE15" s="4">
        <v>8.9506891271056654E-2</v>
      </c>
      <c r="AF15" s="4">
        <v>2.5173813169984682E-2</v>
      </c>
      <c r="AG15" s="4">
        <v>0.17901378254211331</v>
      </c>
      <c r="AH15" s="4">
        <v>4.1956355283307809E-2</v>
      </c>
      <c r="AI15" s="4">
        <v>8.5311255742725883E-2</v>
      </c>
      <c r="AJ15" s="4">
        <v>8.6750000000000035E-2</v>
      </c>
      <c r="AK15" s="4">
        <v>0.10489088820826951</v>
      </c>
      <c r="AL15" s="4">
        <v>1.8181087289433382E-2</v>
      </c>
      <c r="AM15" s="4">
        <v>6.0137442572741194E-2</v>
      </c>
      <c r="AN15" s="4">
        <v>0.26572358346094943</v>
      </c>
      <c r="AO15" s="4">
        <v>5.5941807044410409E-2</v>
      </c>
    </row>
    <row r="16" spans="4:41" x14ac:dyDescent="0.3">
      <c r="D16" s="1" t="s">
        <v>41</v>
      </c>
      <c r="E16" s="4">
        <v>9.3126829268292688E-2</v>
      </c>
      <c r="F16" s="4">
        <f t="shared" si="0"/>
        <v>0.13645834609494639</v>
      </c>
      <c r="G16" s="4">
        <v>8.6279268292682912E-2</v>
      </c>
      <c r="H16" s="4">
        <f t="shared" si="1"/>
        <v>9.290781010719755E-2</v>
      </c>
      <c r="I16" s="4">
        <v>1.7803658536585363E-2</v>
      </c>
      <c r="J16" s="4">
        <f t="shared" si="2"/>
        <v>2.6130321592649306E-2</v>
      </c>
      <c r="K16" s="4">
        <v>0.12599512195121951</v>
      </c>
      <c r="L16" s="4">
        <f t="shared" si="3"/>
        <v>0.1858156202143951</v>
      </c>
      <c r="M16" s="4">
        <v>3.5607317073170726E-2</v>
      </c>
      <c r="N16" s="4">
        <f t="shared" si="4"/>
        <v>4.3550535987748849E-2</v>
      </c>
      <c r="O16" s="4">
        <v>7.1214634146341452E-2</v>
      </c>
      <c r="P16" s="4">
        <f t="shared" si="5"/>
        <v>8.8552756508422648E-2</v>
      </c>
      <c r="Q16" s="4">
        <v>4.5450000000000032E-2</v>
      </c>
      <c r="R16" s="4">
        <f t="shared" si="6"/>
        <v>5.2050000000000034E-2</v>
      </c>
      <c r="S16" s="4">
        <v>6.7106097560975603E-2</v>
      </c>
      <c r="T16" s="4">
        <f t="shared" si="7"/>
        <v>0.10887633996937213</v>
      </c>
      <c r="U16" s="4">
        <v>1.6434146341463413E-2</v>
      </c>
      <c r="V16" s="4">
        <f t="shared" si="8"/>
        <v>1.8871898928024499E-2</v>
      </c>
      <c r="W16" s="4">
        <v>4.3824390243902438E-2</v>
      </c>
      <c r="X16" s="4">
        <f t="shared" si="9"/>
        <v>6.2422434915773345E-2</v>
      </c>
      <c r="Y16" s="4">
        <v>0.21912195121951217</v>
      </c>
      <c r="Z16" s="4">
        <f t="shared" si="10"/>
        <v>0.27582006125574271</v>
      </c>
      <c r="AA16" s="4">
        <v>4.2454878048780488E-2</v>
      </c>
      <c r="AB16" s="4">
        <f t="shared" si="11"/>
        <v>5.8067381316998463E-2</v>
      </c>
      <c r="AC16" s="1" t="s">
        <v>41</v>
      </c>
      <c r="AD16" s="4">
        <v>0.13645834609494639</v>
      </c>
      <c r="AE16" s="4">
        <v>9.290781010719755E-2</v>
      </c>
      <c r="AF16" s="4">
        <v>2.6130321592649306E-2</v>
      </c>
      <c r="AG16" s="4">
        <v>0.1858156202143951</v>
      </c>
      <c r="AH16" s="4">
        <v>4.3550535987748849E-2</v>
      </c>
      <c r="AI16" s="4">
        <v>8.8552756508422648E-2</v>
      </c>
      <c r="AJ16" s="4">
        <v>5.2050000000000034E-2</v>
      </c>
      <c r="AK16" s="4">
        <v>0.10887633996937213</v>
      </c>
      <c r="AL16" s="4">
        <v>1.8871898928024499E-2</v>
      </c>
      <c r="AM16" s="4">
        <v>6.2422434915773345E-2</v>
      </c>
      <c r="AN16" s="4">
        <v>0.27582006125574271</v>
      </c>
      <c r="AO16" s="4">
        <v>5.8067381316998463E-2</v>
      </c>
    </row>
    <row r="17" spans="4:41" x14ac:dyDescent="0.3">
      <c r="D17" s="1" t="s">
        <v>42</v>
      </c>
      <c r="E17" s="4">
        <v>9.6082926829268292E-2</v>
      </c>
      <c r="F17" s="4">
        <f t="shared" si="0"/>
        <v>0.14145344563552831</v>
      </c>
      <c r="G17" s="4">
        <v>8.9018005738880912E-2</v>
      </c>
      <c r="H17" s="4">
        <f t="shared" si="1"/>
        <v>9.6308728943338445E-2</v>
      </c>
      <c r="I17" s="4">
        <v>1.8368794835007172E-2</v>
      </c>
      <c r="J17" s="4">
        <f t="shared" si="2"/>
        <v>2.7086830015313937E-2</v>
      </c>
      <c r="K17" s="4">
        <v>0.12999454806312769</v>
      </c>
      <c r="L17" s="4">
        <f t="shared" si="3"/>
        <v>0.19261745788667689</v>
      </c>
      <c r="M17" s="4">
        <v>3.6737589670014344E-2</v>
      </c>
      <c r="N17" s="4">
        <f t="shared" si="4"/>
        <v>4.514471669218989E-2</v>
      </c>
      <c r="O17" s="4">
        <v>7.3475179340028687E-2</v>
      </c>
      <c r="P17" s="4">
        <f t="shared" si="5"/>
        <v>9.179425727411944E-2</v>
      </c>
      <c r="Q17" s="4">
        <v>1.515000000000003E-2</v>
      </c>
      <c r="R17" s="4">
        <f t="shared" si="6"/>
        <v>1.7350000000000032E-2</v>
      </c>
      <c r="S17" s="4">
        <v>6.9236226685796265E-2</v>
      </c>
      <c r="T17" s="4">
        <f t="shared" si="7"/>
        <v>0.11286179173047471</v>
      </c>
      <c r="U17" s="4">
        <v>1.69558106169297E-2</v>
      </c>
      <c r="V17" s="4">
        <f t="shared" si="8"/>
        <v>1.956271056661562E-2</v>
      </c>
      <c r="W17" s="4">
        <v>4.5215494978479195E-2</v>
      </c>
      <c r="X17" s="4">
        <f t="shared" si="9"/>
        <v>6.4707427258805503E-2</v>
      </c>
      <c r="Y17" s="4">
        <v>0.22607747489239596</v>
      </c>
      <c r="Z17" s="4">
        <f t="shared" si="10"/>
        <v>0.28591653905053599</v>
      </c>
      <c r="AA17" s="4">
        <v>4.3802510760401717E-2</v>
      </c>
      <c r="AB17" s="4">
        <f t="shared" si="11"/>
        <v>6.0192955589586525E-2</v>
      </c>
      <c r="AC17" s="1" t="s">
        <v>42</v>
      </c>
      <c r="AD17" s="4">
        <v>0.14145344563552831</v>
      </c>
      <c r="AE17" s="4">
        <v>9.6308728943338445E-2</v>
      </c>
      <c r="AF17" s="4">
        <v>2.7086830015313937E-2</v>
      </c>
      <c r="AG17" s="4">
        <v>0.19261745788667689</v>
      </c>
      <c r="AH17" s="4">
        <v>4.514471669218989E-2</v>
      </c>
      <c r="AI17" s="4">
        <v>9.179425727411944E-2</v>
      </c>
      <c r="AJ17" s="4">
        <v>1.7350000000000032E-2</v>
      </c>
      <c r="AK17" s="4">
        <v>0.11286179173047471</v>
      </c>
      <c r="AL17" s="4">
        <v>1.956271056661562E-2</v>
      </c>
      <c r="AM17" s="4">
        <v>6.4707427258805503E-2</v>
      </c>
      <c r="AN17" s="4">
        <v>0.28591653905053599</v>
      </c>
      <c r="AO17" s="4">
        <v>6.0192955589586525E-2</v>
      </c>
    </row>
    <row r="18" spans="4:41" x14ac:dyDescent="0.3">
      <c r="D18" s="1" t="s">
        <v>53</v>
      </c>
      <c r="E18" s="4">
        <v>6.8344493392070479E-2</v>
      </c>
      <c r="F18" s="4">
        <f t="shared" si="0"/>
        <v>9.4689908256880728E-2</v>
      </c>
      <c r="G18" s="4">
        <v>6.3319162995594702E-2</v>
      </c>
      <c r="H18" s="4">
        <f t="shared" si="1"/>
        <v>6.4469724770642195E-2</v>
      </c>
      <c r="I18" s="4">
        <v>1.3065859030837002E-2</v>
      </c>
      <c r="J18" s="4">
        <f t="shared" si="2"/>
        <v>1.8132110091743116E-2</v>
      </c>
      <c r="K18" s="1">
        <v>8.7399999999999992E-2</v>
      </c>
      <c r="L18" s="4">
        <f t="shared" si="3"/>
        <v>0.1216</v>
      </c>
      <c r="M18" s="4">
        <v>2.6131718061674004E-2</v>
      </c>
      <c r="N18" s="4">
        <f t="shared" si="4"/>
        <v>3.022018348623853E-2</v>
      </c>
      <c r="O18" s="4">
        <v>5.2263436123348009E-2</v>
      </c>
      <c r="P18" s="4">
        <f t="shared" si="5"/>
        <v>6.1447706422018342E-2</v>
      </c>
      <c r="Q18" s="4">
        <v>0.30453502202643168</v>
      </c>
      <c r="R18" s="4">
        <f t="shared" si="6"/>
        <v>0.3495467889908257</v>
      </c>
      <c r="S18" s="4">
        <v>4.9248237885462551E-2</v>
      </c>
      <c r="T18" s="4">
        <f t="shared" si="7"/>
        <v>7.5550458715596319E-2</v>
      </c>
      <c r="U18" s="4">
        <v>1.206079295154185E-2</v>
      </c>
      <c r="V18" s="4">
        <f t="shared" si="8"/>
        <v>1.3095412844036697E-2</v>
      </c>
      <c r="W18" s="4">
        <v>3.2162114537444934E-2</v>
      </c>
      <c r="X18" s="4">
        <f t="shared" si="9"/>
        <v>4.3315596330275229E-2</v>
      </c>
      <c r="Y18" s="4">
        <v>0.16081057268722468</v>
      </c>
      <c r="Z18" s="4">
        <f t="shared" si="10"/>
        <v>0.19139449541284403</v>
      </c>
      <c r="AA18" s="4">
        <v>3.1157048458149778E-2</v>
      </c>
      <c r="AB18" s="4">
        <f t="shared" si="11"/>
        <v>4.0293577981651375E-2</v>
      </c>
      <c r="AC18" s="1" t="s">
        <v>53</v>
      </c>
      <c r="AD18" s="1">
        <v>9.4689908256880728E-2</v>
      </c>
      <c r="AE18" s="1">
        <v>6.4469724770642195E-2</v>
      </c>
      <c r="AF18" s="1">
        <v>1.8132110091743116E-2</v>
      </c>
      <c r="AG18" s="1">
        <v>0.1216</v>
      </c>
      <c r="AH18" s="1">
        <v>3.022018348623853E-2</v>
      </c>
      <c r="AI18" s="1">
        <v>6.1447706422018342E-2</v>
      </c>
      <c r="AJ18" s="1">
        <v>0.3495467889908257</v>
      </c>
      <c r="AK18" s="1">
        <v>7.5550458715596319E-2</v>
      </c>
      <c r="AL18" s="1">
        <v>1.3095412844036697E-2</v>
      </c>
      <c r="AM18" s="1">
        <v>4.3315596330275229E-2</v>
      </c>
      <c r="AN18" s="1">
        <v>0.19139449541284403</v>
      </c>
      <c r="AO18" s="1">
        <v>4.0293577981651375E-2</v>
      </c>
    </row>
    <row r="19" spans="4:41" x14ac:dyDescent="0.3">
      <c r="D19" s="1" t="s">
        <v>54</v>
      </c>
      <c r="E19" s="4">
        <v>6.9033480176211456E-2</v>
      </c>
      <c r="F19" s="4">
        <f t="shared" si="0"/>
        <v>9.6069724770642198E-2</v>
      </c>
      <c r="G19" s="4">
        <v>6.3957488986784133E-2</v>
      </c>
      <c r="H19" s="4">
        <f t="shared" si="1"/>
        <v>6.540917431192661E-2</v>
      </c>
      <c r="I19" s="4">
        <v>1.3197577092511011E-2</v>
      </c>
      <c r="J19" s="4">
        <f t="shared" si="2"/>
        <v>1.8396330275229359E-2</v>
      </c>
      <c r="K19" s="1">
        <v>7.8199999999999992E-2</v>
      </c>
      <c r="L19" s="4">
        <f t="shared" si="3"/>
        <v>0.10879999999999999</v>
      </c>
      <c r="M19" s="4">
        <v>2.6395154185022023E-2</v>
      </c>
      <c r="N19" s="4">
        <f t="shared" si="4"/>
        <v>3.0660550458715595E-2</v>
      </c>
      <c r="O19" s="4">
        <v>5.2790308370044045E-2</v>
      </c>
      <c r="P19" s="4">
        <f t="shared" si="5"/>
        <v>6.2343119266055048E-2</v>
      </c>
      <c r="Q19" s="4">
        <v>0.30760506607929511</v>
      </c>
      <c r="R19" s="4">
        <f t="shared" si="6"/>
        <v>0.35464036697247703</v>
      </c>
      <c r="S19" s="4">
        <v>4.9744713656387662E-2</v>
      </c>
      <c r="T19" s="4">
        <f t="shared" si="7"/>
        <v>7.6651376146788991E-2</v>
      </c>
      <c r="U19" s="4">
        <v>1.218237885462555E-2</v>
      </c>
      <c r="V19" s="4">
        <f t="shared" si="8"/>
        <v>1.3286238532110091E-2</v>
      </c>
      <c r="W19" s="4">
        <v>3.2486343612334802E-2</v>
      </c>
      <c r="X19" s="4">
        <f t="shared" si="9"/>
        <v>4.3946788990825686E-2</v>
      </c>
      <c r="Y19" s="4">
        <v>0.162431718061674</v>
      </c>
      <c r="Z19" s="4">
        <f t="shared" si="10"/>
        <v>0.19418348623853213</v>
      </c>
      <c r="AA19" s="4">
        <v>3.1471145374449339E-2</v>
      </c>
      <c r="AB19" s="4">
        <f t="shared" si="11"/>
        <v>4.0880733944954124E-2</v>
      </c>
      <c r="AC19" s="1" t="s">
        <v>54</v>
      </c>
      <c r="AD19" s="1">
        <v>9.6069724770642198E-2</v>
      </c>
      <c r="AE19" s="1">
        <v>6.540917431192661E-2</v>
      </c>
      <c r="AF19" s="1">
        <v>1.8396330275229359E-2</v>
      </c>
      <c r="AG19" s="1">
        <v>0.10879999999999999</v>
      </c>
      <c r="AH19" s="1">
        <v>3.0660550458715595E-2</v>
      </c>
      <c r="AI19" s="1">
        <v>6.2343119266055048E-2</v>
      </c>
      <c r="AJ19" s="1">
        <v>0.35464036697247703</v>
      </c>
      <c r="AK19" s="1">
        <v>7.6651376146788991E-2</v>
      </c>
      <c r="AL19" s="1">
        <v>1.3286238532110091E-2</v>
      </c>
      <c r="AM19" s="1">
        <v>4.3946788990825686E-2</v>
      </c>
      <c r="AN19" s="1">
        <v>0.19418348623853213</v>
      </c>
      <c r="AO19" s="1">
        <v>4.0880733944954124E-2</v>
      </c>
    </row>
    <row r="20" spans="4:41" x14ac:dyDescent="0.3">
      <c r="D20" s="1" t="s">
        <v>55</v>
      </c>
      <c r="E20" s="4">
        <v>6.9722466960352419E-2</v>
      </c>
      <c r="F20" s="4">
        <f t="shared" si="0"/>
        <v>9.7449541284403668E-2</v>
      </c>
      <c r="G20" s="4">
        <v>6.4595814977973565E-2</v>
      </c>
      <c r="H20" s="4">
        <f t="shared" si="1"/>
        <v>6.6348623853211011E-2</v>
      </c>
      <c r="I20" s="4">
        <v>1.3329295154185022E-2</v>
      </c>
      <c r="J20" s="4">
        <f t="shared" si="2"/>
        <v>1.8660550458715595E-2</v>
      </c>
      <c r="K20" s="1">
        <v>6.9000000000000006E-2</v>
      </c>
      <c r="L20" s="4">
        <f t="shared" si="3"/>
        <v>9.6000000000000002E-2</v>
      </c>
      <c r="M20" s="4">
        <v>2.6658590308370044E-2</v>
      </c>
      <c r="N20" s="4">
        <f t="shared" si="4"/>
        <v>3.110091743119266E-2</v>
      </c>
      <c r="O20" s="4">
        <v>5.3317180616740088E-2</v>
      </c>
      <c r="P20" s="4">
        <f t="shared" si="5"/>
        <v>6.3238532110091741E-2</v>
      </c>
      <c r="Q20" s="4">
        <v>0.31067511013215854</v>
      </c>
      <c r="R20" s="4">
        <f t="shared" si="6"/>
        <v>0.35973394495412842</v>
      </c>
      <c r="S20" s="4">
        <v>5.0241189427312781E-2</v>
      </c>
      <c r="T20" s="4">
        <f t="shared" si="7"/>
        <v>7.7752293577981649E-2</v>
      </c>
      <c r="U20" s="4">
        <v>1.2303964757709252E-2</v>
      </c>
      <c r="V20" s="4">
        <f t="shared" si="8"/>
        <v>1.3477064220183486E-2</v>
      </c>
      <c r="W20" s="4">
        <v>3.2810572687224669E-2</v>
      </c>
      <c r="X20" s="4">
        <f t="shared" si="9"/>
        <v>4.4577981651376143E-2</v>
      </c>
      <c r="Y20" s="4">
        <v>0.16405286343612335</v>
      </c>
      <c r="Z20" s="4">
        <f t="shared" si="10"/>
        <v>0.19697247706422019</v>
      </c>
      <c r="AA20" s="4">
        <v>3.1785242290748902E-2</v>
      </c>
      <c r="AB20" s="4">
        <f t="shared" si="11"/>
        <v>4.1467889908256887E-2</v>
      </c>
      <c r="AC20" s="1" t="s">
        <v>55</v>
      </c>
      <c r="AD20" s="1">
        <v>9.7449541284403668E-2</v>
      </c>
      <c r="AE20" s="1">
        <v>6.6348623853211011E-2</v>
      </c>
      <c r="AF20" s="1">
        <v>1.8660550458715595E-2</v>
      </c>
      <c r="AG20" s="1">
        <v>9.6000000000000002E-2</v>
      </c>
      <c r="AH20" s="1">
        <v>3.110091743119266E-2</v>
      </c>
      <c r="AI20" s="1">
        <v>6.3238532110091741E-2</v>
      </c>
      <c r="AJ20" s="1">
        <v>0.35973394495412842</v>
      </c>
      <c r="AK20" s="1">
        <v>7.7752293577981649E-2</v>
      </c>
      <c r="AL20" s="1">
        <v>1.3477064220183486E-2</v>
      </c>
      <c r="AM20" s="1">
        <v>4.4577981651376143E-2</v>
      </c>
      <c r="AN20" s="1">
        <v>0.19697247706422019</v>
      </c>
      <c r="AO20" s="1">
        <v>4.1467889908256887E-2</v>
      </c>
    </row>
    <row r="21" spans="4:41" x14ac:dyDescent="0.3">
      <c r="D21" s="1" t="s">
        <v>56</v>
      </c>
      <c r="E21" s="4">
        <v>7.0411453744493396E-2</v>
      </c>
      <c r="F21" s="4">
        <f t="shared" si="0"/>
        <v>9.8829357798165138E-2</v>
      </c>
      <c r="G21" s="4">
        <v>6.5234140969162996E-2</v>
      </c>
      <c r="H21" s="4">
        <f t="shared" si="1"/>
        <v>6.7288073394495412E-2</v>
      </c>
      <c r="I21" s="4">
        <v>1.3461013215859031E-2</v>
      </c>
      <c r="J21" s="4">
        <f t="shared" si="2"/>
        <v>1.892477064220183E-2</v>
      </c>
      <c r="K21" s="1">
        <v>5.9799999999999999E-2</v>
      </c>
      <c r="L21" s="4">
        <f t="shared" si="3"/>
        <v>8.320000000000001E-2</v>
      </c>
      <c r="M21" s="4">
        <v>2.6922026431718062E-2</v>
      </c>
      <c r="N21" s="4">
        <f t="shared" si="4"/>
        <v>3.1541284403669718E-2</v>
      </c>
      <c r="O21" s="4">
        <v>5.3844052863436125E-2</v>
      </c>
      <c r="P21" s="4">
        <f t="shared" si="5"/>
        <v>6.4133944954128441E-2</v>
      </c>
      <c r="Q21" s="4">
        <v>0.31374515418502202</v>
      </c>
      <c r="R21" s="4">
        <f t="shared" si="6"/>
        <v>0.36482752293577975</v>
      </c>
      <c r="S21" s="4">
        <v>5.0737665198237886E-2</v>
      </c>
      <c r="T21" s="4">
        <f t="shared" si="7"/>
        <v>7.8853211009174293E-2</v>
      </c>
      <c r="U21" s="4">
        <v>1.2425550660792952E-2</v>
      </c>
      <c r="V21" s="4">
        <f t="shared" si="8"/>
        <v>1.366788990825688E-2</v>
      </c>
      <c r="W21" s="4">
        <v>3.3134801762114537E-2</v>
      </c>
      <c r="X21" s="4">
        <f t="shared" si="9"/>
        <v>4.52091743119266E-2</v>
      </c>
      <c r="Y21" s="4">
        <v>0.1656740088105727</v>
      </c>
      <c r="Z21" s="4">
        <f t="shared" si="10"/>
        <v>0.19976146788990823</v>
      </c>
      <c r="AA21" s="4">
        <v>3.2099339207048459E-2</v>
      </c>
      <c r="AB21" s="4">
        <f t="shared" si="11"/>
        <v>4.2055045871559629E-2</v>
      </c>
      <c r="AC21" s="1" t="s">
        <v>56</v>
      </c>
      <c r="AD21" s="1">
        <v>9.8829357798165138E-2</v>
      </c>
      <c r="AE21" s="1">
        <v>6.7288073394495412E-2</v>
      </c>
      <c r="AF21" s="1">
        <v>1.892477064220183E-2</v>
      </c>
      <c r="AG21" s="1">
        <v>8.320000000000001E-2</v>
      </c>
      <c r="AH21" s="1">
        <v>3.1541284403669718E-2</v>
      </c>
      <c r="AI21" s="1">
        <v>6.4133944954128441E-2</v>
      </c>
      <c r="AJ21" s="1">
        <v>0.36482752293577975</v>
      </c>
      <c r="AK21" s="1">
        <v>7.8853211009174293E-2</v>
      </c>
      <c r="AL21" s="1">
        <v>1.366788990825688E-2</v>
      </c>
      <c r="AM21" s="1">
        <v>4.52091743119266E-2</v>
      </c>
      <c r="AN21" s="1">
        <v>0.19976146788990823</v>
      </c>
      <c r="AO21" s="1">
        <v>4.2055045871559629E-2</v>
      </c>
    </row>
    <row r="22" spans="4:41" x14ac:dyDescent="0.3">
      <c r="D22" s="1" t="s">
        <v>57</v>
      </c>
      <c r="E22" s="4">
        <v>7.1100440528634373E-2</v>
      </c>
      <c r="F22" s="4">
        <f t="shared" si="0"/>
        <v>0.10020917431192661</v>
      </c>
      <c r="G22" s="4">
        <v>6.5872466960352427E-2</v>
      </c>
      <c r="H22" s="4">
        <f t="shared" si="1"/>
        <v>6.8227522935779814E-2</v>
      </c>
      <c r="I22" s="4">
        <v>1.3592731277533038E-2</v>
      </c>
      <c r="J22" s="4">
        <f t="shared" si="2"/>
        <v>1.9188990825688073E-2</v>
      </c>
      <c r="K22" s="1">
        <v>5.0600000000000006E-2</v>
      </c>
      <c r="L22" s="4">
        <f t="shared" si="3"/>
        <v>7.0400000000000004E-2</v>
      </c>
      <c r="M22" s="4">
        <v>2.7185462555066077E-2</v>
      </c>
      <c r="N22" s="4">
        <f t="shared" si="4"/>
        <v>3.1981651376146787E-2</v>
      </c>
      <c r="O22" s="4">
        <v>5.4370925110132154E-2</v>
      </c>
      <c r="P22" s="4">
        <f t="shared" si="5"/>
        <v>6.5029357798165127E-2</v>
      </c>
      <c r="Q22" s="4">
        <v>0.31681519823788545</v>
      </c>
      <c r="R22" s="4">
        <f t="shared" si="6"/>
        <v>0.36992110091743113</v>
      </c>
      <c r="S22" s="4">
        <v>5.1234140969162997E-2</v>
      </c>
      <c r="T22" s="4">
        <f t="shared" si="7"/>
        <v>7.9954128440366964E-2</v>
      </c>
      <c r="U22" s="4">
        <v>1.2547136563876651E-2</v>
      </c>
      <c r="V22" s="4">
        <f t="shared" si="8"/>
        <v>1.3858715596330276E-2</v>
      </c>
      <c r="W22" s="4">
        <v>3.3459030837004404E-2</v>
      </c>
      <c r="X22" s="4">
        <f t="shared" si="9"/>
        <v>4.5840366972477058E-2</v>
      </c>
      <c r="Y22" s="4">
        <v>0.16729515418502203</v>
      </c>
      <c r="Z22" s="4">
        <f t="shared" si="10"/>
        <v>0.20255045871559632</v>
      </c>
      <c r="AA22" s="4">
        <v>3.2413436123348016E-2</v>
      </c>
      <c r="AB22" s="4">
        <f t="shared" si="11"/>
        <v>4.2642201834862385E-2</v>
      </c>
      <c r="AC22" s="1" t="s">
        <v>57</v>
      </c>
      <c r="AD22" s="1">
        <v>0.10020917431192661</v>
      </c>
      <c r="AE22" s="1">
        <v>6.8227522935779814E-2</v>
      </c>
      <c r="AF22" s="1">
        <v>1.9188990825688073E-2</v>
      </c>
      <c r="AG22" s="1">
        <v>7.0400000000000004E-2</v>
      </c>
      <c r="AH22" s="1">
        <v>3.1981651376146787E-2</v>
      </c>
      <c r="AI22" s="1">
        <v>6.5029357798165127E-2</v>
      </c>
      <c r="AJ22" s="1">
        <v>0.36992110091743113</v>
      </c>
      <c r="AK22" s="1">
        <v>7.9954128440366964E-2</v>
      </c>
      <c r="AL22" s="1">
        <v>1.3858715596330276E-2</v>
      </c>
      <c r="AM22" s="1">
        <v>4.5840366972477058E-2</v>
      </c>
      <c r="AN22" s="1">
        <v>0.20255045871559632</v>
      </c>
      <c r="AO22" s="1">
        <v>4.2642201834862385E-2</v>
      </c>
    </row>
    <row r="23" spans="4:41" x14ac:dyDescent="0.3">
      <c r="D23" s="1" t="s">
        <v>58</v>
      </c>
      <c r="E23" s="4">
        <v>7.1789427312775322E-2</v>
      </c>
      <c r="F23" s="4">
        <f t="shared" si="0"/>
        <v>0.10158899082568808</v>
      </c>
      <c r="G23" s="4">
        <v>6.6510792951541844E-2</v>
      </c>
      <c r="H23" s="4">
        <f t="shared" si="1"/>
        <v>6.9166972477064229E-2</v>
      </c>
      <c r="I23" s="4">
        <v>1.3724449339207048E-2</v>
      </c>
      <c r="J23" s="4">
        <f t="shared" si="2"/>
        <v>1.9453211009174309E-2</v>
      </c>
      <c r="K23" s="1">
        <v>4.1400000000000006E-2</v>
      </c>
      <c r="L23" s="4">
        <f t="shared" si="3"/>
        <v>5.7600000000000012E-2</v>
      </c>
      <c r="M23" s="4">
        <v>2.7448898678414095E-2</v>
      </c>
      <c r="N23" s="4">
        <f t="shared" si="4"/>
        <v>3.2422018348623849E-2</v>
      </c>
      <c r="O23" s="4">
        <v>5.489779735682819E-2</v>
      </c>
      <c r="P23" s="4">
        <f t="shared" si="5"/>
        <v>6.5924770642201841E-2</v>
      </c>
      <c r="Q23" s="4">
        <v>0.31988524229074888</v>
      </c>
      <c r="R23" s="4">
        <f t="shared" si="6"/>
        <v>0.37501467889908258</v>
      </c>
      <c r="S23" s="4">
        <v>5.1730616740088109E-2</v>
      </c>
      <c r="T23" s="4">
        <f t="shared" si="7"/>
        <v>8.1055045871559622E-2</v>
      </c>
      <c r="U23" s="4">
        <v>1.2668722466960353E-2</v>
      </c>
      <c r="V23" s="4">
        <f t="shared" si="8"/>
        <v>1.4049541284403669E-2</v>
      </c>
      <c r="W23" s="4">
        <v>3.3783259911894271E-2</v>
      </c>
      <c r="X23" s="4">
        <f t="shared" si="9"/>
        <v>4.6471559633027515E-2</v>
      </c>
      <c r="Y23" s="4">
        <v>0.16891629955947138</v>
      </c>
      <c r="Z23" s="4">
        <f t="shared" si="10"/>
        <v>0.20533944954128439</v>
      </c>
      <c r="AA23" s="4">
        <v>3.2727533039647573E-2</v>
      </c>
      <c r="AB23" s="4">
        <f t="shared" si="11"/>
        <v>4.3229357798165141E-2</v>
      </c>
      <c r="AC23" s="1" t="s">
        <v>58</v>
      </c>
      <c r="AD23" s="1">
        <v>0.10158899082568808</v>
      </c>
      <c r="AE23" s="1">
        <v>6.9166972477064229E-2</v>
      </c>
      <c r="AF23" s="1">
        <v>1.9453211009174309E-2</v>
      </c>
      <c r="AG23" s="1">
        <v>5.7600000000000012E-2</v>
      </c>
      <c r="AH23" s="1">
        <v>3.2422018348623849E-2</v>
      </c>
      <c r="AI23" s="1">
        <v>6.5924770642201841E-2</v>
      </c>
      <c r="AJ23" s="1">
        <v>0.37501467889908258</v>
      </c>
      <c r="AK23" s="1">
        <v>8.1055045871559622E-2</v>
      </c>
      <c r="AL23" s="1">
        <v>1.4049541284403669E-2</v>
      </c>
      <c r="AM23" s="1">
        <v>4.6471559633027515E-2</v>
      </c>
      <c r="AN23" s="1">
        <v>0.20533944954128439</v>
      </c>
      <c r="AO23" s="1">
        <v>4.3229357798165141E-2</v>
      </c>
    </row>
    <row r="24" spans="4:41" x14ac:dyDescent="0.3">
      <c r="D24" s="1" t="s">
        <v>59</v>
      </c>
      <c r="E24" s="4">
        <v>7.2478414096916299E-2</v>
      </c>
      <c r="F24" s="4">
        <f t="shared" si="0"/>
        <v>0.10296880733944953</v>
      </c>
      <c r="G24" s="4">
        <v>6.7149118942731276E-2</v>
      </c>
      <c r="H24" s="4">
        <f t="shared" si="1"/>
        <v>7.0106422018348616E-2</v>
      </c>
      <c r="I24" s="4">
        <v>1.3856167400881057E-2</v>
      </c>
      <c r="J24" s="4">
        <f t="shared" si="2"/>
        <v>1.9717431192660548E-2</v>
      </c>
      <c r="K24" s="1">
        <v>3.2200000000000006E-2</v>
      </c>
      <c r="L24" s="4">
        <f t="shared" si="3"/>
        <v>4.4800000000000013E-2</v>
      </c>
      <c r="M24" s="4">
        <v>2.7712334801762113E-2</v>
      </c>
      <c r="N24" s="4">
        <f t="shared" si="4"/>
        <v>3.2862385321100918E-2</v>
      </c>
      <c r="O24" s="4">
        <v>5.5424669603524226E-2</v>
      </c>
      <c r="P24" s="4">
        <f t="shared" si="5"/>
        <v>6.6820183486238527E-2</v>
      </c>
      <c r="Q24" s="4">
        <v>0.32295528634361231</v>
      </c>
      <c r="R24" s="4">
        <f t="shared" si="6"/>
        <v>0.38010825688073391</v>
      </c>
      <c r="S24" s="4">
        <v>5.2227092511013221E-2</v>
      </c>
      <c r="T24" s="4">
        <f t="shared" si="7"/>
        <v>8.2155963302752294E-2</v>
      </c>
      <c r="U24" s="4">
        <v>1.2790308370044053E-2</v>
      </c>
      <c r="V24" s="4">
        <f t="shared" si="8"/>
        <v>1.4240366972477063E-2</v>
      </c>
      <c r="W24" s="4">
        <v>3.4107488986784139E-2</v>
      </c>
      <c r="X24" s="4">
        <f t="shared" si="9"/>
        <v>4.7102752293577979E-2</v>
      </c>
      <c r="Y24" s="4">
        <v>0.1705374449339207</v>
      </c>
      <c r="Z24" s="4">
        <f t="shared" si="10"/>
        <v>0.20812844036697245</v>
      </c>
      <c r="AA24" s="4">
        <v>3.3041629955947137E-2</v>
      </c>
      <c r="AB24" s="4">
        <f t="shared" si="11"/>
        <v>4.381651376146789E-2</v>
      </c>
      <c r="AC24" s="1" t="s">
        <v>59</v>
      </c>
      <c r="AD24" s="1">
        <v>0.10296880733944953</v>
      </c>
      <c r="AE24" s="1">
        <v>7.0106422018348616E-2</v>
      </c>
      <c r="AF24" s="1">
        <v>1.9717431192660548E-2</v>
      </c>
      <c r="AG24" s="1">
        <v>4.4800000000000013E-2</v>
      </c>
      <c r="AH24" s="1">
        <v>3.2862385321100918E-2</v>
      </c>
      <c r="AI24" s="1">
        <v>6.6820183486238527E-2</v>
      </c>
      <c r="AJ24" s="1">
        <v>0.38010825688073391</v>
      </c>
      <c r="AK24" s="1">
        <v>8.2155963302752294E-2</v>
      </c>
      <c r="AL24" s="1">
        <v>1.4240366972477063E-2</v>
      </c>
      <c r="AM24" s="1">
        <v>4.7102752293577979E-2</v>
      </c>
      <c r="AN24" s="1">
        <v>0.20812844036697245</v>
      </c>
      <c r="AO24" s="1">
        <v>4.381651376146789E-2</v>
      </c>
    </row>
    <row r="25" spans="4:41" x14ac:dyDescent="0.3">
      <c r="D25" s="1" t="s">
        <v>60</v>
      </c>
      <c r="E25" s="4">
        <v>7.3167400881057276E-2</v>
      </c>
      <c r="F25" s="4">
        <f t="shared" si="0"/>
        <v>0.10434862385321102</v>
      </c>
      <c r="G25" s="4">
        <v>6.7787444933920707E-2</v>
      </c>
      <c r="H25" s="4">
        <f t="shared" si="1"/>
        <v>7.1045871559633031E-2</v>
      </c>
      <c r="I25" s="4">
        <v>1.3987885462555064E-2</v>
      </c>
      <c r="J25" s="4">
        <f t="shared" si="2"/>
        <v>1.9981651376146787E-2</v>
      </c>
      <c r="K25" s="1">
        <v>2.300000000000001E-2</v>
      </c>
      <c r="L25" s="4">
        <f t="shared" si="3"/>
        <v>3.2000000000000015E-2</v>
      </c>
      <c r="M25" s="4">
        <v>2.7975770925110128E-2</v>
      </c>
      <c r="N25" s="4">
        <f t="shared" si="4"/>
        <v>3.3302752293577979E-2</v>
      </c>
      <c r="O25" s="4">
        <v>5.5951541850220256E-2</v>
      </c>
      <c r="P25" s="4">
        <f t="shared" si="5"/>
        <v>6.7715596330275227E-2</v>
      </c>
      <c r="Q25" s="4">
        <v>0.32602533039647574</v>
      </c>
      <c r="R25" s="4">
        <f t="shared" si="6"/>
        <v>0.3852018348623853</v>
      </c>
      <c r="S25" s="4">
        <v>5.2723568281938325E-2</v>
      </c>
      <c r="T25" s="4">
        <f t="shared" si="7"/>
        <v>8.3256880733944952E-2</v>
      </c>
      <c r="U25" s="4">
        <v>1.2911894273127753E-2</v>
      </c>
      <c r="V25" s="4">
        <f t="shared" si="8"/>
        <v>1.4431192660550459E-2</v>
      </c>
      <c r="W25" s="4">
        <v>3.4431718061674006E-2</v>
      </c>
      <c r="X25" s="4">
        <f t="shared" si="9"/>
        <v>4.7733944954128436E-2</v>
      </c>
      <c r="Y25" s="4">
        <v>0.17215859030837002</v>
      </c>
      <c r="Z25" s="4">
        <f t="shared" si="10"/>
        <v>0.21091743119266054</v>
      </c>
      <c r="AA25" s="4">
        <v>3.3355726872246694E-2</v>
      </c>
      <c r="AB25" s="4">
        <f t="shared" si="11"/>
        <v>4.4403669724770639E-2</v>
      </c>
      <c r="AC25" s="1" t="s">
        <v>60</v>
      </c>
      <c r="AD25" s="1">
        <v>0.10434862385321102</v>
      </c>
      <c r="AE25" s="1">
        <v>7.1045871559633031E-2</v>
      </c>
      <c r="AF25" s="1">
        <v>1.9981651376146787E-2</v>
      </c>
      <c r="AG25" s="1">
        <v>3.2000000000000015E-2</v>
      </c>
      <c r="AH25" s="1">
        <v>3.3302752293577979E-2</v>
      </c>
      <c r="AI25" s="1">
        <v>6.7715596330275227E-2</v>
      </c>
      <c r="AJ25" s="1">
        <v>0.3852018348623853</v>
      </c>
      <c r="AK25" s="1">
        <v>8.3256880733944952E-2</v>
      </c>
      <c r="AL25" s="1">
        <v>1.4431192660550459E-2</v>
      </c>
      <c r="AM25" s="1">
        <v>4.7733944954128436E-2</v>
      </c>
      <c r="AN25" s="1">
        <v>0.21091743119266054</v>
      </c>
      <c r="AO25" s="1">
        <v>4.4403669724770639E-2</v>
      </c>
    </row>
    <row r="26" spans="4:41" x14ac:dyDescent="0.3">
      <c r="D26" s="1" t="s">
        <v>61</v>
      </c>
      <c r="E26" s="4">
        <v>7.3856387665198239E-2</v>
      </c>
      <c r="F26" s="4">
        <f t="shared" si="0"/>
        <v>0.10572844036697249</v>
      </c>
      <c r="G26" s="4">
        <v>6.8425770925110124E-2</v>
      </c>
      <c r="H26" s="4">
        <f t="shared" si="1"/>
        <v>7.1985321100917432E-2</v>
      </c>
      <c r="I26" s="4">
        <v>1.4119603524229075E-2</v>
      </c>
      <c r="J26" s="4">
        <f t="shared" si="2"/>
        <v>2.0245871559633026E-2</v>
      </c>
      <c r="K26" s="1">
        <v>1.380000000000001E-2</v>
      </c>
      <c r="L26" s="4">
        <f t="shared" si="3"/>
        <v>1.9200000000000012E-2</v>
      </c>
      <c r="M26" s="4">
        <v>2.8239207048458149E-2</v>
      </c>
      <c r="N26" s="4">
        <f t="shared" si="4"/>
        <v>3.3743119266055048E-2</v>
      </c>
      <c r="O26" s="4">
        <v>5.6478414096916299E-2</v>
      </c>
      <c r="P26" s="4">
        <f t="shared" si="5"/>
        <v>6.8611009174311927E-2</v>
      </c>
      <c r="Q26" s="4">
        <v>0.32909537444933917</v>
      </c>
      <c r="R26" s="4">
        <f t="shared" si="6"/>
        <v>0.39029541284403668</v>
      </c>
      <c r="S26" s="4">
        <v>5.3220044052863437E-2</v>
      </c>
      <c r="T26" s="4">
        <f t="shared" si="7"/>
        <v>8.435779816513761E-2</v>
      </c>
      <c r="U26" s="4">
        <v>1.3033480176211453E-2</v>
      </c>
      <c r="V26" s="4">
        <f t="shared" si="8"/>
        <v>1.4622018348623854E-2</v>
      </c>
      <c r="W26" s="4">
        <v>3.4755947136563874E-2</v>
      </c>
      <c r="X26" s="4">
        <f t="shared" si="9"/>
        <v>4.8365137614678894E-2</v>
      </c>
      <c r="Y26" s="4">
        <v>0.17377973568281938</v>
      </c>
      <c r="Z26" s="4">
        <f t="shared" si="10"/>
        <v>0.21370642201834861</v>
      </c>
      <c r="AA26" s="4">
        <v>3.3669823788546251E-2</v>
      </c>
      <c r="AB26" s="4">
        <f t="shared" si="11"/>
        <v>4.4990825688073395E-2</v>
      </c>
      <c r="AC26" s="1" t="s">
        <v>61</v>
      </c>
      <c r="AD26" s="1">
        <v>0.10572844036697249</v>
      </c>
      <c r="AE26" s="1">
        <v>7.1985321100917432E-2</v>
      </c>
      <c r="AF26" s="1">
        <v>2.0245871559633026E-2</v>
      </c>
      <c r="AG26" s="1">
        <v>1.9200000000000012E-2</v>
      </c>
      <c r="AH26" s="1">
        <v>3.3743119266055048E-2</v>
      </c>
      <c r="AI26" s="1">
        <v>6.8611009174311927E-2</v>
      </c>
      <c r="AJ26" s="1">
        <v>0.39029541284403668</v>
      </c>
      <c r="AK26" s="1">
        <v>8.435779816513761E-2</v>
      </c>
      <c r="AL26" s="1">
        <v>1.4622018348623854E-2</v>
      </c>
      <c r="AM26" s="1">
        <v>4.8365137614678894E-2</v>
      </c>
      <c r="AN26" s="1">
        <v>0.21370642201834861</v>
      </c>
      <c r="AO26" s="1">
        <v>4.4990825688073395E-2</v>
      </c>
    </row>
    <row r="27" spans="4:41" x14ac:dyDescent="0.3">
      <c r="D27" s="1" t="s">
        <v>62</v>
      </c>
      <c r="E27" s="4">
        <v>7.4545374449339202E-2</v>
      </c>
      <c r="F27" s="4">
        <f t="shared" si="0"/>
        <v>0.10710825688073396</v>
      </c>
      <c r="G27" s="4">
        <v>6.9064096916299555E-2</v>
      </c>
      <c r="H27" s="4">
        <f t="shared" si="1"/>
        <v>7.2924770642201847E-2</v>
      </c>
      <c r="I27" s="4">
        <v>1.4251321585903082E-2</v>
      </c>
      <c r="J27" s="4">
        <f t="shared" si="2"/>
        <v>2.0510091743119265E-2</v>
      </c>
      <c r="K27" s="1">
        <v>4.6000000000000095E-3</v>
      </c>
      <c r="L27" s="4">
        <f t="shared" si="3"/>
        <v>6.4000000000000133E-3</v>
      </c>
      <c r="M27" s="4">
        <v>2.8502643171806164E-2</v>
      </c>
      <c r="N27" s="4">
        <f t="shared" si="4"/>
        <v>3.418348623853211E-2</v>
      </c>
      <c r="O27" s="4">
        <v>5.7005286343612328E-2</v>
      </c>
      <c r="P27" s="4">
        <f t="shared" si="5"/>
        <v>6.9506422018348626E-2</v>
      </c>
      <c r="Q27" s="4">
        <v>0.3321654185022026</v>
      </c>
      <c r="R27" s="4">
        <f t="shared" si="6"/>
        <v>0.39538899082568807</v>
      </c>
      <c r="S27" s="4">
        <v>5.3716519823788549E-2</v>
      </c>
      <c r="T27" s="4">
        <f t="shared" si="7"/>
        <v>8.5458715596330281E-2</v>
      </c>
      <c r="U27" s="4">
        <v>1.3155066079295154E-2</v>
      </c>
      <c r="V27" s="4">
        <f t="shared" si="8"/>
        <v>1.4812844036697246E-2</v>
      </c>
      <c r="W27" s="4">
        <v>3.5080176211453741E-2</v>
      </c>
      <c r="X27" s="4">
        <f t="shared" si="9"/>
        <v>4.8996330275229358E-2</v>
      </c>
      <c r="Y27" s="4">
        <v>0.1754008810572687</v>
      </c>
      <c r="Z27" s="4">
        <f t="shared" si="10"/>
        <v>0.2164954128440367</v>
      </c>
      <c r="AA27" s="4">
        <v>3.3983920704845808E-2</v>
      </c>
      <c r="AB27" s="4">
        <f t="shared" si="11"/>
        <v>4.5577981651376151E-2</v>
      </c>
      <c r="AC27" s="1" t="s">
        <v>62</v>
      </c>
      <c r="AD27" s="1">
        <v>0.10710825688073396</v>
      </c>
      <c r="AE27" s="1">
        <v>7.2924770642201847E-2</v>
      </c>
      <c r="AF27" s="1">
        <v>2.0510091743119265E-2</v>
      </c>
      <c r="AG27" s="1">
        <v>6.4000000000000133E-3</v>
      </c>
      <c r="AH27" s="1">
        <v>3.418348623853211E-2</v>
      </c>
      <c r="AI27" s="1">
        <v>6.9506422018348626E-2</v>
      </c>
      <c r="AJ27" s="1">
        <v>0.39538899082568807</v>
      </c>
      <c r="AK27" s="1">
        <v>8.5458715596330281E-2</v>
      </c>
      <c r="AL27" s="1">
        <v>1.4812844036697246E-2</v>
      </c>
      <c r="AM27" s="1">
        <v>4.8996330275229358E-2</v>
      </c>
      <c r="AN27" s="1">
        <v>0.2164954128440367</v>
      </c>
      <c r="AO27" s="1">
        <v>4.5577981651376151E-2</v>
      </c>
    </row>
    <row r="28" spans="4:41" x14ac:dyDescent="0.3">
      <c r="D28" s="1" t="s">
        <v>63</v>
      </c>
      <c r="E28" s="4">
        <v>6.8647619047619055E-2</v>
      </c>
      <c r="F28" s="4">
        <f t="shared" si="0"/>
        <v>9.5102469135802462E-2</v>
      </c>
      <c r="G28" s="4">
        <v>6.3600000000000004E-2</v>
      </c>
      <c r="H28" s="4">
        <f t="shared" si="1"/>
        <v>6.4750617283950609E-2</v>
      </c>
      <c r="I28" s="4">
        <v>1.3123809523809524E-2</v>
      </c>
      <c r="J28" s="4">
        <f t="shared" si="2"/>
        <v>1.8211111111111108E-2</v>
      </c>
      <c r="K28" s="4">
        <v>9.2876190476190487E-2</v>
      </c>
      <c r="L28" s="4">
        <f t="shared" si="3"/>
        <v>0.12950123456790122</v>
      </c>
      <c r="M28" s="4">
        <v>2.6247619047619047E-2</v>
      </c>
      <c r="N28" s="4">
        <f t="shared" si="4"/>
        <v>3.0351851851851849E-2</v>
      </c>
      <c r="O28" s="4">
        <v>5.2495238095238095E-2</v>
      </c>
      <c r="P28" s="4">
        <f t="shared" si="5"/>
        <v>6.1715432098765427E-2</v>
      </c>
      <c r="Q28" s="4">
        <v>0.30588571428571432</v>
      </c>
      <c r="R28" s="4">
        <f t="shared" si="6"/>
        <v>0.35106975308641969</v>
      </c>
      <c r="S28" s="4">
        <v>4.9466666666666666E-2</v>
      </c>
      <c r="T28" s="4">
        <f t="shared" si="7"/>
        <v>7.5879629629629616E-2</v>
      </c>
      <c r="U28" s="4">
        <v>1.2114285714285715E-2</v>
      </c>
      <c r="V28" s="4">
        <f t="shared" si="8"/>
        <v>1.3152469135802468E-2</v>
      </c>
      <c r="W28" s="4">
        <v>3.2304761904761906E-2</v>
      </c>
      <c r="X28" s="4">
        <f t="shared" si="9"/>
        <v>4.3504320987654319E-2</v>
      </c>
      <c r="Y28" s="4">
        <v>0.16152380952380951</v>
      </c>
      <c r="Z28" s="4">
        <f t="shared" si="10"/>
        <v>0.1922283950617284</v>
      </c>
      <c r="AA28" s="4">
        <v>3.1295238095238098E-2</v>
      </c>
      <c r="AB28" s="4">
        <f t="shared" si="11"/>
        <v>4.0469135802469136E-2</v>
      </c>
      <c r="AC28" s="1" t="s">
        <v>63</v>
      </c>
      <c r="AD28" s="1">
        <v>9.5102469135802462E-2</v>
      </c>
      <c r="AE28" s="1">
        <v>6.4750617283950609E-2</v>
      </c>
      <c r="AF28" s="1">
        <v>1.8211111111111108E-2</v>
      </c>
      <c r="AG28" s="1">
        <v>0.12950123456790122</v>
      </c>
      <c r="AH28" s="1">
        <v>3.0351851851851849E-2</v>
      </c>
      <c r="AI28" s="1">
        <v>6.1715432098765427E-2</v>
      </c>
      <c r="AJ28" s="1">
        <v>0.35106975308641969</v>
      </c>
      <c r="AK28" s="1">
        <v>7.5879629629629616E-2</v>
      </c>
      <c r="AL28" s="1">
        <v>1.3152469135802468E-2</v>
      </c>
      <c r="AM28" s="1">
        <v>4.3504320987654319E-2</v>
      </c>
      <c r="AN28" s="1">
        <v>0.1922283950617284</v>
      </c>
      <c r="AO28" s="1">
        <v>4.0469135802469136E-2</v>
      </c>
    </row>
    <row r="29" spans="4:41" x14ac:dyDescent="0.3">
      <c r="D29" s="1" t="s">
        <v>64</v>
      </c>
      <c r="E29" s="4">
        <v>6.9942857142857154E-2</v>
      </c>
      <c r="F29" s="4">
        <f t="shared" si="0"/>
        <v>9.7307407407407398E-2</v>
      </c>
      <c r="G29" s="4">
        <v>6.480000000000001E-2</v>
      </c>
      <c r="H29" s="4">
        <f t="shared" si="1"/>
        <v>6.6251851851851853E-2</v>
      </c>
      <c r="I29" s="4">
        <v>1.3371428571428571E-2</v>
      </c>
      <c r="J29" s="4">
        <f t="shared" si="2"/>
        <v>1.8633333333333332E-2</v>
      </c>
      <c r="K29" s="4">
        <v>9.4628571428571437E-2</v>
      </c>
      <c r="L29" s="4">
        <f t="shared" si="3"/>
        <v>0.13250370370370371</v>
      </c>
      <c r="M29" s="4">
        <v>2.6742857142857141E-2</v>
      </c>
      <c r="N29" s="4">
        <f t="shared" si="4"/>
        <v>3.1055555555555555E-2</v>
      </c>
      <c r="O29" s="4">
        <v>5.3485714285714282E-2</v>
      </c>
      <c r="P29" s="4">
        <f t="shared" si="5"/>
        <v>6.3146296296296298E-2</v>
      </c>
      <c r="Q29" s="4">
        <v>0.31165714285714285</v>
      </c>
      <c r="R29" s="4">
        <f t="shared" si="6"/>
        <v>0.35920925925925923</v>
      </c>
      <c r="S29" s="4">
        <v>5.04E-2</v>
      </c>
      <c r="T29" s="4">
        <f t="shared" si="7"/>
        <v>7.7638888888888882E-2</v>
      </c>
      <c r="U29" s="4">
        <v>1.2342857142857143E-2</v>
      </c>
      <c r="V29" s="4">
        <f t="shared" si="8"/>
        <v>1.3457407407407408E-2</v>
      </c>
      <c r="W29" s="4">
        <v>3.2914285714285715E-2</v>
      </c>
      <c r="X29" s="4">
        <f t="shared" si="9"/>
        <v>4.4512962962962956E-2</v>
      </c>
      <c r="Y29" s="4">
        <v>0.16457142857142859</v>
      </c>
      <c r="Z29" s="4">
        <f t="shared" si="10"/>
        <v>0.19668518518518519</v>
      </c>
      <c r="AA29" s="4">
        <v>3.1885714285714288E-2</v>
      </c>
      <c r="AB29" s="4">
        <f t="shared" si="11"/>
        <v>4.1407407407407407E-2</v>
      </c>
      <c r="AC29" s="1" t="s">
        <v>64</v>
      </c>
      <c r="AD29" s="1">
        <v>9.7307407407407398E-2</v>
      </c>
      <c r="AE29" s="1">
        <v>6.6251851851851853E-2</v>
      </c>
      <c r="AF29" s="1">
        <v>1.8633333333333332E-2</v>
      </c>
      <c r="AG29" s="1">
        <v>0.13250370370370371</v>
      </c>
      <c r="AH29" s="1">
        <v>3.1055555555555555E-2</v>
      </c>
      <c r="AI29" s="1">
        <v>6.3146296296296298E-2</v>
      </c>
      <c r="AJ29" s="1">
        <v>0.35920925925925923</v>
      </c>
      <c r="AK29" s="1">
        <v>7.7638888888888882E-2</v>
      </c>
      <c r="AL29" s="1">
        <v>1.3457407407407408E-2</v>
      </c>
      <c r="AM29" s="1">
        <v>4.4512962962962956E-2</v>
      </c>
      <c r="AN29" s="1">
        <v>0.19668518518518519</v>
      </c>
      <c r="AO29" s="1">
        <v>4.1407407407407407E-2</v>
      </c>
    </row>
    <row r="30" spans="4:41" x14ac:dyDescent="0.3">
      <c r="D30" s="1" t="s">
        <v>65</v>
      </c>
      <c r="E30" s="4">
        <v>7.1238095238095239E-2</v>
      </c>
      <c r="F30" s="4">
        <f t="shared" si="0"/>
        <v>9.9512345679012335E-2</v>
      </c>
      <c r="G30" s="4">
        <v>6.6000000000000003E-2</v>
      </c>
      <c r="H30" s="4">
        <f t="shared" si="1"/>
        <v>6.7753086419753084E-2</v>
      </c>
      <c r="I30" s="4">
        <v>1.3619047619047617E-2</v>
      </c>
      <c r="J30" s="4">
        <f t="shared" si="2"/>
        <v>1.9055555555555551E-2</v>
      </c>
      <c r="K30" s="4">
        <v>9.6380952380952387E-2</v>
      </c>
      <c r="L30" s="4">
        <f t="shared" si="3"/>
        <v>0.13550617283950617</v>
      </c>
      <c r="M30" s="4">
        <v>2.7238095238095235E-2</v>
      </c>
      <c r="N30" s="4">
        <f t="shared" si="4"/>
        <v>3.1759259259259258E-2</v>
      </c>
      <c r="O30" s="4">
        <v>5.447619047619047E-2</v>
      </c>
      <c r="P30" s="4">
        <f t="shared" si="5"/>
        <v>6.4577160493827154E-2</v>
      </c>
      <c r="Q30" s="4">
        <v>0.31742857142857145</v>
      </c>
      <c r="R30" s="4">
        <f t="shared" si="6"/>
        <v>0.36734876543209866</v>
      </c>
      <c r="S30" s="4">
        <v>5.1333333333333335E-2</v>
      </c>
      <c r="T30" s="4">
        <f t="shared" si="7"/>
        <v>7.9398148148148134E-2</v>
      </c>
      <c r="U30" s="4">
        <v>1.2571428571428572E-2</v>
      </c>
      <c r="V30" s="4">
        <f t="shared" si="8"/>
        <v>1.3762345679012343E-2</v>
      </c>
      <c r="W30" s="4">
        <v>3.3523809523809525E-2</v>
      </c>
      <c r="X30" s="4">
        <f t="shared" si="9"/>
        <v>4.55216049382716E-2</v>
      </c>
      <c r="Y30" s="4">
        <v>0.16761904761904764</v>
      </c>
      <c r="Z30" s="4">
        <f t="shared" si="10"/>
        <v>0.20114197530864195</v>
      </c>
      <c r="AA30" s="4">
        <v>3.2476190476190478E-2</v>
      </c>
      <c r="AB30" s="4">
        <f t="shared" si="11"/>
        <v>4.234567901234567E-2</v>
      </c>
      <c r="AC30" s="1" t="s">
        <v>65</v>
      </c>
      <c r="AD30" s="1">
        <v>9.9512345679012335E-2</v>
      </c>
      <c r="AE30" s="1">
        <v>6.7753086419753084E-2</v>
      </c>
      <c r="AF30" s="1">
        <v>1.9055555555555551E-2</v>
      </c>
      <c r="AG30" s="1">
        <v>0.13550617283950617</v>
      </c>
      <c r="AH30" s="1">
        <v>3.1759259259259258E-2</v>
      </c>
      <c r="AI30" s="1">
        <v>6.4577160493827154E-2</v>
      </c>
      <c r="AJ30" s="1">
        <v>0.36734876543209866</v>
      </c>
      <c r="AK30" s="1">
        <v>7.9398148148148134E-2</v>
      </c>
      <c r="AL30" s="1">
        <v>1.3762345679012343E-2</v>
      </c>
      <c r="AM30" s="1">
        <v>4.55216049382716E-2</v>
      </c>
      <c r="AN30" s="1">
        <v>0.20114197530864195</v>
      </c>
      <c r="AO30" s="1">
        <v>4.234567901234567E-2</v>
      </c>
    </row>
    <row r="31" spans="4:41" x14ac:dyDescent="0.3">
      <c r="D31" s="1" t="s">
        <v>66</v>
      </c>
      <c r="E31" s="4">
        <v>7.2533333333333339E-2</v>
      </c>
      <c r="F31" s="4">
        <f t="shared" si="0"/>
        <v>0.10171728395061727</v>
      </c>
      <c r="G31" s="4">
        <v>6.7199999999999996E-2</v>
      </c>
      <c r="H31" s="4">
        <f t="shared" si="1"/>
        <v>6.9254320987654314E-2</v>
      </c>
      <c r="I31" s="4">
        <v>1.3866666666666668E-2</v>
      </c>
      <c r="J31" s="4">
        <f t="shared" si="2"/>
        <v>1.9477777777777774E-2</v>
      </c>
      <c r="K31" s="4">
        <v>9.813333333333335E-2</v>
      </c>
      <c r="L31" s="4">
        <f t="shared" si="3"/>
        <v>0.13850864197530863</v>
      </c>
      <c r="M31" s="4">
        <v>2.7733333333333336E-2</v>
      </c>
      <c r="N31" s="4">
        <f t="shared" si="4"/>
        <v>3.2462962962962957E-2</v>
      </c>
      <c r="O31" s="4">
        <v>5.5466666666666671E-2</v>
      </c>
      <c r="P31" s="4">
        <f t="shared" si="5"/>
        <v>6.6008024691358011E-2</v>
      </c>
      <c r="Q31" s="4">
        <v>0.32320000000000004</v>
      </c>
      <c r="R31" s="4">
        <f t="shared" si="6"/>
        <v>0.3754882716049382</v>
      </c>
      <c r="S31" s="4">
        <v>5.2266666666666677E-2</v>
      </c>
      <c r="T31" s="4">
        <f t="shared" si="7"/>
        <v>8.1157407407407386E-2</v>
      </c>
      <c r="U31" s="4">
        <v>1.2800000000000002E-2</v>
      </c>
      <c r="V31" s="4">
        <f t="shared" si="8"/>
        <v>1.4067283950617281E-2</v>
      </c>
      <c r="W31" s="4">
        <v>3.4133333333333335E-2</v>
      </c>
      <c r="X31" s="4">
        <f t="shared" si="9"/>
        <v>4.6530246913580237E-2</v>
      </c>
      <c r="Y31" s="4">
        <v>0.17066666666666669</v>
      </c>
      <c r="Z31" s="4">
        <f t="shared" si="10"/>
        <v>0.20559876543209873</v>
      </c>
      <c r="AA31" s="4">
        <v>3.3066666666666668E-2</v>
      </c>
      <c r="AB31" s="4">
        <f t="shared" si="11"/>
        <v>4.3283950617283948E-2</v>
      </c>
      <c r="AC31" s="1" t="s">
        <v>66</v>
      </c>
      <c r="AD31" s="1">
        <v>0.10171728395061727</v>
      </c>
      <c r="AE31" s="1">
        <v>6.9254320987654314E-2</v>
      </c>
      <c r="AF31" s="1">
        <v>1.9477777777777774E-2</v>
      </c>
      <c r="AG31" s="1">
        <v>0.13850864197530863</v>
      </c>
      <c r="AH31" s="1">
        <v>3.2462962962962957E-2</v>
      </c>
      <c r="AI31" s="1">
        <v>6.6008024691358011E-2</v>
      </c>
      <c r="AJ31" s="1">
        <v>0.3754882716049382</v>
      </c>
      <c r="AK31" s="1">
        <v>8.1157407407407386E-2</v>
      </c>
      <c r="AL31" s="1">
        <v>1.4067283950617281E-2</v>
      </c>
      <c r="AM31" s="1">
        <v>4.6530246913580237E-2</v>
      </c>
      <c r="AN31" s="1">
        <v>0.20559876543209873</v>
      </c>
      <c r="AO31" s="1">
        <v>4.3283950617283948E-2</v>
      </c>
    </row>
    <row r="32" spans="4:41" x14ac:dyDescent="0.3">
      <c r="D32" s="1" t="s">
        <v>67</v>
      </c>
      <c r="E32" s="4">
        <v>7.3828571428571438E-2</v>
      </c>
      <c r="F32" s="4">
        <f t="shared" si="0"/>
        <v>0.10392222222222222</v>
      </c>
      <c r="G32" s="4">
        <v>6.8400000000000002E-2</v>
      </c>
      <c r="H32" s="4">
        <f t="shared" si="1"/>
        <v>7.0755555555555558E-2</v>
      </c>
      <c r="I32" s="4">
        <v>1.4114285714285715E-2</v>
      </c>
      <c r="J32" s="4">
        <f t="shared" si="2"/>
        <v>1.9899999999999998E-2</v>
      </c>
      <c r="K32" s="4">
        <v>9.98857142857143E-2</v>
      </c>
      <c r="L32" s="4">
        <f t="shared" si="3"/>
        <v>0.14151111111111112</v>
      </c>
      <c r="M32" s="4">
        <v>2.8228571428571429E-2</v>
      </c>
      <c r="N32" s="4">
        <f t="shared" si="4"/>
        <v>3.3166666666666657E-2</v>
      </c>
      <c r="O32" s="4">
        <v>5.6457142857142859E-2</v>
      </c>
      <c r="P32" s="4">
        <f t="shared" si="5"/>
        <v>6.7438888888888882E-2</v>
      </c>
      <c r="Q32" s="4">
        <v>0.32897142857142864</v>
      </c>
      <c r="R32" s="4">
        <f t="shared" si="6"/>
        <v>0.38362777777777773</v>
      </c>
      <c r="S32" s="4">
        <v>5.3200000000000011E-2</v>
      </c>
      <c r="T32" s="4">
        <f t="shared" si="7"/>
        <v>8.2916666666666666E-2</v>
      </c>
      <c r="U32" s="4">
        <v>1.3028571428571429E-2</v>
      </c>
      <c r="V32" s="4">
        <f t="shared" si="8"/>
        <v>1.437222222222222E-2</v>
      </c>
      <c r="W32" s="4">
        <v>3.4742857142857145E-2</v>
      </c>
      <c r="X32" s="4">
        <f t="shared" si="9"/>
        <v>4.7538888888888874E-2</v>
      </c>
      <c r="Y32" s="4">
        <v>0.17371428571428574</v>
      </c>
      <c r="Z32" s="4">
        <f t="shared" si="10"/>
        <v>0.21005555555555552</v>
      </c>
      <c r="AA32" s="4">
        <v>3.3657142857142858E-2</v>
      </c>
      <c r="AB32" s="4">
        <f t="shared" si="11"/>
        <v>4.4222222222222218E-2</v>
      </c>
      <c r="AC32" s="1" t="s">
        <v>67</v>
      </c>
      <c r="AD32" s="1">
        <v>0.10392222222222222</v>
      </c>
      <c r="AE32" s="1">
        <v>7.0755555555555558E-2</v>
      </c>
      <c r="AF32" s="1">
        <v>1.9899999999999998E-2</v>
      </c>
      <c r="AG32" s="1">
        <v>0.14151111111111112</v>
      </c>
      <c r="AH32" s="1">
        <v>3.3166666666666657E-2</v>
      </c>
      <c r="AI32" s="1">
        <v>6.7438888888888882E-2</v>
      </c>
      <c r="AJ32" s="1">
        <v>0.38362777777777773</v>
      </c>
      <c r="AK32" s="1">
        <v>8.2916666666666666E-2</v>
      </c>
      <c r="AL32" s="1">
        <v>1.437222222222222E-2</v>
      </c>
      <c r="AM32" s="1">
        <v>4.7538888888888874E-2</v>
      </c>
      <c r="AN32" s="1">
        <v>0.21005555555555552</v>
      </c>
      <c r="AO32" s="1">
        <v>4.4222222222222218E-2</v>
      </c>
    </row>
    <row r="33" spans="4:41" x14ac:dyDescent="0.3">
      <c r="D33" s="1" t="s">
        <v>68</v>
      </c>
      <c r="E33" s="4">
        <v>7.5123809523809523E-2</v>
      </c>
      <c r="F33" s="4">
        <f t="shared" si="0"/>
        <v>0.10612716049382714</v>
      </c>
      <c r="G33" s="4">
        <v>6.9599999999999995E-2</v>
      </c>
      <c r="H33" s="4">
        <f t="shared" si="1"/>
        <v>7.2256790123456788E-2</v>
      </c>
      <c r="I33" s="4">
        <v>1.436190476190476E-2</v>
      </c>
      <c r="J33" s="4">
        <f t="shared" si="2"/>
        <v>2.0322222222222221E-2</v>
      </c>
      <c r="K33" s="4">
        <v>0.10163809523809524</v>
      </c>
      <c r="L33" s="4">
        <f t="shared" si="3"/>
        <v>0.14451358024691358</v>
      </c>
      <c r="M33" s="4">
        <v>2.872380952380952E-2</v>
      </c>
      <c r="N33" s="4">
        <f t="shared" si="4"/>
        <v>3.3870370370370363E-2</v>
      </c>
      <c r="O33" s="4">
        <v>5.7447619047619039E-2</v>
      </c>
      <c r="P33" s="4">
        <f t="shared" si="5"/>
        <v>6.8869753086419752E-2</v>
      </c>
      <c r="Q33" s="4">
        <v>0.33474285714285712</v>
      </c>
      <c r="R33" s="4">
        <f t="shared" si="6"/>
        <v>0.39176728395061722</v>
      </c>
      <c r="S33" s="4">
        <v>5.4133333333333332E-2</v>
      </c>
      <c r="T33" s="4">
        <f t="shared" si="7"/>
        <v>8.4675925925925918E-2</v>
      </c>
      <c r="U33" s="4">
        <v>1.3257142857142858E-2</v>
      </c>
      <c r="V33" s="4">
        <f t="shared" si="8"/>
        <v>1.467716049382716E-2</v>
      </c>
      <c r="W33" s="4">
        <v>3.5352380952380955E-2</v>
      </c>
      <c r="X33" s="4">
        <f t="shared" si="9"/>
        <v>4.8547530864197525E-2</v>
      </c>
      <c r="Y33" s="4">
        <v>0.17676190476190476</v>
      </c>
      <c r="Z33" s="4">
        <f t="shared" si="10"/>
        <v>0.21451234567901231</v>
      </c>
      <c r="AA33" s="4">
        <v>3.4247619047619048E-2</v>
      </c>
      <c r="AB33" s="4">
        <f t="shared" si="11"/>
        <v>4.5160493827160496E-2</v>
      </c>
      <c r="AC33" s="1" t="s">
        <v>68</v>
      </c>
      <c r="AD33" s="1">
        <v>0.10612716049382714</v>
      </c>
      <c r="AE33" s="1">
        <v>7.2256790123456788E-2</v>
      </c>
      <c r="AF33" s="1">
        <v>2.0322222222222221E-2</v>
      </c>
      <c r="AG33" s="1">
        <v>0.14451358024691358</v>
      </c>
      <c r="AH33" s="1">
        <v>3.3870370370370363E-2</v>
      </c>
      <c r="AI33" s="1">
        <v>6.8869753086419752E-2</v>
      </c>
      <c r="AJ33" s="1">
        <v>0.39176728395061722</v>
      </c>
      <c r="AK33" s="1">
        <v>8.4675925925925918E-2</v>
      </c>
      <c r="AL33" s="1">
        <v>1.467716049382716E-2</v>
      </c>
      <c r="AM33" s="1">
        <v>4.8547530864197525E-2</v>
      </c>
      <c r="AN33" s="1">
        <v>0.21451234567901231</v>
      </c>
      <c r="AO33" s="1">
        <v>4.5160493827160496E-2</v>
      </c>
    </row>
    <row r="34" spans="4:41" x14ac:dyDescent="0.3">
      <c r="D34" s="1" t="s">
        <v>69</v>
      </c>
      <c r="E34" s="4">
        <v>7.6419047619047623E-2</v>
      </c>
      <c r="F34" s="4">
        <f t="shared" si="0"/>
        <v>0.10833209876543208</v>
      </c>
      <c r="G34" s="4">
        <v>7.0800000000000002E-2</v>
      </c>
      <c r="H34" s="4">
        <f t="shared" si="1"/>
        <v>7.3758024691358018E-2</v>
      </c>
      <c r="I34" s="4">
        <v>1.4609523809523808E-2</v>
      </c>
      <c r="J34" s="4">
        <f t="shared" si="2"/>
        <v>2.074444444444444E-2</v>
      </c>
      <c r="K34" s="4">
        <v>0.10339047619047619</v>
      </c>
      <c r="L34" s="4">
        <f t="shared" si="3"/>
        <v>0.14751604938271604</v>
      </c>
      <c r="M34" s="4">
        <v>2.9219047619047617E-2</v>
      </c>
      <c r="N34" s="4">
        <f t="shared" si="4"/>
        <v>3.457407407407407E-2</v>
      </c>
      <c r="O34" s="4">
        <v>5.8438095238095233E-2</v>
      </c>
      <c r="P34" s="4">
        <f t="shared" si="5"/>
        <v>7.0300617283950609E-2</v>
      </c>
      <c r="Q34" s="4">
        <v>0.34051428571428566</v>
      </c>
      <c r="R34" s="4">
        <f t="shared" si="6"/>
        <v>0.3999067901234567</v>
      </c>
      <c r="S34" s="4">
        <v>5.5066666666666667E-2</v>
      </c>
      <c r="T34" s="4">
        <f t="shared" si="7"/>
        <v>8.643518518518517E-2</v>
      </c>
      <c r="U34" s="4">
        <v>1.3485714285714285E-2</v>
      </c>
      <c r="V34" s="4">
        <f t="shared" si="8"/>
        <v>1.4982098765432095E-2</v>
      </c>
      <c r="W34" s="4">
        <v>3.5961904761904764E-2</v>
      </c>
      <c r="X34" s="4">
        <f t="shared" si="9"/>
        <v>4.9556172839506162E-2</v>
      </c>
      <c r="Y34" s="4">
        <v>0.17980952380952384</v>
      </c>
      <c r="Z34" s="4">
        <f t="shared" si="10"/>
        <v>0.21896913580246913</v>
      </c>
      <c r="AA34" s="4">
        <v>3.4838095238095237E-2</v>
      </c>
      <c r="AB34" s="4">
        <f t="shared" si="11"/>
        <v>4.6098765432098759E-2</v>
      </c>
      <c r="AC34" s="1" t="s">
        <v>69</v>
      </c>
      <c r="AD34" s="1">
        <v>0.10833209876543208</v>
      </c>
      <c r="AE34" s="1">
        <v>7.3758024691358018E-2</v>
      </c>
      <c r="AF34" s="1">
        <v>2.074444444444444E-2</v>
      </c>
      <c r="AG34" s="1">
        <v>0.14751604938271604</v>
      </c>
      <c r="AH34" s="1">
        <v>3.457407407407407E-2</v>
      </c>
      <c r="AI34" s="1">
        <v>7.0300617283950609E-2</v>
      </c>
      <c r="AJ34" s="1">
        <v>0.3999067901234567</v>
      </c>
      <c r="AK34" s="1">
        <v>8.643518518518517E-2</v>
      </c>
      <c r="AL34" s="1">
        <v>1.4982098765432095E-2</v>
      </c>
      <c r="AM34" s="1">
        <v>4.9556172839506162E-2</v>
      </c>
      <c r="AN34" s="1">
        <v>0.21896913580246913</v>
      </c>
      <c r="AO34" s="1">
        <v>4.6098765432098759E-2</v>
      </c>
    </row>
    <row r="35" spans="4:41" x14ac:dyDescent="0.3">
      <c r="D35" s="1" t="s">
        <v>70</v>
      </c>
      <c r="E35" s="4">
        <v>7.7714285714285722E-2</v>
      </c>
      <c r="F35" s="4">
        <f t="shared" si="0"/>
        <v>0.11053703703703703</v>
      </c>
      <c r="G35" s="4">
        <v>7.2000000000000008E-2</v>
      </c>
      <c r="H35" s="4">
        <f t="shared" si="1"/>
        <v>7.5259259259259248E-2</v>
      </c>
      <c r="I35" s="4">
        <v>1.4857142857142857E-2</v>
      </c>
      <c r="J35" s="4">
        <f t="shared" si="2"/>
        <v>2.1166666666666667E-2</v>
      </c>
      <c r="K35" s="4">
        <v>0.10514285714285714</v>
      </c>
      <c r="L35" s="4">
        <f t="shared" si="3"/>
        <v>0.1505185185185185</v>
      </c>
      <c r="M35" s="4">
        <v>2.9714285714285714E-2</v>
      </c>
      <c r="N35" s="4">
        <f t="shared" si="4"/>
        <v>3.5277777777777776E-2</v>
      </c>
      <c r="O35" s="4">
        <v>5.9428571428571428E-2</v>
      </c>
      <c r="P35" s="4">
        <f t="shared" si="5"/>
        <v>7.1731481481481479E-2</v>
      </c>
      <c r="Q35" s="4">
        <v>0.34628571428571425</v>
      </c>
      <c r="R35" s="4">
        <f t="shared" si="6"/>
        <v>0.40804629629629624</v>
      </c>
      <c r="S35" s="4">
        <v>5.6000000000000001E-2</v>
      </c>
      <c r="T35" s="4">
        <f t="shared" si="7"/>
        <v>8.8194444444444436E-2</v>
      </c>
      <c r="U35" s="4">
        <v>1.3714285714285714E-2</v>
      </c>
      <c r="V35" s="4">
        <f t="shared" si="8"/>
        <v>1.5287037037037035E-2</v>
      </c>
      <c r="W35" s="4">
        <v>3.6571428571428574E-2</v>
      </c>
      <c r="X35" s="4">
        <f t="shared" si="9"/>
        <v>5.0564814814814805E-2</v>
      </c>
      <c r="Y35" s="4">
        <v>0.18285714285714286</v>
      </c>
      <c r="Z35" s="4">
        <f t="shared" si="10"/>
        <v>0.22342592592592592</v>
      </c>
      <c r="AA35" s="4">
        <v>3.5428571428571427E-2</v>
      </c>
      <c r="AB35" s="4">
        <f t="shared" si="11"/>
        <v>4.7037037037037037E-2</v>
      </c>
      <c r="AC35" s="1" t="s">
        <v>70</v>
      </c>
      <c r="AD35" s="1">
        <v>0.11053703703703703</v>
      </c>
      <c r="AE35" s="1">
        <v>7.5259259259259248E-2</v>
      </c>
      <c r="AF35" s="1">
        <v>2.1166666666666667E-2</v>
      </c>
      <c r="AG35" s="1">
        <v>0.1505185185185185</v>
      </c>
      <c r="AH35" s="1">
        <v>3.5277777777777776E-2</v>
      </c>
      <c r="AI35" s="1">
        <v>7.1731481481481479E-2</v>
      </c>
      <c r="AJ35" s="1">
        <v>0.40804629629629624</v>
      </c>
      <c r="AK35" s="1">
        <v>8.8194444444444436E-2</v>
      </c>
      <c r="AL35" s="1">
        <v>1.5287037037037035E-2</v>
      </c>
      <c r="AM35" s="1">
        <v>5.0564814814814805E-2</v>
      </c>
      <c r="AN35" s="1">
        <v>0.22342592592592592</v>
      </c>
      <c r="AO35" s="1">
        <v>4.7037037037037037E-2</v>
      </c>
    </row>
    <row r="36" spans="4:41" x14ac:dyDescent="0.3">
      <c r="D36" s="1" t="s">
        <v>71</v>
      </c>
      <c r="E36" s="4">
        <v>7.9009523809523807E-2</v>
      </c>
      <c r="F36" s="4">
        <f t="shared" si="0"/>
        <v>0.11274197530864197</v>
      </c>
      <c r="G36" s="4">
        <v>7.3200000000000001E-2</v>
      </c>
      <c r="H36" s="4">
        <f t="shared" si="1"/>
        <v>7.6760493827160492E-2</v>
      </c>
      <c r="I36" s="4">
        <v>1.5104761904761906E-2</v>
      </c>
      <c r="J36" s="4">
        <f t="shared" si="2"/>
        <v>2.1588888888888887E-2</v>
      </c>
      <c r="K36" s="4">
        <v>0.1068952380952381</v>
      </c>
      <c r="L36" s="4">
        <f t="shared" si="3"/>
        <v>0.15352098765432098</v>
      </c>
      <c r="M36" s="4">
        <v>3.0209523809523811E-2</v>
      </c>
      <c r="N36" s="4">
        <f t="shared" si="4"/>
        <v>3.5981481481481482E-2</v>
      </c>
      <c r="O36" s="4">
        <v>6.0419047619047622E-2</v>
      </c>
      <c r="P36" s="4">
        <f t="shared" si="5"/>
        <v>7.3162345679012336E-2</v>
      </c>
      <c r="Q36" s="4">
        <v>0.35205714285714285</v>
      </c>
      <c r="R36" s="4">
        <f t="shared" si="6"/>
        <v>0.41618580246913572</v>
      </c>
      <c r="S36" s="4">
        <v>5.6933333333333336E-2</v>
      </c>
      <c r="T36" s="4">
        <f t="shared" si="7"/>
        <v>8.9953703703703689E-2</v>
      </c>
      <c r="U36" s="4">
        <v>1.3942857142857144E-2</v>
      </c>
      <c r="V36" s="4">
        <f t="shared" si="8"/>
        <v>1.5591975308641974E-2</v>
      </c>
      <c r="W36" s="4">
        <v>3.7180952380952384E-2</v>
      </c>
      <c r="X36" s="4">
        <f t="shared" si="9"/>
        <v>5.1573456790123449E-2</v>
      </c>
      <c r="Y36" s="4">
        <v>0.18590476190476191</v>
      </c>
      <c r="Z36" s="4">
        <f t="shared" si="10"/>
        <v>0.22788271604938271</v>
      </c>
      <c r="AA36" s="4">
        <v>3.6019047619047617E-2</v>
      </c>
      <c r="AB36" s="4">
        <f t="shared" si="11"/>
        <v>4.7975308641975301E-2</v>
      </c>
      <c r="AC36" s="1" t="s">
        <v>71</v>
      </c>
      <c r="AD36" s="1">
        <v>0.11274197530864197</v>
      </c>
      <c r="AE36" s="1">
        <v>7.6760493827160492E-2</v>
      </c>
      <c r="AF36" s="1">
        <v>2.1588888888888887E-2</v>
      </c>
      <c r="AG36" s="1">
        <v>0.15352098765432098</v>
      </c>
      <c r="AH36" s="1">
        <v>3.5981481481481482E-2</v>
      </c>
      <c r="AI36" s="1">
        <v>7.3162345679012336E-2</v>
      </c>
      <c r="AJ36" s="1">
        <v>0.41618580246913572</v>
      </c>
      <c r="AK36" s="1">
        <v>8.9953703703703689E-2</v>
      </c>
      <c r="AL36" s="1">
        <v>1.5591975308641974E-2</v>
      </c>
      <c r="AM36" s="1">
        <v>5.1573456790123449E-2</v>
      </c>
      <c r="AN36" s="1">
        <v>0.22788271604938271</v>
      </c>
      <c r="AO36" s="1">
        <v>4.7975308641975301E-2</v>
      </c>
    </row>
    <row r="37" spans="4:41" x14ac:dyDescent="0.3">
      <c r="D37" s="1" t="s">
        <v>72</v>
      </c>
      <c r="E37" s="4">
        <v>8.0304761904761907E-2</v>
      </c>
      <c r="F37" s="4">
        <f t="shared" si="0"/>
        <v>0.1149469135802469</v>
      </c>
      <c r="G37" s="4">
        <v>7.4400000000000008E-2</v>
      </c>
      <c r="H37" s="4">
        <f t="shared" si="1"/>
        <v>7.8261728395061722E-2</v>
      </c>
      <c r="I37" s="4">
        <v>1.5352380952380952E-2</v>
      </c>
      <c r="J37" s="4">
        <f t="shared" si="2"/>
        <v>2.2011111111111106E-2</v>
      </c>
      <c r="K37" s="4">
        <v>0.10864761904761905</v>
      </c>
      <c r="L37" s="4">
        <f t="shared" si="3"/>
        <v>0.15652345679012344</v>
      </c>
      <c r="M37" s="4">
        <v>3.0704761904761905E-2</v>
      </c>
      <c r="N37" s="4">
        <f t="shared" si="4"/>
        <v>3.6685185185185182E-2</v>
      </c>
      <c r="O37" s="4">
        <v>6.140952380952381E-2</v>
      </c>
      <c r="P37" s="4">
        <f t="shared" si="5"/>
        <v>7.4593209876543193E-2</v>
      </c>
      <c r="Q37" s="4">
        <v>0.35782857142857144</v>
      </c>
      <c r="R37" s="4">
        <f t="shared" si="6"/>
        <v>0.42432530864197521</v>
      </c>
      <c r="S37" s="4">
        <v>5.7866666666666663E-2</v>
      </c>
      <c r="T37" s="4">
        <f t="shared" si="7"/>
        <v>9.1712962962962954E-2</v>
      </c>
      <c r="U37" s="4">
        <v>1.4171428571428571E-2</v>
      </c>
      <c r="V37" s="4">
        <f t="shared" si="8"/>
        <v>1.5896913580246912E-2</v>
      </c>
      <c r="W37" s="4">
        <v>3.7790476190476194E-2</v>
      </c>
      <c r="X37" s="4">
        <f t="shared" si="9"/>
        <v>5.2582098765432086E-2</v>
      </c>
      <c r="Y37" s="4">
        <v>0.18895238095238095</v>
      </c>
      <c r="Z37" s="4">
        <f t="shared" si="10"/>
        <v>0.23233950617283949</v>
      </c>
      <c r="AA37" s="4">
        <v>3.6609523809523807E-2</v>
      </c>
      <c r="AB37" s="4">
        <f t="shared" si="11"/>
        <v>4.8913580246913571E-2</v>
      </c>
      <c r="AC37" s="1" t="s">
        <v>72</v>
      </c>
      <c r="AD37" s="1">
        <v>0.1149469135802469</v>
      </c>
      <c r="AE37" s="1">
        <v>7.8261728395061722E-2</v>
      </c>
      <c r="AF37" s="1">
        <v>2.2011111111111106E-2</v>
      </c>
      <c r="AG37" s="1">
        <v>0.15652345679012344</v>
      </c>
      <c r="AH37" s="1">
        <v>3.6685185185185182E-2</v>
      </c>
      <c r="AI37" s="1">
        <v>7.4593209876543193E-2</v>
      </c>
      <c r="AJ37" s="1">
        <v>0.42432530864197521</v>
      </c>
      <c r="AK37" s="1">
        <v>9.1712962962962954E-2</v>
      </c>
      <c r="AL37" s="1">
        <v>1.5896913580246912E-2</v>
      </c>
      <c r="AM37" s="1">
        <v>5.2582098765432086E-2</v>
      </c>
      <c r="AN37" s="1">
        <v>0.23233950617283949</v>
      </c>
      <c r="AO37" s="1">
        <v>4.8913580246913571E-2</v>
      </c>
    </row>
    <row r="40" spans="4:41" x14ac:dyDescent="0.3">
      <c r="D40" s="2"/>
      <c r="E40" s="2" t="s">
        <v>33</v>
      </c>
      <c r="F40" s="2" t="s">
        <v>34</v>
      </c>
      <c r="G40" s="2" t="s">
        <v>35</v>
      </c>
      <c r="H40" s="2" t="s">
        <v>36</v>
      </c>
      <c r="I40" s="2" t="s">
        <v>37</v>
      </c>
      <c r="J40" s="2" t="s">
        <v>38</v>
      </c>
      <c r="K40" s="2" t="s">
        <v>39</v>
      </c>
      <c r="L40" s="2" t="s">
        <v>40</v>
      </c>
      <c r="M40" s="2" t="s">
        <v>41</v>
      </c>
      <c r="N40" s="2" t="s">
        <v>42</v>
      </c>
      <c r="O40" s="2" t="s">
        <v>53</v>
      </c>
      <c r="P40" s="2" t="s">
        <v>54</v>
      </c>
      <c r="Q40" s="2" t="s">
        <v>55</v>
      </c>
      <c r="R40" s="2" t="s">
        <v>56</v>
      </c>
      <c r="S40" s="2" t="s">
        <v>57</v>
      </c>
      <c r="T40" s="2" t="s">
        <v>58</v>
      </c>
      <c r="U40" s="2" t="s">
        <v>59</v>
      </c>
      <c r="V40" s="2" t="s">
        <v>60</v>
      </c>
      <c r="W40" s="2" t="s">
        <v>61</v>
      </c>
      <c r="X40" s="2" t="s">
        <v>62</v>
      </c>
      <c r="Y40" s="2" t="s">
        <v>63</v>
      </c>
      <c r="Z40" s="2" t="s">
        <v>64</v>
      </c>
      <c r="AA40" s="2" t="s">
        <v>65</v>
      </c>
      <c r="AB40" s="2" t="s">
        <v>66</v>
      </c>
      <c r="AC40" s="2" t="s">
        <v>67</v>
      </c>
      <c r="AD40" s="2" t="s">
        <v>68</v>
      </c>
      <c r="AE40" s="2" t="s">
        <v>69</v>
      </c>
      <c r="AF40" s="2" t="s">
        <v>70</v>
      </c>
      <c r="AG40" s="2" t="s">
        <v>71</v>
      </c>
      <c r="AH40" s="2" t="s">
        <v>72</v>
      </c>
    </row>
    <row r="41" spans="4:41" x14ac:dyDescent="0.3">
      <c r="D41" s="2" t="s">
        <v>73</v>
      </c>
      <c r="E41" s="2">
        <v>6</v>
      </c>
      <c r="F41" s="2">
        <v>6</v>
      </c>
      <c r="G41" s="2">
        <v>6</v>
      </c>
      <c r="H41" s="2">
        <v>6</v>
      </c>
      <c r="I41" s="2">
        <v>6</v>
      </c>
      <c r="J41" s="2">
        <v>6</v>
      </c>
      <c r="K41" s="2">
        <v>6</v>
      </c>
      <c r="L41" s="2">
        <v>6</v>
      </c>
      <c r="M41" s="2">
        <v>6</v>
      </c>
      <c r="N41" s="2">
        <v>4</v>
      </c>
      <c r="O41" s="2">
        <v>6</v>
      </c>
      <c r="P41" s="2">
        <v>6</v>
      </c>
      <c r="Q41" s="2">
        <v>6</v>
      </c>
      <c r="R41" s="2">
        <v>6</v>
      </c>
      <c r="S41" s="2">
        <v>6</v>
      </c>
      <c r="T41" s="2">
        <v>6</v>
      </c>
      <c r="U41" s="2">
        <v>6</v>
      </c>
      <c r="V41" s="2">
        <v>6</v>
      </c>
      <c r="W41" s="2">
        <v>6</v>
      </c>
      <c r="X41" s="2">
        <v>6</v>
      </c>
      <c r="Y41" s="2">
        <v>6</v>
      </c>
      <c r="Z41" s="2">
        <v>6</v>
      </c>
      <c r="AA41" s="2">
        <v>6</v>
      </c>
      <c r="AB41" s="2">
        <v>6</v>
      </c>
      <c r="AC41" s="2">
        <v>6</v>
      </c>
      <c r="AD41" s="2">
        <v>6</v>
      </c>
      <c r="AE41" s="2">
        <v>6</v>
      </c>
      <c r="AF41" s="2">
        <v>6</v>
      </c>
      <c r="AG41" s="2">
        <v>6</v>
      </c>
      <c r="AH41" s="2">
        <v>6</v>
      </c>
    </row>
    <row r="42" spans="4:41" x14ac:dyDescent="0.3">
      <c r="D42" s="2" t="s">
        <v>74</v>
      </c>
      <c r="E42" s="2">
        <v>4</v>
      </c>
      <c r="F42" s="2">
        <v>4</v>
      </c>
      <c r="G42" s="2">
        <v>3</v>
      </c>
      <c r="H42" s="2">
        <v>3</v>
      </c>
      <c r="I42" s="2">
        <v>2</v>
      </c>
      <c r="J42" s="2">
        <v>2</v>
      </c>
      <c r="K42" s="2">
        <v>1</v>
      </c>
      <c r="L42" s="2">
        <v>1</v>
      </c>
      <c r="M42" s="2">
        <v>1</v>
      </c>
      <c r="N42" s="2">
        <v>1</v>
      </c>
      <c r="O42" s="2">
        <v>4</v>
      </c>
      <c r="P42" s="2">
        <v>4</v>
      </c>
      <c r="Q42" s="2">
        <v>4</v>
      </c>
      <c r="R42" s="2">
        <v>4</v>
      </c>
      <c r="S42" s="2">
        <v>4</v>
      </c>
      <c r="T42" s="2">
        <v>4</v>
      </c>
      <c r="U42" s="2">
        <v>4</v>
      </c>
      <c r="V42" s="2">
        <v>4</v>
      </c>
      <c r="W42" s="2">
        <v>4</v>
      </c>
      <c r="X42" s="2">
        <v>4</v>
      </c>
      <c r="Y42" s="2">
        <v>4</v>
      </c>
      <c r="Z42" s="2">
        <v>4</v>
      </c>
      <c r="AA42" s="2">
        <v>4</v>
      </c>
      <c r="AB42" s="2">
        <v>4</v>
      </c>
      <c r="AC42" s="2">
        <v>4</v>
      </c>
      <c r="AD42" s="2">
        <v>4</v>
      </c>
      <c r="AE42" s="2">
        <v>4</v>
      </c>
      <c r="AF42" s="2">
        <v>4</v>
      </c>
      <c r="AG42" s="2">
        <v>4</v>
      </c>
      <c r="AH42" s="2">
        <v>4</v>
      </c>
    </row>
    <row r="43" spans="4:41" x14ac:dyDescent="0.3">
      <c r="D43" s="2" t="s">
        <v>75</v>
      </c>
      <c r="E43" s="2">
        <v>5</v>
      </c>
      <c r="F43" s="2">
        <v>5</v>
      </c>
      <c r="G43" s="2">
        <v>5</v>
      </c>
      <c r="H43" s="2">
        <v>5</v>
      </c>
      <c r="I43" s="2">
        <v>5</v>
      </c>
      <c r="J43" s="2">
        <v>5</v>
      </c>
      <c r="K43" s="2">
        <v>5</v>
      </c>
      <c r="L43" s="2">
        <v>5</v>
      </c>
      <c r="M43" s="2">
        <v>5</v>
      </c>
      <c r="N43" s="2">
        <v>5</v>
      </c>
      <c r="O43" s="2">
        <v>5</v>
      </c>
      <c r="P43" s="2">
        <v>5</v>
      </c>
      <c r="Q43" s="2">
        <v>5</v>
      </c>
      <c r="R43" s="2">
        <v>5</v>
      </c>
      <c r="S43" s="2">
        <v>5</v>
      </c>
      <c r="T43" s="2">
        <v>5</v>
      </c>
      <c r="U43" s="2">
        <v>5</v>
      </c>
      <c r="V43" s="2">
        <v>5</v>
      </c>
      <c r="W43" s="2">
        <v>5</v>
      </c>
      <c r="X43" s="2">
        <v>5</v>
      </c>
      <c r="Y43" s="2">
        <v>5</v>
      </c>
      <c r="Z43" s="2">
        <v>5</v>
      </c>
      <c r="AA43" s="2">
        <v>5</v>
      </c>
      <c r="AB43" s="2">
        <v>5</v>
      </c>
      <c r="AC43" s="2">
        <v>5</v>
      </c>
      <c r="AD43" s="2">
        <v>5</v>
      </c>
      <c r="AE43" s="2">
        <v>5</v>
      </c>
      <c r="AF43" s="2">
        <v>5</v>
      </c>
      <c r="AG43" s="2">
        <v>5</v>
      </c>
      <c r="AH43" s="2">
        <v>5</v>
      </c>
    </row>
    <row r="44" spans="4:41" x14ac:dyDescent="0.3">
      <c r="D44" s="2" t="s">
        <v>76</v>
      </c>
      <c r="E44" s="2">
        <v>1</v>
      </c>
      <c r="F44" s="2">
        <v>1</v>
      </c>
      <c r="G44" s="2">
        <v>1</v>
      </c>
      <c r="H44" s="2">
        <v>1</v>
      </c>
      <c r="I44" s="2">
        <v>1</v>
      </c>
      <c r="J44" s="2">
        <v>1</v>
      </c>
      <c r="K44" s="2">
        <v>2</v>
      </c>
      <c r="L44" s="2">
        <v>2</v>
      </c>
      <c r="M44" s="2">
        <v>2</v>
      </c>
      <c r="N44" s="2">
        <v>2</v>
      </c>
      <c r="O44" s="2">
        <v>1</v>
      </c>
      <c r="P44" s="2">
        <v>1</v>
      </c>
      <c r="Q44" s="2">
        <v>1</v>
      </c>
      <c r="R44" s="2">
        <v>1</v>
      </c>
      <c r="S44" s="2">
        <v>1</v>
      </c>
      <c r="T44" s="2">
        <v>1</v>
      </c>
      <c r="U44" s="2">
        <v>1</v>
      </c>
      <c r="V44" s="2">
        <v>1</v>
      </c>
      <c r="W44" s="2">
        <v>1</v>
      </c>
      <c r="X44" s="2">
        <v>1</v>
      </c>
      <c r="Y44" s="2">
        <v>1</v>
      </c>
      <c r="Z44" s="2">
        <v>1</v>
      </c>
      <c r="AA44" s="2">
        <v>1</v>
      </c>
      <c r="AB44" s="2">
        <v>1</v>
      </c>
      <c r="AC44" s="2">
        <v>1</v>
      </c>
      <c r="AD44" s="2">
        <v>1</v>
      </c>
      <c r="AE44" s="2">
        <v>1</v>
      </c>
      <c r="AF44" s="2">
        <v>1</v>
      </c>
      <c r="AG44" s="2">
        <v>1</v>
      </c>
      <c r="AH44" s="2">
        <v>1</v>
      </c>
    </row>
    <row r="45" spans="4:41" x14ac:dyDescent="0.3">
      <c r="D45" s="2" t="s">
        <v>77</v>
      </c>
      <c r="E45" s="2">
        <v>2</v>
      </c>
      <c r="F45" s="2">
        <v>2</v>
      </c>
      <c r="G45" s="2">
        <v>2</v>
      </c>
      <c r="H45" s="2">
        <v>2</v>
      </c>
      <c r="I45" s="2">
        <v>3</v>
      </c>
      <c r="J45" s="2">
        <v>3</v>
      </c>
      <c r="K45" s="2">
        <v>3</v>
      </c>
      <c r="L45" s="2">
        <v>3</v>
      </c>
      <c r="M45" s="2">
        <v>3</v>
      </c>
      <c r="N45" s="2">
        <v>3</v>
      </c>
      <c r="O45" s="2">
        <v>2</v>
      </c>
      <c r="P45" s="2">
        <v>2</v>
      </c>
      <c r="Q45" s="2">
        <v>2</v>
      </c>
      <c r="R45" s="2">
        <v>2</v>
      </c>
      <c r="S45" s="2">
        <v>2</v>
      </c>
      <c r="T45" s="2">
        <v>2</v>
      </c>
      <c r="U45" s="2">
        <v>3</v>
      </c>
      <c r="V45" s="2">
        <v>3</v>
      </c>
      <c r="W45" s="2">
        <v>3</v>
      </c>
      <c r="X45" s="2">
        <v>3</v>
      </c>
      <c r="Y45" s="2">
        <v>2</v>
      </c>
      <c r="Z45" s="2">
        <v>2</v>
      </c>
      <c r="AA45" s="2">
        <v>2</v>
      </c>
      <c r="AB45" s="2">
        <v>2</v>
      </c>
      <c r="AC45" s="2">
        <v>2</v>
      </c>
      <c r="AD45" s="2">
        <v>2</v>
      </c>
      <c r="AE45" s="2">
        <v>2</v>
      </c>
      <c r="AF45" s="2">
        <v>2</v>
      </c>
      <c r="AG45" s="2">
        <v>2</v>
      </c>
      <c r="AH45" s="2">
        <v>2</v>
      </c>
    </row>
    <row r="46" spans="4:41" x14ac:dyDescent="0.3">
      <c r="D46" s="2" t="s">
        <v>78</v>
      </c>
      <c r="E46" s="2">
        <v>3</v>
      </c>
      <c r="F46" s="2">
        <v>3</v>
      </c>
      <c r="G46" s="2">
        <v>4</v>
      </c>
      <c r="H46" s="2">
        <v>4</v>
      </c>
      <c r="I46" s="2">
        <v>4</v>
      </c>
      <c r="J46" s="2">
        <v>4</v>
      </c>
      <c r="K46" s="2">
        <v>4</v>
      </c>
      <c r="L46" s="2">
        <v>4</v>
      </c>
      <c r="M46" s="2">
        <v>4</v>
      </c>
      <c r="N46" s="2">
        <v>6</v>
      </c>
      <c r="O46" s="2">
        <v>3</v>
      </c>
      <c r="P46" s="2">
        <v>3</v>
      </c>
      <c r="Q46" s="2">
        <v>3</v>
      </c>
      <c r="R46" s="2">
        <v>3</v>
      </c>
      <c r="S46" s="2">
        <v>3</v>
      </c>
      <c r="T46" s="2">
        <v>2</v>
      </c>
      <c r="U46" s="2">
        <v>2</v>
      </c>
      <c r="V46" s="2">
        <v>2</v>
      </c>
      <c r="W46" s="2">
        <v>2</v>
      </c>
      <c r="X46" s="2">
        <v>2</v>
      </c>
      <c r="Y46" s="2">
        <v>3</v>
      </c>
      <c r="Z46" s="2">
        <v>3</v>
      </c>
      <c r="AA46" s="2">
        <v>3</v>
      </c>
      <c r="AB46" s="2">
        <v>3</v>
      </c>
      <c r="AC46" s="2">
        <v>3</v>
      </c>
      <c r="AD46" s="2">
        <v>3</v>
      </c>
      <c r="AE46" s="2">
        <v>3</v>
      </c>
      <c r="AF46" s="2">
        <v>3</v>
      </c>
      <c r="AG46" s="2">
        <v>3</v>
      </c>
      <c r="AH46" s="2">
        <v>3</v>
      </c>
    </row>
  </sheetData>
  <mergeCells count="12">
    <mergeCell ref="AA7:AB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Y7:Z7"/>
  </mergeCells>
  <phoneticPr fontId="2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A10" sqref="A10:I16"/>
    </sheetView>
  </sheetViews>
  <sheetFormatPr defaultRowHeight="14.4" x14ac:dyDescent="0.3"/>
  <cols>
    <col min="2" max="2" width="7.5546875" customWidth="1"/>
    <col min="3" max="3" width="8.33203125" customWidth="1"/>
    <col min="4" max="4" width="7.33203125" customWidth="1"/>
    <col min="6" max="6" width="8.21875" customWidth="1"/>
    <col min="9" max="9" width="9.33203125" customWidth="1"/>
  </cols>
  <sheetData>
    <row r="1" spans="1:9" ht="15.6" x14ac:dyDescent="0.3">
      <c r="A1" s="49"/>
      <c r="B1" s="49" t="s">
        <v>79</v>
      </c>
      <c r="C1" s="11" t="s">
        <v>80</v>
      </c>
      <c r="D1" s="49" t="s">
        <v>82</v>
      </c>
      <c r="E1" s="7" t="s">
        <v>80</v>
      </c>
      <c r="F1" s="49" t="s">
        <v>84</v>
      </c>
      <c r="G1" s="49" t="s">
        <v>85</v>
      </c>
      <c r="H1" s="49" t="s">
        <v>86</v>
      </c>
      <c r="I1" s="7" t="s">
        <v>87</v>
      </c>
    </row>
    <row r="2" spans="1:9" ht="31.8" thickBot="1" x14ac:dyDescent="0.35">
      <c r="A2" s="50"/>
      <c r="B2" s="50"/>
      <c r="C2" s="12" t="s">
        <v>81</v>
      </c>
      <c r="D2" s="50"/>
      <c r="E2" s="8" t="s">
        <v>83</v>
      </c>
      <c r="F2" s="50"/>
      <c r="G2" s="50"/>
      <c r="H2" s="50"/>
      <c r="I2" s="8" t="s">
        <v>88</v>
      </c>
    </row>
    <row r="3" spans="1:9" ht="15.6" x14ac:dyDescent="0.3">
      <c r="A3" s="9" t="s">
        <v>89</v>
      </c>
      <c r="B3" s="9">
        <v>6</v>
      </c>
      <c r="C3" s="9">
        <v>6</v>
      </c>
      <c r="D3" s="9">
        <v>6</v>
      </c>
      <c r="E3" s="9">
        <v>6</v>
      </c>
      <c r="F3" s="9">
        <v>6</v>
      </c>
      <c r="G3" s="9">
        <v>6</v>
      </c>
      <c r="H3" s="9">
        <v>6</v>
      </c>
      <c r="I3" s="9">
        <v>6</v>
      </c>
    </row>
    <row r="4" spans="1:9" ht="15.6" x14ac:dyDescent="0.3">
      <c r="A4" s="9" t="s">
        <v>90</v>
      </c>
      <c r="B4" s="9">
        <v>4</v>
      </c>
      <c r="C4" s="9">
        <v>4</v>
      </c>
      <c r="D4" s="9">
        <v>4</v>
      </c>
      <c r="E4" s="9">
        <v>4</v>
      </c>
      <c r="F4" s="9">
        <v>4</v>
      </c>
      <c r="G4" s="9">
        <v>4</v>
      </c>
      <c r="H4" s="9">
        <v>4</v>
      </c>
      <c r="I4" s="9">
        <v>4</v>
      </c>
    </row>
    <row r="5" spans="1:9" ht="15.6" x14ac:dyDescent="0.3">
      <c r="A5" s="9" t="s">
        <v>91</v>
      </c>
      <c r="B5" s="9">
        <v>5</v>
      </c>
      <c r="C5" s="9">
        <v>5</v>
      </c>
      <c r="D5" s="9">
        <v>5</v>
      </c>
      <c r="E5" s="9">
        <v>5</v>
      </c>
      <c r="F5" s="9">
        <v>5</v>
      </c>
      <c r="G5" s="9">
        <v>5</v>
      </c>
      <c r="H5" s="9">
        <v>5</v>
      </c>
      <c r="I5" s="9">
        <v>5</v>
      </c>
    </row>
    <row r="6" spans="1:9" ht="15.6" x14ac:dyDescent="0.3">
      <c r="A6" s="9" t="s">
        <v>92</v>
      </c>
      <c r="B6" s="9">
        <v>1</v>
      </c>
      <c r="C6" s="9">
        <v>1</v>
      </c>
      <c r="D6" s="9">
        <v>1</v>
      </c>
      <c r="E6" s="9">
        <v>1</v>
      </c>
      <c r="F6" s="9">
        <v>1</v>
      </c>
      <c r="G6" s="9">
        <v>1</v>
      </c>
      <c r="H6" s="9">
        <v>1</v>
      </c>
      <c r="I6" s="9">
        <v>1</v>
      </c>
    </row>
    <row r="7" spans="1:9" ht="15.6" x14ac:dyDescent="0.3">
      <c r="A7" s="9" t="s">
        <v>93</v>
      </c>
      <c r="B7" s="9">
        <v>2</v>
      </c>
      <c r="C7" s="9">
        <v>3</v>
      </c>
      <c r="D7" s="9">
        <v>3</v>
      </c>
      <c r="E7" s="9">
        <v>3</v>
      </c>
      <c r="F7" s="9">
        <v>2</v>
      </c>
      <c r="G7" s="9">
        <v>3</v>
      </c>
      <c r="H7" s="9">
        <v>3</v>
      </c>
      <c r="I7" s="9">
        <v>2</v>
      </c>
    </row>
    <row r="8" spans="1:9" ht="16.2" thickBot="1" x14ac:dyDescent="0.35">
      <c r="A8" s="10" t="s">
        <v>94</v>
      </c>
      <c r="B8" s="10">
        <v>3</v>
      </c>
      <c r="C8" s="10">
        <v>2</v>
      </c>
      <c r="D8" s="10">
        <v>2</v>
      </c>
      <c r="E8" s="10">
        <v>2</v>
      </c>
      <c r="F8" s="10">
        <v>3</v>
      </c>
      <c r="G8" s="10">
        <v>2</v>
      </c>
      <c r="H8" s="10">
        <v>2</v>
      </c>
      <c r="I8" s="10">
        <v>3</v>
      </c>
    </row>
    <row r="9" spans="1:9" ht="15" thickBot="1" x14ac:dyDescent="0.35"/>
    <row r="10" spans="1:9" ht="28.8" customHeight="1" x14ac:dyDescent="0.3">
      <c r="B10" s="14" t="s">
        <v>79</v>
      </c>
      <c r="C10" s="14" t="s">
        <v>95</v>
      </c>
      <c r="D10" s="14" t="s">
        <v>82</v>
      </c>
      <c r="E10" s="13" t="s">
        <v>96</v>
      </c>
      <c r="F10" s="14" t="s">
        <v>84</v>
      </c>
      <c r="G10" s="14" t="s">
        <v>85</v>
      </c>
      <c r="H10" s="14" t="s">
        <v>86</v>
      </c>
      <c r="I10" s="14" t="s">
        <v>97</v>
      </c>
    </row>
    <row r="11" spans="1:9" ht="15.6" x14ac:dyDescent="0.3">
      <c r="A11" s="9" t="s">
        <v>89</v>
      </c>
      <c r="B11" s="9">
        <v>6</v>
      </c>
      <c r="C11" s="9">
        <v>6</v>
      </c>
      <c r="D11" s="9">
        <v>6</v>
      </c>
      <c r="E11" s="9">
        <v>6</v>
      </c>
      <c r="F11" s="9">
        <v>6</v>
      </c>
      <c r="G11" s="9">
        <v>6</v>
      </c>
      <c r="H11" s="9">
        <v>6</v>
      </c>
      <c r="I11" s="9">
        <v>6</v>
      </c>
    </row>
    <row r="12" spans="1:9" ht="15.6" x14ac:dyDescent="0.3">
      <c r="A12" s="9" t="s">
        <v>90</v>
      </c>
      <c r="B12" s="9">
        <v>4</v>
      </c>
      <c r="C12" s="9">
        <v>4</v>
      </c>
      <c r="D12" s="9">
        <v>4</v>
      </c>
      <c r="E12" s="9">
        <v>4</v>
      </c>
      <c r="F12" s="9">
        <v>4</v>
      </c>
      <c r="G12" s="9">
        <v>4</v>
      </c>
      <c r="H12" s="9">
        <v>4</v>
      </c>
      <c r="I12" s="9">
        <v>4</v>
      </c>
    </row>
    <row r="13" spans="1:9" ht="15.6" x14ac:dyDescent="0.3">
      <c r="A13" s="9" t="s">
        <v>91</v>
      </c>
      <c r="B13" s="9">
        <v>5</v>
      </c>
      <c r="C13" s="9">
        <v>5</v>
      </c>
      <c r="D13" s="9">
        <v>5</v>
      </c>
      <c r="E13" s="9">
        <v>5</v>
      </c>
      <c r="F13" s="9">
        <v>5</v>
      </c>
      <c r="G13" s="9">
        <v>5</v>
      </c>
      <c r="H13" s="9">
        <v>5</v>
      </c>
      <c r="I13" s="9">
        <v>5</v>
      </c>
    </row>
    <row r="14" spans="1:9" ht="15.6" x14ac:dyDescent="0.3">
      <c r="A14" s="9" t="s">
        <v>92</v>
      </c>
      <c r="B14" s="9">
        <v>1</v>
      </c>
      <c r="C14" s="9">
        <v>1</v>
      </c>
      <c r="D14" s="9">
        <v>1</v>
      </c>
      <c r="E14" s="9">
        <v>1</v>
      </c>
      <c r="F14" s="9">
        <v>1</v>
      </c>
      <c r="G14" s="9">
        <v>1</v>
      </c>
      <c r="H14" s="9">
        <v>1</v>
      </c>
      <c r="I14" s="9">
        <v>1</v>
      </c>
    </row>
    <row r="15" spans="1:9" ht="15.6" x14ac:dyDescent="0.3">
      <c r="A15" s="9" t="s">
        <v>93</v>
      </c>
      <c r="B15" s="9">
        <v>2</v>
      </c>
      <c r="C15" s="9">
        <v>3</v>
      </c>
      <c r="D15" s="9">
        <v>3</v>
      </c>
      <c r="E15" s="9">
        <v>3</v>
      </c>
      <c r="F15" s="9">
        <v>2</v>
      </c>
      <c r="G15" s="9">
        <v>3</v>
      </c>
      <c r="H15" s="9">
        <v>3</v>
      </c>
      <c r="I15" s="9">
        <v>2</v>
      </c>
    </row>
    <row r="16" spans="1:9" ht="16.2" thickBot="1" x14ac:dyDescent="0.35">
      <c r="A16" s="10" t="s">
        <v>94</v>
      </c>
      <c r="B16" s="10">
        <v>3</v>
      </c>
      <c r="C16" s="10">
        <v>2</v>
      </c>
      <c r="D16" s="10">
        <v>2</v>
      </c>
      <c r="E16" s="10">
        <v>2</v>
      </c>
      <c r="F16" s="10">
        <v>3</v>
      </c>
      <c r="G16" s="10">
        <v>2</v>
      </c>
      <c r="H16" s="10">
        <v>2</v>
      </c>
      <c r="I16" s="10">
        <v>3</v>
      </c>
    </row>
  </sheetData>
  <mergeCells count="6">
    <mergeCell ref="H1:H2"/>
    <mergeCell ref="A1:A2"/>
    <mergeCell ref="B1:B2"/>
    <mergeCell ref="D1:D2"/>
    <mergeCell ref="F1:F2"/>
    <mergeCell ref="G1:G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48513"/>
  <sheetViews>
    <sheetView zoomScale="80" zoomScaleNormal="80" workbookViewId="0">
      <selection activeCell="Q16" sqref="Q16:Z24"/>
    </sheetView>
  </sheetViews>
  <sheetFormatPr defaultColWidth="9.109375" defaultRowHeight="14.4" x14ac:dyDescent="0.3"/>
  <cols>
    <col min="1" max="2" width="5.33203125" style="17" customWidth="1"/>
    <col min="3" max="3" width="9.6640625" style="17" customWidth="1"/>
    <col min="4" max="4" width="8.33203125" style="17" customWidth="1"/>
    <col min="5" max="5" width="9.88671875" style="17" customWidth="1"/>
    <col min="6" max="6" width="8" style="17" customWidth="1"/>
    <col min="7" max="7" width="10" style="17" bestFit="1" customWidth="1"/>
    <col min="8" max="8" width="7.77734375" style="17" customWidth="1"/>
    <col min="9" max="9" width="7.6640625" style="17" customWidth="1"/>
    <col min="10" max="10" width="8" style="17" customWidth="1"/>
    <col min="11" max="11" width="9" style="17" customWidth="1"/>
    <col min="12" max="16" width="5.33203125" style="17" customWidth="1"/>
    <col min="17" max="17" width="17.44140625" style="17" customWidth="1"/>
    <col min="18" max="18" width="6.33203125" style="17" bestFit="1" customWidth="1"/>
    <col min="19" max="19" width="8.44140625" style="17" bestFit="1" customWidth="1"/>
    <col min="20" max="20" width="6.33203125" style="17" bestFit="1" customWidth="1"/>
    <col min="21" max="21" width="8.109375" style="17" bestFit="1" customWidth="1"/>
    <col min="22" max="22" width="6.88671875" style="17" bestFit="1" customWidth="1"/>
    <col min="23" max="23" width="9.109375" style="17"/>
    <col min="24" max="24" width="6.88671875" style="17" bestFit="1" customWidth="1"/>
    <col min="25" max="25" width="6.33203125" style="17" bestFit="1" customWidth="1"/>
    <col min="26" max="16384" width="9.109375" style="17"/>
  </cols>
  <sheetData>
    <row r="1" spans="1:26" ht="30.6" customHeight="1" x14ac:dyDescent="0.3">
      <c r="A1" s="15"/>
      <c r="B1" s="15"/>
      <c r="C1"/>
      <c r="D1" s="6" t="s">
        <v>79</v>
      </c>
      <c r="E1" s="6" t="s">
        <v>95</v>
      </c>
      <c r="F1" s="6" t="s">
        <v>82</v>
      </c>
      <c r="G1" s="13" t="s">
        <v>96</v>
      </c>
      <c r="H1" s="6" t="s">
        <v>84</v>
      </c>
      <c r="I1" s="6" t="s">
        <v>85</v>
      </c>
      <c r="J1" s="6" t="s">
        <v>86</v>
      </c>
      <c r="K1" s="6" t="s">
        <v>97</v>
      </c>
      <c r="L1" s="15"/>
      <c r="M1" s="15"/>
      <c r="N1" s="15"/>
      <c r="O1" s="15"/>
      <c r="P1" s="15"/>
      <c r="Q1" s="28" t="s">
        <v>106</v>
      </c>
      <c r="R1" s="6" t="s">
        <v>79</v>
      </c>
      <c r="S1" s="6" t="s">
        <v>95</v>
      </c>
      <c r="T1" s="6" t="s">
        <v>82</v>
      </c>
      <c r="U1" s="13" t="s">
        <v>96</v>
      </c>
      <c r="V1" s="6" t="s">
        <v>84</v>
      </c>
      <c r="W1" s="6" t="s">
        <v>85</v>
      </c>
      <c r="X1" s="6" t="s">
        <v>86</v>
      </c>
      <c r="Y1" s="6" t="s">
        <v>97</v>
      </c>
      <c r="Z1" s="34" t="s">
        <v>105</v>
      </c>
    </row>
    <row r="2" spans="1:26" ht="15.6" x14ac:dyDescent="0.3">
      <c r="A2" s="15"/>
      <c r="B2" s="15"/>
      <c r="C2" s="9" t="s">
        <v>89</v>
      </c>
      <c r="D2" s="9">
        <v>6</v>
      </c>
      <c r="E2" s="9">
        <v>6</v>
      </c>
      <c r="F2" s="9">
        <v>6</v>
      </c>
      <c r="G2" s="9">
        <v>6</v>
      </c>
      <c r="H2" s="9">
        <v>6</v>
      </c>
      <c r="I2" s="9">
        <v>6</v>
      </c>
      <c r="J2" s="9">
        <v>6</v>
      </c>
      <c r="K2" s="9">
        <v>6</v>
      </c>
      <c r="L2" s="15"/>
      <c r="M2" s="15"/>
      <c r="N2" s="15"/>
      <c r="O2" s="15"/>
      <c r="P2" s="15"/>
      <c r="Q2" s="6" t="s">
        <v>79</v>
      </c>
      <c r="R2" s="25">
        <v>1</v>
      </c>
      <c r="S2" s="25">
        <v>0.94285714285714284</v>
      </c>
      <c r="T2" s="25">
        <v>0.94285714285714284</v>
      </c>
      <c r="U2" s="25">
        <v>0.94285714285714284</v>
      </c>
      <c r="V2" s="25">
        <v>1</v>
      </c>
      <c r="W2" s="25">
        <v>0.94285714285714284</v>
      </c>
      <c r="X2" s="25">
        <v>0.94285714285714284</v>
      </c>
      <c r="Y2" s="25">
        <v>1</v>
      </c>
      <c r="Z2" s="40">
        <f>AVERAGE(R2:Y2)</f>
        <v>0.9642857142857143</v>
      </c>
    </row>
    <row r="3" spans="1:26" ht="15.6" x14ac:dyDescent="0.3">
      <c r="A3" s="15"/>
      <c r="B3" s="15"/>
      <c r="C3" s="9" t="s">
        <v>90</v>
      </c>
      <c r="D3" s="9">
        <v>4</v>
      </c>
      <c r="E3" s="9">
        <v>4</v>
      </c>
      <c r="F3" s="9">
        <v>4</v>
      </c>
      <c r="G3" s="9">
        <v>4</v>
      </c>
      <c r="H3" s="9">
        <v>4</v>
      </c>
      <c r="I3" s="9">
        <v>4</v>
      </c>
      <c r="J3" s="9">
        <v>4</v>
      </c>
      <c r="K3" s="9">
        <v>4</v>
      </c>
      <c r="L3" s="15"/>
      <c r="M3" s="15"/>
      <c r="N3" s="15"/>
      <c r="O3" s="15"/>
      <c r="P3" s="15"/>
      <c r="Q3" s="6" t="s">
        <v>95</v>
      </c>
      <c r="R3" s="25">
        <v>0.94285714285714284</v>
      </c>
      <c r="S3" s="25">
        <v>1</v>
      </c>
      <c r="T3" s="25">
        <v>1</v>
      </c>
      <c r="U3" s="25">
        <v>1</v>
      </c>
      <c r="V3" s="25">
        <v>0.94285714285714284</v>
      </c>
      <c r="W3" s="25">
        <v>1</v>
      </c>
      <c r="X3" s="25">
        <v>1</v>
      </c>
      <c r="Y3" s="25">
        <v>0.94285714285714284</v>
      </c>
      <c r="Z3" s="40">
        <f t="shared" ref="Z3:Z9" si="0">AVERAGE(R3:Y3)</f>
        <v>0.97857142857142865</v>
      </c>
    </row>
    <row r="4" spans="1:26" ht="16.2" thickBot="1" x14ac:dyDescent="0.35">
      <c r="A4" s="15"/>
      <c r="B4" s="15"/>
      <c r="C4" s="9" t="s">
        <v>91</v>
      </c>
      <c r="D4" s="9">
        <v>5</v>
      </c>
      <c r="E4" s="9">
        <v>5</v>
      </c>
      <c r="F4" s="9">
        <v>5</v>
      </c>
      <c r="G4" s="9">
        <v>5</v>
      </c>
      <c r="H4" s="9">
        <v>5</v>
      </c>
      <c r="I4" s="9">
        <v>5</v>
      </c>
      <c r="J4" s="9">
        <v>5</v>
      </c>
      <c r="K4" s="9">
        <v>5</v>
      </c>
      <c r="L4" s="15"/>
      <c r="M4" s="15"/>
      <c r="N4" s="15"/>
      <c r="O4" s="15"/>
      <c r="P4" s="15"/>
      <c r="Q4" s="6" t="s">
        <v>82</v>
      </c>
      <c r="R4" s="25">
        <v>0.94285714285714284</v>
      </c>
      <c r="S4" s="25">
        <v>1</v>
      </c>
      <c r="T4" s="25">
        <v>1</v>
      </c>
      <c r="U4" s="25">
        <v>1</v>
      </c>
      <c r="V4" s="25">
        <v>0.94285714285714284</v>
      </c>
      <c r="W4" s="25">
        <v>1</v>
      </c>
      <c r="X4" s="25">
        <v>1</v>
      </c>
      <c r="Y4" s="25">
        <v>0.94285714285714284</v>
      </c>
      <c r="Z4" s="40">
        <f t="shared" si="0"/>
        <v>0.97857142857142865</v>
      </c>
    </row>
    <row r="5" spans="1:26" ht="15.6" x14ac:dyDescent="0.3">
      <c r="A5" s="15"/>
      <c r="B5" s="15"/>
      <c r="C5" s="9" t="s">
        <v>92</v>
      </c>
      <c r="D5" s="9">
        <v>1</v>
      </c>
      <c r="E5" s="9">
        <v>1</v>
      </c>
      <c r="F5" s="9">
        <v>1</v>
      </c>
      <c r="G5" s="9">
        <v>1</v>
      </c>
      <c r="H5" s="9">
        <v>1</v>
      </c>
      <c r="I5" s="9">
        <v>1</v>
      </c>
      <c r="J5" s="9">
        <v>1</v>
      </c>
      <c r="K5" s="9">
        <v>1</v>
      </c>
      <c r="L5" s="15"/>
      <c r="M5" s="15"/>
      <c r="N5" s="15"/>
      <c r="O5" s="15"/>
      <c r="P5" s="15"/>
      <c r="Q5" s="13" t="s">
        <v>96</v>
      </c>
      <c r="R5" s="25">
        <v>0.94285714285714284</v>
      </c>
      <c r="S5" s="25">
        <v>1</v>
      </c>
      <c r="T5" s="25">
        <v>1</v>
      </c>
      <c r="U5" s="25">
        <v>1</v>
      </c>
      <c r="V5" s="25">
        <v>0.94285714285714284</v>
      </c>
      <c r="W5" s="25">
        <v>1</v>
      </c>
      <c r="X5" s="25">
        <v>1</v>
      </c>
      <c r="Y5" s="25">
        <v>0.94285714285714284</v>
      </c>
      <c r="Z5" s="40">
        <f t="shared" si="0"/>
        <v>0.97857142857142865</v>
      </c>
    </row>
    <row r="6" spans="1:26" ht="15.6" x14ac:dyDescent="0.3">
      <c r="A6" s="15"/>
      <c r="B6" s="15"/>
      <c r="C6" s="9" t="s">
        <v>93</v>
      </c>
      <c r="D6" s="9">
        <v>2</v>
      </c>
      <c r="E6" s="38">
        <v>3</v>
      </c>
      <c r="F6" s="38">
        <v>3</v>
      </c>
      <c r="G6" s="38">
        <v>3</v>
      </c>
      <c r="H6" s="9">
        <v>2</v>
      </c>
      <c r="I6" s="38">
        <v>3</v>
      </c>
      <c r="J6" s="38">
        <v>3</v>
      </c>
      <c r="K6" s="9">
        <v>2</v>
      </c>
      <c r="L6" s="15"/>
      <c r="M6" s="15"/>
      <c r="N6" s="15"/>
      <c r="O6" s="15"/>
      <c r="P6" s="15"/>
      <c r="Q6" s="6" t="s">
        <v>84</v>
      </c>
      <c r="R6" s="25">
        <v>1</v>
      </c>
      <c r="S6" s="25">
        <v>0.94285714285714284</v>
      </c>
      <c r="T6" s="25">
        <v>0.94285714285714284</v>
      </c>
      <c r="U6" s="25">
        <v>0.94285714285714284</v>
      </c>
      <c r="V6" s="25">
        <v>1</v>
      </c>
      <c r="W6" s="25">
        <v>0.94285714285714284</v>
      </c>
      <c r="X6" s="25">
        <v>0.94285714285714284</v>
      </c>
      <c r="Y6" s="25">
        <v>1</v>
      </c>
      <c r="Z6" s="40">
        <f t="shared" si="0"/>
        <v>0.9642857142857143</v>
      </c>
    </row>
    <row r="7" spans="1:26" ht="16.2" thickBot="1" x14ac:dyDescent="0.35">
      <c r="A7" s="15"/>
      <c r="B7" s="15"/>
      <c r="C7" s="10" t="s">
        <v>94</v>
      </c>
      <c r="D7" s="10">
        <v>3</v>
      </c>
      <c r="E7" s="10">
        <v>2</v>
      </c>
      <c r="F7" s="10">
        <v>2</v>
      </c>
      <c r="G7" s="10">
        <v>2</v>
      </c>
      <c r="H7" s="10">
        <v>3</v>
      </c>
      <c r="I7" s="10">
        <v>2</v>
      </c>
      <c r="J7" s="10">
        <v>2</v>
      </c>
      <c r="K7" s="10">
        <v>3</v>
      </c>
      <c r="L7" s="15"/>
      <c r="M7" s="15"/>
      <c r="N7" s="15"/>
      <c r="O7" s="15"/>
      <c r="P7" s="15"/>
      <c r="Q7" s="6" t="s">
        <v>85</v>
      </c>
      <c r="R7" s="25">
        <v>0.94285714285714284</v>
      </c>
      <c r="S7" s="25">
        <v>1</v>
      </c>
      <c r="T7" s="25">
        <v>1</v>
      </c>
      <c r="U7" s="25">
        <v>1</v>
      </c>
      <c r="V7" s="25">
        <v>0.94285714285714284</v>
      </c>
      <c r="W7" s="25">
        <v>1</v>
      </c>
      <c r="X7" s="25">
        <v>1</v>
      </c>
      <c r="Y7" s="25">
        <v>0.94285714285714284</v>
      </c>
      <c r="Z7" s="40">
        <f t="shared" si="0"/>
        <v>0.97857142857142865</v>
      </c>
    </row>
    <row r="8" spans="1:26" x14ac:dyDescent="0.3">
      <c r="A8" s="15"/>
      <c r="B8" s="15"/>
      <c r="C8" s="19"/>
      <c r="D8" s="20"/>
      <c r="E8" s="21"/>
      <c r="F8" s="22"/>
      <c r="G8" s="23"/>
      <c r="Q8" s="6" t="s">
        <v>86</v>
      </c>
      <c r="R8" s="25">
        <v>0.94285714285714284</v>
      </c>
      <c r="S8" s="25">
        <v>1</v>
      </c>
      <c r="T8" s="25">
        <v>1</v>
      </c>
      <c r="U8" s="25">
        <v>1</v>
      </c>
      <c r="V8" s="25">
        <v>0.94285714285714284</v>
      </c>
      <c r="W8" s="25">
        <v>1</v>
      </c>
      <c r="X8" s="25">
        <v>1</v>
      </c>
      <c r="Y8" s="25">
        <v>0.94285714285714284</v>
      </c>
      <c r="Z8" s="40">
        <f t="shared" si="0"/>
        <v>0.97857142857142865</v>
      </c>
    </row>
    <row r="9" spans="1:26" x14ac:dyDescent="0.3">
      <c r="A9" s="15"/>
      <c r="B9" s="15"/>
      <c r="C9" s="24" t="s">
        <v>104</v>
      </c>
      <c r="D9" s="25">
        <f>1-D11</f>
        <v>0.94285714285714284</v>
      </c>
      <c r="E9" s="25">
        <f>1-E11</f>
        <v>1</v>
      </c>
      <c r="F9" s="25">
        <f>1-F11</f>
        <v>1</v>
      </c>
      <c r="G9" s="25">
        <f>1-G11</f>
        <v>1</v>
      </c>
      <c r="H9" s="25">
        <f t="shared" ref="H9:K9" si="1">1-H11</f>
        <v>0.94285714285714284</v>
      </c>
      <c r="I9" s="25">
        <f t="shared" si="1"/>
        <v>1</v>
      </c>
      <c r="J9" s="25">
        <f t="shared" si="1"/>
        <v>1</v>
      </c>
      <c r="K9" s="25">
        <f t="shared" si="1"/>
        <v>0.94285714285714284</v>
      </c>
      <c r="Q9" s="6" t="s">
        <v>97</v>
      </c>
      <c r="R9" s="25">
        <v>1</v>
      </c>
      <c r="S9" s="25">
        <v>0.94285714285714284</v>
      </c>
      <c r="T9" s="25">
        <v>0.94285714285714284</v>
      </c>
      <c r="U9" s="25">
        <v>0.94285714285714284</v>
      </c>
      <c r="V9" s="25">
        <v>1</v>
      </c>
      <c r="W9" s="25">
        <v>0.94285714285714284</v>
      </c>
      <c r="X9" s="25">
        <v>0.94285714285714284</v>
      </c>
      <c r="Y9" s="25">
        <v>1</v>
      </c>
      <c r="Z9" s="40">
        <f t="shared" si="0"/>
        <v>0.9642857142857143</v>
      </c>
    </row>
    <row r="10" spans="1:26" x14ac:dyDescent="0.3">
      <c r="A10" s="15"/>
      <c r="B10" s="15"/>
      <c r="C10" s="26"/>
      <c r="D10" s="26"/>
      <c r="E10" s="26"/>
      <c r="F10" s="26"/>
      <c r="G10" s="26"/>
      <c r="T10" s="15"/>
      <c r="U10" s="15"/>
      <c r="V10" s="15"/>
      <c r="W10" s="15"/>
      <c r="X10" s="15"/>
      <c r="Z10" s="39">
        <f>AVERAGE(Z2:Z9)</f>
        <v>0.97321428571428581</v>
      </c>
    </row>
    <row r="11" spans="1:26" x14ac:dyDescent="0.3">
      <c r="A11" s="15"/>
      <c r="B11" s="15"/>
      <c r="C11" s="26"/>
      <c r="D11" s="27">
        <f>(6*SUM(D13:D18))/D12</f>
        <v>5.7142857142857141E-2</v>
      </c>
      <c r="E11" s="27">
        <f>(6*SUM(E13:E18))/E12</f>
        <v>0</v>
      </c>
      <c r="F11" s="27">
        <f>(6*SUM(F13:F18))/F12</f>
        <v>0</v>
      </c>
      <c r="G11" s="27">
        <f>(6*SUM(G13:G18))/G12</f>
        <v>0</v>
      </c>
      <c r="H11" s="27">
        <f t="shared" ref="H11:K11" si="2">(6*SUM(H13:H18))/H12</f>
        <v>5.7142857142857141E-2</v>
      </c>
      <c r="I11" s="27">
        <f t="shared" si="2"/>
        <v>0</v>
      </c>
      <c r="J11" s="27">
        <f t="shared" si="2"/>
        <v>0</v>
      </c>
      <c r="K11" s="27">
        <f t="shared" si="2"/>
        <v>5.7142857142857141E-2</v>
      </c>
      <c r="T11" s="15"/>
      <c r="U11" s="15"/>
      <c r="V11" s="15"/>
      <c r="W11" s="15"/>
      <c r="X11" s="15"/>
    </row>
    <row r="12" spans="1:26" x14ac:dyDescent="0.3">
      <c r="A12" s="28"/>
      <c r="B12" s="28"/>
      <c r="C12" s="26"/>
      <c r="D12" s="29">
        <f>6*(6*6-1)</f>
        <v>210</v>
      </c>
      <c r="E12" s="29">
        <f t="shared" ref="E12:K12" si="3">6*(6*6-1)</f>
        <v>210</v>
      </c>
      <c r="F12" s="29">
        <f t="shared" si="3"/>
        <v>210</v>
      </c>
      <c r="G12" s="29">
        <f t="shared" si="3"/>
        <v>210</v>
      </c>
      <c r="H12" s="29">
        <f t="shared" si="3"/>
        <v>210</v>
      </c>
      <c r="I12" s="29">
        <f t="shared" si="3"/>
        <v>210</v>
      </c>
      <c r="J12" s="29">
        <f t="shared" si="3"/>
        <v>210</v>
      </c>
      <c r="K12" s="29">
        <f t="shared" si="3"/>
        <v>210</v>
      </c>
      <c r="M12" s="16"/>
      <c r="N12" s="16"/>
      <c r="O12" s="16"/>
      <c r="P12" s="16"/>
      <c r="T12" s="15"/>
      <c r="U12" s="15"/>
      <c r="V12" s="15"/>
      <c r="W12" s="15"/>
      <c r="X12" s="15"/>
    </row>
    <row r="13" spans="1:26" ht="15.6" x14ac:dyDescent="0.3">
      <c r="A13" s="9">
        <v>6</v>
      </c>
      <c r="B13" s="30"/>
      <c r="C13" s="31" t="s">
        <v>98</v>
      </c>
      <c r="D13" s="44">
        <f>POWER($A$13-D2,2)</f>
        <v>0</v>
      </c>
      <c r="E13" s="44">
        <f>POWER($A$13-E2,2)</f>
        <v>0</v>
      </c>
      <c r="F13" s="44">
        <f>POWER($A$13-F2,2)</f>
        <v>0</v>
      </c>
      <c r="G13" s="44">
        <f>POWER($A$13-G2,2)</f>
        <v>0</v>
      </c>
      <c r="H13" s="44">
        <f t="shared" ref="H13:K13" si="4">POWER($A$13-H2,2)</f>
        <v>0</v>
      </c>
      <c r="I13" s="44">
        <f t="shared" si="4"/>
        <v>0</v>
      </c>
      <c r="J13" s="44">
        <f t="shared" si="4"/>
        <v>0</v>
      </c>
      <c r="K13" s="44">
        <f t="shared" si="4"/>
        <v>0</v>
      </c>
      <c r="M13" s="16"/>
      <c r="N13" s="16"/>
      <c r="O13" s="16"/>
      <c r="P13" s="16"/>
      <c r="Q13" s="33"/>
    </row>
    <row r="14" spans="1:26" ht="15.6" x14ac:dyDescent="0.3">
      <c r="A14" s="9">
        <v>4</v>
      </c>
      <c r="B14" s="30"/>
      <c r="C14" s="31" t="s">
        <v>99</v>
      </c>
      <c r="D14" s="44">
        <f>POWER($A$14-D3,2)</f>
        <v>0</v>
      </c>
      <c r="E14" s="44">
        <f>POWER($A$14-E3,2)</f>
        <v>0</v>
      </c>
      <c r="F14" s="44">
        <f>POWER($A$14-F3,2)</f>
        <v>0</v>
      </c>
      <c r="G14" s="44">
        <f>POWER($A$14-G3,2)</f>
        <v>0</v>
      </c>
      <c r="H14" s="44">
        <f t="shared" ref="H14:K14" si="5">POWER($A$14-H3,2)</f>
        <v>0</v>
      </c>
      <c r="I14" s="44">
        <f t="shared" si="5"/>
        <v>0</v>
      </c>
      <c r="J14" s="44">
        <f t="shared" si="5"/>
        <v>0</v>
      </c>
      <c r="K14" s="44">
        <f t="shared" si="5"/>
        <v>0</v>
      </c>
      <c r="M14" s="16"/>
      <c r="N14" s="16"/>
      <c r="O14" s="16"/>
      <c r="P14" s="16"/>
      <c r="Q14" s="33"/>
    </row>
    <row r="15" spans="1:26" ht="16.2" thickBot="1" x14ac:dyDescent="0.35">
      <c r="A15" s="9">
        <v>5</v>
      </c>
      <c r="B15" s="30"/>
      <c r="C15" s="31" t="s">
        <v>100</v>
      </c>
      <c r="D15" s="44">
        <f>POWER($A$15-D4,2)</f>
        <v>0</v>
      </c>
      <c r="E15" s="44">
        <f>POWER($A$15-E4,2)</f>
        <v>0</v>
      </c>
      <c r="F15" s="44">
        <f>POWER($A$15-F4,2)</f>
        <v>0</v>
      </c>
      <c r="G15" s="44">
        <f>POWER($A$15-G4,2)</f>
        <v>0</v>
      </c>
      <c r="H15" s="44">
        <f t="shared" ref="H15:K15" si="6">POWER($A$15-H4,2)</f>
        <v>0</v>
      </c>
      <c r="I15" s="44">
        <f t="shared" si="6"/>
        <v>0</v>
      </c>
      <c r="J15" s="44">
        <f t="shared" si="6"/>
        <v>0</v>
      </c>
      <c r="K15" s="44">
        <f t="shared" si="6"/>
        <v>0</v>
      </c>
      <c r="M15" s="16"/>
      <c r="N15" s="16"/>
      <c r="O15" s="16"/>
      <c r="P15" s="16"/>
    </row>
    <row r="16" spans="1:26" ht="28.8" x14ac:dyDescent="0.3">
      <c r="A16" s="9">
        <v>1</v>
      </c>
      <c r="B16" s="30"/>
      <c r="C16" s="31" t="s">
        <v>101</v>
      </c>
      <c r="D16" s="44">
        <f>POWER($A$16-D5,2)</f>
        <v>0</v>
      </c>
      <c r="E16" s="44">
        <f>POWER($A$16-E5,2)</f>
        <v>0</v>
      </c>
      <c r="F16" s="44">
        <f>POWER($A$16-F5,2)</f>
        <v>0</v>
      </c>
      <c r="G16" s="44">
        <f>POWER($A$16-G5,2)</f>
        <v>0</v>
      </c>
      <c r="H16" s="44">
        <f t="shared" ref="H16:K16" si="7">POWER($A$16-H5,2)</f>
        <v>0</v>
      </c>
      <c r="I16" s="44">
        <f t="shared" si="7"/>
        <v>0</v>
      </c>
      <c r="J16" s="44">
        <f t="shared" si="7"/>
        <v>0</v>
      </c>
      <c r="K16" s="44">
        <f t="shared" si="7"/>
        <v>0</v>
      </c>
      <c r="L16" s="31"/>
      <c r="Q16" s="28" t="s">
        <v>107</v>
      </c>
      <c r="R16" s="6" t="s">
        <v>79</v>
      </c>
      <c r="S16" s="6" t="s">
        <v>95</v>
      </c>
      <c r="T16" s="6" t="s">
        <v>82</v>
      </c>
      <c r="U16" s="13" t="s">
        <v>96</v>
      </c>
      <c r="V16" s="6" t="s">
        <v>84</v>
      </c>
      <c r="W16" s="6" t="s">
        <v>85</v>
      </c>
      <c r="X16" s="6" t="s">
        <v>86</v>
      </c>
      <c r="Y16" s="6" t="s">
        <v>97</v>
      </c>
      <c r="Z16" s="34" t="s">
        <v>105</v>
      </c>
    </row>
    <row r="17" spans="1:26" ht="15.6" x14ac:dyDescent="0.3">
      <c r="A17" s="38">
        <v>3</v>
      </c>
      <c r="B17" s="30"/>
      <c r="C17" s="31" t="s">
        <v>102</v>
      </c>
      <c r="D17" s="44">
        <f>POWER($A$17-D6,2)</f>
        <v>1</v>
      </c>
      <c r="E17" s="44">
        <f>POWER($A$17-E6,2)</f>
        <v>0</v>
      </c>
      <c r="F17" s="44">
        <f>POWER($A$17-F6,2)</f>
        <v>0</v>
      </c>
      <c r="G17" s="44">
        <f>POWER($A$17-G6,2)</f>
        <v>0</v>
      </c>
      <c r="H17" s="44">
        <f t="shared" ref="H17:K17" si="8">POWER($A$17-H6,2)</f>
        <v>1</v>
      </c>
      <c r="I17" s="44">
        <f t="shared" si="8"/>
        <v>0</v>
      </c>
      <c r="J17" s="44">
        <f t="shared" si="8"/>
        <v>0</v>
      </c>
      <c r="K17" s="44">
        <f t="shared" si="8"/>
        <v>1</v>
      </c>
      <c r="L17" s="31"/>
      <c r="Q17" s="6" t="s">
        <v>79</v>
      </c>
      <c r="R17" s="25">
        <v>1</v>
      </c>
      <c r="S17" s="25">
        <v>0.89583333333333337</v>
      </c>
      <c r="T17" s="25">
        <v>0.89583333333333337</v>
      </c>
      <c r="U17" s="25">
        <v>0.89583333333333337</v>
      </c>
      <c r="V17" s="25">
        <v>1</v>
      </c>
      <c r="W17" s="25">
        <v>0.89583333333333337</v>
      </c>
      <c r="X17" s="25">
        <v>0.89583333333333337</v>
      </c>
      <c r="Y17" s="25">
        <v>1</v>
      </c>
      <c r="Z17" s="40">
        <f>AVERAGE(R17:Y17)</f>
        <v>0.93489583333333326</v>
      </c>
    </row>
    <row r="18" spans="1:26" ht="16.2" thickBot="1" x14ac:dyDescent="0.35">
      <c r="A18" s="10">
        <v>2</v>
      </c>
      <c r="B18" s="30"/>
      <c r="C18" s="31" t="s">
        <v>103</v>
      </c>
      <c r="D18" s="44">
        <f>POWER($A$18-D7,2)</f>
        <v>1</v>
      </c>
      <c r="E18" s="44">
        <f>POWER($A$18-E7,2)</f>
        <v>0</v>
      </c>
      <c r="F18" s="44">
        <f>POWER($A$18-F7,2)</f>
        <v>0</v>
      </c>
      <c r="G18" s="44">
        <f>POWER($A$18-G7,2)</f>
        <v>0</v>
      </c>
      <c r="H18" s="44">
        <f t="shared" ref="H18:K18" si="9">POWER($A$18-H7,2)</f>
        <v>1</v>
      </c>
      <c r="I18" s="44">
        <f t="shared" si="9"/>
        <v>0</v>
      </c>
      <c r="J18" s="44">
        <f t="shared" si="9"/>
        <v>0</v>
      </c>
      <c r="K18" s="44">
        <f t="shared" si="9"/>
        <v>1</v>
      </c>
      <c r="L18" s="31"/>
      <c r="Q18" s="6" t="s">
        <v>95</v>
      </c>
      <c r="R18" s="25">
        <v>0.89583333333333337</v>
      </c>
      <c r="S18" s="25">
        <v>1</v>
      </c>
      <c r="T18" s="25">
        <v>1</v>
      </c>
      <c r="U18" s="25">
        <v>1</v>
      </c>
      <c r="V18" s="25">
        <v>0.89583333333333337</v>
      </c>
      <c r="W18" s="25">
        <v>1</v>
      </c>
      <c r="X18" s="25">
        <v>1</v>
      </c>
      <c r="Y18" s="25">
        <v>0.89583333333333337</v>
      </c>
      <c r="Z18" s="40">
        <f t="shared" ref="Z18:Z24" si="10">AVERAGE(R18:Y18)</f>
        <v>0.9609375</v>
      </c>
    </row>
    <row r="19" spans="1:26" ht="15" thickBot="1" x14ac:dyDescent="0.35">
      <c r="Q19" s="6" t="s">
        <v>82</v>
      </c>
      <c r="R19" s="25">
        <v>0.89583333333333337</v>
      </c>
      <c r="S19" s="25">
        <v>1</v>
      </c>
      <c r="T19" s="25">
        <v>1</v>
      </c>
      <c r="U19" s="25">
        <v>1</v>
      </c>
      <c r="V19" s="25">
        <v>0.89583333333333337</v>
      </c>
      <c r="W19" s="25">
        <v>1</v>
      </c>
      <c r="X19" s="25">
        <v>1</v>
      </c>
      <c r="Y19" s="25">
        <v>0.89583333333333337</v>
      </c>
      <c r="Z19" s="40">
        <f t="shared" si="10"/>
        <v>0.9609375</v>
      </c>
    </row>
    <row r="20" spans="1:26" ht="28.8" x14ac:dyDescent="0.3">
      <c r="C20"/>
      <c r="D20" s="6" t="s">
        <v>79</v>
      </c>
      <c r="E20" s="6" t="s">
        <v>95</v>
      </c>
      <c r="F20" s="6" t="s">
        <v>82</v>
      </c>
      <c r="G20" s="13" t="s">
        <v>96</v>
      </c>
      <c r="H20" s="6" t="s">
        <v>84</v>
      </c>
      <c r="I20" s="6" t="s">
        <v>85</v>
      </c>
      <c r="J20" s="6" t="s">
        <v>86</v>
      </c>
      <c r="K20" s="6" t="s">
        <v>97</v>
      </c>
      <c r="Q20" s="13" t="s">
        <v>96</v>
      </c>
      <c r="R20" s="25">
        <v>0.89583333333333337</v>
      </c>
      <c r="S20" s="25">
        <v>1</v>
      </c>
      <c r="T20" s="25">
        <v>1</v>
      </c>
      <c r="U20" s="25">
        <v>1</v>
      </c>
      <c r="V20" s="25">
        <v>0.89583333333333337</v>
      </c>
      <c r="W20" s="25">
        <v>1</v>
      </c>
      <c r="X20" s="25">
        <v>1</v>
      </c>
      <c r="Y20" s="25">
        <v>0.89583333333333337</v>
      </c>
      <c r="Z20" s="40">
        <f t="shared" si="10"/>
        <v>0.9609375</v>
      </c>
    </row>
    <row r="21" spans="1:26" ht="15.6" x14ac:dyDescent="0.3">
      <c r="C21" s="9" t="s">
        <v>89</v>
      </c>
      <c r="D21" s="9">
        <v>6</v>
      </c>
      <c r="E21" s="9">
        <v>6</v>
      </c>
      <c r="F21" s="9">
        <v>6</v>
      </c>
      <c r="G21" s="9">
        <v>6</v>
      </c>
      <c r="H21" s="9">
        <v>6</v>
      </c>
      <c r="I21" s="9">
        <v>6</v>
      </c>
      <c r="J21" s="9">
        <v>6</v>
      </c>
      <c r="K21" s="9">
        <v>6</v>
      </c>
      <c r="Q21" s="6" t="s">
        <v>84</v>
      </c>
      <c r="R21" s="25">
        <v>1</v>
      </c>
      <c r="S21" s="25">
        <v>0.89583333333333337</v>
      </c>
      <c r="T21" s="25">
        <v>0.89583333333333337</v>
      </c>
      <c r="U21" s="25">
        <v>0.89583333333333337</v>
      </c>
      <c r="V21" s="25">
        <v>1</v>
      </c>
      <c r="W21" s="25">
        <v>0.89583333333333337</v>
      </c>
      <c r="X21" s="25">
        <v>0.89583333333333337</v>
      </c>
      <c r="Y21" s="25">
        <v>1</v>
      </c>
      <c r="Z21" s="40">
        <f t="shared" si="10"/>
        <v>0.93489583333333326</v>
      </c>
    </row>
    <row r="22" spans="1:26" ht="15.6" x14ac:dyDescent="0.3">
      <c r="C22" s="9" t="s">
        <v>90</v>
      </c>
      <c r="D22" s="9">
        <v>4</v>
      </c>
      <c r="E22" s="9">
        <v>4</v>
      </c>
      <c r="F22" s="9">
        <v>4</v>
      </c>
      <c r="G22" s="9">
        <v>4</v>
      </c>
      <c r="H22" s="9">
        <v>4</v>
      </c>
      <c r="I22" s="9">
        <v>4</v>
      </c>
      <c r="J22" s="9">
        <v>4</v>
      </c>
      <c r="K22" s="9">
        <v>4</v>
      </c>
      <c r="Q22" s="6" t="s">
        <v>85</v>
      </c>
      <c r="R22" s="25">
        <v>0.89583333333333337</v>
      </c>
      <c r="S22" s="25">
        <v>1</v>
      </c>
      <c r="T22" s="25">
        <v>1</v>
      </c>
      <c r="U22" s="25">
        <v>1</v>
      </c>
      <c r="V22" s="25">
        <v>0.89583333333333337</v>
      </c>
      <c r="W22" s="25">
        <v>1</v>
      </c>
      <c r="X22" s="25">
        <v>1</v>
      </c>
      <c r="Y22" s="25">
        <v>0.89583333333333337</v>
      </c>
      <c r="Z22" s="40">
        <f t="shared" si="10"/>
        <v>0.9609375</v>
      </c>
    </row>
    <row r="23" spans="1:26" ht="15.6" x14ac:dyDescent="0.3">
      <c r="C23" s="9" t="s">
        <v>91</v>
      </c>
      <c r="D23" s="9">
        <v>5</v>
      </c>
      <c r="E23" s="9">
        <v>5</v>
      </c>
      <c r="F23" s="9">
        <v>5</v>
      </c>
      <c r="G23" s="9">
        <v>5</v>
      </c>
      <c r="H23" s="9">
        <v>5</v>
      </c>
      <c r="I23" s="9">
        <v>5</v>
      </c>
      <c r="J23" s="9">
        <v>5</v>
      </c>
      <c r="K23" s="9">
        <v>5</v>
      </c>
      <c r="Q23" s="6" t="s">
        <v>86</v>
      </c>
      <c r="R23" s="25">
        <v>0.89583333333333337</v>
      </c>
      <c r="S23" s="25">
        <v>1</v>
      </c>
      <c r="T23" s="25">
        <v>1</v>
      </c>
      <c r="U23" s="25">
        <v>1</v>
      </c>
      <c r="V23" s="25">
        <v>0.89583333333333337</v>
      </c>
      <c r="W23" s="25">
        <v>1</v>
      </c>
      <c r="X23" s="25">
        <v>1</v>
      </c>
      <c r="Y23" s="25">
        <v>0.89583333333333337</v>
      </c>
      <c r="Z23" s="40">
        <f t="shared" si="10"/>
        <v>0.9609375</v>
      </c>
    </row>
    <row r="24" spans="1:26" ht="15.6" x14ac:dyDescent="0.3">
      <c r="C24" s="9" t="s">
        <v>92</v>
      </c>
      <c r="D24" s="9">
        <v>1</v>
      </c>
      <c r="E24" s="9">
        <v>1</v>
      </c>
      <c r="F24" s="9">
        <v>1</v>
      </c>
      <c r="G24" s="9">
        <v>1</v>
      </c>
      <c r="H24" s="9">
        <v>1</v>
      </c>
      <c r="I24" s="9">
        <v>1</v>
      </c>
      <c r="J24" s="9">
        <v>1</v>
      </c>
      <c r="K24" s="9">
        <v>1</v>
      </c>
      <c r="Q24" s="6" t="s">
        <v>97</v>
      </c>
      <c r="R24" s="25">
        <v>1</v>
      </c>
      <c r="S24" s="25">
        <v>0.89583333333333337</v>
      </c>
      <c r="T24" s="25">
        <v>0.89583333333333337</v>
      </c>
      <c r="U24" s="25">
        <v>0.89583333333333337</v>
      </c>
      <c r="V24" s="25">
        <v>1</v>
      </c>
      <c r="W24" s="25">
        <v>0.89583333333333337</v>
      </c>
      <c r="X24" s="25">
        <v>0.89583333333333337</v>
      </c>
      <c r="Y24" s="25">
        <v>1</v>
      </c>
      <c r="Z24" s="40">
        <f t="shared" si="10"/>
        <v>0.93489583333333326</v>
      </c>
    </row>
    <row r="25" spans="1:26" ht="15.6" x14ac:dyDescent="0.3">
      <c r="C25" s="9" t="s">
        <v>93</v>
      </c>
      <c r="D25" s="9">
        <v>2</v>
      </c>
      <c r="E25" s="38">
        <v>3</v>
      </c>
      <c r="F25" s="38">
        <v>3</v>
      </c>
      <c r="G25" s="38">
        <v>3</v>
      </c>
      <c r="H25" s="9">
        <v>2</v>
      </c>
      <c r="I25" s="38">
        <v>3</v>
      </c>
      <c r="J25" s="38">
        <v>3</v>
      </c>
      <c r="K25" s="9">
        <v>2</v>
      </c>
      <c r="T25" s="15"/>
      <c r="U25" s="15"/>
      <c r="V25" s="15"/>
      <c r="W25" s="15"/>
      <c r="X25" s="15"/>
      <c r="Z25" s="39">
        <f>AVERAGE(Z17:Z24)</f>
        <v>0.95117187499999989</v>
      </c>
    </row>
    <row r="26" spans="1:26" ht="16.2" thickBot="1" x14ac:dyDescent="0.35">
      <c r="C26" s="10" t="s">
        <v>94</v>
      </c>
      <c r="D26" s="10">
        <v>3</v>
      </c>
      <c r="E26" s="10">
        <v>2</v>
      </c>
      <c r="F26" s="10">
        <v>2</v>
      </c>
      <c r="G26" s="10">
        <v>2</v>
      </c>
      <c r="H26" s="10">
        <v>3</v>
      </c>
      <c r="I26" s="10">
        <v>2</v>
      </c>
      <c r="J26" s="10">
        <v>2</v>
      </c>
      <c r="K26" s="10">
        <v>3</v>
      </c>
    </row>
    <row r="27" spans="1:26" x14ac:dyDescent="0.3">
      <c r="B27" s="15"/>
      <c r="C27" s="19"/>
      <c r="D27" s="20"/>
      <c r="E27" s="21"/>
      <c r="F27" s="22"/>
      <c r="G27" s="23"/>
    </row>
    <row r="28" spans="1:26" x14ac:dyDescent="0.3">
      <c r="B28" s="15"/>
      <c r="C28" s="24" t="s">
        <v>107</v>
      </c>
      <c r="D28" s="25">
        <f>1-D30</f>
        <v>0.89583333333333337</v>
      </c>
      <c r="E28" s="25">
        <f>1-E30</f>
        <v>1</v>
      </c>
      <c r="F28" s="25">
        <f>1-F30</f>
        <v>1</v>
      </c>
      <c r="G28" s="25">
        <f>1-G30</f>
        <v>1</v>
      </c>
      <c r="H28" s="25">
        <f t="shared" ref="H28:K28" si="11">1-H30</f>
        <v>0.89583333333333337</v>
      </c>
      <c r="I28" s="25">
        <f t="shared" si="11"/>
        <v>1</v>
      </c>
      <c r="J28" s="25">
        <f t="shared" si="11"/>
        <v>1</v>
      </c>
      <c r="K28" s="25">
        <f t="shared" si="11"/>
        <v>0.89583333333333337</v>
      </c>
    </row>
    <row r="29" spans="1:26" x14ac:dyDescent="0.3">
      <c r="B29" s="15"/>
      <c r="C29" s="26"/>
      <c r="D29" s="26"/>
      <c r="E29" s="26"/>
      <c r="F29" s="26"/>
      <c r="G29" s="26"/>
    </row>
    <row r="30" spans="1:26" x14ac:dyDescent="0.3">
      <c r="B30" s="15"/>
      <c r="C30" s="26"/>
      <c r="D30" s="27">
        <f>SUM(($B$32*D32),($B$33*D33),($B$34*D34),($B$35*D35),($B$36*D36),($B$37*D37),($B$38*D38),($B$39*D39),($B$40*D40),($B$41*D41),($B$42*D42),($B$43*D43),($B$44*D44),($B$45*D45),($B$46*D46),($B$47*D47),($B$48*D48),($B$49*D49),($B$50*D50),($B$51*D51),($B$52*D52),($B$53*D53),($B$54*D54),($B$55*D55),($B$56*D56),($B$57*D57),($B$58*D58))</f>
        <v>0.10416666666666666</v>
      </c>
      <c r="E30" s="27">
        <f t="shared" ref="E30:K30" si="12">SUM(($B$32*E32),($B$33*E33),($B$34*E34),($B$35*E35),($B$36*E36),($B$37*E37),($B$38*E38),($B$39*E39),($B$40*E40),($B$41*E41),($B$42*E42),($B$43*E43),($B$44*E44),($B$45*E45),($B$46*E46),($B$47*E47),($B$48*E48),($B$49*E49),($B$50*E50),($B$51*E51),($B$52*E52),($B$53*E53),($B$54*E54),($B$55*E55),($B$56*E56),($B$57*E57),($B$58*E58))</f>
        <v>0</v>
      </c>
      <c r="F30" s="27">
        <f t="shared" si="12"/>
        <v>0</v>
      </c>
      <c r="G30" s="27">
        <f t="shared" si="12"/>
        <v>0</v>
      </c>
      <c r="H30" s="27">
        <f t="shared" si="12"/>
        <v>0.10416666666666666</v>
      </c>
      <c r="I30" s="27">
        <f t="shared" si="12"/>
        <v>0</v>
      </c>
      <c r="J30" s="27">
        <f t="shared" si="12"/>
        <v>0</v>
      </c>
      <c r="K30" s="27">
        <f t="shared" si="12"/>
        <v>0.10416666666666666</v>
      </c>
    </row>
    <row r="31" spans="1:26" x14ac:dyDescent="0.3">
      <c r="A31" s="34"/>
      <c r="B31" s="28"/>
      <c r="C31" s="26"/>
      <c r="D31" s="35">
        <f>COUNT(D21:D27)</f>
        <v>6</v>
      </c>
      <c r="E31" s="35">
        <f>COUNT(E21:E27)</f>
        <v>6</v>
      </c>
      <c r="F31" s="35">
        <f>COUNT(F21:F27)</f>
        <v>6</v>
      </c>
      <c r="G31" s="35">
        <f>COUNT(G21:G27)</f>
        <v>6</v>
      </c>
      <c r="H31" s="35">
        <f t="shared" ref="H31:K31" si="13">COUNT(H21:H27)</f>
        <v>6</v>
      </c>
      <c r="I31" s="35">
        <f t="shared" si="13"/>
        <v>6</v>
      </c>
      <c r="J31" s="35">
        <f t="shared" si="13"/>
        <v>6</v>
      </c>
      <c r="K31" s="35">
        <f t="shared" si="13"/>
        <v>6</v>
      </c>
    </row>
    <row r="32" spans="1:26" ht="15.6" x14ac:dyDescent="0.3">
      <c r="A32" s="9">
        <v>6</v>
      </c>
      <c r="B32" s="36">
        <f>2^(-A32)</f>
        <v>1.5625E-2</v>
      </c>
      <c r="C32" s="19" t="s">
        <v>98</v>
      </c>
      <c r="D32" s="37">
        <f t="shared" ref="D32:I32" si="14">ABS($A$32-D21)/(MAX(ABS(1-$A$32),ABS($D$31-$A$32)))</f>
        <v>0</v>
      </c>
      <c r="E32" s="37">
        <f t="shared" si="14"/>
        <v>0</v>
      </c>
      <c r="F32" s="37">
        <f t="shared" si="14"/>
        <v>0</v>
      </c>
      <c r="G32" s="37">
        <f t="shared" si="14"/>
        <v>0</v>
      </c>
      <c r="H32" s="37">
        <f t="shared" si="14"/>
        <v>0</v>
      </c>
      <c r="I32" s="37">
        <f t="shared" si="14"/>
        <v>0</v>
      </c>
      <c r="J32" s="37">
        <f t="shared" ref="J32:K32" si="15">ABS($A$32-J21)/(MAX(ABS(1-$A$32),ABS($D$31-$A$32)))</f>
        <v>0</v>
      </c>
      <c r="K32" s="37">
        <f t="shared" si="15"/>
        <v>0</v>
      </c>
    </row>
    <row r="33" spans="1:16" ht="15.6" x14ac:dyDescent="0.3">
      <c r="A33" s="9">
        <v>4</v>
      </c>
      <c r="B33" s="36">
        <f t="shared" ref="B33:B37" si="16">2^(-A33)</f>
        <v>6.25E-2</v>
      </c>
      <c r="C33" s="19" t="s">
        <v>99</v>
      </c>
      <c r="D33" s="37">
        <f>ABS($A$33-D22)/(MAX(ABS(1-$A$33),ABS($D$31-$A$33)))</f>
        <v>0</v>
      </c>
      <c r="E33" s="37">
        <f>ABS($A$33-E22)/(MAX(ABS(1-$A$33),ABS($D$31-$A$33)))</f>
        <v>0</v>
      </c>
      <c r="F33" s="37">
        <f>ABS($A$33-F22)/(MAX(ABS(1-$A$33),ABS($D$31-$A$33)))</f>
        <v>0</v>
      </c>
      <c r="G33" s="37">
        <f>ABS($A$33-G22)/(MAX(ABS(1-$A$33),ABS($D$31-$A$33)))</f>
        <v>0</v>
      </c>
      <c r="H33" s="37">
        <f t="shared" ref="H33:K33" si="17">ABS($A$33-H22)/(MAX(ABS(1-$A$33),ABS($D$31-$A$33)))</f>
        <v>0</v>
      </c>
      <c r="I33" s="37">
        <f t="shared" si="17"/>
        <v>0</v>
      </c>
      <c r="J33" s="37">
        <f t="shared" si="17"/>
        <v>0</v>
      </c>
      <c r="K33" s="37">
        <f t="shared" si="17"/>
        <v>0</v>
      </c>
    </row>
    <row r="34" spans="1:16" ht="15.6" x14ac:dyDescent="0.3">
      <c r="A34" s="9">
        <v>5</v>
      </c>
      <c r="B34" s="36">
        <f t="shared" si="16"/>
        <v>3.125E-2</v>
      </c>
      <c r="C34" s="19" t="s">
        <v>100</v>
      </c>
      <c r="D34" s="37">
        <f>ABS($A$34-D23)/(MAX(ABS(1-$A$34),ABS($D$31-$A$34)))</f>
        <v>0</v>
      </c>
      <c r="E34" s="37">
        <f>ABS($A$34-E23)/(MAX(ABS(1-$A$34),ABS($D$31-$A$34)))</f>
        <v>0</v>
      </c>
      <c r="F34" s="37">
        <f>ABS($A$34-F23)/(MAX(ABS(1-$A$34),ABS($D$31-$A$34)))</f>
        <v>0</v>
      </c>
      <c r="G34" s="37">
        <f>ABS($A$34-G23)/(MAX(ABS(1-$A$34),ABS($D$31-$A$34)))</f>
        <v>0</v>
      </c>
      <c r="H34" s="37">
        <f t="shared" ref="H34:K34" si="18">ABS($A$34-H23)/(MAX(ABS(1-$A$34),ABS($D$31-$A$34)))</f>
        <v>0</v>
      </c>
      <c r="I34" s="37">
        <f t="shared" si="18"/>
        <v>0</v>
      </c>
      <c r="J34" s="37">
        <f t="shared" si="18"/>
        <v>0</v>
      </c>
      <c r="K34" s="37">
        <f t="shared" si="18"/>
        <v>0</v>
      </c>
    </row>
    <row r="35" spans="1:16" ht="15.6" x14ac:dyDescent="0.3">
      <c r="A35" s="9">
        <v>1</v>
      </c>
      <c r="B35" s="36">
        <f t="shared" si="16"/>
        <v>0.5</v>
      </c>
      <c r="C35" s="19" t="s">
        <v>101</v>
      </c>
      <c r="D35" s="37">
        <f>ABS($A$35-D24)/(MAX(ABS(1-$A$35),ABS($D$31-$A$35)))</f>
        <v>0</v>
      </c>
      <c r="E35" s="37">
        <f>ABS($A$35-E24)/(MAX(ABS(1-$A$35),ABS($D$31-$A$35)))</f>
        <v>0</v>
      </c>
      <c r="F35" s="37">
        <f>ABS($A$35-F24)/(MAX(ABS(1-$A$35),ABS($D$31-$A$35)))</f>
        <v>0</v>
      </c>
      <c r="G35" s="37">
        <f>ABS($A$35-G24)/(MAX(ABS(1-$A$35),ABS($D$31-$A$35)))</f>
        <v>0</v>
      </c>
      <c r="H35" s="37">
        <f t="shared" ref="H35:K35" si="19">ABS($A$35-H24)/(MAX(ABS(1-$A$35),ABS($D$31-$A$35)))</f>
        <v>0</v>
      </c>
      <c r="I35" s="37">
        <f t="shared" si="19"/>
        <v>0</v>
      </c>
      <c r="J35" s="37">
        <f t="shared" si="19"/>
        <v>0</v>
      </c>
      <c r="K35" s="37">
        <f t="shared" si="19"/>
        <v>0</v>
      </c>
      <c r="L35" s="37"/>
      <c r="M35" s="37"/>
      <c r="N35" s="37"/>
      <c r="O35" s="37"/>
      <c r="P35" s="37"/>
    </row>
    <row r="36" spans="1:16" ht="15.6" x14ac:dyDescent="0.3">
      <c r="A36" s="38">
        <v>3</v>
      </c>
      <c r="B36" s="36">
        <f t="shared" si="16"/>
        <v>0.125</v>
      </c>
      <c r="C36" s="19" t="s">
        <v>102</v>
      </c>
      <c r="D36" s="37">
        <f>ABS($A$36-D25)/(MAX(ABS(1-$A$36),ABS($D$31-$A$36)))</f>
        <v>0.33333333333333331</v>
      </c>
      <c r="E36" s="37">
        <f>ABS($A$36-E25)/(MAX(ABS(1-$A$36),ABS($D$31-$A$36)))</f>
        <v>0</v>
      </c>
      <c r="F36" s="37">
        <f>ABS($A$36-F25)/(MAX(ABS(1-$A$36),ABS($D$31-$A$36)))</f>
        <v>0</v>
      </c>
      <c r="G36" s="37">
        <f>ABS($A$36-G25)/(MAX(ABS(1-$A$36),ABS($D$31-$A$36)))</f>
        <v>0</v>
      </c>
      <c r="H36" s="37">
        <f t="shared" ref="H36:K36" si="20">ABS($A$36-H25)/(MAX(ABS(1-$A$36),ABS($D$31-$A$36)))</f>
        <v>0.33333333333333331</v>
      </c>
      <c r="I36" s="37">
        <f t="shared" si="20"/>
        <v>0</v>
      </c>
      <c r="J36" s="37">
        <f t="shared" si="20"/>
        <v>0</v>
      </c>
      <c r="K36" s="37">
        <f t="shared" si="20"/>
        <v>0.33333333333333331</v>
      </c>
      <c r="L36" s="37"/>
      <c r="M36" s="37"/>
      <c r="N36" s="37"/>
      <c r="O36" s="37"/>
      <c r="P36" s="37"/>
    </row>
    <row r="37" spans="1:16" ht="16.2" thickBot="1" x14ac:dyDescent="0.35">
      <c r="A37" s="10">
        <v>2</v>
      </c>
      <c r="B37" s="36">
        <f t="shared" si="16"/>
        <v>0.25</v>
      </c>
      <c r="C37" s="19" t="s">
        <v>103</v>
      </c>
      <c r="D37" s="37">
        <f>ABS($A$37-D26)/(MAX(ABS(1-$A$37),ABS($D$31-$A$37)))</f>
        <v>0.25</v>
      </c>
      <c r="E37" s="37">
        <f>ABS($A$37-E26)/(MAX(ABS(1-$A$37),ABS($D$31-$A$37)))</f>
        <v>0</v>
      </c>
      <c r="F37" s="37">
        <f>ABS($A$37-F26)/(MAX(ABS(1-$A$37),ABS($D$31-$A$37)))</f>
        <v>0</v>
      </c>
      <c r="G37" s="37">
        <f>ABS($A$37-G26)/(MAX(ABS(1-$A$37),ABS($D$31-$A$37)))</f>
        <v>0</v>
      </c>
      <c r="H37" s="37">
        <f t="shared" ref="H37:K37" si="21">ABS($A$37-H26)/(MAX(ABS(1-$A$37),ABS($D$31-$A$37)))</f>
        <v>0.25</v>
      </c>
      <c r="I37" s="37">
        <f t="shared" si="21"/>
        <v>0</v>
      </c>
      <c r="J37" s="37">
        <f t="shared" si="21"/>
        <v>0</v>
      </c>
      <c r="K37" s="37">
        <f t="shared" si="21"/>
        <v>0.25</v>
      </c>
      <c r="L37" s="37"/>
      <c r="M37" s="37"/>
      <c r="N37" s="37"/>
      <c r="O37" s="37"/>
      <c r="P37" s="37"/>
    </row>
    <row r="38" spans="1:16" x14ac:dyDescent="0.3">
      <c r="A38" s="18"/>
      <c r="B38" s="36"/>
      <c r="C38" s="19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</row>
    <row r="39" spans="1:16" x14ac:dyDescent="0.3">
      <c r="A39" s="18"/>
      <c r="B39" s="36"/>
      <c r="C39" s="19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</row>
    <row r="40" spans="1:16" x14ac:dyDescent="0.3">
      <c r="A40" s="18"/>
      <c r="B40" s="36"/>
      <c r="C40" s="19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</row>
    <row r="41" spans="1:16" x14ac:dyDescent="0.3">
      <c r="A41" s="18"/>
      <c r="B41" s="36"/>
      <c r="C41" s="19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</row>
    <row r="42" spans="1:16" x14ac:dyDescent="0.3">
      <c r="A42" s="18"/>
      <c r="B42" s="36"/>
      <c r="C42" s="19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</row>
    <row r="43" spans="1:16" x14ac:dyDescent="0.3">
      <c r="A43" s="18"/>
      <c r="B43" s="36"/>
      <c r="C43" s="19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</row>
    <row r="44" spans="1:16" x14ac:dyDescent="0.3">
      <c r="A44" s="18"/>
      <c r="B44" s="36"/>
      <c r="C44" s="19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</row>
    <row r="45" spans="1:16" x14ac:dyDescent="0.3">
      <c r="A45" s="18"/>
      <c r="B45" s="36"/>
      <c r="C45" s="19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</row>
    <row r="46" spans="1:16" x14ac:dyDescent="0.3">
      <c r="A46" s="18"/>
      <c r="B46" s="36"/>
      <c r="C46" s="19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</row>
    <row r="47" spans="1:16" x14ac:dyDescent="0.3">
      <c r="A47" s="18"/>
      <c r="B47" s="36"/>
      <c r="C47" s="19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</row>
    <row r="48" spans="1:16" x14ac:dyDescent="0.3">
      <c r="A48" s="18"/>
      <c r="B48" s="36"/>
      <c r="C48" s="19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</row>
    <row r="49" spans="1:16" x14ac:dyDescent="0.3">
      <c r="A49" s="18"/>
      <c r="B49" s="36"/>
      <c r="C49" s="19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</row>
    <row r="50" spans="1:16" x14ac:dyDescent="0.3">
      <c r="A50" s="18"/>
      <c r="B50" s="36"/>
      <c r="C50" s="31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</row>
    <row r="51" spans="1:16" x14ac:dyDescent="0.3">
      <c r="A51" s="18"/>
      <c r="B51" s="36"/>
      <c r="C51" s="31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</row>
    <row r="52" spans="1:16" x14ac:dyDescent="0.3">
      <c r="A52" s="18"/>
      <c r="B52" s="36"/>
      <c r="C52" s="31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</row>
    <row r="53" spans="1:16" x14ac:dyDescent="0.3">
      <c r="A53" s="18"/>
      <c r="B53" s="36"/>
      <c r="C53" s="31"/>
      <c r="D53" s="37"/>
      <c r="E53" s="37"/>
      <c r="F53" s="37"/>
      <c r="G53" s="37"/>
    </row>
    <row r="54" spans="1:16" x14ac:dyDescent="0.3">
      <c r="A54" s="18"/>
      <c r="B54" s="36"/>
      <c r="C54" s="31"/>
      <c r="D54" s="37"/>
      <c r="E54" s="37"/>
      <c r="F54" s="37"/>
      <c r="G54" s="37"/>
    </row>
    <row r="55" spans="1:16" x14ac:dyDescent="0.3">
      <c r="A55" s="18"/>
      <c r="B55" s="36"/>
      <c r="C55" s="31"/>
      <c r="D55" s="37"/>
      <c r="E55" s="37"/>
      <c r="F55" s="37"/>
      <c r="G55" s="37"/>
    </row>
    <row r="56" spans="1:16" x14ac:dyDescent="0.3">
      <c r="A56" s="18"/>
      <c r="B56" s="36"/>
      <c r="C56" s="31"/>
      <c r="D56" s="37"/>
      <c r="E56" s="37"/>
      <c r="F56" s="37"/>
      <c r="G56" s="37"/>
    </row>
    <row r="57" spans="1:16" x14ac:dyDescent="0.3">
      <c r="A57" s="18"/>
      <c r="B57" s="36"/>
      <c r="C57" s="31"/>
      <c r="D57" s="37"/>
      <c r="E57" s="37"/>
      <c r="F57" s="37"/>
      <c r="G57" s="37"/>
    </row>
    <row r="58" spans="1:16" x14ac:dyDescent="0.3">
      <c r="A58" s="18"/>
      <c r="B58" s="36"/>
      <c r="C58" s="31"/>
      <c r="D58" s="37"/>
      <c r="E58" s="37"/>
      <c r="F58" s="37"/>
      <c r="G58" s="37"/>
    </row>
    <row r="1048513" spans="4:4" x14ac:dyDescent="0.3">
      <c r="D1048513" s="37">
        <f>ABS($A$52-D1048481)/(MAX(ABS(1-$A$52),ABS($D$31-$A$52)))</f>
        <v>0</v>
      </c>
    </row>
  </sheetData>
  <pageMargins left="0.7" right="0.7" top="0.75" bottom="0.75" header="0.3" footer="0.3"/>
  <pageSetup paperSize="9" orientation="portrait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048513"/>
  <sheetViews>
    <sheetView topLeftCell="A7" zoomScale="80" zoomScaleNormal="80" workbookViewId="0">
      <selection activeCell="BL33" sqref="BL33"/>
    </sheetView>
  </sheetViews>
  <sheetFormatPr defaultColWidth="9.109375" defaultRowHeight="14.4" x14ac:dyDescent="0.3"/>
  <cols>
    <col min="1" max="2" width="5.33203125" style="17" customWidth="1"/>
    <col min="3" max="3" width="9.6640625" style="17" customWidth="1"/>
    <col min="4" max="11" width="4.77734375" style="17" bestFit="1" customWidth="1"/>
    <col min="12" max="33" width="4.6640625" style="17" bestFit="1" customWidth="1"/>
    <col min="34" max="35" width="9.109375" style="17"/>
    <col min="36" max="36" width="4.109375" style="17" bestFit="1" customWidth="1"/>
    <col min="37" max="45" width="5.33203125" style="17" bestFit="1" customWidth="1"/>
    <col min="46" max="66" width="6.33203125" style="17" bestFit="1" customWidth="1"/>
    <col min="67" max="68" width="5.5546875" style="17" bestFit="1" customWidth="1"/>
    <col min="69" max="16384" width="9.109375" style="17"/>
  </cols>
  <sheetData>
    <row r="1" spans="1:68" ht="30.6" customHeight="1" x14ac:dyDescent="0.3">
      <c r="A1" s="15"/>
      <c r="B1" s="15"/>
      <c r="C1" s="2"/>
      <c r="D1" s="2" t="s">
        <v>33</v>
      </c>
      <c r="E1" s="2" t="s">
        <v>34</v>
      </c>
      <c r="F1" s="2" t="s">
        <v>35</v>
      </c>
      <c r="G1" s="2" t="s">
        <v>36</v>
      </c>
      <c r="H1" s="2" t="s">
        <v>37</v>
      </c>
      <c r="I1" s="2" t="s">
        <v>38</v>
      </c>
      <c r="J1" s="2" t="s">
        <v>39</v>
      </c>
      <c r="K1" s="2" t="s">
        <v>40</v>
      </c>
      <c r="L1" s="2" t="s">
        <v>41</v>
      </c>
      <c r="M1" s="2" t="s">
        <v>42</v>
      </c>
      <c r="N1" s="2" t="s">
        <v>53</v>
      </c>
      <c r="O1" s="2" t="s">
        <v>54</v>
      </c>
      <c r="P1" s="2" t="s">
        <v>55</v>
      </c>
      <c r="Q1" s="2" t="s">
        <v>56</v>
      </c>
      <c r="R1" s="2" t="s">
        <v>57</v>
      </c>
      <c r="S1" s="2" t="s">
        <v>58</v>
      </c>
      <c r="T1" s="2" t="s">
        <v>59</v>
      </c>
      <c r="U1" s="2" t="s">
        <v>60</v>
      </c>
      <c r="V1" s="2" t="s">
        <v>61</v>
      </c>
      <c r="W1" s="2" t="s">
        <v>62</v>
      </c>
      <c r="X1" s="2" t="s">
        <v>63</v>
      </c>
      <c r="Y1" s="2" t="s">
        <v>64</v>
      </c>
      <c r="Z1" s="2" t="s">
        <v>65</v>
      </c>
      <c r="AA1" s="2" t="s">
        <v>66</v>
      </c>
      <c r="AB1" s="2" t="s">
        <v>67</v>
      </c>
      <c r="AC1" s="2" t="s">
        <v>68</v>
      </c>
      <c r="AD1" s="2" t="s">
        <v>69</v>
      </c>
      <c r="AE1" s="2" t="s">
        <v>70</v>
      </c>
      <c r="AF1" s="2" t="s">
        <v>71</v>
      </c>
      <c r="AG1" s="2" t="s">
        <v>72</v>
      </c>
    </row>
    <row r="2" spans="1:68" x14ac:dyDescent="0.3">
      <c r="A2" s="15"/>
      <c r="B2" s="15"/>
      <c r="C2" s="2" t="s">
        <v>73</v>
      </c>
      <c r="D2" s="2">
        <v>6</v>
      </c>
      <c r="E2" s="2">
        <v>6</v>
      </c>
      <c r="F2" s="2">
        <v>6</v>
      </c>
      <c r="G2" s="2">
        <v>6</v>
      </c>
      <c r="H2" s="2">
        <v>6</v>
      </c>
      <c r="I2" s="2">
        <v>6</v>
      </c>
      <c r="J2" s="2">
        <v>6</v>
      </c>
      <c r="K2" s="2">
        <v>6</v>
      </c>
      <c r="L2" s="2">
        <v>6</v>
      </c>
      <c r="M2" s="2">
        <v>4</v>
      </c>
      <c r="N2" s="2">
        <v>6</v>
      </c>
      <c r="O2" s="2">
        <v>6</v>
      </c>
      <c r="P2" s="2">
        <v>6</v>
      </c>
      <c r="Q2" s="2">
        <v>6</v>
      </c>
      <c r="R2" s="2">
        <v>6</v>
      </c>
      <c r="S2" s="2">
        <v>6</v>
      </c>
      <c r="T2" s="2">
        <v>6</v>
      </c>
      <c r="U2" s="2">
        <v>6</v>
      </c>
      <c r="V2" s="2">
        <v>6</v>
      </c>
      <c r="W2" s="2">
        <v>6</v>
      </c>
      <c r="X2" s="2">
        <v>6</v>
      </c>
      <c r="Y2" s="2">
        <v>6</v>
      </c>
      <c r="Z2" s="2">
        <v>6</v>
      </c>
      <c r="AA2" s="2">
        <v>6</v>
      </c>
      <c r="AB2" s="2">
        <v>6</v>
      </c>
      <c r="AC2" s="2">
        <v>6</v>
      </c>
      <c r="AD2" s="2">
        <v>6</v>
      </c>
      <c r="AE2" s="2">
        <v>6</v>
      </c>
      <c r="AF2" s="2">
        <v>6</v>
      </c>
      <c r="AG2" s="2">
        <v>6</v>
      </c>
    </row>
    <row r="3" spans="1:68" x14ac:dyDescent="0.3">
      <c r="A3" s="15"/>
      <c r="B3" s="15"/>
      <c r="C3" s="2" t="s">
        <v>74</v>
      </c>
      <c r="D3" s="2">
        <v>4</v>
      </c>
      <c r="E3" s="2">
        <v>4</v>
      </c>
      <c r="F3" s="2">
        <v>3</v>
      </c>
      <c r="G3" s="2">
        <v>3</v>
      </c>
      <c r="H3" s="2">
        <v>2</v>
      </c>
      <c r="I3" s="2">
        <v>2</v>
      </c>
      <c r="J3" s="2">
        <v>1</v>
      </c>
      <c r="K3" s="2">
        <v>1</v>
      </c>
      <c r="L3" s="2">
        <v>1</v>
      </c>
      <c r="M3" s="2">
        <v>1</v>
      </c>
      <c r="N3" s="2">
        <v>4</v>
      </c>
      <c r="O3" s="2">
        <v>4</v>
      </c>
      <c r="P3" s="2">
        <v>4</v>
      </c>
      <c r="Q3" s="2">
        <v>4</v>
      </c>
      <c r="R3" s="2">
        <v>4</v>
      </c>
      <c r="S3" s="2">
        <v>4</v>
      </c>
      <c r="T3" s="2">
        <v>4</v>
      </c>
      <c r="U3" s="2">
        <v>4</v>
      </c>
      <c r="V3" s="2">
        <v>4</v>
      </c>
      <c r="W3" s="2">
        <v>4</v>
      </c>
      <c r="X3" s="2">
        <v>4</v>
      </c>
      <c r="Y3" s="2">
        <v>4</v>
      </c>
      <c r="Z3" s="2">
        <v>4</v>
      </c>
      <c r="AA3" s="2">
        <v>4</v>
      </c>
      <c r="AB3" s="2">
        <v>4</v>
      </c>
      <c r="AC3" s="2">
        <v>4</v>
      </c>
      <c r="AD3" s="2">
        <v>4</v>
      </c>
      <c r="AE3" s="2">
        <v>4</v>
      </c>
      <c r="AF3" s="2">
        <v>4</v>
      </c>
      <c r="AG3" s="2">
        <v>4</v>
      </c>
    </row>
    <row r="4" spans="1:68" x14ac:dyDescent="0.3">
      <c r="A4" s="15"/>
      <c r="B4" s="15"/>
      <c r="C4" s="2" t="s">
        <v>75</v>
      </c>
      <c r="D4" s="2">
        <v>5</v>
      </c>
      <c r="E4" s="2">
        <v>5</v>
      </c>
      <c r="F4" s="2">
        <v>5</v>
      </c>
      <c r="G4" s="2">
        <v>5</v>
      </c>
      <c r="H4" s="2">
        <v>5</v>
      </c>
      <c r="I4" s="2">
        <v>5</v>
      </c>
      <c r="J4" s="2">
        <v>5</v>
      </c>
      <c r="K4" s="2">
        <v>5</v>
      </c>
      <c r="L4" s="2">
        <v>5</v>
      </c>
      <c r="M4" s="2">
        <v>5</v>
      </c>
      <c r="N4" s="2">
        <v>5</v>
      </c>
      <c r="O4" s="2">
        <v>5</v>
      </c>
      <c r="P4" s="2">
        <v>5</v>
      </c>
      <c r="Q4" s="2">
        <v>5</v>
      </c>
      <c r="R4" s="2">
        <v>5</v>
      </c>
      <c r="S4" s="2">
        <v>5</v>
      </c>
      <c r="T4" s="2">
        <v>5</v>
      </c>
      <c r="U4" s="2">
        <v>5</v>
      </c>
      <c r="V4" s="2">
        <v>5</v>
      </c>
      <c r="W4" s="2">
        <v>5</v>
      </c>
      <c r="X4" s="2">
        <v>5</v>
      </c>
      <c r="Y4" s="2">
        <v>5</v>
      </c>
      <c r="Z4" s="2">
        <v>5</v>
      </c>
      <c r="AA4" s="2">
        <v>5</v>
      </c>
      <c r="AB4" s="2">
        <v>5</v>
      </c>
      <c r="AC4" s="2">
        <v>5</v>
      </c>
      <c r="AD4" s="2">
        <v>5</v>
      </c>
      <c r="AE4" s="2">
        <v>5</v>
      </c>
      <c r="AF4" s="2">
        <v>5</v>
      </c>
      <c r="AG4" s="2">
        <v>5</v>
      </c>
    </row>
    <row r="5" spans="1:68" x14ac:dyDescent="0.3">
      <c r="A5" s="15"/>
      <c r="B5" s="15"/>
      <c r="C5" s="2" t="s">
        <v>76</v>
      </c>
      <c r="D5" s="2">
        <v>1</v>
      </c>
      <c r="E5" s="2">
        <v>1</v>
      </c>
      <c r="F5" s="2">
        <v>1</v>
      </c>
      <c r="G5" s="2">
        <v>1</v>
      </c>
      <c r="H5" s="2">
        <v>1</v>
      </c>
      <c r="I5" s="2">
        <v>1</v>
      </c>
      <c r="J5" s="2">
        <v>2</v>
      </c>
      <c r="K5" s="2">
        <v>2</v>
      </c>
      <c r="L5" s="2">
        <v>2</v>
      </c>
      <c r="M5" s="2">
        <v>2</v>
      </c>
      <c r="N5" s="2">
        <v>1</v>
      </c>
      <c r="O5" s="2">
        <v>1</v>
      </c>
      <c r="P5" s="2">
        <v>1</v>
      </c>
      <c r="Q5" s="2">
        <v>1</v>
      </c>
      <c r="R5" s="2">
        <v>1</v>
      </c>
      <c r="S5" s="2">
        <v>1</v>
      </c>
      <c r="T5" s="2">
        <v>1</v>
      </c>
      <c r="U5" s="2">
        <v>1</v>
      </c>
      <c r="V5" s="2">
        <v>1</v>
      </c>
      <c r="W5" s="2">
        <v>1</v>
      </c>
      <c r="X5" s="2">
        <v>1</v>
      </c>
      <c r="Y5" s="2">
        <v>1</v>
      </c>
      <c r="Z5" s="2">
        <v>1</v>
      </c>
      <c r="AA5" s="2">
        <v>1</v>
      </c>
      <c r="AB5" s="2">
        <v>1</v>
      </c>
      <c r="AC5" s="2">
        <v>1</v>
      </c>
      <c r="AD5" s="2">
        <v>1</v>
      </c>
      <c r="AE5" s="2">
        <v>1</v>
      </c>
      <c r="AF5" s="2">
        <v>1</v>
      </c>
      <c r="AG5" s="2">
        <v>1</v>
      </c>
    </row>
    <row r="6" spans="1:68" x14ac:dyDescent="0.3">
      <c r="A6" s="15"/>
      <c r="B6" s="15"/>
      <c r="C6" s="2" t="s">
        <v>77</v>
      </c>
      <c r="D6" s="2">
        <v>2</v>
      </c>
      <c r="E6" s="2">
        <v>2</v>
      </c>
      <c r="F6" s="2">
        <v>2</v>
      </c>
      <c r="G6" s="2">
        <v>2</v>
      </c>
      <c r="H6" s="2">
        <v>3</v>
      </c>
      <c r="I6" s="2">
        <v>3</v>
      </c>
      <c r="J6" s="2">
        <v>3</v>
      </c>
      <c r="K6" s="2">
        <v>3</v>
      </c>
      <c r="L6" s="2">
        <v>3</v>
      </c>
      <c r="M6" s="2">
        <v>3</v>
      </c>
      <c r="N6" s="2">
        <v>2</v>
      </c>
      <c r="O6" s="2">
        <v>2</v>
      </c>
      <c r="P6" s="2">
        <v>2</v>
      </c>
      <c r="Q6" s="2">
        <v>2</v>
      </c>
      <c r="R6" s="2">
        <v>2</v>
      </c>
      <c r="S6" s="2">
        <v>2</v>
      </c>
      <c r="T6" s="2">
        <v>3</v>
      </c>
      <c r="U6" s="2">
        <v>3</v>
      </c>
      <c r="V6" s="2">
        <v>3</v>
      </c>
      <c r="W6" s="2">
        <v>3</v>
      </c>
      <c r="X6" s="2">
        <v>2</v>
      </c>
      <c r="Y6" s="2">
        <v>2</v>
      </c>
      <c r="Z6" s="2">
        <v>2</v>
      </c>
      <c r="AA6" s="2">
        <v>2</v>
      </c>
      <c r="AB6" s="2">
        <v>2</v>
      </c>
      <c r="AC6" s="2">
        <v>2</v>
      </c>
      <c r="AD6" s="2">
        <v>2</v>
      </c>
      <c r="AE6" s="2">
        <v>2</v>
      </c>
      <c r="AF6" s="2">
        <v>2</v>
      </c>
      <c r="AG6" s="2">
        <v>2</v>
      </c>
    </row>
    <row r="7" spans="1:68" x14ac:dyDescent="0.3">
      <c r="A7" s="15"/>
      <c r="B7" s="15"/>
      <c r="C7" s="2" t="s">
        <v>78</v>
      </c>
      <c r="D7" s="2">
        <v>3</v>
      </c>
      <c r="E7" s="2">
        <v>3</v>
      </c>
      <c r="F7" s="2">
        <v>4</v>
      </c>
      <c r="G7" s="2">
        <v>4</v>
      </c>
      <c r="H7" s="2">
        <v>4</v>
      </c>
      <c r="I7" s="2">
        <v>4</v>
      </c>
      <c r="J7" s="2">
        <v>4</v>
      </c>
      <c r="K7" s="2">
        <v>4</v>
      </c>
      <c r="L7" s="2">
        <v>4</v>
      </c>
      <c r="M7" s="2">
        <v>6</v>
      </c>
      <c r="N7" s="2">
        <v>3</v>
      </c>
      <c r="O7" s="2">
        <v>3</v>
      </c>
      <c r="P7" s="2">
        <v>3</v>
      </c>
      <c r="Q7" s="2">
        <v>3</v>
      </c>
      <c r="R7" s="2">
        <v>3</v>
      </c>
      <c r="S7" s="2">
        <v>2</v>
      </c>
      <c r="T7" s="2">
        <v>2</v>
      </c>
      <c r="U7" s="2">
        <v>2</v>
      </c>
      <c r="V7" s="2">
        <v>2</v>
      </c>
      <c r="W7" s="2">
        <v>2</v>
      </c>
      <c r="X7" s="2">
        <v>3</v>
      </c>
      <c r="Y7" s="2">
        <v>3</v>
      </c>
      <c r="Z7" s="2">
        <v>3</v>
      </c>
      <c r="AA7" s="2">
        <v>3</v>
      </c>
      <c r="AB7" s="2">
        <v>3</v>
      </c>
      <c r="AC7" s="2">
        <v>3</v>
      </c>
      <c r="AD7" s="2">
        <v>3</v>
      </c>
      <c r="AE7" s="2">
        <v>3</v>
      </c>
      <c r="AF7" s="2">
        <v>3</v>
      </c>
      <c r="AG7" s="2">
        <v>3</v>
      </c>
    </row>
    <row r="8" spans="1:68" x14ac:dyDescent="0.3">
      <c r="A8" s="15"/>
      <c r="B8" s="15"/>
      <c r="C8" s="19"/>
      <c r="D8" s="20"/>
      <c r="E8" s="21"/>
      <c r="F8" s="22"/>
      <c r="G8" s="23"/>
      <c r="Q8" s="6"/>
      <c r="R8" s="25"/>
      <c r="S8" s="25"/>
      <c r="T8" s="25"/>
      <c r="U8" s="25"/>
      <c r="V8" s="25"/>
      <c r="W8" s="25"/>
      <c r="X8" s="25"/>
      <c r="Y8" s="25"/>
      <c r="Z8" s="40"/>
    </row>
    <row r="9" spans="1:68" x14ac:dyDescent="0.3">
      <c r="A9" s="15"/>
      <c r="B9" s="15"/>
      <c r="C9" s="24" t="s">
        <v>104</v>
      </c>
      <c r="D9" s="25">
        <f>1-D11</f>
        <v>1</v>
      </c>
      <c r="E9" s="25">
        <f>1-E11</f>
        <v>1</v>
      </c>
      <c r="F9" s="25">
        <f>1-F11</f>
        <v>0.94285714285714284</v>
      </c>
      <c r="G9" s="25">
        <f>1-G11</f>
        <v>0.94285714285714284</v>
      </c>
      <c r="H9" s="25">
        <f t="shared" ref="H9:O9" si="0">1-H11</f>
        <v>0.82857142857142851</v>
      </c>
      <c r="I9" s="25">
        <f t="shared" si="0"/>
        <v>0.82857142857142851</v>
      </c>
      <c r="J9" s="25">
        <f t="shared" si="0"/>
        <v>0.65714285714285714</v>
      </c>
      <c r="K9" s="25">
        <f t="shared" si="0"/>
        <v>0.65714285714285714</v>
      </c>
      <c r="L9" s="25">
        <f t="shared" si="0"/>
        <v>0.65714285714285714</v>
      </c>
      <c r="M9" s="25">
        <f t="shared" si="0"/>
        <v>0.31428571428571428</v>
      </c>
      <c r="N9" s="25">
        <f t="shared" si="0"/>
        <v>1</v>
      </c>
      <c r="O9" s="25">
        <f t="shared" si="0"/>
        <v>1</v>
      </c>
      <c r="P9" s="25">
        <f t="shared" ref="P9:AG9" si="1">1-P11</f>
        <v>1</v>
      </c>
      <c r="Q9" s="25">
        <f t="shared" si="1"/>
        <v>1</v>
      </c>
      <c r="R9" s="25">
        <f t="shared" si="1"/>
        <v>1</v>
      </c>
      <c r="S9" s="25">
        <f t="shared" si="1"/>
        <v>0.97142857142857142</v>
      </c>
      <c r="T9" s="25">
        <f t="shared" si="1"/>
        <v>0.94285714285714284</v>
      </c>
      <c r="U9" s="25">
        <f t="shared" si="1"/>
        <v>0.94285714285714284</v>
      </c>
      <c r="V9" s="25">
        <f t="shared" si="1"/>
        <v>0.94285714285714284</v>
      </c>
      <c r="W9" s="25">
        <f t="shared" si="1"/>
        <v>0.94285714285714284</v>
      </c>
      <c r="X9" s="25">
        <f t="shared" si="1"/>
        <v>1</v>
      </c>
      <c r="Y9" s="25">
        <f t="shared" si="1"/>
        <v>1</v>
      </c>
      <c r="Z9" s="25">
        <f t="shared" si="1"/>
        <v>1</v>
      </c>
      <c r="AA9" s="25">
        <f t="shared" si="1"/>
        <v>1</v>
      </c>
      <c r="AB9" s="25">
        <f t="shared" si="1"/>
        <v>1</v>
      </c>
      <c r="AC9" s="25">
        <f t="shared" si="1"/>
        <v>1</v>
      </c>
      <c r="AD9" s="25">
        <f t="shared" si="1"/>
        <v>1</v>
      </c>
      <c r="AE9" s="25">
        <f t="shared" si="1"/>
        <v>1</v>
      </c>
      <c r="AF9" s="25">
        <f t="shared" si="1"/>
        <v>1</v>
      </c>
      <c r="AG9" s="25">
        <f t="shared" si="1"/>
        <v>1</v>
      </c>
    </row>
    <row r="10" spans="1:68" x14ac:dyDescent="0.3">
      <c r="A10" s="15"/>
      <c r="B10" s="15"/>
      <c r="C10" s="26"/>
      <c r="D10" s="26"/>
      <c r="E10" s="26"/>
      <c r="F10" s="26"/>
      <c r="G10" s="26"/>
      <c r="L10" s="26"/>
      <c r="M10" s="26"/>
      <c r="N10" s="26"/>
      <c r="O10" s="26"/>
      <c r="T10" s="26"/>
      <c r="U10" s="26"/>
      <c r="V10" s="26"/>
      <c r="W10" s="26"/>
      <c r="AB10" s="26"/>
      <c r="AC10" s="26"/>
      <c r="AD10" s="26"/>
      <c r="AE10" s="26"/>
    </row>
    <row r="11" spans="1:68" x14ac:dyDescent="0.3">
      <c r="A11" s="15"/>
      <c r="B11" s="15"/>
      <c r="C11" s="26"/>
      <c r="D11" s="27">
        <f>(6*SUM(D13:D18))/D12</f>
        <v>0</v>
      </c>
      <c r="E11" s="27">
        <f>(6*SUM(E13:E18))/E12</f>
        <v>0</v>
      </c>
      <c r="F11" s="27">
        <f>(6*SUM(F13:F18))/F12</f>
        <v>5.7142857142857141E-2</v>
      </c>
      <c r="G11" s="27">
        <f>(6*SUM(G13:G18))/G12</f>
        <v>5.7142857142857141E-2</v>
      </c>
      <c r="H11" s="27">
        <f t="shared" ref="H11:O11" si="2">(6*SUM(H13:H18))/H12</f>
        <v>0.17142857142857143</v>
      </c>
      <c r="I11" s="27">
        <f t="shared" si="2"/>
        <v>0.17142857142857143</v>
      </c>
      <c r="J11" s="27">
        <f t="shared" si="2"/>
        <v>0.34285714285714286</v>
      </c>
      <c r="K11" s="27">
        <f t="shared" si="2"/>
        <v>0.34285714285714286</v>
      </c>
      <c r="L11" s="27">
        <f>(6*SUM(L13:L18))/L12</f>
        <v>0.34285714285714286</v>
      </c>
      <c r="M11" s="27">
        <f t="shared" si="2"/>
        <v>0.68571428571428572</v>
      </c>
      <c r="N11" s="27">
        <f t="shared" si="2"/>
        <v>0</v>
      </c>
      <c r="O11" s="27">
        <f t="shared" si="2"/>
        <v>0</v>
      </c>
      <c r="P11" s="27">
        <f t="shared" ref="P11" si="3">(6*SUM(P13:P18))/P12</f>
        <v>0</v>
      </c>
      <c r="Q11" s="27">
        <f t="shared" ref="Q11" si="4">(6*SUM(Q13:Q18))/Q12</f>
        <v>0</v>
      </c>
      <c r="R11" s="27">
        <f t="shared" ref="R11" si="5">(6*SUM(R13:R18))/R12</f>
        <v>0</v>
      </c>
      <c r="S11" s="27">
        <f t="shared" ref="S11:W11" si="6">(6*SUM(S13:S18))/S12</f>
        <v>2.8571428571428571E-2</v>
      </c>
      <c r="T11" s="27">
        <f t="shared" si="6"/>
        <v>5.7142857142857141E-2</v>
      </c>
      <c r="U11" s="27">
        <f t="shared" si="6"/>
        <v>5.7142857142857141E-2</v>
      </c>
      <c r="V11" s="27">
        <f t="shared" si="6"/>
        <v>5.7142857142857141E-2</v>
      </c>
      <c r="W11" s="27">
        <f t="shared" si="6"/>
        <v>5.7142857142857141E-2</v>
      </c>
      <c r="X11" s="27">
        <f t="shared" ref="X11" si="7">(6*SUM(X13:X18))/X12</f>
        <v>0</v>
      </c>
      <c r="Y11" s="27">
        <f t="shared" ref="Y11" si="8">(6*SUM(Y13:Y18))/Y12</f>
        <v>0</v>
      </c>
      <c r="Z11" s="27">
        <f t="shared" ref="Z11" si="9">(6*SUM(Z13:Z18))/Z12</f>
        <v>0</v>
      </c>
      <c r="AA11" s="27">
        <f t="shared" ref="AA11:AE11" si="10">(6*SUM(AA13:AA18))/AA12</f>
        <v>0</v>
      </c>
      <c r="AB11" s="27">
        <f t="shared" si="10"/>
        <v>0</v>
      </c>
      <c r="AC11" s="27">
        <f t="shared" si="10"/>
        <v>0</v>
      </c>
      <c r="AD11" s="27">
        <f t="shared" si="10"/>
        <v>0</v>
      </c>
      <c r="AE11" s="27">
        <f t="shared" si="10"/>
        <v>0</v>
      </c>
      <c r="AF11" s="27">
        <f t="shared" ref="AF11" si="11">(6*SUM(AF13:AF18))/AF12</f>
        <v>0</v>
      </c>
      <c r="AG11" s="27">
        <f t="shared" ref="AG11" si="12">(6*SUM(AG13:AG18))/AG12</f>
        <v>0</v>
      </c>
      <c r="AK11" s="42" t="s">
        <v>108</v>
      </c>
      <c r="AL11" s="42" t="s">
        <v>109</v>
      </c>
      <c r="AM11" s="42" t="s">
        <v>110</v>
      </c>
      <c r="AN11" s="42" t="s">
        <v>111</v>
      </c>
      <c r="AO11" s="42" t="s">
        <v>112</v>
      </c>
      <c r="AP11" s="42" t="s">
        <v>113</v>
      </c>
      <c r="AQ11" s="42" t="s">
        <v>114</v>
      </c>
      <c r="AR11" s="42" t="s">
        <v>115</v>
      </c>
      <c r="AS11" s="42" t="s">
        <v>116</v>
      </c>
      <c r="AT11" s="42" t="s">
        <v>117</v>
      </c>
      <c r="AU11" s="42" t="s">
        <v>118</v>
      </c>
      <c r="AV11" s="42" t="s">
        <v>119</v>
      </c>
      <c r="AW11" s="42" t="s">
        <v>120</v>
      </c>
      <c r="AX11" s="42" t="s">
        <v>121</v>
      </c>
      <c r="AY11" s="42" t="s">
        <v>122</v>
      </c>
      <c r="AZ11" s="42" t="s">
        <v>123</v>
      </c>
      <c r="BA11" s="42" t="s">
        <v>124</v>
      </c>
      <c r="BB11" s="42" t="s">
        <v>125</v>
      </c>
      <c r="BC11" s="42" t="s">
        <v>126</v>
      </c>
      <c r="BD11" s="42" t="s">
        <v>127</v>
      </c>
      <c r="BE11" s="42" t="s">
        <v>128</v>
      </c>
      <c r="BF11" s="42" t="s">
        <v>129</v>
      </c>
      <c r="BG11" s="42" t="s">
        <v>130</v>
      </c>
      <c r="BH11" s="42" t="s">
        <v>131</v>
      </c>
      <c r="BI11" s="42" t="s">
        <v>132</v>
      </c>
      <c r="BJ11" s="42" t="s">
        <v>133</v>
      </c>
      <c r="BK11" s="42" t="s">
        <v>134</v>
      </c>
      <c r="BL11" s="42" t="s">
        <v>135</v>
      </c>
      <c r="BM11" s="42" t="s">
        <v>136</v>
      </c>
      <c r="BN11" s="42" t="s">
        <v>137</v>
      </c>
      <c r="BO11" s="41" t="s">
        <v>105</v>
      </c>
      <c r="BP11" s="43" t="s">
        <v>138</v>
      </c>
    </row>
    <row r="12" spans="1:68" x14ac:dyDescent="0.3">
      <c r="A12" s="28"/>
      <c r="B12" s="28"/>
      <c r="C12" s="26"/>
      <c r="D12" s="29">
        <f>6*(6*6-1)</f>
        <v>210</v>
      </c>
      <c r="E12" s="29">
        <f t="shared" ref="E12:AG12" si="13">6*(6*6-1)</f>
        <v>210</v>
      </c>
      <c r="F12" s="29">
        <f t="shared" si="13"/>
        <v>210</v>
      </c>
      <c r="G12" s="29">
        <f t="shared" si="13"/>
        <v>210</v>
      </c>
      <c r="H12" s="29">
        <f t="shared" si="13"/>
        <v>210</v>
      </c>
      <c r="I12" s="29">
        <f t="shared" si="13"/>
        <v>210</v>
      </c>
      <c r="J12" s="29">
        <f t="shared" si="13"/>
        <v>210</v>
      </c>
      <c r="K12" s="29">
        <f t="shared" si="13"/>
        <v>210</v>
      </c>
      <c r="L12" s="29">
        <f t="shared" si="13"/>
        <v>210</v>
      </c>
      <c r="M12" s="29">
        <f t="shared" si="13"/>
        <v>210</v>
      </c>
      <c r="N12" s="29">
        <f t="shared" si="13"/>
        <v>210</v>
      </c>
      <c r="O12" s="29">
        <f t="shared" si="13"/>
        <v>210</v>
      </c>
      <c r="P12" s="29">
        <f t="shared" si="13"/>
        <v>210</v>
      </c>
      <c r="Q12" s="29">
        <f t="shared" si="13"/>
        <v>210</v>
      </c>
      <c r="R12" s="29">
        <f t="shared" si="13"/>
        <v>210</v>
      </c>
      <c r="S12" s="29">
        <f t="shared" si="13"/>
        <v>210</v>
      </c>
      <c r="T12" s="29">
        <f t="shared" si="13"/>
        <v>210</v>
      </c>
      <c r="U12" s="29">
        <f t="shared" si="13"/>
        <v>210</v>
      </c>
      <c r="V12" s="29">
        <f t="shared" si="13"/>
        <v>210</v>
      </c>
      <c r="W12" s="29">
        <f t="shared" si="13"/>
        <v>210</v>
      </c>
      <c r="X12" s="29">
        <f t="shared" si="13"/>
        <v>210</v>
      </c>
      <c r="Y12" s="29">
        <f t="shared" si="13"/>
        <v>210</v>
      </c>
      <c r="Z12" s="29">
        <f t="shared" si="13"/>
        <v>210</v>
      </c>
      <c r="AA12" s="29">
        <f t="shared" si="13"/>
        <v>210</v>
      </c>
      <c r="AB12" s="29">
        <f t="shared" si="13"/>
        <v>210</v>
      </c>
      <c r="AC12" s="29">
        <f t="shared" si="13"/>
        <v>210</v>
      </c>
      <c r="AD12" s="29">
        <f t="shared" si="13"/>
        <v>210</v>
      </c>
      <c r="AE12" s="29">
        <f t="shared" si="13"/>
        <v>210</v>
      </c>
      <c r="AF12" s="29">
        <f t="shared" si="13"/>
        <v>210</v>
      </c>
      <c r="AG12" s="29">
        <f t="shared" si="13"/>
        <v>210</v>
      </c>
      <c r="AJ12" s="17" t="s">
        <v>106</v>
      </c>
      <c r="AK12" s="25">
        <v>1</v>
      </c>
      <c r="AL12" s="25">
        <v>1</v>
      </c>
      <c r="AM12" s="25">
        <v>0.94285714285714284</v>
      </c>
      <c r="AN12" s="25">
        <v>0.94285714285714284</v>
      </c>
      <c r="AO12" s="25">
        <v>0.82857142857142851</v>
      </c>
      <c r="AP12" s="25">
        <v>0.82857142857142851</v>
      </c>
      <c r="AQ12" s="25">
        <v>0.65714285714285714</v>
      </c>
      <c r="AR12" s="25">
        <v>0.65714285714285714</v>
      </c>
      <c r="AS12" s="25">
        <v>0.65714285714285714</v>
      </c>
      <c r="AT12" s="25">
        <v>0.31428571428571428</v>
      </c>
      <c r="AU12" s="25">
        <v>1</v>
      </c>
      <c r="AV12" s="25">
        <v>1</v>
      </c>
      <c r="AW12" s="25">
        <v>1</v>
      </c>
      <c r="AX12" s="25">
        <v>1</v>
      </c>
      <c r="AY12" s="25">
        <v>1</v>
      </c>
      <c r="AZ12" s="25">
        <v>0.97142857142857142</v>
      </c>
      <c r="BA12" s="25">
        <v>0.94285714285714284</v>
      </c>
      <c r="BB12" s="25">
        <v>0.94285714285714284</v>
      </c>
      <c r="BC12" s="25">
        <v>0.94285714285714284</v>
      </c>
      <c r="BD12" s="25">
        <v>0.94285714285714284</v>
      </c>
      <c r="BE12" s="25">
        <v>1</v>
      </c>
      <c r="BF12" s="25">
        <v>1</v>
      </c>
      <c r="BG12" s="25">
        <v>1</v>
      </c>
      <c r="BH12" s="25">
        <v>1</v>
      </c>
      <c r="BI12" s="25">
        <v>1</v>
      </c>
      <c r="BJ12" s="25">
        <v>1</v>
      </c>
      <c r="BK12" s="25">
        <v>1</v>
      </c>
      <c r="BL12" s="25">
        <v>1</v>
      </c>
      <c r="BM12" s="25">
        <v>1</v>
      </c>
      <c r="BN12" s="25">
        <v>1</v>
      </c>
      <c r="BO12" s="33">
        <f>AVERAGE(AK12:BN12)</f>
        <v>0.91904761904761911</v>
      </c>
      <c r="BP12" s="33">
        <f>MIN(AK12:BN12)</f>
        <v>0.31428571428571428</v>
      </c>
    </row>
    <row r="13" spans="1:68" x14ac:dyDescent="0.3">
      <c r="A13" s="2">
        <v>6</v>
      </c>
      <c r="B13" s="30"/>
      <c r="C13" s="31" t="s">
        <v>98</v>
      </c>
      <c r="D13" s="32">
        <f>POWER($A$13-D2,2)</f>
        <v>0</v>
      </c>
      <c r="E13" s="32">
        <f>POWER($A$13-E2,2)</f>
        <v>0</v>
      </c>
      <c r="F13" s="32">
        <f>POWER($A$13-F2,2)</f>
        <v>0</v>
      </c>
      <c r="G13" s="32">
        <f>POWER($A$13-G2,2)</f>
        <v>0</v>
      </c>
      <c r="H13" s="32">
        <f t="shared" ref="H13:O13" si="14">POWER($A$13-H2,2)</f>
        <v>0</v>
      </c>
      <c r="I13" s="32">
        <f t="shared" si="14"/>
        <v>0</v>
      </c>
      <c r="J13" s="32">
        <f t="shared" si="14"/>
        <v>0</v>
      </c>
      <c r="K13" s="32">
        <f t="shared" si="14"/>
        <v>0</v>
      </c>
      <c r="L13" s="32">
        <f t="shared" si="14"/>
        <v>0</v>
      </c>
      <c r="M13" s="32">
        <f t="shared" si="14"/>
        <v>4</v>
      </c>
      <c r="N13" s="32">
        <f t="shared" si="14"/>
        <v>0</v>
      </c>
      <c r="O13" s="32">
        <f t="shared" si="14"/>
        <v>0</v>
      </c>
      <c r="P13" s="32">
        <f t="shared" ref="P13:AG13" si="15">POWER($A$13-P2,2)</f>
        <v>0</v>
      </c>
      <c r="Q13" s="32">
        <f t="shared" si="15"/>
        <v>0</v>
      </c>
      <c r="R13" s="32">
        <f t="shared" si="15"/>
        <v>0</v>
      </c>
      <c r="S13" s="32">
        <f t="shared" si="15"/>
        <v>0</v>
      </c>
      <c r="T13" s="32">
        <f t="shared" si="15"/>
        <v>0</v>
      </c>
      <c r="U13" s="32">
        <f t="shared" si="15"/>
        <v>0</v>
      </c>
      <c r="V13" s="32">
        <f t="shared" si="15"/>
        <v>0</v>
      </c>
      <c r="W13" s="32">
        <f t="shared" si="15"/>
        <v>0</v>
      </c>
      <c r="X13" s="32">
        <f t="shared" si="15"/>
        <v>0</v>
      </c>
      <c r="Y13" s="32">
        <f t="shared" si="15"/>
        <v>0</v>
      </c>
      <c r="Z13" s="32">
        <f t="shared" si="15"/>
        <v>0</v>
      </c>
      <c r="AA13" s="32">
        <f t="shared" si="15"/>
        <v>0</v>
      </c>
      <c r="AB13" s="32">
        <f t="shared" si="15"/>
        <v>0</v>
      </c>
      <c r="AC13" s="32">
        <f t="shared" si="15"/>
        <v>0</v>
      </c>
      <c r="AD13" s="32">
        <f t="shared" si="15"/>
        <v>0</v>
      </c>
      <c r="AE13" s="32">
        <f t="shared" si="15"/>
        <v>0</v>
      </c>
      <c r="AF13" s="32">
        <f t="shared" si="15"/>
        <v>0</v>
      </c>
      <c r="AG13" s="32">
        <f t="shared" si="15"/>
        <v>0</v>
      </c>
      <c r="AJ13" s="17" t="s">
        <v>107</v>
      </c>
      <c r="AK13" s="25">
        <v>1</v>
      </c>
      <c r="AL13" s="25">
        <v>1</v>
      </c>
      <c r="AM13" s="25">
        <v>0.9375</v>
      </c>
      <c r="AN13" s="25">
        <v>0.9375</v>
      </c>
      <c r="AO13" s="25">
        <v>0.85416666666666674</v>
      </c>
      <c r="AP13" s="25">
        <v>0.85416666666666674</v>
      </c>
      <c r="AQ13" s="25">
        <v>0.73333333333333339</v>
      </c>
      <c r="AR13" s="25">
        <v>0.73333333333333339</v>
      </c>
      <c r="AS13" s="25">
        <v>0.73333333333333339</v>
      </c>
      <c r="AT13" s="25">
        <v>0.64375000000000004</v>
      </c>
      <c r="AU13" s="25">
        <v>1</v>
      </c>
      <c r="AV13" s="25">
        <v>1</v>
      </c>
      <c r="AW13" s="25">
        <v>1</v>
      </c>
      <c r="AX13" s="25">
        <v>1</v>
      </c>
      <c r="AY13" s="25">
        <v>1</v>
      </c>
      <c r="AZ13" s="25">
        <v>0.95833333333333337</v>
      </c>
      <c r="BA13" s="25">
        <v>0.89583333333333337</v>
      </c>
      <c r="BB13" s="25">
        <v>0.89583333333333337</v>
      </c>
      <c r="BC13" s="25">
        <v>0.89583333333333337</v>
      </c>
      <c r="BD13" s="25">
        <v>0.89583333333333337</v>
      </c>
      <c r="BE13" s="25">
        <v>1</v>
      </c>
      <c r="BF13" s="25">
        <v>1</v>
      </c>
      <c r="BG13" s="25">
        <v>1</v>
      </c>
      <c r="BH13" s="25">
        <v>1</v>
      </c>
      <c r="BI13" s="25">
        <v>1</v>
      </c>
      <c r="BJ13" s="25">
        <v>1</v>
      </c>
      <c r="BK13" s="25">
        <v>1</v>
      </c>
      <c r="BL13" s="25">
        <v>1</v>
      </c>
      <c r="BM13" s="25">
        <v>1</v>
      </c>
      <c r="BN13" s="25">
        <v>1</v>
      </c>
      <c r="BO13" s="33">
        <f>AVERAGE(AK13:BN13)</f>
        <v>0.93229166666666663</v>
      </c>
      <c r="BP13" s="33">
        <f>MIN(AK13:BN13)</f>
        <v>0.64375000000000004</v>
      </c>
    </row>
    <row r="14" spans="1:68" x14ac:dyDescent="0.3">
      <c r="A14" s="2">
        <v>4</v>
      </c>
      <c r="B14" s="30"/>
      <c r="C14" s="31" t="s">
        <v>99</v>
      </c>
      <c r="D14" s="32">
        <f>POWER($A$14-D3,2)</f>
        <v>0</v>
      </c>
      <c r="E14" s="32">
        <f>POWER($A$14-E3,2)</f>
        <v>0</v>
      </c>
      <c r="F14" s="32">
        <f>POWER($A$14-F3,2)</f>
        <v>1</v>
      </c>
      <c r="G14" s="32">
        <f>POWER($A$14-G3,2)</f>
        <v>1</v>
      </c>
      <c r="H14" s="32">
        <f t="shared" ref="H14:O14" si="16">POWER($A$14-H3,2)</f>
        <v>4</v>
      </c>
      <c r="I14" s="32">
        <f t="shared" si="16"/>
        <v>4</v>
      </c>
      <c r="J14" s="32">
        <f t="shared" si="16"/>
        <v>9</v>
      </c>
      <c r="K14" s="32">
        <f t="shared" si="16"/>
        <v>9</v>
      </c>
      <c r="L14" s="32">
        <f t="shared" si="16"/>
        <v>9</v>
      </c>
      <c r="M14" s="32">
        <f t="shared" si="16"/>
        <v>9</v>
      </c>
      <c r="N14" s="32">
        <f t="shared" si="16"/>
        <v>0</v>
      </c>
      <c r="O14" s="32">
        <f t="shared" si="16"/>
        <v>0</v>
      </c>
      <c r="P14" s="32">
        <f t="shared" ref="P14:AG14" si="17">POWER($A$14-P3,2)</f>
        <v>0</v>
      </c>
      <c r="Q14" s="32">
        <f t="shared" si="17"/>
        <v>0</v>
      </c>
      <c r="R14" s="32">
        <f t="shared" si="17"/>
        <v>0</v>
      </c>
      <c r="S14" s="32">
        <f t="shared" si="17"/>
        <v>0</v>
      </c>
      <c r="T14" s="32">
        <f t="shared" si="17"/>
        <v>0</v>
      </c>
      <c r="U14" s="32">
        <f t="shared" si="17"/>
        <v>0</v>
      </c>
      <c r="V14" s="32">
        <f t="shared" si="17"/>
        <v>0</v>
      </c>
      <c r="W14" s="32">
        <f t="shared" si="17"/>
        <v>0</v>
      </c>
      <c r="X14" s="32">
        <f t="shared" si="17"/>
        <v>0</v>
      </c>
      <c r="Y14" s="32">
        <f t="shared" si="17"/>
        <v>0</v>
      </c>
      <c r="Z14" s="32">
        <f t="shared" si="17"/>
        <v>0</v>
      </c>
      <c r="AA14" s="32">
        <f t="shared" si="17"/>
        <v>0</v>
      </c>
      <c r="AB14" s="32">
        <f t="shared" si="17"/>
        <v>0</v>
      </c>
      <c r="AC14" s="32">
        <f t="shared" si="17"/>
        <v>0</v>
      </c>
      <c r="AD14" s="32">
        <f t="shared" si="17"/>
        <v>0</v>
      </c>
      <c r="AE14" s="32">
        <f t="shared" si="17"/>
        <v>0</v>
      </c>
      <c r="AF14" s="32">
        <f t="shared" si="17"/>
        <v>0</v>
      </c>
      <c r="AG14" s="32">
        <f t="shared" si="17"/>
        <v>0</v>
      </c>
    </row>
    <row r="15" spans="1:68" x14ac:dyDescent="0.3">
      <c r="A15" s="2">
        <v>5</v>
      </c>
      <c r="B15" s="30"/>
      <c r="C15" s="31" t="s">
        <v>100</v>
      </c>
      <c r="D15" s="32">
        <f>POWER($A$15-D4,2)</f>
        <v>0</v>
      </c>
      <c r="E15" s="32">
        <f>POWER($A$15-E4,2)</f>
        <v>0</v>
      </c>
      <c r="F15" s="32">
        <f>POWER($A$15-F4,2)</f>
        <v>0</v>
      </c>
      <c r="G15" s="32">
        <f>POWER($A$15-G4,2)</f>
        <v>0</v>
      </c>
      <c r="H15" s="32">
        <f t="shared" ref="H15:O15" si="18">POWER($A$15-H4,2)</f>
        <v>0</v>
      </c>
      <c r="I15" s="32">
        <f t="shared" si="18"/>
        <v>0</v>
      </c>
      <c r="J15" s="32">
        <f t="shared" si="18"/>
        <v>0</v>
      </c>
      <c r="K15" s="32">
        <f t="shared" si="18"/>
        <v>0</v>
      </c>
      <c r="L15" s="32">
        <f t="shared" si="18"/>
        <v>0</v>
      </c>
      <c r="M15" s="32">
        <f t="shared" si="18"/>
        <v>0</v>
      </c>
      <c r="N15" s="32">
        <f t="shared" si="18"/>
        <v>0</v>
      </c>
      <c r="O15" s="32">
        <f t="shared" si="18"/>
        <v>0</v>
      </c>
      <c r="P15" s="32">
        <f t="shared" ref="P15:AG15" si="19">POWER($A$15-P4,2)</f>
        <v>0</v>
      </c>
      <c r="Q15" s="32">
        <f t="shared" si="19"/>
        <v>0</v>
      </c>
      <c r="R15" s="32">
        <f t="shared" si="19"/>
        <v>0</v>
      </c>
      <c r="S15" s="32">
        <f t="shared" si="19"/>
        <v>0</v>
      </c>
      <c r="T15" s="32">
        <f t="shared" si="19"/>
        <v>0</v>
      </c>
      <c r="U15" s="32">
        <f t="shared" si="19"/>
        <v>0</v>
      </c>
      <c r="V15" s="32">
        <f t="shared" si="19"/>
        <v>0</v>
      </c>
      <c r="W15" s="32">
        <f t="shared" si="19"/>
        <v>0</v>
      </c>
      <c r="X15" s="32">
        <f t="shared" si="19"/>
        <v>0</v>
      </c>
      <c r="Y15" s="32">
        <f t="shared" si="19"/>
        <v>0</v>
      </c>
      <c r="Z15" s="32">
        <f t="shared" si="19"/>
        <v>0</v>
      </c>
      <c r="AA15" s="32">
        <f t="shared" si="19"/>
        <v>0</v>
      </c>
      <c r="AB15" s="32">
        <f t="shared" si="19"/>
        <v>0</v>
      </c>
      <c r="AC15" s="32">
        <f t="shared" si="19"/>
        <v>0</v>
      </c>
      <c r="AD15" s="32">
        <f t="shared" si="19"/>
        <v>0</v>
      </c>
      <c r="AE15" s="32">
        <f t="shared" si="19"/>
        <v>0</v>
      </c>
      <c r="AF15" s="32">
        <f t="shared" si="19"/>
        <v>0</v>
      </c>
      <c r="AG15" s="32">
        <f t="shared" si="19"/>
        <v>0</v>
      </c>
    </row>
    <row r="16" spans="1:68" x14ac:dyDescent="0.3">
      <c r="A16" s="2">
        <v>1</v>
      </c>
      <c r="B16" s="30"/>
      <c r="C16" s="31" t="s">
        <v>101</v>
      </c>
      <c r="D16" s="32">
        <f>POWER($A$16-D5,2)</f>
        <v>0</v>
      </c>
      <c r="E16" s="32">
        <f>POWER($A$16-E5,2)</f>
        <v>0</v>
      </c>
      <c r="F16" s="32">
        <f>POWER($A$16-F5,2)</f>
        <v>0</v>
      </c>
      <c r="G16" s="32">
        <f>POWER($A$16-G5,2)</f>
        <v>0</v>
      </c>
      <c r="H16" s="32">
        <f t="shared" ref="H16:O16" si="20">POWER($A$16-H5,2)</f>
        <v>0</v>
      </c>
      <c r="I16" s="32">
        <f t="shared" si="20"/>
        <v>0</v>
      </c>
      <c r="J16" s="32">
        <f t="shared" si="20"/>
        <v>1</v>
      </c>
      <c r="K16" s="32">
        <f t="shared" si="20"/>
        <v>1</v>
      </c>
      <c r="L16" s="32">
        <f t="shared" si="20"/>
        <v>1</v>
      </c>
      <c r="M16" s="32">
        <f t="shared" si="20"/>
        <v>1</v>
      </c>
      <c r="N16" s="32">
        <f t="shared" si="20"/>
        <v>0</v>
      </c>
      <c r="O16" s="32">
        <f t="shared" si="20"/>
        <v>0</v>
      </c>
      <c r="P16" s="32">
        <f t="shared" ref="P16:AG16" si="21">POWER($A$16-P5,2)</f>
        <v>0</v>
      </c>
      <c r="Q16" s="32">
        <f t="shared" si="21"/>
        <v>0</v>
      </c>
      <c r="R16" s="32">
        <f t="shared" si="21"/>
        <v>0</v>
      </c>
      <c r="S16" s="32">
        <f t="shared" si="21"/>
        <v>0</v>
      </c>
      <c r="T16" s="32">
        <f t="shared" si="21"/>
        <v>0</v>
      </c>
      <c r="U16" s="32">
        <f t="shared" si="21"/>
        <v>0</v>
      </c>
      <c r="V16" s="32">
        <f t="shared" si="21"/>
        <v>0</v>
      </c>
      <c r="W16" s="32">
        <f t="shared" si="21"/>
        <v>0</v>
      </c>
      <c r="X16" s="32">
        <f t="shared" si="21"/>
        <v>0</v>
      </c>
      <c r="Y16" s="32">
        <f t="shared" si="21"/>
        <v>0</v>
      </c>
      <c r="Z16" s="32">
        <f t="shared" si="21"/>
        <v>0</v>
      </c>
      <c r="AA16" s="32">
        <f t="shared" si="21"/>
        <v>0</v>
      </c>
      <c r="AB16" s="32">
        <f t="shared" si="21"/>
        <v>0</v>
      </c>
      <c r="AC16" s="32">
        <f t="shared" si="21"/>
        <v>0</v>
      </c>
      <c r="AD16" s="32">
        <f t="shared" si="21"/>
        <v>0</v>
      </c>
      <c r="AE16" s="32">
        <f t="shared" si="21"/>
        <v>0</v>
      </c>
      <c r="AF16" s="32">
        <f t="shared" si="21"/>
        <v>0</v>
      </c>
      <c r="AG16" s="32">
        <f t="shared" si="21"/>
        <v>0</v>
      </c>
    </row>
    <row r="17" spans="1:33" x14ac:dyDescent="0.3">
      <c r="A17" s="2">
        <v>2</v>
      </c>
      <c r="B17" s="30"/>
      <c r="C17" s="31" t="s">
        <v>102</v>
      </c>
      <c r="D17" s="32">
        <f>POWER($A$17-D6,2)</f>
        <v>0</v>
      </c>
      <c r="E17" s="32">
        <f>POWER($A$17-E6,2)</f>
        <v>0</v>
      </c>
      <c r="F17" s="32">
        <f>POWER($A$17-F6,2)</f>
        <v>0</v>
      </c>
      <c r="G17" s="32">
        <f>POWER($A$17-G6,2)</f>
        <v>0</v>
      </c>
      <c r="H17" s="32">
        <f t="shared" ref="H17:O17" si="22">POWER($A$17-H6,2)</f>
        <v>1</v>
      </c>
      <c r="I17" s="32">
        <f t="shared" si="22"/>
        <v>1</v>
      </c>
      <c r="J17" s="32">
        <f t="shared" si="22"/>
        <v>1</v>
      </c>
      <c r="K17" s="32">
        <f t="shared" si="22"/>
        <v>1</v>
      </c>
      <c r="L17" s="32">
        <f t="shared" si="22"/>
        <v>1</v>
      </c>
      <c r="M17" s="32">
        <f t="shared" si="22"/>
        <v>1</v>
      </c>
      <c r="N17" s="32">
        <f t="shared" si="22"/>
        <v>0</v>
      </c>
      <c r="O17" s="32">
        <f t="shared" si="22"/>
        <v>0</v>
      </c>
      <c r="P17" s="32">
        <f t="shared" ref="P17:AG17" si="23">POWER($A$17-P6,2)</f>
        <v>0</v>
      </c>
      <c r="Q17" s="32">
        <f t="shared" si="23"/>
        <v>0</v>
      </c>
      <c r="R17" s="32">
        <f t="shared" si="23"/>
        <v>0</v>
      </c>
      <c r="S17" s="32">
        <f t="shared" si="23"/>
        <v>0</v>
      </c>
      <c r="T17" s="32">
        <f t="shared" si="23"/>
        <v>1</v>
      </c>
      <c r="U17" s="32">
        <f t="shared" si="23"/>
        <v>1</v>
      </c>
      <c r="V17" s="32">
        <f t="shared" si="23"/>
        <v>1</v>
      </c>
      <c r="W17" s="32">
        <f t="shared" si="23"/>
        <v>1</v>
      </c>
      <c r="X17" s="32">
        <f t="shared" si="23"/>
        <v>0</v>
      </c>
      <c r="Y17" s="32">
        <f t="shared" si="23"/>
        <v>0</v>
      </c>
      <c r="Z17" s="32">
        <f t="shared" si="23"/>
        <v>0</v>
      </c>
      <c r="AA17" s="32">
        <f t="shared" si="23"/>
        <v>0</v>
      </c>
      <c r="AB17" s="32">
        <f t="shared" si="23"/>
        <v>0</v>
      </c>
      <c r="AC17" s="32">
        <f t="shared" si="23"/>
        <v>0</v>
      </c>
      <c r="AD17" s="32">
        <f t="shared" si="23"/>
        <v>0</v>
      </c>
      <c r="AE17" s="32">
        <f t="shared" si="23"/>
        <v>0</v>
      </c>
      <c r="AF17" s="32">
        <f t="shared" si="23"/>
        <v>0</v>
      </c>
      <c r="AG17" s="32">
        <f t="shared" si="23"/>
        <v>0</v>
      </c>
    </row>
    <row r="18" spans="1:33" x14ac:dyDescent="0.3">
      <c r="A18" s="2">
        <v>3</v>
      </c>
      <c r="B18" s="30"/>
      <c r="C18" s="31" t="s">
        <v>103</v>
      </c>
      <c r="D18" s="32">
        <f>POWER($A$18-D7,2)</f>
        <v>0</v>
      </c>
      <c r="E18" s="32">
        <f>POWER($A$18-E7,2)</f>
        <v>0</v>
      </c>
      <c r="F18" s="32">
        <f>POWER($A$18-F7,2)</f>
        <v>1</v>
      </c>
      <c r="G18" s="32">
        <f>POWER($A$18-G7,2)</f>
        <v>1</v>
      </c>
      <c r="H18" s="32">
        <f t="shared" ref="H18:O18" si="24">POWER($A$18-H7,2)</f>
        <v>1</v>
      </c>
      <c r="I18" s="32">
        <f t="shared" si="24"/>
        <v>1</v>
      </c>
      <c r="J18" s="32">
        <f t="shared" si="24"/>
        <v>1</v>
      </c>
      <c r="K18" s="32">
        <f t="shared" si="24"/>
        <v>1</v>
      </c>
      <c r="L18" s="32">
        <f t="shared" si="24"/>
        <v>1</v>
      </c>
      <c r="M18" s="32">
        <f t="shared" si="24"/>
        <v>9</v>
      </c>
      <c r="N18" s="32">
        <f t="shared" si="24"/>
        <v>0</v>
      </c>
      <c r="O18" s="32">
        <f t="shared" si="24"/>
        <v>0</v>
      </c>
      <c r="P18" s="32">
        <f t="shared" ref="P18:AG18" si="25">POWER($A$18-P7,2)</f>
        <v>0</v>
      </c>
      <c r="Q18" s="32">
        <f t="shared" si="25"/>
        <v>0</v>
      </c>
      <c r="R18" s="32">
        <f t="shared" si="25"/>
        <v>0</v>
      </c>
      <c r="S18" s="32">
        <f t="shared" si="25"/>
        <v>1</v>
      </c>
      <c r="T18" s="32">
        <f t="shared" si="25"/>
        <v>1</v>
      </c>
      <c r="U18" s="32">
        <f t="shared" si="25"/>
        <v>1</v>
      </c>
      <c r="V18" s="32">
        <f t="shared" si="25"/>
        <v>1</v>
      </c>
      <c r="W18" s="32">
        <f t="shared" si="25"/>
        <v>1</v>
      </c>
      <c r="X18" s="32">
        <f t="shared" si="25"/>
        <v>0</v>
      </c>
      <c r="Y18" s="32">
        <f t="shared" si="25"/>
        <v>0</v>
      </c>
      <c r="Z18" s="32">
        <f t="shared" si="25"/>
        <v>0</v>
      </c>
      <c r="AA18" s="32">
        <f t="shared" si="25"/>
        <v>0</v>
      </c>
      <c r="AB18" s="32">
        <f t="shared" si="25"/>
        <v>0</v>
      </c>
      <c r="AC18" s="32">
        <f t="shared" si="25"/>
        <v>0</v>
      </c>
      <c r="AD18" s="32">
        <f t="shared" si="25"/>
        <v>0</v>
      </c>
      <c r="AE18" s="32">
        <f t="shared" si="25"/>
        <v>0</v>
      </c>
      <c r="AF18" s="32">
        <f t="shared" si="25"/>
        <v>0</v>
      </c>
      <c r="AG18" s="32">
        <f t="shared" si="25"/>
        <v>0</v>
      </c>
    </row>
    <row r="19" spans="1:33" x14ac:dyDescent="0.3">
      <c r="Q19" s="6"/>
      <c r="R19" s="25"/>
      <c r="S19" s="25"/>
      <c r="T19" s="25"/>
      <c r="U19" s="25"/>
      <c r="V19" s="25"/>
      <c r="W19" s="25"/>
      <c r="X19" s="25"/>
      <c r="Y19" s="25"/>
      <c r="Z19" s="40"/>
    </row>
    <row r="20" spans="1:33" x14ac:dyDescent="0.3">
      <c r="C20"/>
      <c r="D20" s="2" t="s">
        <v>33</v>
      </c>
      <c r="E20" s="2" t="s">
        <v>34</v>
      </c>
      <c r="F20" s="2" t="s">
        <v>35</v>
      </c>
      <c r="G20" s="2" t="s">
        <v>36</v>
      </c>
      <c r="H20" s="2" t="s">
        <v>37</v>
      </c>
      <c r="I20" s="2" t="s">
        <v>38</v>
      </c>
      <c r="J20" s="2" t="s">
        <v>39</v>
      </c>
      <c r="K20" s="2" t="s">
        <v>40</v>
      </c>
      <c r="L20" s="2" t="s">
        <v>41</v>
      </c>
      <c r="M20" s="2" t="s">
        <v>42</v>
      </c>
      <c r="N20" s="2" t="s">
        <v>53</v>
      </c>
      <c r="O20" s="2" t="s">
        <v>54</v>
      </c>
      <c r="P20" s="2" t="s">
        <v>55</v>
      </c>
      <c r="Q20" s="2" t="s">
        <v>56</v>
      </c>
      <c r="R20" s="2" t="s">
        <v>57</v>
      </c>
      <c r="S20" s="2" t="s">
        <v>58</v>
      </c>
      <c r="T20" s="2" t="s">
        <v>59</v>
      </c>
      <c r="U20" s="2" t="s">
        <v>60</v>
      </c>
      <c r="V20" s="2" t="s">
        <v>61</v>
      </c>
      <c r="W20" s="2" t="s">
        <v>62</v>
      </c>
      <c r="X20" s="2" t="s">
        <v>63</v>
      </c>
      <c r="Y20" s="2" t="s">
        <v>64</v>
      </c>
      <c r="Z20" s="2" t="s">
        <v>65</v>
      </c>
      <c r="AA20" s="2" t="s">
        <v>66</v>
      </c>
      <c r="AB20" s="2" t="s">
        <v>67</v>
      </c>
      <c r="AC20" s="2" t="s">
        <v>68</v>
      </c>
      <c r="AD20" s="2" t="s">
        <v>69</v>
      </c>
      <c r="AE20" s="2" t="s">
        <v>70</v>
      </c>
      <c r="AF20" s="2" t="s">
        <v>71</v>
      </c>
      <c r="AG20" s="2" t="s">
        <v>72</v>
      </c>
    </row>
    <row r="21" spans="1:33" ht="15.6" x14ac:dyDescent="0.3">
      <c r="C21" s="9" t="s">
        <v>89</v>
      </c>
      <c r="D21" s="2">
        <v>6</v>
      </c>
      <c r="E21" s="2">
        <v>6</v>
      </c>
      <c r="F21" s="2">
        <v>6</v>
      </c>
      <c r="G21" s="2">
        <v>6</v>
      </c>
      <c r="H21" s="2">
        <v>6</v>
      </c>
      <c r="I21" s="2">
        <v>6</v>
      </c>
      <c r="J21" s="2">
        <v>6</v>
      </c>
      <c r="K21" s="2">
        <v>6</v>
      </c>
      <c r="L21" s="2">
        <v>6</v>
      </c>
      <c r="M21" s="2">
        <v>4</v>
      </c>
      <c r="N21" s="2">
        <v>6</v>
      </c>
      <c r="O21" s="2">
        <v>6</v>
      </c>
      <c r="P21" s="2">
        <v>6</v>
      </c>
      <c r="Q21" s="2">
        <v>6</v>
      </c>
      <c r="R21" s="2">
        <v>6</v>
      </c>
      <c r="S21" s="2">
        <v>6</v>
      </c>
      <c r="T21" s="2">
        <v>6</v>
      </c>
      <c r="U21" s="2">
        <v>6</v>
      </c>
      <c r="V21" s="2">
        <v>6</v>
      </c>
      <c r="W21" s="2">
        <v>6</v>
      </c>
      <c r="X21" s="2">
        <v>6</v>
      </c>
      <c r="Y21" s="2">
        <v>6</v>
      </c>
      <c r="Z21" s="2">
        <v>6</v>
      </c>
      <c r="AA21" s="2">
        <v>6</v>
      </c>
      <c r="AB21" s="2">
        <v>6</v>
      </c>
      <c r="AC21" s="2">
        <v>6</v>
      </c>
      <c r="AD21" s="2">
        <v>6</v>
      </c>
      <c r="AE21" s="2">
        <v>6</v>
      </c>
      <c r="AF21" s="2">
        <v>6</v>
      </c>
      <c r="AG21" s="2">
        <v>6</v>
      </c>
    </row>
    <row r="22" spans="1:33" ht="15.6" x14ac:dyDescent="0.3">
      <c r="C22" s="9" t="s">
        <v>90</v>
      </c>
      <c r="D22" s="2">
        <v>4</v>
      </c>
      <c r="E22" s="2">
        <v>4</v>
      </c>
      <c r="F22" s="2">
        <v>3</v>
      </c>
      <c r="G22" s="2">
        <v>3</v>
      </c>
      <c r="H22" s="2">
        <v>2</v>
      </c>
      <c r="I22" s="2">
        <v>2</v>
      </c>
      <c r="J22" s="2">
        <v>1</v>
      </c>
      <c r="K22" s="2">
        <v>1</v>
      </c>
      <c r="L22" s="2">
        <v>1</v>
      </c>
      <c r="M22" s="2">
        <v>1</v>
      </c>
      <c r="N22" s="2">
        <v>4</v>
      </c>
      <c r="O22" s="2">
        <v>4</v>
      </c>
      <c r="P22" s="2">
        <v>4</v>
      </c>
      <c r="Q22" s="2">
        <v>4</v>
      </c>
      <c r="R22" s="2">
        <v>4</v>
      </c>
      <c r="S22" s="2">
        <v>4</v>
      </c>
      <c r="T22" s="2">
        <v>4</v>
      </c>
      <c r="U22" s="2">
        <v>4</v>
      </c>
      <c r="V22" s="2">
        <v>4</v>
      </c>
      <c r="W22" s="2">
        <v>4</v>
      </c>
      <c r="X22" s="2">
        <v>4</v>
      </c>
      <c r="Y22" s="2">
        <v>4</v>
      </c>
      <c r="Z22" s="2">
        <v>4</v>
      </c>
      <c r="AA22" s="2">
        <v>4</v>
      </c>
      <c r="AB22" s="2">
        <v>4</v>
      </c>
      <c r="AC22" s="2">
        <v>4</v>
      </c>
      <c r="AD22" s="2">
        <v>4</v>
      </c>
      <c r="AE22" s="2">
        <v>4</v>
      </c>
      <c r="AF22" s="2">
        <v>4</v>
      </c>
      <c r="AG22" s="2">
        <v>4</v>
      </c>
    </row>
    <row r="23" spans="1:33" ht="15.6" x14ac:dyDescent="0.3">
      <c r="C23" s="9" t="s">
        <v>91</v>
      </c>
      <c r="D23" s="2">
        <v>5</v>
      </c>
      <c r="E23" s="2">
        <v>5</v>
      </c>
      <c r="F23" s="2">
        <v>5</v>
      </c>
      <c r="G23" s="2">
        <v>5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5</v>
      </c>
      <c r="N23" s="2">
        <v>5</v>
      </c>
      <c r="O23" s="2">
        <v>5</v>
      </c>
      <c r="P23" s="2">
        <v>5</v>
      </c>
      <c r="Q23" s="2">
        <v>5</v>
      </c>
      <c r="R23" s="2">
        <v>5</v>
      </c>
      <c r="S23" s="2">
        <v>5</v>
      </c>
      <c r="T23" s="2">
        <v>5</v>
      </c>
      <c r="U23" s="2">
        <v>5</v>
      </c>
      <c r="V23" s="2">
        <v>5</v>
      </c>
      <c r="W23" s="2">
        <v>5</v>
      </c>
      <c r="X23" s="2">
        <v>5</v>
      </c>
      <c r="Y23" s="2">
        <v>5</v>
      </c>
      <c r="Z23" s="2">
        <v>5</v>
      </c>
      <c r="AA23" s="2">
        <v>5</v>
      </c>
      <c r="AB23" s="2">
        <v>5</v>
      </c>
      <c r="AC23" s="2">
        <v>5</v>
      </c>
      <c r="AD23" s="2">
        <v>5</v>
      </c>
      <c r="AE23" s="2">
        <v>5</v>
      </c>
      <c r="AF23" s="2">
        <v>5</v>
      </c>
      <c r="AG23" s="2">
        <v>5</v>
      </c>
    </row>
    <row r="24" spans="1:33" ht="15.6" x14ac:dyDescent="0.3">
      <c r="C24" s="9" t="s">
        <v>92</v>
      </c>
      <c r="D24" s="2">
        <v>1</v>
      </c>
      <c r="E24" s="2">
        <v>1</v>
      </c>
      <c r="F24" s="2">
        <v>1</v>
      </c>
      <c r="G24" s="2">
        <v>1</v>
      </c>
      <c r="H24" s="2">
        <v>1</v>
      </c>
      <c r="I24" s="2">
        <v>1</v>
      </c>
      <c r="J24" s="2">
        <v>2</v>
      </c>
      <c r="K24" s="2">
        <v>2</v>
      </c>
      <c r="L24" s="2">
        <v>2</v>
      </c>
      <c r="M24" s="2">
        <v>2</v>
      </c>
      <c r="N24" s="2">
        <v>1</v>
      </c>
      <c r="O24" s="2">
        <v>1</v>
      </c>
      <c r="P24" s="2">
        <v>1</v>
      </c>
      <c r="Q24" s="2">
        <v>1</v>
      </c>
      <c r="R24" s="2">
        <v>1</v>
      </c>
      <c r="S24" s="2">
        <v>1</v>
      </c>
      <c r="T24" s="2">
        <v>1</v>
      </c>
      <c r="U24" s="2">
        <v>1</v>
      </c>
      <c r="V24" s="2">
        <v>1</v>
      </c>
      <c r="W24" s="2">
        <v>1</v>
      </c>
      <c r="X24" s="2">
        <v>1</v>
      </c>
      <c r="Y24" s="2">
        <v>1</v>
      </c>
      <c r="Z24" s="2">
        <v>1</v>
      </c>
      <c r="AA24" s="2">
        <v>1</v>
      </c>
      <c r="AB24" s="2">
        <v>1</v>
      </c>
      <c r="AC24" s="2">
        <v>1</v>
      </c>
      <c r="AD24" s="2">
        <v>1</v>
      </c>
      <c r="AE24" s="2">
        <v>1</v>
      </c>
      <c r="AF24" s="2">
        <v>1</v>
      </c>
      <c r="AG24" s="2">
        <v>1</v>
      </c>
    </row>
    <row r="25" spans="1:33" ht="15.6" x14ac:dyDescent="0.3">
      <c r="C25" s="9" t="s">
        <v>93</v>
      </c>
      <c r="D25" s="2">
        <v>2</v>
      </c>
      <c r="E25" s="2">
        <v>2</v>
      </c>
      <c r="F25" s="2">
        <v>2</v>
      </c>
      <c r="G25" s="2">
        <v>2</v>
      </c>
      <c r="H25" s="2">
        <v>3</v>
      </c>
      <c r="I25" s="2">
        <v>3</v>
      </c>
      <c r="J25" s="2">
        <v>3</v>
      </c>
      <c r="K25" s="2">
        <v>3</v>
      </c>
      <c r="L25" s="2">
        <v>3</v>
      </c>
      <c r="M25" s="2">
        <v>3</v>
      </c>
      <c r="N25" s="2">
        <v>2</v>
      </c>
      <c r="O25" s="2">
        <v>2</v>
      </c>
      <c r="P25" s="2">
        <v>2</v>
      </c>
      <c r="Q25" s="2">
        <v>2</v>
      </c>
      <c r="R25" s="2">
        <v>2</v>
      </c>
      <c r="S25" s="2">
        <v>2</v>
      </c>
      <c r="T25" s="2">
        <v>3</v>
      </c>
      <c r="U25" s="2">
        <v>3</v>
      </c>
      <c r="V25" s="2">
        <v>3</v>
      </c>
      <c r="W25" s="2">
        <v>3</v>
      </c>
      <c r="X25" s="2">
        <v>2</v>
      </c>
      <c r="Y25" s="2">
        <v>2</v>
      </c>
      <c r="Z25" s="2">
        <v>2</v>
      </c>
      <c r="AA25" s="2">
        <v>2</v>
      </c>
      <c r="AB25" s="2">
        <v>2</v>
      </c>
      <c r="AC25" s="2">
        <v>2</v>
      </c>
      <c r="AD25" s="2">
        <v>2</v>
      </c>
      <c r="AE25" s="2">
        <v>2</v>
      </c>
      <c r="AF25" s="2">
        <v>2</v>
      </c>
      <c r="AG25" s="2">
        <v>2</v>
      </c>
    </row>
    <row r="26" spans="1:33" ht="16.2" thickBot="1" x14ac:dyDescent="0.35">
      <c r="C26" s="10" t="s">
        <v>94</v>
      </c>
      <c r="D26" s="2">
        <v>3</v>
      </c>
      <c r="E26" s="2">
        <v>3</v>
      </c>
      <c r="F26" s="2">
        <v>4</v>
      </c>
      <c r="G26" s="2">
        <v>4</v>
      </c>
      <c r="H26" s="2">
        <v>4</v>
      </c>
      <c r="I26" s="2">
        <v>4</v>
      </c>
      <c r="J26" s="2">
        <v>4</v>
      </c>
      <c r="K26" s="2">
        <v>4</v>
      </c>
      <c r="L26" s="2">
        <v>4</v>
      </c>
      <c r="M26" s="2">
        <v>6</v>
      </c>
      <c r="N26" s="2">
        <v>3</v>
      </c>
      <c r="O26" s="2">
        <v>3</v>
      </c>
      <c r="P26" s="2">
        <v>3</v>
      </c>
      <c r="Q26" s="2">
        <v>3</v>
      </c>
      <c r="R26" s="2">
        <v>3</v>
      </c>
      <c r="S26" s="2">
        <v>2</v>
      </c>
      <c r="T26" s="2">
        <v>2</v>
      </c>
      <c r="U26" s="2">
        <v>2</v>
      </c>
      <c r="V26" s="2">
        <v>2</v>
      </c>
      <c r="W26" s="2">
        <v>2</v>
      </c>
      <c r="X26" s="2">
        <v>3</v>
      </c>
      <c r="Y26" s="2">
        <v>3</v>
      </c>
      <c r="Z26" s="2">
        <v>3</v>
      </c>
      <c r="AA26" s="2">
        <v>3</v>
      </c>
      <c r="AB26" s="2">
        <v>3</v>
      </c>
      <c r="AC26" s="2">
        <v>3</v>
      </c>
      <c r="AD26" s="2">
        <v>3</v>
      </c>
      <c r="AE26" s="2">
        <v>3</v>
      </c>
      <c r="AF26" s="2">
        <v>3</v>
      </c>
      <c r="AG26" s="2">
        <v>3</v>
      </c>
    </row>
    <row r="27" spans="1:33" x14ac:dyDescent="0.3">
      <c r="B27" s="15"/>
      <c r="C27" s="19"/>
      <c r="D27" s="20"/>
      <c r="E27" s="21"/>
      <c r="F27" s="22"/>
      <c r="G27" s="23"/>
    </row>
    <row r="28" spans="1:33" x14ac:dyDescent="0.3">
      <c r="B28" s="15"/>
      <c r="C28" s="24" t="s">
        <v>107</v>
      </c>
      <c r="D28" s="25">
        <f>1-D30</f>
        <v>1</v>
      </c>
      <c r="E28" s="25">
        <f>1-E30</f>
        <v>1</v>
      </c>
      <c r="F28" s="25">
        <f>1-F30</f>
        <v>0.9375</v>
      </c>
      <c r="G28" s="25">
        <f>1-G30</f>
        <v>0.9375</v>
      </c>
      <c r="H28" s="25">
        <f t="shared" ref="H28:O28" si="26">1-H30</f>
        <v>0.85416666666666674</v>
      </c>
      <c r="I28" s="25">
        <f t="shared" si="26"/>
        <v>0.85416666666666674</v>
      </c>
      <c r="J28" s="25">
        <f t="shared" si="26"/>
        <v>0.73333333333333339</v>
      </c>
      <c r="K28" s="25">
        <f t="shared" si="26"/>
        <v>0.73333333333333339</v>
      </c>
      <c r="L28" s="25">
        <f t="shared" si="26"/>
        <v>0.73333333333333339</v>
      </c>
      <c r="M28" s="25">
        <f t="shared" si="26"/>
        <v>0.64375000000000004</v>
      </c>
      <c r="N28" s="25">
        <f t="shared" si="26"/>
        <v>1</v>
      </c>
      <c r="O28" s="25">
        <f t="shared" si="26"/>
        <v>1</v>
      </c>
      <c r="P28" s="25">
        <f t="shared" ref="P28:AG28" si="27">1-P30</f>
        <v>1</v>
      </c>
      <c r="Q28" s="25">
        <f t="shared" si="27"/>
        <v>1</v>
      </c>
      <c r="R28" s="25">
        <f t="shared" si="27"/>
        <v>1</v>
      </c>
      <c r="S28" s="25">
        <f t="shared" si="27"/>
        <v>0.95833333333333337</v>
      </c>
      <c r="T28" s="25">
        <f t="shared" si="27"/>
        <v>0.89583333333333337</v>
      </c>
      <c r="U28" s="25">
        <f t="shared" si="27"/>
        <v>0.89583333333333337</v>
      </c>
      <c r="V28" s="25">
        <f t="shared" si="27"/>
        <v>0.89583333333333337</v>
      </c>
      <c r="W28" s="25">
        <f t="shared" si="27"/>
        <v>0.89583333333333337</v>
      </c>
      <c r="X28" s="25">
        <f t="shared" si="27"/>
        <v>1</v>
      </c>
      <c r="Y28" s="25">
        <f t="shared" si="27"/>
        <v>1</v>
      </c>
      <c r="Z28" s="25">
        <f t="shared" si="27"/>
        <v>1</v>
      </c>
      <c r="AA28" s="25">
        <f t="shared" si="27"/>
        <v>1</v>
      </c>
      <c r="AB28" s="25">
        <f t="shared" si="27"/>
        <v>1</v>
      </c>
      <c r="AC28" s="25">
        <f t="shared" si="27"/>
        <v>1</v>
      </c>
      <c r="AD28" s="25">
        <f t="shared" si="27"/>
        <v>1</v>
      </c>
      <c r="AE28" s="25">
        <f t="shared" si="27"/>
        <v>1</v>
      </c>
      <c r="AF28" s="25">
        <f t="shared" si="27"/>
        <v>1</v>
      </c>
      <c r="AG28" s="25">
        <f t="shared" si="27"/>
        <v>1</v>
      </c>
    </row>
    <row r="29" spans="1:33" x14ac:dyDescent="0.3">
      <c r="B29" s="15"/>
      <c r="C29" s="26"/>
      <c r="D29" s="26"/>
      <c r="E29" s="26"/>
      <c r="F29" s="26"/>
      <c r="G29" s="26"/>
      <c r="L29" s="26"/>
      <c r="M29" s="26"/>
      <c r="N29" s="26"/>
      <c r="O29" s="26"/>
      <c r="T29" s="26"/>
      <c r="U29" s="26"/>
      <c r="V29" s="26"/>
      <c r="W29" s="26"/>
      <c r="AB29" s="26"/>
      <c r="AC29" s="26"/>
      <c r="AD29" s="26"/>
      <c r="AE29" s="26"/>
    </row>
    <row r="30" spans="1:33" x14ac:dyDescent="0.3">
      <c r="B30" s="15"/>
      <c r="C30" s="26"/>
      <c r="D30" s="27">
        <f>SUM(($B$32*D32),($B$33*D33),($B$34*D34),($B$35*D35),($B$36*D36),($B$37*D37),($B$38*D38),($B$39*D39),($B$40*D40),($B$41*D41),($B$42*D42),($B$43*D43),($B$44*D44),($B$45*D45),($B$46*D46),($B$47*D47),($B$48*D48),($B$49*D49),($B$50*D50),($B$51*D51),($B$52*D52),($B$53*D53),($B$54*D54),($B$55*D55),($B$56*D56),($B$57*D57),($B$58*D58))</f>
        <v>0</v>
      </c>
      <c r="E30" s="27">
        <f t="shared" ref="E30:L30" si="28">SUM(($B$32*E32),($B$33*E33),($B$34*E34),($B$35*E35),($B$36*E36),($B$37*E37),($B$38*E38),($B$39*E39),($B$40*E40),($B$41*E41),($B$42*E42),($B$43*E43),($B$44*E44),($B$45*E45),($B$46*E46),($B$47*E47),($B$48*E48),($B$49*E49),($B$50*E50),($B$51*E51),($B$52*E52),($B$53*E53),($B$54*E54),($B$55*E55),($B$56*E56),($B$57*E57),($B$58*E58))</f>
        <v>0</v>
      </c>
      <c r="F30" s="27">
        <f t="shared" si="28"/>
        <v>6.25E-2</v>
      </c>
      <c r="G30" s="27">
        <f t="shared" si="28"/>
        <v>6.25E-2</v>
      </c>
      <c r="H30" s="27">
        <f t="shared" si="28"/>
        <v>0.14583333333333331</v>
      </c>
      <c r="I30" s="27">
        <f t="shared" si="28"/>
        <v>0.14583333333333331</v>
      </c>
      <c r="J30" s="27">
        <f t="shared" si="28"/>
        <v>0.26666666666666666</v>
      </c>
      <c r="K30" s="27">
        <f t="shared" si="28"/>
        <v>0.26666666666666666</v>
      </c>
      <c r="L30" s="27">
        <f t="shared" si="28"/>
        <v>0.26666666666666666</v>
      </c>
      <c r="M30" s="27">
        <f t="shared" ref="M30:AG30" si="29">SUM(($B$32*M32),($B$33*M33),($B$34*M34),($B$35*M35),($B$36*M36),($B$37*M37),($B$38*M38),($B$39*M39),($B$40*M40),($B$41*M41),($B$42*M42),($B$43*M43),($B$44*M44),($B$45*M45),($B$46*M46),($B$47*M47),($B$48*M48),($B$49*M49),($B$50*M50),($B$51*M51),($B$52*M52),($B$53*M53),($B$54*M54),($B$55*M55),($B$56*M56),($B$57*M57),($B$58*M58))</f>
        <v>0.35625000000000001</v>
      </c>
      <c r="N30" s="27">
        <f t="shared" si="29"/>
        <v>0</v>
      </c>
      <c r="O30" s="27">
        <f t="shared" si="29"/>
        <v>0</v>
      </c>
      <c r="P30" s="27">
        <f t="shared" si="29"/>
        <v>0</v>
      </c>
      <c r="Q30" s="27">
        <f t="shared" si="29"/>
        <v>0</v>
      </c>
      <c r="R30" s="27">
        <f t="shared" si="29"/>
        <v>0</v>
      </c>
      <c r="S30" s="27">
        <f t="shared" si="29"/>
        <v>4.1666666666666664E-2</v>
      </c>
      <c r="T30" s="27">
        <f t="shared" si="29"/>
        <v>0.10416666666666666</v>
      </c>
      <c r="U30" s="27">
        <f t="shared" si="29"/>
        <v>0.10416666666666666</v>
      </c>
      <c r="V30" s="27">
        <f t="shared" si="29"/>
        <v>0.10416666666666666</v>
      </c>
      <c r="W30" s="27">
        <f t="shared" si="29"/>
        <v>0.10416666666666666</v>
      </c>
      <c r="X30" s="27">
        <f t="shared" si="29"/>
        <v>0</v>
      </c>
      <c r="Y30" s="27">
        <f t="shared" si="29"/>
        <v>0</v>
      </c>
      <c r="Z30" s="27">
        <f t="shared" si="29"/>
        <v>0</v>
      </c>
      <c r="AA30" s="27">
        <f t="shared" si="29"/>
        <v>0</v>
      </c>
      <c r="AB30" s="27">
        <f t="shared" si="29"/>
        <v>0</v>
      </c>
      <c r="AC30" s="27">
        <f t="shared" si="29"/>
        <v>0</v>
      </c>
      <c r="AD30" s="27">
        <f t="shared" si="29"/>
        <v>0</v>
      </c>
      <c r="AE30" s="27">
        <f t="shared" si="29"/>
        <v>0</v>
      </c>
      <c r="AF30" s="27">
        <f t="shared" si="29"/>
        <v>0</v>
      </c>
      <c r="AG30" s="27">
        <f t="shared" si="29"/>
        <v>0</v>
      </c>
    </row>
    <row r="31" spans="1:33" x14ac:dyDescent="0.3">
      <c r="A31" s="34"/>
      <c r="B31" s="28"/>
      <c r="C31" s="26"/>
      <c r="D31" s="35">
        <f>COUNT(D21:D27)</f>
        <v>6</v>
      </c>
      <c r="E31" s="35">
        <f>COUNT(E21:E27)</f>
        <v>6</v>
      </c>
      <c r="F31" s="35">
        <f>COUNT(F21:F27)</f>
        <v>6</v>
      </c>
      <c r="G31" s="35">
        <f>COUNT(G21:G27)</f>
        <v>6</v>
      </c>
      <c r="H31" s="35">
        <f t="shared" ref="H31:AG31" si="30">COUNT(H21:H27)</f>
        <v>6</v>
      </c>
      <c r="I31" s="35">
        <f t="shared" si="30"/>
        <v>6</v>
      </c>
      <c r="J31" s="35">
        <f t="shared" si="30"/>
        <v>6</v>
      </c>
      <c r="K31" s="35">
        <f t="shared" si="30"/>
        <v>6</v>
      </c>
      <c r="L31" s="35">
        <f t="shared" si="30"/>
        <v>6</v>
      </c>
      <c r="M31" s="35">
        <f t="shared" si="30"/>
        <v>6</v>
      </c>
      <c r="N31" s="35">
        <f t="shared" si="30"/>
        <v>6</v>
      </c>
      <c r="O31" s="35">
        <f t="shared" si="30"/>
        <v>6</v>
      </c>
      <c r="P31" s="35">
        <f t="shared" si="30"/>
        <v>6</v>
      </c>
      <c r="Q31" s="35">
        <f t="shared" si="30"/>
        <v>6</v>
      </c>
      <c r="R31" s="35">
        <f t="shared" si="30"/>
        <v>6</v>
      </c>
      <c r="S31" s="35">
        <f t="shared" si="30"/>
        <v>6</v>
      </c>
      <c r="T31" s="35">
        <f t="shared" si="30"/>
        <v>6</v>
      </c>
      <c r="U31" s="35">
        <f t="shared" si="30"/>
        <v>6</v>
      </c>
      <c r="V31" s="35">
        <f t="shared" si="30"/>
        <v>6</v>
      </c>
      <c r="W31" s="35">
        <f t="shared" si="30"/>
        <v>6</v>
      </c>
      <c r="X31" s="35">
        <f t="shared" si="30"/>
        <v>6</v>
      </c>
      <c r="Y31" s="35">
        <f t="shared" si="30"/>
        <v>6</v>
      </c>
      <c r="Z31" s="35">
        <f t="shared" si="30"/>
        <v>6</v>
      </c>
      <c r="AA31" s="35">
        <f t="shared" si="30"/>
        <v>6</v>
      </c>
      <c r="AB31" s="35">
        <f t="shared" si="30"/>
        <v>6</v>
      </c>
      <c r="AC31" s="35">
        <f t="shared" si="30"/>
        <v>6</v>
      </c>
      <c r="AD31" s="35">
        <f t="shared" si="30"/>
        <v>6</v>
      </c>
      <c r="AE31" s="35">
        <f t="shared" si="30"/>
        <v>6</v>
      </c>
      <c r="AF31" s="35">
        <f t="shared" si="30"/>
        <v>6</v>
      </c>
      <c r="AG31" s="35">
        <f t="shared" si="30"/>
        <v>6</v>
      </c>
    </row>
    <row r="32" spans="1:33" x14ac:dyDescent="0.3">
      <c r="A32" s="2">
        <v>6</v>
      </c>
      <c r="B32" s="36">
        <f>2^(-A32)</f>
        <v>1.5625E-2</v>
      </c>
      <c r="C32" s="19" t="s">
        <v>98</v>
      </c>
      <c r="D32" s="37">
        <f>ABS($A$32-D21)/(MAX(ABS(1-$A$32),ABS($D$31-$A$32)))</f>
        <v>0</v>
      </c>
      <c r="E32" s="37">
        <f>ABS($A$32-E21)/(MAX(ABS(1-$A$32),ABS($D$31-$A$32)))</f>
        <v>0</v>
      </c>
      <c r="F32" s="37">
        <f>ABS($A$32-F21)/(MAX(ABS(1-$A$32),ABS($D$31-$A$32)))</f>
        <v>0</v>
      </c>
      <c r="G32" s="37">
        <f>ABS($A$32-G21)/(MAX(ABS(1-$A$32),ABS($D$31-$A$32)))</f>
        <v>0</v>
      </c>
      <c r="H32" s="37">
        <f t="shared" ref="H32:O32" si="31">ABS($A$32-H21)/(MAX(ABS(1-$A$32),ABS($D$31-$A$32)))</f>
        <v>0</v>
      </c>
      <c r="I32" s="37">
        <f t="shared" si="31"/>
        <v>0</v>
      </c>
      <c r="J32" s="37">
        <f t="shared" si="31"/>
        <v>0</v>
      </c>
      <c r="K32" s="37">
        <f t="shared" si="31"/>
        <v>0</v>
      </c>
      <c r="L32" s="37">
        <f t="shared" si="31"/>
        <v>0</v>
      </c>
      <c r="M32" s="37">
        <f t="shared" si="31"/>
        <v>0.4</v>
      </c>
      <c r="N32" s="37">
        <f t="shared" si="31"/>
        <v>0</v>
      </c>
      <c r="O32" s="37">
        <f t="shared" si="31"/>
        <v>0</v>
      </c>
      <c r="P32" s="37">
        <f t="shared" ref="P32:AG32" si="32">ABS($A$32-P21)/(MAX(ABS(1-$A$32),ABS($D$31-$A$32)))</f>
        <v>0</v>
      </c>
      <c r="Q32" s="37">
        <f t="shared" si="32"/>
        <v>0</v>
      </c>
      <c r="R32" s="37">
        <f t="shared" si="32"/>
        <v>0</v>
      </c>
      <c r="S32" s="37">
        <f t="shared" si="32"/>
        <v>0</v>
      </c>
      <c r="T32" s="37">
        <f t="shared" si="32"/>
        <v>0</v>
      </c>
      <c r="U32" s="37">
        <f t="shared" si="32"/>
        <v>0</v>
      </c>
      <c r="V32" s="37">
        <f t="shared" si="32"/>
        <v>0</v>
      </c>
      <c r="W32" s="37">
        <f t="shared" si="32"/>
        <v>0</v>
      </c>
      <c r="X32" s="37">
        <f t="shared" si="32"/>
        <v>0</v>
      </c>
      <c r="Y32" s="37">
        <f t="shared" si="32"/>
        <v>0</v>
      </c>
      <c r="Z32" s="37">
        <f t="shared" si="32"/>
        <v>0</v>
      </c>
      <c r="AA32" s="37">
        <f t="shared" si="32"/>
        <v>0</v>
      </c>
      <c r="AB32" s="37">
        <f t="shared" si="32"/>
        <v>0</v>
      </c>
      <c r="AC32" s="37">
        <f t="shared" si="32"/>
        <v>0</v>
      </c>
      <c r="AD32" s="37">
        <f t="shared" si="32"/>
        <v>0</v>
      </c>
      <c r="AE32" s="37">
        <f t="shared" si="32"/>
        <v>0</v>
      </c>
      <c r="AF32" s="37">
        <f t="shared" si="32"/>
        <v>0</v>
      </c>
      <c r="AG32" s="37">
        <f t="shared" si="32"/>
        <v>0</v>
      </c>
    </row>
    <row r="33" spans="1:33" x14ac:dyDescent="0.3">
      <c r="A33" s="2">
        <v>4</v>
      </c>
      <c r="B33" s="36">
        <f t="shared" ref="B33:B37" si="33">2^(-A33)</f>
        <v>6.25E-2</v>
      </c>
      <c r="C33" s="19" t="s">
        <v>99</v>
      </c>
      <c r="D33" s="37">
        <f>ABS($A$33-D22)/(MAX(ABS(1-$A$33),ABS($D$31-$A$33)))</f>
        <v>0</v>
      </c>
      <c r="E33" s="37">
        <f>ABS($A$33-E22)/(MAX(ABS(1-$A$33),ABS($D$31-$A$33)))</f>
        <v>0</v>
      </c>
      <c r="F33" s="37">
        <f>ABS($A$33-F22)/(MAX(ABS(1-$A$33),ABS($D$31-$A$33)))</f>
        <v>0.33333333333333331</v>
      </c>
      <c r="G33" s="37">
        <f>ABS($A$33-G22)/(MAX(ABS(1-$A$33),ABS($D$31-$A$33)))</f>
        <v>0.33333333333333331</v>
      </c>
      <c r="H33" s="37">
        <f t="shared" ref="H33:O33" si="34">ABS($A$33-H22)/(MAX(ABS(1-$A$33),ABS($D$31-$A$33)))</f>
        <v>0.66666666666666663</v>
      </c>
      <c r="I33" s="37">
        <f t="shared" si="34"/>
        <v>0.66666666666666663</v>
      </c>
      <c r="J33" s="37">
        <f t="shared" si="34"/>
        <v>1</v>
      </c>
      <c r="K33" s="37">
        <f t="shared" si="34"/>
        <v>1</v>
      </c>
      <c r="L33" s="37">
        <f t="shared" si="34"/>
        <v>1</v>
      </c>
      <c r="M33" s="37">
        <f t="shared" si="34"/>
        <v>1</v>
      </c>
      <c r="N33" s="37">
        <f t="shared" si="34"/>
        <v>0</v>
      </c>
      <c r="O33" s="37">
        <f t="shared" si="34"/>
        <v>0</v>
      </c>
      <c r="P33" s="37">
        <f t="shared" ref="P33:AG33" si="35">ABS($A$33-P22)/(MAX(ABS(1-$A$33),ABS($D$31-$A$33)))</f>
        <v>0</v>
      </c>
      <c r="Q33" s="37">
        <f t="shared" si="35"/>
        <v>0</v>
      </c>
      <c r="R33" s="37">
        <f t="shared" si="35"/>
        <v>0</v>
      </c>
      <c r="S33" s="37">
        <f t="shared" si="35"/>
        <v>0</v>
      </c>
      <c r="T33" s="37">
        <f t="shared" si="35"/>
        <v>0</v>
      </c>
      <c r="U33" s="37">
        <f t="shared" si="35"/>
        <v>0</v>
      </c>
      <c r="V33" s="37">
        <f t="shared" si="35"/>
        <v>0</v>
      </c>
      <c r="W33" s="37">
        <f t="shared" si="35"/>
        <v>0</v>
      </c>
      <c r="X33" s="37">
        <f t="shared" si="35"/>
        <v>0</v>
      </c>
      <c r="Y33" s="37">
        <f t="shared" si="35"/>
        <v>0</v>
      </c>
      <c r="Z33" s="37">
        <f t="shared" si="35"/>
        <v>0</v>
      </c>
      <c r="AA33" s="37">
        <f t="shared" si="35"/>
        <v>0</v>
      </c>
      <c r="AB33" s="37">
        <f t="shared" si="35"/>
        <v>0</v>
      </c>
      <c r="AC33" s="37">
        <f t="shared" si="35"/>
        <v>0</v>
      </c>
      <c r="AD33" s="37">
        <f t="shared" si="35"/>
        <v>0</v>
      </c>
      <c r="AE33" s="37">
        <f t="shared" si="35"/>
        <v>0</v>
      </c>
      <c r="AF33" s="37">
        <f t="shared" si="35"/>
        <v>0</v>
      </c>
      <c r="AG33" s="37">
        <f t="shared" si="35"/>
        <v>0</v>
      </c>
    </row>
    <row r="34" spans="1:33" x14ac:dyDescent="0.3">
      <c r="A34" s="2">
        <v>5</v>
      </c>
      <c r="B34" s="36">
        <f t="shared" si="33"/>
        <v>3.125E-2</v>
      </c>
      <c r="C34" s="19" t="s">
        <v>100</v>
      </c>
      <c r="D34" s="37">
        <f>ABS($A$34-D23)/(MAX(ABS(1-$A$34),ABS($D$31-$A$34)))</f>
        <v>0</v>
      </c>
      <c r="E34" s="37">
        <f>ABS($A$34-E23)/(MAX(ABS(1-$A$34),ABS($D$31-$A$34)))</f>
        <v>0</v>
      </c>
      <c r="F34" s="37">
        <f>ABS($A$34-F23)/(MAX(ABS(1-$A$34),ABS($D$31-$A$34)))</f>
        <v>0</v>
      </c>
      <c r="G34" s="37">
        <f>ABS($A$34-G23)/(MAX(ABS(1-$A$34),ABS($D$31-$A$34)))</f>
        <v>0</v>
      </c>
      <c r="H34" s="37">
        <f t="shared" ref="H34:O34" si="36">ABS($A$34-H23)/(MAX(ABS(1-$A$34),ABS($D$31-$A$34)))</f>
        <v>0</v>
      </c>
      <c r="I34" s="37">
        <f t="shared" si="36"/>
        <v>0</v>
      </c>
      <c r="J34" s="37">
        <f t="shared" si="36"/>
        <v>0</v>
      </c>
      <c r="K34" s="37">
        <f t="shared" si="36"/>
        <v>0</v>
      </c>
      <c r="L34" s="37">
        <f t="shared" si="36"/>
        <v>0</v>
      </c>
      <c r="M34" s="37">
        <f t="shared" si="36"/>
        <v>0</v>
      </c>
      <c r="N34" s="37">
        <f t="shared" si="36"/>
        <v>0</v>
      </c>
      <c r="O34" s="37">
        <f t="shared" si="36"/>
        <v>0</v>
      </c>
      <c r="P34" s="37">
        <f t="shared" ref="P34:AG34" si="37">ABS($A$34-P23)/(MAX(ABS(1-$A$34),ABS($D$31-$A$34)))</f>
        <v>0</v>
      </c>
      <c r="Q34" s="37">
        <f t="shared" si="37"/>
        <v>0</v>
      </c>
      <c r="R34" s="37">
        <f t="shared" si="37"/>
        <v>0</v>
      </c>
      <c r="S34" s="37">
        <f t="shared" si="37"/>
        <v>0</v>
      </c>
      <c r="T34" s="37">
        <f t="shared" si="37"/>
        <v>0</v>
      </c>
      <c r="U34" s="37">
        <f t="shared" si="37"/>
        <v>0</v>
      </c>
      <c r="V34" s="37">
        <f t="shared" si="37"/>
        <v>0</v>
      </c>
      <c r="W34" s="37">
        <f t="shared" si="37"/>
        <v>0</v>
      </c>
      <c r="X34" s="37">
        <f t="shared" si="37"/>
        <v>0</v>
      </c>
      <c r="Y34" s="37">
        <f t="shared" si="37"/>
        <v>0</v>
      </c>
      <c r="Z34" s="37">
        <f t="shared" si="37"/>
        <v>0</v>
      </c>
      <c r="AA34" s="37">
        <f t="shared" si="37"/>
        <v>0</v>
      </c>
      <c r="AB34" s="37">
        <f t="shared" si="37"/>
        <v>0</v>
      </c>
      <c r="AC34" s="37">
        <f t="shared" si="37"/>
        <v>0</v>
      </c>
      <c r="AD34" s="37">
        <f t="shared" si="37"/>
        <v>0</v>
      </c>
      <c r="AE34" s="37">
        <f t="shared" si="37"/>
        <v>0</v>
      </c>
      <c r="AF34" s="37">
        <f t="shared" si="37"/>
        <v>0</v>
      </c>
      <c r="AG34" s="37">
        <f t="shared" si="37"/>
        <v>0</v>
      </c>
    </row>
    <row r="35" spans="1:33" x14ac:dyDescent="0.3">
      <c r="A35" s="2">
        <v>1</v>
      </c>
      <c r="B35" s="36">
        <f t="shared" si="33"/>
        <v>0.5</v>
      </c>
      <c r="C35" s="19" t="s">
        <v>101</v>
      </c>
      <c r="D35" s="37">
        <f>ABS($A$35-D24)/(MAX(ABS(1-$A$35),ABS($D$31-$A$35)))</f>
        <v>0</v>
      </c>
      <c r="E35" s="37">
        <f>ABS($A$35-E24)/(MAX(ABS(1-$A$35),ABS($D$31-$A$35)))</f>
        <v>0</v>
      </c>
      <c r="F35" s="37">
        <f>ABS($A$35-F24)/(MAX(ABS(1-$A$35),ABS($D$31-$A$35)))</f>
        <v>0</v>
      </c>
      <c r="G35" s="37">
        <f>ABS($A$35-G24)/(MAX(ABS(1-$A$35),ABS($D$31-$A$35)))</f>
        <v>0</v>
      </c>
      <c r="H35" s="37">
        <f t="shared" ref="H35:O35" si="38">ABS($A$35-H24)/(MAX(ABS(1-$A$35),ABS($D$31-$A$35)))</f>
        <v>0</v>
      </c>
      <c r="I35" s="37">
        <f t="shared" si="38"/>
        <v>0</v>
      </c>
      <c r="J35" s="37">
        <f t="shared" si="38"/>
        <v>0.2</v>
      </c>
      <c r="K35" s="37">
        <f t="shared" si="38"/>
        <v>0.2</v>
      </c>
      <c r="L35" s="37">
        <f t="shared" si="38"/>
        <v>0.2</v>
      </c>
      <c r="M35" s="37">
        <f t="shared" si="38"/>
        <v>0.2</v>
      </c>
      <c r="N35" s="37">
        <f t="shared" si="38"/>
        <v>0</v>
      </c>
      <c r="O35" s="37">
        <f t="shared" si="38"/>
        <v>0</v>
      </c>
      <c r="P35" s="37">
        <f t="shared" ref="P35:AG35" si="39">ABS($A$35-P24)/(MAX(ABS(1-$A$35),ABS($D$31-$A$35)))</f>
        <v>0</v>
      </c>
      <c r="Q35" s="37">
        <f t="shared" si="39"/>
        <v>0</v>
      </c>
      <c r="R35" s="37">
        <f t="shared" si="39"/>
        <v>0</v>
      </c>
      <c r="S35" s="37">
        <f t="shared" si="39"/>
        <v>0</v>
      </c>
      <c r="T35" s="37">
        <f t="shared" si="39"/>
        <v>0</v>
      </c>
      <c r="U35" s="37">
        <f t="shared" si="39"/>
        <v>0</v>
      </c>
      <c r="V35" s="37">
        <f t="shared" si="39"/>
        <v>0</v>
      </c>
      <c r="W35" s="37">
        <f t="shared" si="39"/>
        <v>0</v>
      </c>
      <c r="X35" s="37">
        <f t="shared" si="39"/>
        <v>0</v>
      </c>
      <c r="Y35" s="37">
        <f t="shared" si="39"/>
        <v>0</v>
      </c>
      <c r="Z35" s="37">
        <f t="shared" si="39"/>
        <v>0</v>
      </c>
      <c r="AA35" s="37">
        <f t="shared" si="39"/>
        <v>0</v>
      </c>
      <c r="AB35" s="37">
        <f t="shared" si="39"/>
        <v>0</v>
      </c>
      <c r="AC35" s="37">
        <f t="shared" si="39"/>
        <v>0</v>
      </c>
      <c r="AD35" s="37">
        <f t="shared" si="39"/>
        <v>0</v>
      </c>
      <c r="AE35" s="37">
        <f t="shared" si="39"/>
        <v>0</v>
      </c>
      <c r="AF35" s="37">
        <f t="shared" si="39"/>
        <v>0</v>
      </c>
      <c r="AG35" s="37">
        <f t="shared" si="39"/>
        <v>0</v>
      </c>
    </row>
    <row r="36" spans="1:33" x14ac:dyDescent="0.3">
      <c r="A36" s="2">
        <v>2</v>
      </c>
      <c r="B36" s="36">
        <f t="shared" si="33"/>
        <v>0.25</v>
      </c>
      <c r="C36" s="19" t="s">
        <v>102</v>
      </c>
      <c r="D36" s="37">
        <f>ABS($A$36-D25)/(MAX(ABS(1-$A$36),ABS($D$31-$A$36)))</f>
        <v>0</v>
      </c>
      <c r="E36" s="37">
        <f>ABS($A$36-E25)/(MAX(ABS(1-$A$36),ABS($D$31-$A$36)))</f>
        <v>0</v>
      </c>
      <c r="F36" s="37">
        <f>ABS($A$36-F25)/(MAX(ABS(1-$A$36),ABS($D$31-$A$36)))</f>
        <v>0</v>
      </c>
      <c r="G36" s="37">
        <f>ABS($A$36-G25)/(MAX(ABS(1-$A$36),ABS($D$31-$A$36)))</f>
        <v>0</v>
      </c>
      <c r="H36" s="37">
        <f t="shared" ref="H36:O36" si="40">ABS($A$36-H25)/(MAX(ABS(1-$A$36),ABS($D$31-$A$36)))</f>
        <v>0.25</v>
      </c>
      <c r="I36" s="37">
        <f t="shared" si="40"/>
        <v>0.25</v>
      </c>
      <c r="J36" s="37">
        <f t="shared" si="40"/>
        <v>0.25</v>
      </c>
      <c r="K36" s="37">
        <f t="shared" si="40"/>
        <v>0.25</v>
      </c>
      <c r="L36" s="37">
        <f t="shared" si="40"/>
        <v>0.25</v>
      </c>
      <c r="M36" s="37">
        <f t="shared" si="40"/>
        <v>0.25</v>
      </c>
      <c r="N36" s="37">
        <f t="shared" si="40"/>
        <v>0</v>
      </c>
      <c r="O36" s="37">
        <f t="shared" si="40"/>
        <v>0</v>
      </c>
      <c r="P36" s="37">
        <f t="shared" ref="P36:AG36" si="41">ABS($A$36-P25)/(MAX(ABS(1-$A$36),ABS($D$31-$A$36)))</f>
        <v>0</v>
      </c>
      <c r="Q36" s="37">
        <f t="shared" si="41"/>
        <v>0</v>
      </c>
      <c r="R36" s="37">
        <f t="shared" si="41"/>
        <v>0</v>
      </c>
      <c r="S36" s="37">
        <f t="shared" si="41"/>
        <v>0</v>
      </c>
      <c r="T36" s="37">
        <f t="shared" si="41"/>
        <v>0.25</v>
      </c>
      <c r="U36" s="37">
        <f t="shared" si="41"/>
        <v>0.25</v>
      </c>
      <c r="V36" s="37">
        <f t="shared" si="41"/>
        <v>0.25</v>
      </c>
      <c r="W36" s="37">
        <f t="shared" si="41"/>
        <v>0.25</v>
      </c>
      <c r="X36" s="37">
        <f t="shared" si="41"/>
        <v>0</v>
      </c>
      <c r="Y36" s="37">
        <f t="shared" si="41"/>
        <v>0</v>
      </c>
      <c r="Z36" s="37">
        <f t="shared" si="41"/>
        <v>0</v>
      </c>
      <c r="AA36" s="37">
        <f t="shared" si="41"/>
        <v>0</v>
      </c>
      <c r="AB36" s="37">
        <f t="shared" si="41"/>
        <v>0</v>
      </c>
      <c r="AC36" s="37">
        <f t="shared" si="41"/>
        <v>0</v>
      </c>
      <c r="AD36" s="37">
        <f t="shared" si="41"/>
        <v>0</v>
      </c>
      <c r="AE36" s="37">
        <f t="shared" si="41"/>
        <v>0</v>
      </c>
      <c r="AF36" s="37">
        <f t="shared" si="41"/>
        <v>0</v>
      </c>
      <c r="AG36" s="37">
        <f t="shared" si="41"/>
        <v>0</v>
      </c>
    </row>
    <row r="37" spans="1:33" x14ac:dyDescent="0.3">
      <c r="A37" s="2">
        <v>3</v>
      </c>
      <c r="B37" s="36">
        <f t="shared" si="33"/>
        <v>0.125</v>
      </c>
      <c r="C37" s="19" t="s">
        <v>103</v>
      </c>
      <c r="D37" s="37">
        <f>ABS($A$37-D26)/(MAX(ABS(1-$A$37),ABS($D$31-$A$37)))</f>
        <v>0</v>
      </c>
      <c r="E37" s="37">
        <f>ABS($A$37-E26)/(MAX(ABS(1-$A$37),ABS($D$31-$A$37)))</f>
        <v>0</v>
      </c>
      <c r="F37" s="37">
        <f>ABS($A$37-F26)/(MAX(ABS(1-$A$37),ABS($D$31-$A$37)))</f>
        <v>0.33333333333333331</v>
      </c>
      <c r="G37" s="37">
        <f>ABS($A$37-G26)/(MAX(ABS(1-$A$37),ABS($D$31-$A$37)))</f>
        <v>0.33333333333333331</v>
      </c>
      <c r="H37" s="37">
        <f t="shared" ref="H37:O37" si="42">ABS($A$37-H26)/(MAX(ABS(1-$A$37),ABS($D$31-$A$37)))</f>
        <v>0.33333333333333331</v>
      </c>
      <c r="I37" s="37">
        <f t="shared" si="42"/>
        <v>0.33333333333333331</v>
      </c>
      <c r="J37" s="37">
        <f t="shared" si="42"/>
        <v>0.33333333333333331</v>
      </c>
      <c r="K37" s="37">
        <f t="shared" si="42"/>
        <v>0.33333333333333331</v>
      </c>
      <c r="L37" s="37">
        <f t="shared" si="42"/>
        <v>0.33333333333333331</v>
      </c>
      <c r="M37" s="37">
        <f t="shared" si="42"/>
        <v>1</v>
      </c>
      <c r="N37" s="37">
        <f t="shared" si="42"/>
        <v>0</v>
      </c>
      <c r="O37" s="37">
        <f t="shared" si="42"/>
        <v>0</v>
      </c>
      <c r="P37" s="37">
        <f t="shared" ref="P37:AG37" si="43">ABS($A$37-P26)/(MAX(ABS(1-$A$37),ABS($D$31-$A$37)))</f>
        <v>0</v>
      </c>
      <c r="Q37" s="37">
        <f t="shared" si="43"/>
        <v>0</v>
      </c>
      <c r="R37" s="37">
        <f t="shared" si="43"/>
        <v>0</v>
      </c>
      <c r="S37" s="37">
        <f t="shared" si="43"/>
        <v>0.33333333333333331</v>
      </c>
      <c r="T37" s="37">
        <f t="shared" si="43"/>
        <v>0.33333333333333331</v>
      </c>
      <c r="U37" s="37">
        <f t="shared" si="43"/>
        <v>0.33333333333333331</v>
      </c>
      <c r="V37" s="37">
        <f t="shared" si="43"/>
        <v>0.33333333333333331</v>
      </c>
      <c r="W37" s="37">
        <f t="shared" si="43"/>
        <v>0.33333333333333331</v>
      </c>
      <c r="X37" s="37">
        <f t="shared" si="43"/>
        <v>0</v>
      </c>
      <c r="Y37" s="37">
        <f t="shared" si="43"/>
        <v>0</v>
      </c>
      <c r="Z37" s="37">
        <f t="shared" si="43"/>
        <v>0</v>
      </c>
      <c r="AA37" s="37">
        <f t="shared" si="43"/>
        <v>0</v>
      </c>
      <c r="AB37" s="37">
        <f t="shared" si="43"/>
        <v>0</v>
      </c>
      <c r="AC37" s="37">
        <f t="shared" si="43"/>
        <v>0</v>
      </c>
      <c r="AD37" s="37">
        <f t="shared" si="43"/>
        <v>0</v>
      </c>
      <c r="AE37" s="37">
        <f t="shared" si="43"/>
        <v>0</v>
      </c>
      <c r="AF37" s="37">
        <f t="shared" si="43"/>
        <v>0</v>
      </c>
      <c r="AG37" s="37">
        <f t="shared" si="43"/>
        <v>0</v>
      </c>
    </row>
    <row r="38" spans="1:33" x14ac:dyDescent="0.3">
      <c r="A38" s="18"/>
      <c r="B38" s="36"/>
      <c r="C38" s="19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</row>
    <row r="39" spans="1:33" x14ac:dyDescent="0.3">
      <c r="A39" s="18"/>
      <c r="B39" s="36"/>
      <c r="C39" s="19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</row>
    <row r="40" spans="1:33" x14ac:dyDescent="0.3">
      <c r="A40" s="18"/>
      <c r="B40" s="36"/>
      <c r="C40" s="19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</row>
    <row r="41" spans="1:33" x14ac:dyDescent="0.3">
      <c r="A41" s="18"/>
      <c r="B41" s="36"/>
      <c r="C41" s="19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</row>
    <row r="42" spans="1:33" x14ac:dyDescent="0.3">
      <c r="A42" s="18"/>
      <c r="B42" s="36"/>
      <c r="C42" s="19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</row>
    <row r="43" spans="1:33" x14ac:dyDescent="0.3">
      <c r="A43" s="18"/>
      <c r="B43" s="36"/>
      <c r="C43" s="19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</row>
    <row r="44" spans="1:33" x14ac:dyDescent="0.3">
      <c r="A44" s="18"/>
      <c r="B44" s="36"/>
      <c r="C44" s="19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</row>
    <row r="45" spans="1:33" x14ac:dyDescent="0.3">
      <c r="A45" s="18"/>
      <c r="B45" s="36"/>
      <c r="C45" s="19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</row>
    <row r="46" spans="1:33" x14ac:dyDescent="0.3">
      <c r="A46" s="18"/>
      <c r="B46" s="36"/>
      <c r="C46" s="19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</row>
    <row r="47" spans="1:33" x14ac:dyDescent="0.3">
      <c r="A47" s="18"/>
      <c r="B47" s="36"/>
      <c r="C47" s="19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</row>
    <row r="48" spans="1:33" x14ac:dyDescent="0.3">
      <c r="A48" s="18"/>
      <c r="B48" s="36"/>
      <c r="C48" s="19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</row>
    <row r="49" spans="1:16" x14ac:dyDescent="0.3">
      <c r="A49" s="18"/>
      <c r="B49" s="36"/>
      <c r="C49" s="19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</row>
    <row r="50" spans="1:16" x14ac:dyDescent="0.3">
      <c r="A50" s="18"/>
      <c r="B50" s="36"/>
      <c r="C50" s="31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</row>
    <row r="51" spans="1:16" x14ac:dyDescent="0.3">
      <c r="A51" s="18"/>
      <c r="B51" s="36"/>
      <c r="C51" s="31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</row>
    <row r="52" spans="1:16" x14ac:dyDescent="0.3">
      <c r="A52" s="18"/>
      <c r="B52" s="36"/>
      <c r="C52" s="31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</row>
    <row r="53" spans="1:16" x14ac:dyDescent="0.3">
      <c r="A53" s="18"/>
      <c r="B53" s="36"/>
      <c r="C53" s="31"/>
      <c r="D53" s="37"/>
      <c r="E53" s="37"/>
      <c r="F53" s="37"/>
      <c r="G53" s="37"/>
    </row>
    <row r="54" spans="1:16" x14ac:dyDescent="0.3">
      <c r="A54" s="18"/>
      <c r="B54" s="36"/>
      <c r="C54" s="31"/>
      <c r="D54" s="37"/>
      <c r="E54" s="37"/>
      <c r="F54" s="37"/>
      <c r="G54" s="37"/>
    </row>
    <row r="55" spans="1:16" x14ac:dyDescent="0.3">
      <c r="A55" s="18"/>
      <c r="B55" s="36"/>
      <c r="C55" s="31"/>
      <c r="D55" s="37"/>
      <c r="E55" s="37"/>
      <c r="F55" s="37"/>
      <c r="G55" s="37"/>
    </row>
    <row r="56" spans="1:16" x14ac:dyDescent="0.3">
      <c r="A56" s="18"/>
      <c r="B56" s="36"/>
      <c r="C56" s="31"/>
      <c r="D56" s="37"/>
      <c r="E56" s="37"/>
      <c r="F56" s="37"/>
      <c r="G56" s="37"/>
    </row>
    <row r="57" spans="1:16" x14ac:dyDescent="0.3">
      <c r="A57" s="18"/>
      <c r="B57" s="36"/>
      <c r="C57" s="31"/>
      <c r="D57" s="37"/>
      <c r="E57" s="37"/>
      <c r="F57" s="37"/>
      <c r="G57" s="37"/>
    </row>
    <row r="58" spans="1:16" x14ac:dyDescent="0.3">
      <c r="A58" s="18"/>
      <c r="B58" s="36"/>
      <c r="C58" s="31"/>
      <c r="D58" s="37"/>
      <c r="E58" s="37"/>
      <c r="F58" s="37"/>
      <c r="G58" s="37"/>
    </row>
    <row r="1048513" spans="4:4" x14ac:dyDescent="0.3">
      <c r="D1048513" s="37">
        <f>ABS($A$52-D1048481)/(MAX(ABS(1-$A$52),ABS($D$31-$A$52)))</f>
        <v>0</v>
      </c>
    </row>
  </sheetData>
  <pageMargins left="0.7" right="0.7" top="0.75" bottom="0.75" header="0.3" footer="0.3"/>
  <pageSetup paperSize="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SA</vt:lpstr>
      <vt:lpstr>DA1</vt:lpstr>
      <vt:lpstr>DA2</vt:lpstr>
      <vt:lpstr>DA3</vt:lpstr>
      <vt:lpstr>Sheet1</vt:lpstr>
      <vt:lpstr>SCC and WS ranks CA</vt:lpstr>
      <vt:lpstr>SCC and WS ranks 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alp ulu</dc:creator>
  <cp:lastModifiedBy>Korisnik</cp:lastModifiedBy>
  <dcterms:created xsi:type="dcterms:W3CDTF">2023-01-18T16:14:17Z</dcterms:created>
  <dcterms:modified xsi:type="dcterms:W3CDTF">2024-05-01T11:44:38Z</dcterms:modified>
</cp:coreProperties>
</file>