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00013/Dropbox/1PhD/Smith &amp; Wickings Field Experiments (AKA smickings)/Manuscripts in progress/Weeds/PeerJ/Data_as of 2021/"/>
    </mc:Choice>
  </mc:AlternateContent>
  <xr:revisionPtr revIDLastSave="0" documentId="13_ncr:1_{2E2D72F0-5051-BE42-9197-1B5A556D961A}" xr6:coauthVersionLast="47" xr6:coauthVersionMax="47" xr10:uidLastSave="{00000000-0000-0000-0000-000000000000}"/>
  <bookViews>
    <workbookView xWindow="29760" yWindow="500" windowWidth="19020" windowHeight="19920" activeTab="1" xr2:uid="{9753FD78-A1B2-1D47-90F5-46BF7BED12E4}"/>
  </bookViews>
  <sheets>
    <sheet name="Sheet1" sheetId="1" r:id="rId1"/>
    <sheet name="meta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9" i="1" l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217" i="1"/>
  <c r="J216" i="1"/>
  <c r="J215" i="1" l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I144" i="1" l="1"/>
  <c r="I111" i="1"/>
  <c r="I140" i="1"/>
  <c r="I117" i="1"/>
  <c r="I121" i="1"/>
  <c r="I110" i="1"/>
  <c r="I115" i="1"/>
  <c r="I79" i="1"/>
  <c r="I119" i="1"/>
  <c r="I138" i="1"/>
  <c r="I141" i="1"/>
  <c r="I135" i="1"/>
  <c r="I133" i="1"/>
  <c r="I125" i="1"/>
  <c r="I122" i="1"/>
  <c r="I91" i="1"/>
  <c r="I112" i="1"/>
  <c r="I134" i="1"/>
  <c r="I75" i="1"/>
  <c r="I74" i="1"/>
  <c r="I113" i="1"/>
  <c r="I116" i="1"/>
  <c r="I145" i="1"/>
  <c r="I129" i="1"/>
  <c r="I90" i="1"/>
  <c r="I97" i="1"/>
  <c r="I128" i="1"/>
  <c r="I130" i="1"/>
  <c r="I76" i="1"/>
  <c r="I85" i="1"/>
  <c r="I127" i="1"/>
  <c r="I124" i="1"/>
  <c r="I139" i="1"/>
  <c r="I88" i="1"/>
  <c r="I136" i="1"/>
  <c r="I78" i="1"/>
  <c r="I137" i="1"/>
  <c r="I102" i="1"/>
  <c r="I89" i="1"/>
  <c r="I107" i="1"/>
  <c r="I82" i="1"/>
  <c r="I142" i="1"/>
  <c r="I104" i="1"/>
  <c r="I94" i="1"/>
  <c r="I93" i="1"/>
  <c r="I92" i="1"/>
  <c r="I77" i="1"/>
  <c r="I84" i="1"/>
  <c r="I86" i="1"/>
  <c r="I101" i="1"/>
  <c r="I131" i="1"/>
  <c r="I105" i="1"/>
  <c r="I87" i="1"/>
  <c r="I99" i="1"/>
  <c r="I123" i="1"/>
  <c r="I80" i="1"/>
  <c r="I81" i="1"/>
  <c r="I83" i="1"/>
  <c r="I108" i="1"/>
  <c r="I118" i="1"/>
  <c r="I95" i="1"/>
  <c r="I96" i="1"/>
  <c r="I103" i="1"/>
  <c r="I109" i="1"/>
  <c r="I100" i="1"/>
  <c r="I106" i="1"/>
  <c r="I98" i="1"/>
  <c r="I132" i="1"/>
  <c r="I126" i="1"/>
  <c r="I120" i="1"/>
  <c r="I114" i="1"/>
  <c r="G143" i="1"/>
  <c r="I1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G282" authorId="0" shapeId="0" xr:uid="{74C271AD-A984-E549-9C94-46E79D834610}">
      <text>
        <r>
          <rPr>
            <b/>
            <sz val="10"/>
            <color rgb="FF000000"/>
            <rFont val="Calibri"/>
            <family val="2"/>
          </rPr>
          <t>Microsoft Office User: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weed plus 3.51 ?
</t>
        </r>
        <r>
          <rPr>
            <sz val="10"/>
            <color rgb="FF000000"/>
            <rFont val="Calibri"/>
            <family val="2"/>
          </rPr>
          <t xml:space="preserve">Added in, originally 35.06
</t>
        </r>
      </text>
    </comment>
  </commentList>
</comments>
</file>

<file path=xl/sharedStrings.xml><?xml version="1.0" encoding="utf-8"?>
<sst xmlns="http://schemas.openxmlformats.org/spreadsheetml/2006/main" count="462" uniqueCount="94">
  <si>
    <t>Year</t>
  </si>
  <si>
    <t>Date</t>
  </si>
  <si>
    <t>Plot_ID</t>
  </si>
  <si>
    <t>Weeds_g</t>
  </si>
  <si>
    <t>Cover.crop_g</t>
  </si>
  <si>
    <t>Total biomass_g</t>
  </si>
  <si>
    <t>area cover_m2</t>
  </si>
  <si>
    <t>105S</t>
  </si>
  <si>
    <t>205S</t>
  </si>
  <si>
    <t>305S</t>
  </si>
  <si>
    <t>405S</t>
  </si>
  <si>
    <t>604S</t>
  </si>
  <si>
    <t>501N</t>
  </si>
  <si>
    <t>603N</t>
  </si>
  <si>
    <t>503N</t>
  </si>
  <si>
    <t>606N</t>
  </si>
  <si>
    <t>506N</t>
  </si>
  <si>
    <t>405N</t>
  </si>
  <si>
    <t>404N</t>
  </si>
  <si>
    <t>203S</t>
  </si>
  <si>
    <t>605N</t>
  </si>
  <si>
    <t>204N</t>
  </si>
  <si>
    <t>202N</t>
  </si>
  <si>
    <t>201N</t>
  </si>
  <si>
    <t>302S</t>
  </si>
  <si>
    <t>502N</t>
  </si>
  <si>
    <t>302N</t>
  </si>
  <si>
    <t>602N</t>
  </si>
  <si>
    <t>404S</t>
  </si>
  <si>
    <t>504N</t>
  </si>
  <si>
    <t>301N</t>
  </si>
  <si>
    <t>205N</t>
  </si>
  <si>
    <t>104N</t>
  </si>
  <si>
    <t>401N</t>
  </si>
  <si>
    <t>402N</t>
  </si>
  <si>
    <t>403N</t>
  </si>
  <si>
    <t>601N</t>
  </si>
  <si>
    <t>603S</t>
  </si>
  <si>
    <t>203N</t>
  </si>
  <si>
    <t>604N</t>
  </si>
  <si>
    <t>304N</t>
  </si>
  <si>
    <t>505N</t>
  </si>
  <si>
    <t>504S</t>
  </si>
  <si>
    <t>105N</t>
  </si>
  <si>
    <t>503S</t>
  </si>
  <si>
    <t>303N</t>
  </si>
  <si>
    <t>506S</t>
  </si>
  <si>
    <t>303S</t>
  </si>
  <si>
    <t>306S</t>
  </si>
  <si>
    <t>206N</t>
  </si>
  <si>
    <t>103N</t>
  </si>
  <si>
    <t>403S</t>
  </si>
  <si>
    <t>401S</t>
  </si>
  <si>
    <t>406N</t>
  </si>
  <si>
    <t>305N</t>
  </si>
  <si>
    <t>402S</t>
  </si>
  <si>
    <t>606S</t>
  </si>
  <si>
    <t>201S</t>
  </si>
  <si>
    <t>104S</t>
  </si>
  <si>
    <t>101N</t>
  </si>
  <si>
    <t>102N</t>
  </si>
  <si>
    <t>501S</t>
  </si>
  <si>
    <t>103S</t>
  </si>
  <si>
    <t>306N</t>
  </si>
  <si>
    <t>301S</t>
  </si>
  <si>
    <t>304S</t>
  </si>
  <si>
    <t>406S</t>
  </si>
  <si>
    <t>502S</t>
  </si>
  <si>
    <t>602S</t>
  </si>
  <si>
    <t>505S</t>
  </si>
  <si>
    <t>204S</t>
  </si>
  <si>
    <t>106N</t>
  </si>
  <si>
    <t>106S</t>
  </si>
  <si>
    <t>101S</t>
  </si>
  <si>
    <t>206S</t>
  </si>
  <si>
    <t>202S</t>
  </si>
  <si>
    <t>601S</t>
  </si>
  <si>
    <t>102S</t>
  </si>
  <si>
    <t>605S</t>
  </si>
  <si>
    <t>S</t>
  </si>
  <si>
    <t>N</t>
  </si>
  <si>
    <t>Field</t>
  </si>
  <si>
    <t>Block</t>
  </si>
  <si>
    <t>Plot</t>
  </si>
  <si>
    <t>2017-2019</t>
  </si>
  <si>
    <t>Blocking N-S</t>
  </si>
  <si>
    <t>Blocking E-W</t>
  </si>
  <si>
    <t xml:space="preserve">North or South </t>
  </si>
  <si>
    <t>biomas of weed species</t>
  </si>
  <si>
    <t>biomass of planted cover crop</t>
  </si>
  <si>
    <t>sum of weeds and cover crop</t>
  </si>
  <si>
    <t>percent area covered, determined using photographs and area of green plant material extracted using ImageJ</t>
  </si>
  <si>
    <t>May or June depending on year, in Month/Day/Year format</t>
  </si>
  <si>
    <t>unique plot Id that includes information on block, plot and field (see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</si>
</sst>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223E-148D-1245-8055-6101898A81E1}">
  <dimension ref="A1:J289"/>
  <sheetViews>
    <sheetView topLeftCell="A106" workbookViewId="0">
      <selection sqref="A1:J1"/>
    </sheetView>
  </sheetViews>
  <sheetFormatPr baseColWidth="10" defaultRowHeight="16" x14ac:dyDescent="0.2"/>
  <cols>
    <col min="7" max="7" width="11.83203125" customWidth="1"/>
    <col min="8" max="8" width="14" customWidth="1"/>
    <col min="9" max="9" width="16.83203125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82</v>
      </c>
      <c r="E1" t="s">
        <v>83</v>
      </c>
      <c r="F1" t="s">
        <v>81</v>
      </c>
      <c r="G1" t="s">
        <v>3</v>
      </c>
      <c r="H1" t="s">
        <v>4</v>
      </c>
      <c r="I1" t="s">
        <v>5</v>
      </c>
      <c r="J1" t="s">
        <v>6</v>
      </c>
    </row>
    <row r="2" spans="1:10" x14ac:dyDescent="0.2">
      <c r="A2">
        <v>2017</v>
      </c>
      <c r="B2" s="1">
        <v>42903</v>
      </c>
      <c r="C2" t="s">
        <v>59</v>
      </c>
      <c r="D2">
        <v>1</v>
      </c>
      <c r="E2">
        <v>1</v>
      </c>
      <c r="F2" t="s">
        <v>80</v>
      </c>
      <c r="G2">
        <v>2.25</v>
      </c>
      <c r="H2">
        <v>10.18</v>
      </c>
      <c r="I2">
        <v>12.43</v>
      </c>
      <c r="J2">
        <v>8.647500000000001E-2</v>
      </c>
    </row>
    <row r="3" spans="1:10" x14ac:dyDescent="0.2">
      <c r="A3">
        <v>2017</v>
      </c>
      <c r="B3" s="1">
        <v>42903</v>
      </c>
      <c r="C3" t="s">
        <v>60</v>
      </c>
      <c r="D3">
        <v>1</v>
      </c>
      <c r="E3">
        <v>2</v>
      </c>
      <c r="F3" t="s">
        <v>80</v>
      </c>
      <c r="G3">
        <v>0.17</v>
      </c>
      <c r="H3">
        <v>13.45</v>
      </c>
      <c r="I3">
        <v>13.62</v>
      </c>
      <c r="J3">
        <v>0.11800000000000001</v>
      </c>
    </row>
    <row r="4" spans="1:10" x14ac:dyDescent="0.2">
      <c r="A4">
        <v>2017</v>
      </c>
      <c r="B4" s="1">
        <v>42903</v>
      </c>
      <c r="C4" t="s">
        <v>50</v>
      </c>
      <c r="D4">
        <v>1</v>
      </c>
      <c r="E4">
        <v>3</v>
      </c>
      <c r="F4" t="s">
        <v>80</v>
      </c>
      <c r="G4">
        <v>0.85</v>
      </c>
      <c r="I4">
        <v>0.85</v>
      </c>
      <c r="J4">
        <v>2.735E-3</v>
      </c>
    </row>
    <row r="5" spans="1:10" x14ac:dyDescent="0.2">
      <c r="A5">
        <v>2017</v>
      </c>
      <c r="B5" s="1">
        <v>42903</v>
      </c>
      <c r="C5" t="s">
        <v>32</v>
      </c>
      <c r="D5">
        <v>1</v>
      </c>
      <c r="E5">
        <v>4</v>
      </c>
      <c r="F5" t="s">
        <v>80</v>
      </c>
      <c r="G5">
        <v>2.83</v>
      </c>
      <c r="I5">
        <v>2.83</v>
      </c>
      <c r="J5">
        <v>1.7165E-2</v>
      </c>
    </row>
    <row r="6" spans="1:10" x14ac:dyDescent="0.2">
      <c r="A6">
        <v>2017</v>
      </c>
      <c r="B6" s="1">
        <v>42903</v>
      </c>
      <c r="C6" t="s">
        <v>43</v>
      </c>
      <c r="D6">
        <v>1</v>
      </c>
      <c r="E6">
        <v>5</v>
      </c>
      <c r="F6" t="s">
        <v>80</v>
      </c>
      <c r="G6">
        <v>1.4</v>
      </c>
      <c r="I6">
        <v>1.4</v>
      </c>
      <c r="J6">
        <v>4.4450000000000002E-3</v>
      </c>
    </row>
    <row r="7" spans="1:10" x14ac:dyDescent="0.2">
      <c r="A7">
        <v>2017</v>
      </c>
      <c r="B7" s="1">
        <v>42903</v>
      </c>
      <c r="C7" t="s">
        <v>71</v>
      </c>
      <c r="D7">
        <v>1</v>
      </c>
      <c r="E7">
        <v>6</v>
      </c>
      <c r="F7" t="s">
        <v>80</v>
      </c>
      <c r="G7">
        <v>2.99</v>
      </c>
      <c r="H7">
        <v>17.62</v>
      </c>
      <c r="I7">
        <v>20.61</v>
      </c>
      <c r="J7">
        <v>0.13268000000000002</v>
      </c>
    </row>
    <row r="8" spans="1:10" x14ac:dyDescent="0.2">
      <c r="A8">
        <v>2017</v>
      </c>
      <c r="B8" s="1">
        <v>42903</v>
      </c>
      <c r="C8" t="s">
        <v>23</v>
      </c>
      <c r="D8">
        <v>2</v>
      </c>
      <c r="E8">
        <v>1</v>
      </c>
      <c r="F8" t="s">
        <v>80</v>
      </c>
      <c r="G8">
        <v>1.37</v>
      </c>
      <c r="I8">
        <v>1.37</v>
      </c>
      <c r="J8">
        <v>3.3599999999999997E-3</v>
      </c>
    </row>
    <row r="9" spans="1:10" x14ac:dyDescent="0.2">
      <c r="A9">
        <v>2017</v>
      </c>
      <c r="B9" s="1">
        <v>42903</v>
      </c>
      <c r="C9" t="s">
        <v>22</v>
      </c>
      <c r="D9">
        <v>2</v>
      </c>
      <c r="E9">
        <v>2</v>
      </c>
      <c r="F9" t="s">
        <v>80</v>
      </c>
      <c r="J9">
        <v>4.0899999999999999E-3</v>
      </c>
    </row>
    <row r="10" spans="1:10" x14ac:dyDescent="0.2">
      <c r="A10">
        <v>2017</v>
      </c>
      <c r="B10" s="1">
        <v>42903</v>
      </c>
      <c r="C10" t="s">
        <v>38</v>
      </c>
      <c r="D10">
        <v>2</v>
      </c>
      <c r="E10">
        <v>3</v>
      </c>
      <c r="F10" t="s">
        <v>80</v>
      </c>
      <c r="G10">
        <v>0.08</v>
      </c>
      <c r="H10">
        <v>13.15</v>
      </c>
      <c r="I10">
        <v>13.23</v>
      </c>
      <c r="J10">
        <v>5.6715000000000002E-2</v>
      </c>
    </row>
    <row r="11" spans="1:10" x14ac:dyDescent="0.2">
      <c r="A11">
        <v>2017</v>
      </c>
      <c r="B11" s="1">
        <v>42903</v>
      </c>
      <c r="C11" t="s">
        <v>21</v>
      </c>
      <c r="D11">
        <v>2</v>
      </c>
      <c r="E11">
        <v>4</v>
      </c>
      <c r="F11" t="s">
        <v>80</v>
      </c>
      <c r="G11">
        <v>0.22</v>
      </c>
      <c r="I11">
        <v>0.22</v>
      </c>
      <c r="J11">
        <v>2.2299999999999998E-3</v>
      </c>
    </row>
    <row r="12" spans="1:10" x14ac:dyDescent="0.2">
      <c r="A12">
        <v>2017</v>
      </c>
      <c r="B12" s="1">
        <v>42903</v>
      </c>
      <c r="C12" t="s">
        <v>31</v>
      </c>
      <c r="D12">
        <v>2</v>
      </c>
      <c r="E12">
        <v>5</v>
      </c>
      <c r="F12" t="s">
        <v>80</v>
      </c>
      <c r="G12">
        <v>0.32</v>
      </c>
      <c r="H12">
        <v>11.15</v>
      </c>
      <c r="I12">
        <v>11.47</v>
      </c>
      <c r="J12">
        <v>7.3260000000000006E-2</v>
      </c>
    </row>
    <row r="13" spans="1:10" x14ac:dyDescent="0.2">
      <c r="A13">
        <v>2017</v>
      </c>
      <c r="B13" s="1">
        <v>42903</v>
      </c>
      <c r="C13" t="s">
        <v>49</v>
      </c>
      <c r="D13">
        <v>2</v>
      </c>
      <c r="E13">
        <v>6</v>
      </c>
      <c r="F13" t="s">
        <v>80</v>
      </c>
      <c r="G13">
        <v>1.3</v>
      </c>
      <c r="H13">
        <v>12.92</v>
      </c>
      <c r="I13">
        <v>14.22</v>
      </c>
      <c r="J13">
        <v>8.87125E-2</v>
      </c>
    </row>
    <row r="14" spans="1:10" x14ac:dyDescent="0.2">
      <c r="A14">
        <v>2017</v>
      </c>
      <c r="B14" s="1">
        <v>42903</v>
      </c>
      <c r="C14" t="s">
        <v>30</v>
      </c>
      <c r="D14">
        <v>3</v>
      </c>
      <c r="E14">
        <v>1</v>
      </c>
      <c r="F14" t="s">
        <v>80</v>
      </c>
      <c r="G14">
        <v>0.56000000000000005</v>
      </c>
      <c r="I14">
        <v>0.56000000000000005</v>
      </c>
      <c r="J14">
        <v>8.8249999999999993E-4</v>
      </c>
    </row>
    <row r="15" spans="1:10" x14ac:dyDescent="0.2">
      <c r="A15">
        <v>2017</v>
      </c>
      <c r="B15" s="1">
        <v>42903</v>
      </c>
      <c r="C15" t="s">
        <v>26</v>
      </c>
      <c r="D15">
        <v>3</v>
      </c>
      <c r="E15">
        <v>2</v>
      </c>
      <c r="F15" t="s">
        <v>80</v>
      </c>
      <c r="G15">
        <v>3.24</v>
      </c>
      <c r="I15">
        <v>3.24</v>
      </c>
      <c r="J15">
        <v>1.1752499999999999E-2</v>
      </c>
    </row>
    <row r="16" spans="1:10" x14ac:dyDescent="0.2">
      <c r="A16">
        <v>2017</v>
      </c>
      <c r="B16" s="1">
        <v>42903</v>
      </c>
      <c r="C16" t="s">
        <v>45</v>
      </c>
      <c r="D16">
        <v>3</v>
      </c>
      <c r="E16">
        <v>3</v>
      </c>
      <c r="F16" t="s">
        <v>80</v>
      </c>
      <c r="G16">
        <v>0.09</v>
      </c>
      <c r="H16">
        <v>14.22</v>
      </c>
      <c r="I16">
        <v>14.31</v>
      </c>
      <c r="J16">
        <v>6.9747500000000004E-2</v>
      </c>
    </row>
    <row r="17" spans="1:10" x14ac:dyDescent="0.2">
      <c r="A17">
        <v>2017</v>
      </c>
      <c r="B17" s="1">
        <v>42903</v>
      </c>
      <c r="C17" t="s">
        <v>40</v>
      </c>
      <c r="D17">
        <v>3</v>
      </c>
      <c r="E17">
        <v>4</v>
      </c>
      <c r="F17" t="s">
        <v>80</v>
      </c>
      <c r="G17">
        <v>3.31</v>
      </c>
      <c r="H17">
        <v>14.38</v>
      </c>
      <c r="I17">
        <v>17.690000000000001</v>
      </c>
      <c r="J17">
        <v>8.5127500000000009E-2</v>
      </c>
    </row>
    <row r="18" spans="1:10" x14ac:dyDescent="0.2">
      <c r="A18">
        <v>2017</v>
      </c>
      <c r="B18" s="1">
        <v>42903</v>
      </c>
      <c r="C18" t="s">
        <v>54</v>
      </c>
      <c r="D18">
        <v>3</v>
      </c>
      <c r="E18">
        <v>5</v>
      </c>
      <c r="F18" t="s">
        <v>80</v>
      </c>
      <c r="G18">
        <v>13.84</v>
      </c>
      <c r="H18">
        <v>12.51</v>
      </c>
      <c r="I18">
        <v>26.35</v>
      </c>
      <c r="J18">
        <v>0.1253475</v>
      </c>
    </row>
    <row r="19" spans="1:10" x14ac:dyDescent="0.2">
      <c r="A19">
        <v>2017</v>
      </c>
      <c r="B19" s="1">
        <v>42903</v>
      </c>
      <c r="C19" t="s">
        <v>63</v>
      </c>
      <c r="D19">
        <v>3</v>
      </c>
      <c r="E19">
        <v>6</v>
      </c>
      <c r="F19" t="s">
        <v>80</v>
      </c>
      <c r="G19">
        <v>54.27</v>
      </c>
      <c r="I19">
        <v>54.27</v>
      </c>
      <c r="J19">
        <v>5.6410000000000002E-2</v>
      </c>
    </row>
    <row r="20" spans="1:10" x14ac:dyDescent="0.2">
      <c r="A20">
        <v>2017</v>
      </c>
      <c r="B20" s="1">
        <v>42903</v>
      </c>
      <c r="C20" t="s">
        <v>33</v>
      </c>
      <c r="D20">
        <v>4</v>
      </c>
      <c r="E20">
        <v>1</v>
      </c>
      <c r="F20" t="s">
        <v>80</v>
      </c>
      <c r="G20">
        <v>11.34</v>
      </c>
      <c r="H20">
        <v>12.46</v>
      </c>
      <c r="I20">
        <v>23.8</v>
      </c>
      <c r="J20">
        <v>0.10711999999999999</v>
      </c>
    </row>
    <row r="21" spans="1:10" x14ac:dyDescent="0.2">
      <c r="A21">
        <v>2017</v>
      </c>
      <c r="B21" s="1">
        <v>42903</v>
      </c>
      <c r="C21" t="s">
        <v>34</v>
      </c>
      <c r="D21">
        <v>4</v>
      </c>
      <c r="E21">
        <v>2</v>
      </c>
      <c r="F21" t="s">
        <v>80</v>
      </c>
      <c r="G21">
        <v>4.88</v>
      </c>
      <c r="I21">
        <v>4.88</v>
      </c>
      <c r="J21">
        <v>2.2825000000000002E-2</v>
      </c>
    </row>
    <row r="22" spans="1:10" x14ac:dyDescent="0.2">
      <c r="A22">
        <v>2017</v>
      </c>
      <c r="B22" s="1">
        <v>42903</v>
      </c>
      <c r="C22" t="s">
        <v>35</v>
      </c>
      <c r="D22">
        <v>4</v>
      </c>
      <c r="E22">
        <v>3</v>
      </c>
      <c r="F22" t="s">
        <v>80</v>
      </c>
      <c r="G22">
        <v>3</v>
      </c>
      <c r="H22">
        <v>11.63</v>
      </c>
      <c r="I22">
        <v>14.63</v>
      </c>
      <c r="J22">
        <v>9.9562500000000012E-2</v>
      </c>
    </row>
    <row r="23" spans="1:10" x14ac:dyDescent="0.2">
      <c r="A23">
        <v>2017</v>
      </c>
      <c r="B23" s="1">
        <v>42903</v>
      </c>
      <c r="C23" t="s">
        <v>18</v>
      </c>
      <c r="D23">
        <v>4</v>
      </c>
      <c r="E23">
        <v>4</v>
      </c>
      <c r="F23" t="s">
        <v>80</v>
      </c>
      <c r="G23">
        <v>5.29</v>
      </c>
      <c r="I23">
        <v>5.29</v>
      </c>
      <c r="J23">
        <v>2.0477499999999996E-2</v>
      </c>
    </row>
    <row r="24" spans="1:10" x14ac:dyDescent="0.2">
      <c r="A24">
        <v>2017</v>
      </c>
      <c r="B24" s="1">
        <v>42903</v>
      </c>
      <c r="C24" t="s">
        <v>17</v>
      </c>
      <c r="D24">
        <v>4</v>
      </c>
      <c r="E24">
        <v>5</v>
      </c>
      <c r="F24" t="s">
        <v>80</v>
      </c>
      <c r="G24">
        <v>7.02</v>
      </c>
      <c r="I24">
        <v>7.02</v>
      </c>
      <c r="J24">
        <v>2.87E-2</v>
      </c>
    </row>
    <row r="25" spans="1:10" x14ac:dyDescent="0.2">
      <c r="A25">
        <v>2017</v>
      </c>
      <c r="B25" s="1">
        <v>42903</v>
      </c>
      <c r="C25" t="s">
        <v>53</v>
      </c>
      <c r="D25">
        <v>4</v>
      </c>
      <c r="E25">
        <v>6</v>
      </c>
      <c r="F25" t="s">
        <v>80</v>
      </c>
      <c r="G25">
        <v>4.5</v>
      </c>
      <c r="H25">
        <v>15.75</v>
      </c>
      <c r="I25">
        <v>20.25</v>
      </c>
      <c r="J25">
        <v>0.13988</v>
      </c>
    </row>
    <row r="26" spans="1:10" x14ac:dyDescent="0.2">
      <c r="A26">
        <v>2017</v>
      </c>
      <c r="B26" s="1">
        <v>42903</v>
      </c>
      <c r="C26" t="s">
        <v>12</v>
      </c>
      <c r="D26">
        <v>5</v>
      </c>
      <c r="E26">
        <v>1</v>
      </c>
      <c r="F26" t="s">
        <v>80</v>
      </c>
      <c r="G26">
        <v>26.35</v>
      </c>
      <c r="I26">
        <v>26.35</v>
      </c>
      <c r="J26">
        <v>5.4977499999999999E-2</v>
      </c>
    </row>
    <row r="27" spans="1:10" x14ac:dyDescent="0.2">
      <c r="A27">
        <v>2017</v>
      </c>
      <c r="B27" s="1">
        <v>42903</v>
      </c>
      <c r="C27" t="s">
        <v>25</v>
      </c>
      <c r="D27">
        <v>5</v>
      </c>
      <c r="E27">
        <v>2</v>
      </c>
      <c r="F27" t="s">
        <v>80</v>
      </c>
      <c r="H27">
        <v>13.65</v>
      </c>
      <c r="J27">
        <v>9.4757499999999995E-2</v>
      </c>
    </row>
    <row r="28" spans="1:10" x14ac:dyDescent="0.2">
      <c r="A28">
        <v>2017</v>
      </c>
      <c r="B28" s="1">
        <v>42903</v>
      </c>
      <c r="C28" t="s">
        <v>14</v>
      </c>
      <c r="D28">
        <v>5</v>
      </c>
      <c r="E28">
        <v>3</v>
      </c>
      <c r="F28" t="s">
        <v>80</v>
      </c>
      <c r="G28">
        <v>5.49</v>
      </c>
      <c r="I28">
        <v>5.49</v>
      </c>
      <c r="J28">
        <v>1.6295E-2</v>
      </c>
    </row>
    <row r="29" spans="1:10" x14ac:dyDescent="0.2">
      <c r="A29">
        <v>2017</v>
      </c>
      <c r="B29" s="1">
        <v>42903</v>
      </c>
      <c r="C29" t="s">
        <v>29</v>
      </c>
      <c r="D29">
        <v>5</v>
      </c>
      <c r="E29">
        <v>4</v>
      </c>
      <c r="F29" t="s">
        <v>80</v>
      </c>
      <c r="H29">
        <v>14.81</v>
      </c>
      <c r="J29">
        <v>0.1116525</v>
      </c>
    </row>
    <row r="30" spans="1:10" x14ac:dyDescent="0.2">
      <c r="A30">
        <v>2017</v>
      </c>
      <c r="B30" s="1">
        <v>42903</v>
      </c>
      <c r="C30" t="s">
        <v>41</v>
      </c>
      <c r="D30">
        <v>5</v>
      </c>
      <c r="E30">
        <v>5</v>
      </c>
      <c r="F30" t="s">
        <v>80</v>
      </c>
      <c r="G30">
        <v>0.54</v>
      </c>
      <c r="H30">
        <v>14.61</v>
      </c>
      <c r="I30">
        <v>15.149999999999999</v>
      </c>
      <c r="J30">
        <v>0.1243075</v>
      </c>
    </row>
    <row r="31" spans="1:10" x14ac:dyDescent="0.2">
      <c r="A31">
        <v>2017</v>
      </c>
      <c r="B31" s="1">
        <v>42903</v>
      </c>
      <c r="C31" t="s">
        <v>16</v>
      </c>
      <c r="D31">
        <v>5</v>
      </c>
      <c r="E31">
        <v>6</v>
      </c>
      <c r="F31" t="s">
        <v>80</v>
      </c>
      <c r="G31">
        <v>16.02</v>
      </c>
      <c r="I31">
        <v>16.02</v>
      </c>
      <c r="J31">
        <v>5.0044999999999999E-2</v>
      </c>
    </row>
    <row r="32" spans="1:10" x14ac:dyDescent="0.2">
      <c r="A32">
        <v>2017</v>
      </c>
      <c r="B32" s="1">
        <v>42903</v>
      </c>
      <c r="C32" t="s">
        <v>36</v>
      </c>
      <c r="D32">
        <v>6</v>
      </c>
      <c r="E32">
        <v>1</v>
      </c>
      <c r="F32" t="s">
        <v>80</v>
      </c>
      <c r="G32">
        <v>9.4600000000000009</v>
      </c>
      <c r="H32">
        <v>12.6</v>
      </c>
      <c r="I32">
        <v>22.060000000000002</v>
      </c>
      <c r="J32">
        <v>8.0562499999999981E-2</v>
      </c>
    </row>
    <row r="33" spans="1:10" x14ac:dyDescent="0.2">
      <c r="A33">
        <v>2017</v>
      </c>
      <c r="B33" s="1">
        <v>42903</v>
      </c>
      <c r="C33" t="s">
        <v>27</v>
      </c>
      <c r="D33">
        <v>6</v>
      </c>
      <c r="E33">
        <v>2</v>
      </c>
      <c r="F33" t="s">
        <v>80</v>
      </c>
      <c r="G33">
        <v>2.11</v>
      </c>
      <c r="H33">
        <v>11.63</v>
      </c>
      <c r="I33">
        <v>13.74</v>
      </c>
      <c r="J33">
        <v>7.3867499999999989E-2</v>
      </c>
    </row>
    <row r="34" spans="1:10" x14ac:dyDescent="0.2">
      <c r="A34">
        <v>2017</v>
      </c>
      <c r="B34" s="1">
        <v>42903</v>
      </c>
      <c r="C34" t="s">
        <v>13</v>
      </c>
      <c r="D34">
        <v>6</v>
      </c>
      <c r="E34">
        <v>3</v>
      </c>
      <c r="F34" t="s">
        <v>80</v>
      </c>
      <c r="G34">
        <v>12.02</v>
      </c>
      <c r="I34">
        <v>12.02</v>
      </c>
      <c r="J34">
        <v>3.1392499999999997E-2</v>
      </c>
    </row>
    <row r="35" spans="1:10" x14ac:dyDescent="0.2">
      <c r="A35">
        <v>2017</v>
      </c>
      <c r="B35" s="1">
        <v>42903</v>
      </c>
      <c r="C35" t="s">
        <v>39</v>
      </c>
      <c r="D35">
        <v>6</v>
      </c>
      <c r="E35">
        <v>4</v>
      </c>
      <c r="F35" t="s">
        <v>80</v>
      </c>
      <c r="G35">
        <v>0.02</v>
      </c>
      <c r="H35">
        <v>20.58</v>
      </c>
      <c r="I35">
        <v>20.599999999999998</v>
      </c>
      <c r="J35">
        <v>0.13065749999999998</v>
      </c>
    </row>
    <row r="36" spans="1:10" x14ac:dyDescent="0.2">
      <c r="A36">
        <v>2017</v>
      </c>
      <c r="B36" s="1">
        <v>42903</v>
      </c>
      <c r="C36" t="s">
        <v>20</v>
      </c>
      <c r="D36">
        <v>6</v>
      </c>
      <c r="E36">
        <v>5</v>
      </c>
      <c r="F36" t="s">
        <v>80</v>
      </c>
      <c r="G36">
        <v>26.18</v>
      </c>
      <c r="I36">
        <v>26.18</v>
      </c>
      <c r="J36">
        <v>7.0099999999999996E-2</v>
      </c>
    </row>
    <row r="37" spans="1:10" x14ac:dyDescent="0.2">
      <c r="A37">
        <v>2017</v>
      </c>
      <c r="B37" s="1">
        <v>42903</v>
      </c>
      <c r="C37" t="s">
        <v>15</v>
      </c>
      <c r="D37">
        <v>6</v>
      </c>
      <c r="E37">
        <v>6</v>
      </c>
      <c r="F37" t="s">
        <v>80</v>
      </c>
      <c r="G37">
        <v>60.51</v>
      </c>
      <c r="I37">
        <v>60.51</v>
      </c>
      <c r="J37">
        <v>0.14629</v>
      </c>
    </row>
    <row r="38" spans="1:10" x14ac:dyDescent="0.2">
      <c r="A38">
        <v>2017</v>
      </c>
      <c r="B38" s="1">
        <v>42898</v>
      </c>
      <c r="C38" t="s">
        <v>73</v>
      </c>
      <c r="D38">
        <v>1</v>
      </c>
      <c r="E38">
        <v>1</v>
      </c>
      <c r="F38" t="s">
        <v>79</v>
      </c>
      <c r="G38">
        <v>51.76</v>
      </c>
      <c r="I38">
        <v>51.76</v>
      </c>
      <c r="J38">
        <v>0.17495750000000027</v>
      </c>
    </row>
    <row r="39" spans="1:10" x14ac:dyDescent="0.2">
      <c r="A39">
        <v>2017</v>
      </c>
      <c r="B39" s="1">
        <v>42898</v>
      </c>
      <c r="C39" t="s">
        <v>77</v>
      </c>
      <c r="D39">
        <v>1</v>
      </c>
      <c r="E39">
        <v>2</v>
      </c>
      <c r="F39" t="s">
        <v>79</v>
      </c>
      <c r="G39">
        <v>48.38</v>
      </c>
      <c r="H39">
        <v>6.17</v>
      </c>
      <c r="I39">
        <v>54.550000000000004</v>
      </c>
      <c r="J39">
        <v>0.22841249999999999</v>
      </c>
    </row>
    <row r="40" spans="1:10" x14ac:dyDescent="0.2">
      <c r="A40">
        <v>2017</v>
      </c>
      <c r="B40" s="1">
        <v>42898</v>
      </c>
      <c r="C40" t="s">
        <v>62</v>
      </c>
      <c r="D40">
        <v>1</v>
      </c>
      <c r="E40">
        <v>3</v>
      </c>
      <c r="F40" t="s">
        <v>79</v>
      </c>
      <c r="G40">
        <v>8.7899999999999991</v>
      </c>
      <c r="J40">
        <v>0.10794000000000001</v>
      </c>
    </row>
    <row r="41" spans="1:10" x14ac:dyDescent="0.2">
      <c r="A41">
        <v>2017</v>
      </c>
      <c r="B41" s="1">
        <v>42898</v>
      </c>
      <c r="C41" t="s">
        <v>58</v>
      </c>
      <c r="D41">
        <v>1</v>
      </c>
      <c r="E41">
        <v>4</v>
      </c>
      <c r="F41" t="s">
        <v>79</v>
      </c>
      <c r="G41">
        <v>13.18</v>
      </c>
      <c r="I41">
        <v>13.18</v>
      </c>
      <c r="J41">
        <v>6.8690000000000001E-2</v>
      </c>
    </row>
    <row r="42" spans="1:10" x14ac:dyDescent="0.2">
      <c r="A42">
        <v>2017</v>
      </c>
      <c r="B42" s="1">
        <v>42898</v>
      </c>
      <c r="C42" t="s">
        <v>7</v>
      </c>
      <c r="D42">
        <v>1</v>
      </c>
      <c r="E42">
        <v>5</v>
      </c>
      <c r="F42" t="s">
        <v>79</v>
      </c>
      <c r="G42">
        <v>22.79</v>
      </c>
      <c r="H42">
        <v>7.5</v>
      </c>
      <c r="I42">
        <v>30.29</v>
      </c>
      <c r="J42">
        <v>0.16577500000000001</v>
      </c>
    </row>
    <row r="43" spans="1:10" x14ac:dyDescent="0.2">
      <c r="A43">
        <v>2017</v>
      </c>
      <c r="B43" s="1">
        <v>42898</v>
      </c>
      <c r="C43" t="s">
        <v>72</v>
      </c>
      <c r="D43">
        <v>1</v>
      </c>
      <c r="E43">
        <v>6</v>
      </c>
      <c r="F43" t="s">
        <v>79</v>
      </c>
      <c r="G43">
        <v>20.78</v>
      </c>
      <c r="I43">
        <v>20.78</v>
      </c>
      <c r="J43">
        <v>8.4570000000000006E-2</v>
      </c>
    </row>
    <row r="44" spans="1:10" x14ac:dyDescent="0.2">
      <c r="A44">
        <v>2017</v>
      </c>
      <c r="B44" s="1">
        <v>42898</v>
      </c>
      <c r="C44" t="s">
        <v>57</v>
      </c>
      <c r="D44">
        <v>2</v>
      </c>
      <c r="E44">
        <v>1</v>
      </c>
      <c r="F44" t="s">
        <v>79</v>
      </c>
      <c r="G44">
        <v>23.5</v>
      </c>
      <c r="I44">
        <v>23.5</v>
      </c>
      <c r="J44">
        <v>0.13592500000000002</v>
      </c>
    </row>
    <row r="45" spans="1:10" x14ac:dyDescent="0.2">
      <c r="A45">
        <v>2017</v>
      </c>
      <c r="B45" s="1">
        <v>42898</v>
      </c>
      <c r="C45" t="s">
        <v>75</v>
      </c>
      <c r="D45">
        <v>2</v>
      </c>
      <c r="E45">
        <v>2</v>
      </c>
      <c r="F45" t="s">
        <v>79</v>
      </c>
      <c r="G45">
        <v>46.26</v>
      </c>
      <c r="H45">
        <v>4.96</v>
      </c>
      <c r="I45">
        <v>51.22</v>
      </c>
      <c r="J45">
        <v>0.206625</v>
      </c>
    </row>
    <row r="46" spans="1:10" x14ac:dyDescent="0.2">
      <c r="A46">
        <v>2017</v>
      </c>
      <c r="B46" s="1">
        <v>42898</v>
      </c>
      <c r="C46" t="s">
        <v>19</v>
      </c>
      <c r="D46">
        <v>2</v>
      </c>
      <c r="E46">
        <v>3</v>
      </c>
      <c r="F46" t="s">
        <v>79</v>
      </c>
      <c r="G46">
        <v>16.16</v>
      </c>
      <c r="I46">
        <v>16.16</v>
      </c>
      <c r="J46">
        <v>0.1046025</v>
      </c>
    </row>
    <row r="47" spans="1:10" x14ac:dyDescent="0.2">
      <c r="A47">
        <v>2017</v>
      </c>
      <c r="B47" s="1">
        <v>42898</v>
      </c>
      <c r="C47" t="s">
        <v>70</v>
      </c>
      <c r="D47">
        <v>2</v>
      </c>
      <c r="E47">
        <v>4</v>
      </c>
      <c r="F47" t="s">
        <v>79</v>
      </c>
      <c r="G47">
        <v>7.85</v>
      </c>
      <c r="H47">
        <v>7.39</v>
      </c>
      <c r="I47">
        <v>15.239999999999998</v>
      </c>
      <c r="J47">
        <v>7.2437500000000002E-2</v>
      </c>
    </row>
    <row r="48" spans="1:10" x14ac:dyDescent="0.2">
      <c r="A48">
        <v>2017</v>
      </c>
      <c r="B48" s="1">
        <v>42898</v>
      </c>
      <c r="C48" t="s">
        <v>8</v>
      </c>
      <c r="D48">
        <v>2</v>
      </c>
      <c r="E48">
        <v>5</v>
      </c>
      <c r="F48" t="s">
        <v>79</v>
      </c>
      <c r="G48">
        <v>34.119999999999997</v>
      </c>
      <c r="I48">
        <v>34.119999999999997</v>
      </c>
      <c r="J48">
        <v>0.137515</v>
      </c>
    </row>
    <row r="49" spans="1:10" x14ac:dyDescent="0.2">
      <c r="A49">
        <v>2017</v>
      </c>
      <c r="B49" s="1">
        <v>42898</v>
      </c>
      <c r="C49" t="s">
        <v>74</v>
      </c>
      <c r="D49">
        <v>2</v>
      </c>
      <c r="E49">
        <v>6</v>
      </c>
      <c r="F49" t="s">
        <v>79</v>
      </c>
      <c r="G49">
        <v>17.79</v>
      </c>
      <c r="H49">
        <v>3.3</v>
      </c>
      <c r="I49">
        <v>21.09</v>
      </c>
      <c r="J49">
        <v>0.11183999999999999</v>
      </c>
    </row>
    <row r="50" spans="1:10" x14ac:dyDescent="0.2">
      <c r="A50">
        <v>2017</v>
      </c>
      <c r="B50" s="1">
        <v>42898</v>
      </c>
      <c r="C50" t="s">
        <v>64</v>
      </c>
      <c r="D50">
        <v>3</v>
      </c>
      <c r="E50">
        <v>1</v>
      </c>
      <c r="F50" t="s">
        <v>79</v>
      </c>
      <c r="G50">
        <v>12.07</v>
      </c>
      <c r="I50">
        <v>12.07</v>
      </c>
      <c r="J50">
        <v>5.7307499999999997E-2</v>
      </c>
    </row>
    <row r="51" spans="1:10" x14ac:dyDescent="0.2">
      <c r="A51">
        <v>2017</v>
      </c>
      <c r="B51" s="1">
        <v>42898</v>
      </c>
      <c r="C51" t="s">
        <v>24</v>
      </c>
      <c r="D51">
        <v>3</v>
      </c>
      <c r="E51">
        <v>2</v>
      </c>
      <c r="F51" t="s">
        <v>79</v>
      </c>
      <c r="G51">
        <v>39.08</v>
      </c>
      <c r="I51">
        <v>39.08</v>
      </c>
      <c r="J51">
        <v>0.15107500000000001</v>
      </c>
    </row>
    <row r="52" spans="1:10" x14ac:dyDescent="0.2">
      <c r="A52">
        <v>2017</v>
      </c>
      <c r="B52" s="1">
        <v>42898</v>
      </c>
      <c r="C52" t="s">
        <v>47</v>
      </c>
      <c r="D52">
        <v>3</v>
      </c>
      <c r="E52">
        <v>3</v>
      </c>
      <c r="F52" t="s">
        <v>79</v>
      </c>
      <c r="H52">
        <v>0.53</v>
      </c>
      <c r="J52">
        <v>8.7752499999999997E-2</v>
      </c>
    </row>
    <row r="53" spans="1:10" x14ac:dyDescent="0.2">
      <c r="A53">
        <v>2017</v>
      </c>
      <c r="B53" s="1">
        <v>42898</v>
      </c>
      <c r="C53" t="s">
        <v>65</v>
      </c>
      <c r="D53">
        <v>3</v>
      </c>
      <c r="E53">
        <v>4</v>
      </c>
      <c r="F53" t="s">
        <v>79</v>
      </c>
      <c r="G53">
        <v>16.22</v>
      </c>
      <c r="H53">
        <v>5.43</v>
      </c>
      <c r="I53">
        <v>21.65</v>
      </c>
      <c r="J53">
        <v>0.13093250000000001</v>
      </c>
    </row>
    <row r="54" spans="1:10" x14ac:dyDescent="0.2">
      <c r="A54">
        <v>2017</v>
      </c>
      <c r="B54" s="1">
        <v>42898</v>
      </c>
      <c r="C54" t="s">
        <v>9</v>
      </c>
      <c r="D54">
        <v>3</v>
      </c>
      <c r="E54">
        <v>5</v>
      </c>
      <c r="F54" t="s">
        <v>79</v>
      </c>
      <c r="G54">
        <v>29.2</v>
      </c>
      <c r="I54">
        <v>29.2</v>
      </c>
      <c r="J54">
        <v>0.160305</v>
      </c>
    </row>
    <row r="55" spans="1:10" x14ac:dyDescent="0.2">
      <c r="A55">
        <v>2017</v>
      </c>
      <c r="B55" s="1">
        <v>42898</v>
      </c>
      <c r="C55" t="s">
        <v>48</v>
      </c>
      <c r="D55">
        <v>3</v>
      </c>
      <c r="E55">
        <v>6</v>
      </c>
      <c r="F55" t="s">
        <v>79</v>
      </c>
      <c r="G55">
        <v>10.74</v>
      </c>
      <c r="H55">
        <v>9.8000000000000007</v>
      </c>
      <c r="I55">
        <v>20.54</v>
      </c>
      <c r="J55">
        <v>0.13387125</v>
      </c>
    </row>
    <row r="56" spans="1:10" x14ac:dyDescent="0.2">
      <c r="A56">
        <v>2017</v>
      </c>
      <c r="B56" s="1">
        <v>42898</v>
      </c>
      <c r="C56" t="s">
        <v>52</v>
      </c>
      <c r="D56">
        <v>4</v>
      </c>
      <c r="E56">
        <v>1</v>
      </c>
      <c r="F56" t="s">
        <v>79</v>
      </c>
      <c r="G56">
        <v>10.85</v>
      </c>
      <c r="H56">
        <v>8.4</v>
      </c>
      <c r="I56">
        <v>19.25</v>
      </c>
      <c r="J56">
        <v>0.1305375</v>
      </c>
    </row>
    <row r="57" spans="1:10" x14ac:dyDescent="0.2">
      <c r="A57">
        <v>2017</v>
      </c>
      <c r="B57" s="1">
        <v>42898</v>
      </c>
      <c r="C57" t="s">
        <v>55</v>
      </c>
      <c r="D57">
        <v>4</v>
      </c>
      <c r="E57">
        <v>2</v>
      </c>
      <c r="F57" t="s">
        <v>79</v>
      </c>
      <c r="J57">
        <v>9.8657500000000023E-2</v>
      </c>
    </row>
    <row r="58" spans="1:10" x14ac:dyDescent="0.2">
      <c r="A58">
        <v>2017</v>
      </c>
      <c r="B58" s="1">
        <v>42898</v>
      </c>
      <c r="C58" t="s">
        <v>51</v>
      </c>
      <c r="D58">
        <v>4</v>
      </c>
      <c r="E58">
        <v>3</v>
      </c>
      <c r="F58" t="s">
        <v>79</v>
      </c>
      <c r="G58">
        <v>10.92</v>
      </c>
      <c r="I58">
        <v>10.92</v>
      </c>
      <c r="J58">
        <v>5.4442500000000005E-2</v>
      </c>
    </row>
    <row r="59" spans="1:10" x14ac:dyDescent="0.2">
      <c r="A59">
        <v>2017</v>
      </c>
      <c r="B59" s="1">
        <v>42898</v>
      </c>
      <c r="C59" t="s">
        <v>28</v>
      </c>
      <c r="D59">
        <v>4</v>
      </c>
      <c r="E59">
        <v>4</v>
      </c>
      <c r="F59" t="s">
        <v>79</v>
      </c>
      <c r="G59">
        <v>2.7</v>
      </c>
      <c r="H59">
        <v>9.8800000000000008</v>
      </c>
      <c r="I59">
        <v>12.580000000000002</v>
      </c>
      <c r="J59">
        <v>9.2977500000000005E-2</v>
      </c>
    </row>
    <row r="60" spans="1:10" x14ac:dyDescent="0.2">
      <c r="A60">
        <v>2017</v>
      </c>
      <c r="B60" s="1">
        <v>42898</v>
      </c>
      <c r="C60" t="s">
        <v>10</v>
      </c>
      <c r="D60">
        <v>4</v>
      </c>
      <c r="E60">
        <v>5</v>
      </c>
      <c r="F60" t="s">
        <v>79</v>
      </c>
      <c r="G60">
        <v>0.73</v>
      </c>
      <c r="I60">
        <v>0.73</v>
      </c>
      <c r="J60">
        <v>1.31425E-2</v>
      </c>
    </row>
    <row r="61" spans="1:10" x14ac:dyDescent="0.2">
      <c r="A61">
        <v>2017</v>
      </c>
      <c r="B61" s="1">
        <v>42898</v>
      </c>
      <c r="C61" t="s">
        <v>66</v>
      </c>
      <c r="D61">
        <v>4</v>
      </c>
      <c r="E61">
        <v>6</v>
      </c>
      <c r="F61" t="s">
        <v>79</v>
      </c>
      <c r="G61">
        <v>22.03</v>
      </c>
      <c r="H61">
        <v>6.52</v>
      </c>
      <c r="I61">
        <v>28.55</v>
      </c>
      <c r="J61">
        <v>0.13430250000000002</v>
      </c>
    </row>
    <row r="62" spans="1:10" x14ac:dyDescent="0.2">
      <c r="A62">
        <v>2017</v>
      </c>
      <c r="B62" s="1">
        <v>42898</v>
      </c>
      <c r="C62" t="s">
        <v>61</v>
      </c>
      <c r="D62">
        <v>5</v>
      </c>
      <c r="E62">
        <v>1</v>
      </c>
      <c r="F62" t="s">
        <v>79</v>
      </c>
      <c r="G62">
        <v>8.61</v>
      </c>
      <c r="H62">
        <v>7.93</v>
      </c>
      <c r="I62">
        <v>16.54</v>
      </c>
      <c r="J62">
        <v>0.22914999999999999</v>
      </c>
    </row>
    <row r="63" spans="1:10" x14ac:dyDescent="0.2">
      <c r="A63">
        <v>2017</v>
      </c>
      <c r="B63" s="1">
        <v>42898</v>
      </c>
      <c r="C63" t="s">
        <v>67</v>
      </c>
      <c r="D63">
        <v>5</v>
      </c>
      <c r="E63">
        <v>2</v>
      </c>
      <c r="F63" t="s">
        <v>79</v>
      </c>
      <c r="G63">
        <v>7.62</v>
      </c>
      <c r="I63">
        <v>7.62</v>
      </c>
      <c r="J63">
        <v>3.9909999999999994E-2</v>
      </c>
    </row>
    <row r="64" spans="1:10" x14ac:dyDescent="0.2">
      <c r="A64">
        <v>2017</v>
      </c>
      <c r="B64" s="1">
        <v>42898</v>
      </c>
      <c r="C64" t="s">
        <v>44</v>
      </c>
      <c r="D64">
        <v>5</v>
      </c>
      <c r="E64">
        <v>3</v>
      </c>
      <c r="F64" t="s">
        <v>79</v>
      </c>
      <c r="G64">
        <v>35.15</v>
      </c>
      <c r="H64">
        <v>5.33</v>
      </c>
      <c r="I64">
        <v>40.479999999999997</v>
      </c>
      <c r="J64">
        <v>0.20999499999999999</v>
      </c>
    </row>
    <row r="65" spans="1:10" x14ac:dyDescent="0.2">
      <c r="A65">
        <v>2017</v>
      </c>
      <c r="B65" s="1">
        <v>42898</v>
      </c>
      <c r="C65" t="s">
        <v>42</v>
      </c>
      <c r="D65">
        <v>5</v>
      </c>
      <c r="E65">
        <v>4</v>
      </c>
      <c r="F65" t="s">
        <v>79</v>
      </c>
      <c r="G65">
        <v>15.38</v>
      </c>
      <c r="I65">
        <v>15.38</v>
      </c>
      <c r="J65">
        <v>9.3275000000000011E-2</v>
      </c>
    </row>
    <row r="66" spans="1:10" x14ac:dyDescent="0.2">
      <c r="A66">
        <v>2017</v>
      </c>
      <c r="B66" s="1">
        <v>42898</v>
      </c>
      <c r="C66" t="s">
        <v>69</v>
      </c>
      <c r="D66">
        <v>5</v>
      </c>
      <c r="E66">
        <v>5</v>
      </c>
      <c r="F66" t="s">
        <v>79</v>
      </c>
      <c r="G66">
        <v>38.57</v>
      </c>
      <c r="H66">
        <v>12.01</v>
      </c>
      <c r="I66">
        <v>50.58</v>
      </c>
      <c r="J66">
        <v>8.360250000000001E-2</v>
      </c>
    </row>
    <row r="67" spans="1:10" x14ac:dyDescent="0.2">
      <c r="A67">
        <v>2017</v>
      </c>
      <c r="B67" s="1">
        <v>42898</v>
      </c>
      <c r="C67" t="s">
        <v>46</v>
      </c>
      <c r="D67">
        <v>5</v>
      </c>
      <c r="E67">
        <v>6</v>
      </c>
      <c r="F67" t="s">
        <v>79</v>
      </c>
      <c r="G67">
        <v>22.7</v>
      </c>
      <c r="I67">
        <v>22.7</v>
      </c>
      <c r="J67">
        <v>0.133495</v>
      </c>
    </row>
    <row r="68" spans="1:10" x14ac:dyDescent="0.2">
      <c r="A68">
        <v>2017</v>
      </c>
      <c r="B68" s="1">
        <v>42898</v>
      </c>
      <c r="C68" t="s">
        <v>76</v>
      </c>
      <c r="D68">
        <v>6</v>
      </c>
      <c r="E68">
        <v>1</v>
      </c>
      <c r="F68" t="s">
        <v>79</v>
      </c>
      <c r="G68">
        <v>34.93</v>
      </c>
      <c r="H68">
        <v>4.63</v>
      </c>
      <c r="I68">
        <v>39.56</v>
      </c>
      <c r="J68">
        <v>0.17496999999999999</v>
      </c>
    </row>
    <row r="69" spans="1:10" x14ac:dyDescent="0.2">
      <c r="A69">
        <v>2017</v>
      </c>
      <c r="B69" s="1">
        <v>42898</v>
      </c>
      <c r="C69" t="s">
        <v>68</v>
      </c>
      <c r="D69">
        <v>6</v>
      </c>
      <c r="E69">
        <v>2</v>
      </c>
      <c r="F69" t="s">
        <v>79</v>
      </c>
      <c r="G69">
        <v>80.930000000000007</v>
      </c>
      <c r="H69">
        <v>2.74</v>
      </c>
      <c r="I69">
        <v>83.67</v>
      </c>
      <c r="J69">
        <v>0.24909500000000001</v>
      </c>
    </row>
    <row r="70" spans="1:10" x14ac:dyDescent="0.2">
      <c r="A70">
        <v>2017</v>
      </c>
      <c r="B70" s="1">
        <v>42898</v>
      </c>
      <c r="C70" t="s">
        <v>37</v>
      </c>
      <c r="D70">
        <v>6</v>
      </c>
      <c r="E70">
        <v>3</v>
      </c>
      <c r="F70" t="s">
        <v>79</v>
      </c>
      <c r="G70">
        <v>53.73</v>
      </c>
      <c r="I70">
        <v>53.73</v>
      </c>
      <c r="J70">
        <v>0.24511500000000003</v>
      </c>
    </row>
    <row r="71" spans="1:10" x14ac:dyDescent="0.2">
      <c r="A71">
        <v>2017</v>
      </c>
      <c r="B71" s="1">
        <v>42898</v>
      </c>
      <c r="C71" t="s">
        <v>11</v>
      </c>
      <c r="D71">
        <v>6</v>
      </c>
      <c r="E71">
        <v>4</v>
      </c>
      <c r="F71" t="s">
        <v>79</v>
      </c>
      <c r="G71">
        <v>149.77000000000001</v>
      </c>
      <c r="I71">
        <v>149.77000000000001</v>
      </c>
      <c r="J71">
        <v>0.38876749999999999</v>
      </c>
    </row>
    <row r="72" spans="1:10" x14ac:dyDescent="0.2">
      <c r="A72">
        <v>2017</v>
      </c>
      <c r="B72" s="1">
        <v>42898</v>
      </c>
      <c r="C72" t="s">
        <v>78</v>
      </c>
      <c r="D72">
        <v>6</v>
      </c>
      <c r="E72">
        <v>5</v>
      </c>
      <c r="F72" t="s">
        <v>79</v>
      </c>
      <c r="G72">
        <v>56.35</v>
      </c>
      <c r="H72">
        <v>4.57</v>
      </c>
      <c r="I72">
        <v>60.92</v>
      </c>
      <c r="J72">
        <v>0.20355000000000001</v>
      </c>
    </row>
    <row r="73" spans="1:10" x14ac:dyDescent="0.2">
      <c r="A73">
        <v>2017</v>
      </c>
      <c r="B73" s="1">
        <v>42898</v>
      </c>
      <c r="C73" t="s">
        <v>56</v>
      </c>
      <c r="D73">
        <v>6</v>
      </c>
      <c r="E73">
        <v>6</v>
      </c>
      <c r="F73" t="s">
        <v>79</v>
      </c>
      <c r="G73">
        <v>59.95</v>
      </c>
      <c r="I73">
        <v>59.95</v>
      </c>
      <c r="J73">
        <v>0.298205</v>
      </c>
    </row>
    <row r="74" spans="1:10" x14ac:dyDescent="0.2">
      <c r="A74">
        <v>2018</v>
      </c>
      <c r="B74" s="1">
        <v>43228</v>
      </c>
      <c r="C74" t="s">
        <v>59</v>
      </c>
      <c r="D74">
        <v>1</v>
      </c>
      <c r="E74">
        <v>1</v>
      </c>
      <c r="F74" t="s">
        <v>80</v>
      </c>
      <c r="G74">
        <v>16.38</v>
      </c>
      <c r="H74">
        <v>12.92</v>
      </c>
      <c r="I74">
        <f t="shared" ref="I74:I105" si="0">SUM(G74:H74)</f>
        <v>29.299999999999997</v>
      </c>
      <c r="J74">
        <v>0.12597750000000002</v>
      </c>
    </row>
    <row r="75" spans="1:10" x14ac:dyDescent="0.2">
      <c r="A75">
        <v>2018</v>
      </c>
      <c r="B75" s="1">
        <v>43228</v>
      </c>
      <c r="C75" t="s">
        <v>60</v>
      </c>
      <c r="D75">
        <v>1</v>
      </c>
      <c r="E75">
        <v>2</v>
      </c>
      <c r="F75" t="s">
        <v>80</v>
      </c>
      <c r="G75">
        <v>20.84</v>
      </c>
      <c r="H75">
        <v>9.2200000000000006</v>
      </c>
      <c r="I75">
        <f t="shared" si="0"/>
        <v>30.060000000000002</v>
      </c>
      <c r="J75">
        <v>9.67475E-2</v>
      </c>
    </row>
    <row r="76" spans="1:10" x14ac:dyDescent="0.2">
      <c r="A76">
        <v>2018</v>
      </c>
      <c r="B76" s="1">
        <v>43228</v>
      </c>
      <c r="C76" t="s">
        <v>50</v>
      </c>
      <c r="D76">
        <v>1</v>
      </c>
      <c r="E76">
        <v>3</v>
      </c>
      <c r="F76" t="s">
        <v>80</v>
      </c>
      <c r="G76">
        <v>25.09</v>
      </c>
      <c r="I76">
        <f t="shared" si="0"/>
        <v>25.09</v>
      </c>
      <c r="J76">
        <v>5.9202500000000005E-2</v>
      </c>
    </row>
    <row r="77" spans="1:10" x14ac:dyDescent="0.2">
      <c r="A77">
        <v>2018</v>
      </c>
      <c r="B77" s="1">
        <v>43228</v>
      </c>
      <c r="C77" t="s">
        <v>32</v>
      </c>
      <c r="D77">
        <v>1</v>
      </c>
      <c r="E77">
        <v>4</v>
      </c>
      <c r="F77" t="s">
        <v>80</v>
      </c>
      <c r="G77">
        <v>9.98</v>
      </c>
      <c r="I77">
        <f t="shared" si="0"/>
        <v>9.98</v>
      </c>
      <c r="J77">
        <v>1.9262500000000002E-2</v>
      </c>
    </row>
    <row r="78" spans="1:10" x14ac:dyDescent="0.2">
      <c r="A78">
        <v>2018</v>
      </c>
      <c r="B78" s="1">
        <v>43228</v>
      </c>
      <c r="C78" t="s">
        <v>43</v>
      </c>
      <c r="D78">
        <v>1</v>
      </c>
      <c r="E78">
        <v>5</v>
      </c>
      <c r="F78" t="s">
        <v>80</v>
      </c>
      <c r="G78">
        <v>20.170000000000002</v>
      </c>
      <c r="I78">
        <f t="shared" si="0"/>
        <v>20.170000000000002</v>
      </c>
      <c r="J78">
        <v>4.3987500000000006E-2</v>
      </c>
    </row>
    <row r="79" spans="1:10" x14ac:dyDescent="0.2">
      <c r="A79">
        <v>2018</v>
      </c>
      <c r="B79" s="1">
        <v>43228</v>
      </c>
      <c r="C79" t="s">
        <v>71</v>
      </c>
      <c r="D79">
        <v>1</v>
      </c>
      <c r="E79">
        <v>6</v>
      </c>
      <c r="F79" t="s">
        <v>80</v>
      </c>
      <c r="G79">
        <v>32.58</v>
      </c>
      <c r="H79">
        <v>13.81</v>
      </c>
      <c r="I79">
        <f t="shared" si="0"/>
        <v>46.39</v>
      </c>
      <c r="J79">
        <v>0.14656499999999997</v>
      </c>
    </row>
    <row r="80" spans="1:10" x14ac:dyDescent="0.2">
      <c r="A80">
        <v>2018</v>
      </c>
      <c r="B80" s="1">
        <v>43228</v>
      </c>
      <c r="C80" t="s">
        <v>23</v>
      </c>
      <c r="D80">
        <v>2</v>
      </c>
      <c r="E80">
        <v>1</v>
      </c>
      <c r="F80" t="s">
        <v>80</v>
      </c>
      <c r="G80">
        <v>3.92</v>
      </c>
      <c r="I80">
        <f t="shared" si="0"/>
        <v>3.92</v>
      </c>
      <c r="J80">
        <v>1.5854999999999998E-2</v>
      </c>
    </row>
    <row r="81" spans="1:10" x14ac:dyDescent="0.2">
      <c r="A81">
        <v>2018</v>
      </c>
      <c r="B81" s="1">
        <v>43228</v>
      </c>
      <c r="C81" t="s">
        <v>22</v>
      </c>
      <c r="D81">
        <v>2</v>
      </c>
      <c r="E81">
        <v>2</v>
      </c>
      <c r="F81" t="s">
        <v>80</v>
      </c>
      <c r="G81">
        <v>3.69</v>
      </c>
      <c r="I81">
        <f t="shared" si="0"/>
        <v>3.69</v>
      </c>
      <c r="J81">
        <v>6.6425E-3</v>
      </c>
    </row>
    <row r="82" spans="1:10" x14ac:dyDescent="0.2">
      <c r="A82">
        <v>2018</v>
      </c>
      <c r="B82" s="1">
        <v>43228</v>
      </c>
      <c r="C82" t="s">
        <v>38</v>
      </c>
      <c r="D82">
        <v>2</v>
      </c>
      <c r="E82">
        <v>3</v>
      </c>
      <c r="F82" t="s">
        <v>80</v>
      </c>
      <c r="G82">
        <v>3.33</v>
      </c>
      <c r="H82">
        <v>9.24</v>
      </c>
      <c r="I82">
        <f t="shared" si="0"/>
        <v>12.57</v>
      </c>
      <c r="J82">
        <v>7.8279999999999988E-2</v>
      </c>
    </row>
    <row r="83" spans="1:10" x14ac:dyDescent="0.2">
      <c r="A83">
        <v>2018</v>
      </c>
      <c r="B83" s="1">
        <v>43228</v>
      </c>
      <c r="C83" t="s">
        <v>21</v>
      </c>
      <c r="D83">
        <v>2</v>
      </c>
      <c r="E83">
        <v>4</v>
      </c>
      <c r="F83" t="s">
        <v>80</v>
      </c>
      <c r="G83">
        <v>2.54</v>
      </c>
      <c r="I83">
        <f t="shared" si="0"/>
        <v>2.54</v>
      </c>
      <c r="J83">
        <v>4.8050000000000002E-3</v>
      </c>
    </row>
    <row r="84" spans="1:10" x14ac:dyDescent="0.2">
      <c r="A84">
        <v>2018</v>
      </c>
      <c r="B84" s="1">
        <v>43228</v>
      </c>
      <c r="C84" t="s">
        <v>31</v>
      </c>
      <c r="D84">
        <v>2</v>
      </c>
      <c r="E84">
        <v>5</v>
      </c>
      <c r="F84" t="s">
        <v>80</v>
      </c>
      <c r="G84">
        <v>3.09</v>
      </c>
      <c r="H84">
        <v>6.58</v>
      </c>
      <c r="I84">
        <f t="shared" si="0"/>
        <v>9.67</v>
      </c>
      <c r="J84">
        <v>5.7182499999999997E-2</v>
      </c>
    </row>
    <row r="85" spans="1:10" x14ac:dyDescent="0.2">
      <c r="A85">
        <v>2018</v>
      </c>
      <c r="B85" s="1">
        <v>43228</v>
      </c>
      <c r="C85" t="s">
        <v>49</v>
      </c>
      <c r="D85">
        <v>2</v>
      </c>
      <c r="E85">
        <v>6</v>
      </c>
      <c r="F85" t="s">
        <v>80</v>
      </c>
      <c r="G85">
        <v>0.16</v>
      </c>
      <c r="H85">
        <v>23.51</v>
      </c>
      <c r="I85">
        <f t="shared" si="0"/>
        <v>23.67</v>
      </c>
      <c r="J85">
        <v>0.15292000000000003</v>
      </c>
    </row>
    <row r="86" spans="1:10" x14ac:dyDescent="0.2">
      <c r="A86">
        <v>2018</v>
      </c>
      <c r="B86" s="1">
        <v>43228</v>
      </c>
      <c r="C86" t="s">
        <v>30</v>
      </c>
      <c r="D86">
        <v>3</v>
      </c>
      <c r="E86">
        <v>1</v>
      </c>
      <c r="F86" t="s">
        <v>80</v>
      </c>
      <c r="G86">
        <v>9.11</v>
      </c>
      <c r="I86">
        <f t="shared" si="0"/>
        <v>9.11</v>
      </c>
      <c r="J86">
        <v>3.0157499999999997E-2</v>
      </c>
    </row>
    <row r="87" spans="1:10" x14ac:dyDescent="0.2">
      <c r="A87">
        <v>2018</v>
      </c>
      <c r="B87" s="1">
        <v>43228</v>
      </c>
      <c r="C87" t="s">
        <v>26</v>
      </c>
      <c r="D87">
        <v>3</v>
      </c>
      <c r="E87">
        <v>2</v>
      </c>
      <c r="F87" t="s">
        <v>80</v>
      </c>
      <c r="G87">
        <v>7.48</v>
      </c>
      <c r="I87">
        <f t="shared" si="0"/>
        <v>7.48</v>
      </c>
      <c r="J87">
        <v>2.5619999999999997E-2</v>
      </c>
    </row>
    <row r="88" spans="1:10" x14ac:dyDescent="0.2">
      <c r="A88">
        <v>2018</v>
      </c>
      <c r="B88" s="1">
        <v>43228</v>
      </c>
      <c r="C88" t="s">
        <v>45</v>
      </c>
      <c r="D88">
        <v>3</v>
      </c>
      <c r="E88">
        <v>3</v>
      </c>
      <c r="F88" t="s">
        <v>80</v>
      </c>
      <c r="G88">
        <v>11.77</v>
      </c>
      <c r="H88">
        <v>10.19</v>
      </c>
      <c r="I88">
        <f t="shared" si="0"/>
        <v>21.96</v>
      </c>
      <c r="J88">
        <v>8.4987500000000007E-2</v>
      </c>
    </row>
    <row r="89" spans="1:10" x14ac:dyDescent="0.2">
      <c r="A89">
        <v>2018</v>
      </c>
      <c r="B89" s="1">
        <v>43228</v>
      </c>
      <c r="C89" t="s">
        <v>40</v>
      </c>
      <c r="D89">
        <v>3</v>
      </c>
      <c r="E89">
        <v>4</v>
      </c>
      <c r="F89" t="s">
        <v>80</v>
      </c>
      <c r="G89">
        <v>7.98</v>
      </c>
      <c r="H89">
        <v>6.55</v>
      </c>
      <c r="I89">
        <f t="shared" si="0"/>
        <v>14.530000000000001</v>
      </c>
      <c r="J89">
        <v>8.8972499999999996E-2</v>
      </c>
    </row>
    <row r="90" spans="1:10" x14ac:dyDescent="0.2">
      <c r="A90">
        <v>2018</v>
      </c>
      <c r="B90" s="1">
        <v>43228</v>
      </c>
      <c r="C90" t="s">
        <v>54</v>
      </c>
      <c r="D90">
        <v>3</v>
      </c>
      <c r="E90">
        <v>5</v>
      </c>
      <c r="F90" t="s">
        <v>80</v>
      </c>
      <c r="G90">
        <v>16.28</v>
      </c>
      <c r="H90">
        <v>10.78</v>
      </c>
      <c r="I90">
        <f t="shared" si="0"/>
        <v>27.060000000000002</v>
      </c>
      <c r="J90">
        <v>0.12922</v>
      </c>
    </row>
    <row r="91" spans="1:10" x14ac:dyDescent="0.2">
      <c r="A91">
        <v>2018</v>
      </c>
      <c r="B91" s="1">
        <v>43228</v>
      </c>
      <c r="C91" t="s">
        <v>63</v>
      </c>
      <c r="D91">
        <v>3</v>
      </c>
      <c r="E91">
        <v>6</v>
      </c>
      <c r="F91" t="s">
        <v>80</v>
      </c>
      <c r="G91">
        <v>31.89</v>
      </c>
      <c r="I91">
        <f t="shared" si="0"/>
        <v>31.89</v>
      </c>
      <c r="J91">
        <v>5.9135E-2</v>
      </c>
    </row>
    <row r="92" spans="1:10" x14ac:dyDescent="0.2">
      <c r="A92">
        <v>2018</v>
      </c>
      <c r="B92" s="1">
        <v>43228</v>
      </c>
      <c r="C92" t="s">
        <v>33</v>
      </c>
      <c r="D92">
        <v>4</v>
      </c>
      <c r="E92">
        <v>1</v>
      </c>
      <c r="F92" t="s">
        <v>80</v>
      </c>
      <c r="G92">
        <v>7.0000000000000007E-2</v>
      </c>
      <c r="H92">
        <v>10.87</v>
      </c>
      <c r="I92">
        <f t="shared" si="0"/>
        <v>10.94</v>
      </c>
      <c r="J92">
        <v>9.3717500000000009E-2</v>
      </c>
    </row>
    <row r="93" spans="1:10" x14ac:dyDescent="0.2">
      <c r="A93">
        <v>2018</v>
      </c>
      <c r="B93" s="1">
        <v>43228</v>
      </c>
      <c r="C93" t="s">
        <v>34</v>
      </c>
      <c r="D93">
        <v>4</v>
      </c>
      <c r="E93">
        <v>2</v>
      </c>
      <c r="F93" t="s">
        <v>80</v>
      </c>
      <c r="G93">
        <v>10.99</v>
      </c>
      <c r="I93">
        <f t="shared" si="0"/>
        <v>10.99</v>
      </c>
      <c r="J93">
        <v>3.518750000000001E-2</v>
      </c>
    </row>
    <row r="94" spans="1:10" x14ac:dyDescent="0.2">
      <c r="A94">
        <v>2018</v>
      </c>
      <c r="B94" s="1">
        <v>43228</v>
      </c>
      <c r="C94" t="s">
        <v>35</v>
      </c>
      <c r="D94">
        <v>4</v>
      </c>
      <c r="E94">
        <v>3</v>
      </c>
      <c r="F94" t="s">
        <v>80</v>
      </c>
      <c r="G94">
        <v>0.15</v>
      </c>
      <c r="H94">
        <v>11.61</v>
      </c>
      <c r="I94">
        <f t="shared" si="0"/>
        <v>11.76</v>
      </c>
      <c r="J94">
        <v>0.11455750000000001</v>
      </c>
    </row>
    <row r="95" spans="1:10" x14ac:dyDescent="0.2">
      <c r="A95">
        <v>2018</v>
      </c>
      <c r="B95" s="1">
        <v>43228</v>
      </c>
      <c r="C95" t="s">
        <v>18</v>
      </c>
      <c r="D95">
        <v>4</v>
      </c>
      <c r="E95">
        <v>4</v>
      </c>
      <c r="F95" t="s">
        <v>80</v>
      </c>
      <c r="G95">
        <v>1.28</v>
      </c>
      <c r="I95">
        <f t="shared" si="0"/>
        <v>1.28</v>
      </c>
      <c r="J95">
        <v>2.2974999999999999E-2</v>
      </c>
    </row>
    <row r="96" spans="1:10" x14ac:dyDescent="0.2">
      <c r="A96">
        <v>2018</v>
      </c>
      <c r="B96" s="1">
        <v>43228</v>
      </c>
      <c r="C96" t="s">
        <v>17</v>
      </c>
      <c r="D96">
        <v>4</v>
      </c>
      <c r="E96">
        <v>5</v>
      </c>
      <c r="F96" t="s">
        <v>80</v>
      </c>
      <c r="G96">
        <v>0.98</v>
      </c>
      <c r="I96">
        <f t="shared" si="0"/>
        <v>0.98</v>
      </c>
      <c r="J96">
        <v>5.9074999999999996E-3</v>
      </c>
    </row>
    <row r="97" spans="1:10" x14ac:dyDescent="0.2">
      <c r="A97">
        <v>2018</v>
      </c>
      <c r="B97" s="1">
        <v>43228</v>
      </c>
      <c r="C97" t="s">
        <v>53</v>
      </c>
      <c r="D97">
        <v>4</v>
      </c>
      <c r="E97">
        <v>6</v>
      </c>
      <c r="F97" t="s">
        <v>80</v>
      </c>
      <c r="G97">
        <v>6.8</v>
      </c>
      <c r="H97">
        <v>20.13</v>
      </c>
      <c r="I97">
        <f t="shared" si="0"/>
        <v>26.93</v>
      </c>
      <c r="J97">
        <v>0.20510750000000003</v>
      </c>
    </row>
    <row r="98" spans="1:10" x14ac:dyDescent="0.2">
      <c r="A98">
        <v>2018</v>
      </c>
      <c r="B98" s="1">
        <v>43228</v>
      </c>
      <c r="C98" t="s">
        <v>12</v>
      </c>
      <c r="D98">
        <v>5</v>
      </c>
      <c r="E98">
        <v>1</v>
      </c>
      <c r="F98" t="s">
        <v>80</v>
      </c>
      <c r="G98">
        <v>0.08</v>
      </c>
      <c r="I98">
        <f t="shared" si="0"/>
        <v>0.08</v>
      </c>
      <c r="J98">
        <v>2.6050000000000001E-3</v>
      </c>
    </row>
    <row r="99" spans="1:10" x14ac:dyDescent="0.2">
      <c r="A99">
        <v>2018</v>
      </c>
      <c r="B99" s="1">
        <v>43228</v>
      </c>
      <c r="C99" t="s">
        <v>25</v>
      </c>
      <c r="D99">
        <v>5</v>
      </c>
      <c r="E99">
        <v>2</v>
      </c>
      <c r="F99" t="s">
        <v>80</v>
      </c>
      <c r="H99">
        <v>6.69</v>
      </c>
      <c r="I99">
        <f t="shared" si="0"/>
        <v>6.69</v>
      </c>
      <c r="J99">
        <v>7.9579999999999998E-2</v>
      </c>
    </row>
    <row r="100" spans="1:10" x14ac:dyDescent="0.2">
      <c r="A100">
        <v>2018</v>
      </c>
      <c r="B100" s="1">
        <v>43228</v>
      </c>
      <c r="C100" t="s">
        <v>14</v>
      </c>
      <c r="D100">
        <v>5</v>
      </c>
      <c r="E100">
        <v>3</v>
      </c>
      <c r="F100" t="s">
        <v>80</v>
      </c>
      <c r="G100">
        <v>0.31</v>
      </c>
      <c r="I100">
        <f t="shared" si="0"/>
        <v>0.31</v>
      </c>
      <c r="J100">
        <v>1.06225E-2</v>
      </c>
    </row>
    <row r="101" spans="1:10" x14ac:dyDescent="0.2">
      <c r="A101">
        <v>2018</v>
      </c>
      <c r="B101" s="1">
        <v>43228</v>
      </c>
      <c r="C101" t="s">
        <v>29</v>
      </c>
      <c r="D101">
        <v>5</v>
      </c>
      <c r="E101">
        <v>4</v>
      </c>
      <c r="F101" t="s">
        <v>80</v>
      </c>
      <c r="G101">
        <v>0.12</v>
      </c>
      <c r="H101">
        <v>8.7799999999999994</v>
      </c>
      <c r="I101">
        <f t="shared" si="0"/>
        <v>8.8999999999999986</v>
      </c>
      <c r="J101">
        <v>6.3722499999999987E-2</v>
      </c>
    </row>
    <row r="102" spans="1:10" x14ac:dyDescent="0.2">
      <c r="A102">
        <v>2018</v>
      </c>
      <c r="B102" s="1">
        <v>43228</v>
      </c>
      <c r="C102" t="s">
        <v>41</v>
      </c>
      <c r="D102">
        <v>5</v>
      </c>
      <c r="E102">
        <v>5</v>
      </c>
      <c r="F102" t="s">
        <v>80</v>
      </c>
      <c r="H102">
        <v>16.32</v>
      </c>
      <c r="I102">
        <f t="shared" si="0"/>
        <v>16.32</v>
      </c>
      <c r="J102">
        <v>0.1338975</v>
      </c>
    </row>
    <row r="103" spans="1:10" x14ac:dyDescent="0.2">
      <c r="A103">
        <v>2018</v>
      </c>
      <c r="B103" s="1">
        <v>43228</v>
      </c>
      <c r="C103" t="s">
        <v>16</v>
      </c>
      <c r="D103">
        <v>5</v>
      </c>
      <c r="E103">
        <v>6</v>
      </c>
      <c r="F103" t="s">
        <v>80</v>
      </c>
      <c r="G103">
        <v>0.86</v>
      </c>
      <c r="I103">
        <f t="shared" si="0"/>
        <v>0.86</v>
      </c>
      <c r="J103">
        <v>4.3774999999999994E-3</v>
      </c>
    </row>
    <row r="104" spans="1:10" x14ac:dyDescent="0.2">
      <c r="A104">
        <v>2018</v>
      </c>
      <c r="B104" s="1">
        <v>43228</v>
      </c>
      <c r="C104" t="s">
        <v>36</v>
      </c>
      <c r="D104">
        <v>6</v>
      </c>
      <c r="E104">
        <v>1</v>
      </c>
      <c r="F104" t="s">
        <v>80</v>
      </c>
      <c r="H104">
        <v>12.2</v>
      </c>
      <c r="I104">
        <f t="shared" si="0"/>
        <v>12.2</v>
      </c>
      <c r="J104">
        <v>0.10357749999999999</v>
      </c>
    </row>
    <row r="105" spans="1:10" x14ac:dyDescent="0.2">
      <c r="A105">
        <v>2018</v>
      </c>
      <c r="B105" s="1">
        <v>43228</v>
      </c>
      <c r="C105" t="s">
        <v>27</v>
      </c>
      <c r="D105">
        <v>6</v>
      </c>
      <c r="E105">
        <v>2</v>
      </c>
      <c r="F105" t="s">
        <v>80</v>
      </c>
      <c r="G105">
        <v>0.18</v>
      </c>
      <c r="H105">
        <v>7.69</v>
      </c>
      <c r="I105">
        <f t="shared" si="0"/>
        <v>7.87</v>
      </c>
      <c r="J105">
        <v>7.4709999999999999E-2</v>
      </c>
    </row>
    <row r="106" spans="1:10" x14ac:dyDescent="0.2">
      <c r="A106">
        <v>2018</v>
      </c>
      <c r="B106" s="1">
        <v>43228</v>
      </c>
      <c r="C106" t="s">
        <v>13</v>
      </c>
      <c r="D106">
        <v>6</v>
      </c>
      <c r="E106">
        <v>3</v>
      </c>
      <c r="F106" t="s">
        <v>80</v>
      </c>
      <c r="G106">
        <v>0.19</v>
      </c>
      <c r="I106">
        <f t="shared" ref="I106:I137" si="1">SUM(G106:H106)</f>
        <v>0.19</v>
      </c>
      <c r="J106">
        <v>2.4225000000000002E-3</v>
      </c>
    </row>
    <row r="107" spans="1:10" x14ac:dyDescent="0.2">
      <c r="A107">
        <v>2018</v>
      </c>
      <c r="B107" s="1">
        <v>43228</v>
      </c>
      <c r="C107" t="s">
        <v>39</v>
      </c>
      <c r="D107">
        <v>6</v>
      </c>
      <c r="E107">
        <v>4</v>
      </c>
      <c r="F107" t="s">
        <v>80</v>
      </c>
      <c r="H107">
        <v>12.89</v>
      </c>
      <c r="I107">
        <f t="shared" si="1"/>
        <v>12.89</v>
      </c>
      <c r="J107">
        <v>0.10030749999999999</v>
      </c>
    </row>
    <row r="108" spans="1:10" x14ac:dyDescent="0.2">
      <c r="A108">
        <v>2018</v>
      </c>
      <c r="B108" s="1">
        <v>43228</v>
      </c>
      <c r="C108" t="s">
        <v>20</v>
      </c>
      <c r="D108">
        <v>6</v>
      </c>
      <c r="E108">
        <v>5</v>
      </c>
      <c r="F108" t="s">
        <v>80</v>
      </c>
      <c r="G108">
        <v>1.82</v>
      </c>
      <c r="I108">
        <f t="shared" si="1"/>
        <v>1.82</v>
      </c>
      <c r="J108">
        <v>1.12175E-2</v>
      </c>
    </row>
    <row r="109" spans="1:10" x14ac:dyDescent="0.2">
      <c r="A109">
        <v>2018</v>
      </c>
      <c r="B109" s="1">
        <v>43228</v>
      </c>
      <c r="C109" t="s">
        <v>15</v>
      </c>
      <c r="D109">
        <v>6</v>
      </c>
      <c r="E109">
        <v>6</v>
      </c>
      <c r="F109" t="s">
        <v>80</v>
      </c>
      <c r="G109">
        <v>0.34</v>
      </c>
      <c r="I109">
        <f t="shared" si="1"/>
        <v>0.34</v>
      </c>
      <c r="J109">
        <v>4.7725000000000007E-3</v>
      </c>
    </row>
    <row r="110" spans="1:10" x14ac:dyDescent="0.2">
      <c r="A110">
        <v>2018</v>
      </c>
      <c r="B110" s="1">
        <v>43234</v>
      </c>
      <c r="C110" t="s">
        <v>73</v>
      </c>
      <c r="D110">
        <v>1</v>
      </c>
      <c r="E110">
        <v>1</v>
      </c>
      <c r="F110" t="s">
        <v>79</v>
      </c>
      <c r="G110">
        <v>56.04</v>
      </c>
      <c r="I110">
        <f t="shared" si="1"/>
        <v>56.04</v>
      </c>
      <c r="J110">
        <v>0.20276</v>
      </c>
    </row>
    <row r="111" spans="1:10" x14ac:dyDescent="0.2">
      <c r="A111">
        <v>2018</v>
      </c>
      <c r="B111" s="1">
        <v>43234</v>
      </c>
      <c r="C111" t="s">
        <v>77</v>
      </c>
      <c r="D111">
        <v>1</v>
      </c>
      <c r="E111">
        <v>2</v>
      </c>
      <c r="F111" t="s">
        <v>79</v>
      </c>
      <c r="G111">
        <v>75.77</v>
      </c>
      <c r="H111">
        <v>2.0699999999999998</v>
      </c>
      <c r="I111">
        <f t="shared" si="1"/>
        <v>77.839999999999989</v>
      </c>
      <c r="J111">
        <v>0.28165250000000003</v>
      </c>
    </row>
    <row r="112" spans="1:10" x14ac:dyDescent="0.2">
      <c r="A112">
        <v>2018</v>
      </c>
      <c r="B112" s="1">
        <v>43234</v>
      </c>
      <c r="C112" t="s">
        <v>62</v>
      </c>
      <c r="D112">
        <v>1</v>
      </c>
      <c r="E112">
        <v>3</v>
      </c>
      <c r="F112" t="s">
        <v>79</v>
      </c>
      <c r="G112">
        <v>23.57</v>
      </c>
      <c r="H112">
        <v>8.14</v>
      </c>
      <c r="I112">
        <f t="shared" si="1"/>
        <v>31.71</v>
      </c>
      <c r="J112">
        <v>0.1522075</v>
      </c>
    </row>
    <row r="113" spans="1:10" x14ac:dyDescent="0.2">
      <c r="A113">
        <v>2018</v>
      </c>
      <c r="B113" s="1">
        <v>43234</v>
      </c>
      <c r="C113" t="s">
        <v>58</v>
      </c>
      <c r="D113">
        <v>1</v>
      </c>
      <c r="E113">
        <v>4</v>
      </c>
      <c r="F113" t="s">
        <v>79</v>
      </c>
      <c r="G113">
        <v>28.63</v>
      </c>
      <c r="I113">
        <f t="shared" si="1"/>
        <v>28.63</v>
      </c>
      <c r="J113">
        <v>8.7340000000000001E-2</v>
      </c>
    </row>
    <row r="114" spans="1:10" x14ac:dyDescent="0.2">
      <c r="A114">
        <v>2018</v>
      </c>
      <c r="B114" s="1">
        <v>43234</v>
      </c>
      <c r="C114" t="s">
        <v>7</v>
      </c>
      <c r="D114">
        <v>1</v>
      </c>
      <c r="E114">
        <v>5</v>
      </c>
      <c r="F114" t="s">
        <v>79</v>
      </c>
      <c r="G114">
        <v>13.87</v>
      </c>
      <c r="H114">
        <v>13.53</v>
      </c>
      <c r="I114">
        <f t="shared" si="1"/>
        <v>27.4</v>
      </c>
      <c r="J114">
        <v>0.1550125</v>
      </c>
    </row>
    <row r="115" spans="1:10" x14ac:dyDescent="0.2">
      <c r="A115">
        <v>2018</v>
      </c>
      <c r="B115" s="1">
        <v>43234</v>
      </c>
      <c r="C115" t="s">
        <v>72</v>
      </c>
      <c r="D115">
        <v>1</v>
      </c>
      <c r="E115">
        <v>6</v>
      </c>
      <c r="F115" t="s">
        <v>79</v>
      </c>
      <c r="G115">
        <v>50.09</v>
      </c>
      <c r="I115">
        <f t="shared" si="1"/>
        <v>50.09</v>
      </c>
      <c r="J115">
        <v>0.20361000000000001</v>
      </c>
    </row>
    <row r="116" spans="1:10" x14ac:dyDescent="0.2">
      <c r="A116">
        <v>2018</v>
      </c>
      <c r="B116" s="1">
        <v>43234</v>
      </c>
      <c r="C116" t="s">
        <v>57</v>
      </c>
      <c r="D116">
        <v>2</v>
      </c>
      <c r="E116">
        <v>1</v>
      </c>
      <c r="F116" t="s">
        <v>79</v>
      </c>
      <c r="G116">
        <v>28.4</v>
      </c>
      <c r="I116">
        <f t="shared" si="1"/>
        <v>28.4</v>
      </c>
      <c r="J116">
        <v>9.2295000000000002E-2</v>
      </c>
    </row>
    <row r="117" spans="1:10" x14ac:dyDescent="0.2">
      <c r="A117">
        <v>2018</v>
      </c>
      <c r="B117" s="1">
        <v>43234</v>
      </c>
      <c r="C117" t="s">
        <v>75</v>
      </c>
      <c r="D117">
        <v>2</v>
      </c>
      <c r="E117">
        <v>2</v>
      </c>
      <c r="F117" t="s">
        <v>79</v>
      </c>
      <c r="G117">
        <v>63.06</v>
      </c>
      <c r="H117">
        <v>2.66</v>
      </c>
      <c r="I117">
        <f t="shared" si="1"/>
        <v>65.72</v>
      </c>
      <c r="J117">
        <v>0.27741500000000002</v>
      </c>
    </row>
    <row r="118" spans="1:10" x14ac:dyDescent="0.2">
      <c r="A118">
        <v>2018</v>
      </c>
      <c r="B118" s="1">
        <v>43234</v>
      </c>
      <c r="C118" t="s">
        <v>19</v>
      </c>
      <c r="D118">
        <v>2</v>
      </c>
      <c r="E118">
        <v>3</v>
      </c>
      <c r="F118" t="s">
        <v>79</v>
      </c>
      <c r="G118">
        <v>1.42</v>
      </c>
      <c r="I118">
        <f t="shared" si="1"/>
        <v>1.42</v>
      </c>
      <c r="J118">
        <v>1.022E-2</v>
      </c>
    </row>
    <row r="119" spans="1:10" x14ac:dyDescent="0.2">
      <c r="A119">
        <v>2018</v>
      </c>
      <c r="B119" s="1">
        <v>43234</v>
      </c>
      <c r="C119" t="s">
        <v>70</v>
      </c>
      <c r="D119">
        <v>2</v>
      </c>
      <c r="E119">
        <v>4</v>
      </c>
      <c r="F119" t="s">
        <v>79</v>
      </c>
      <c r="G119">
        <v>26.42</v>
      </c>
      <c r="H119">
        <v>19.100000000000001</v>
      </c>
      <c r="I119">
        <f t="shared" si="1"/>
        <v>45.52</v>
      </c>
      <c r="J119">
        <v>0.19194250000000002</v>
      </c>
    </row>
    <row r="120" spans="1:10" x14ac:dyDescent="0.2">
      <c r="A120">
        <v>2018</v>
      </c>
      <c r="B120" s="1">
        <v>43234</v>
      </c>
      <c r="C120" t="s">
        <v>8</v>
      </c>
      <c r="D120">
        <v>2</v>
      </c>
      <c r="E120">
        <v>5</v>
      </c>
      <c r="F120" t="s">
        <v>79</v>
      </c>
      <c r="G120">
        <v>9.8000000000000007</v>
      </c>
      <c r="I120">
        <f t="shared" si="1"/>
        <v>9.8000000000000007</v>
      </c>
      <c r="J120">
        <v>4.4502500000000007E-2</v>
      </c>
    </row>
    <row r="121" spans="1:10" x14ac:dyDescent="0.2">
      <c r="A121">
        <v>2018</v>
      </c>
      <c r="B121" s="1">
        <v>43234</v>
      </c>
      <c r="C121" t="s">
        <v>74</v>
      </c>
      <c r="D121">
        <v>2</v>
      </c>
      <c r="E121">
        <v>6</v>
      </c>
      <c r="F121" t="s">
        <v>79</v>
      </c>
      <c r="G121">
        <v>52.41</v>
      </c>
      <c r="H121">
        <v>11.23</v>
      </c>
      <c r="I121">
        <f t="shared" si="1"/>
        <v>63.64</v>
      </c>
      <c r="J121">
        <v>0.2169075</v>
      </c>
    </row>
    <row r="122" spans="1:10" x14ac:dyDescent="0.2">
      <c r="A122">
        <v>2018</v>
      </c>
      <c r="B122" s="1">
        <v>43234</v>
      </c>
      <c r="C122" t="s">
        <v>64</v>
      </c>
      <c r="D122">
        <v>3</v>
      </c>
      <c r="E122">
        <v>1</v>
      </c>
      <c r="F122" t="s">
        <v>79</v>
      </c>
      <c r="G122">
        <v>31.93</v>
      </c>
      <c r="I122">
        <f t="shared" si="1"/>
        <v>31.93</v>
      </c>
      <c r="J122">
        <v>0.11143500000000001</v>
      </c>
    </row>
    <row r="123" spans="1:10" x14ac:dyDescent="0.2">
      <c r="A123">
        <v>2018</v>
      </c>
      <c r="B123" s="1">
        <v>43234</v>
      </c>
      <c r="C123" t="s">
        <v>24</v>
      </c>
      <c r="D123">
        <v>3</v>
      </c>
      <c r="E123">
        <v>2</v>
      </c>
      <c r="F123" t="s">
        <v>79</v>
      </c>
      <c r="G123">
        <v>5.74</v>
      </c>
      <c r="I123">
        <f t="shared" si="1"/>
        <v>5.74</v>
      </c>
      <c r="J123">
        <v>2.666E-2</v>
      </c>
    </row>
    <row r="124" spans="1:10" x14ac:dyDescent="0.2">
      <c r="A124">
        <v>2018</v>
      </c>
      <c r="B124" s="1">
        <v>43234</v>
      </c>
      <c r="C124" t="s">
        <v>47</v>
      </c>
      <c r="D124">
        <v>3</v>
      </c>
      <c r="E124">
        <v>3</v>
      </c>
      <c r="F124" t="s">
        <v>79</v>
      </c>
      <c r="G124">
        <v>2.41</v>
      </c>
      <c r="H124">
        <v>20.75</v>
      </c>
      <c r="I124">
        <f t="shared" si="1"/>
        <v>23.16</v>
      </c>
      <c r="J124">
        <v>0.1705525</v>
      </c>
    </row>
    <row r="125" spans="1:10" x14ac:dyDescent="0.2">
      <c r="A125">
        <v>2018</v>
      </c>
      <c r="B125" s="1">
        <v>43234</v>
      </c>
      <c r="C125" t="s">
        <v>65</v>
      </c>
      <c r="D125">
        <v>3</v>
      </c>
      <c r="E125">
        <v>4</v>
      </c>
      <c r="F125" t="s">
        <v>79</v>
      </c>
      <c r="G125">
        <v>13.41</v>
      </c>
      <c r="H125">
        <v>18.89</v>
      </c>
      <c r="I125">
        <f t="shared" si="1"/>
        <v>32.299999999999997</v>
      </c>
      <c r="J125">
        <v>0.16402249999999999</v>
      </c>
    </row>
    <row r="126" spans="1:10" x14ac:dyDescent="0.2">
      <c r="A126">
        <v>2018</v>
      </c>
      <c r="B126" s="1">
        <v>43234</v>
      </c>
      <c r="C126" t="s">
        <v>9</v>
      </c>
      <c r="D126">
        <v>3</v>
      </c>
      <c r="E126">
        <v>5</v>
      </c>
      <c r="F126" t="s">
        <v>79</v>
      </c>
      <c r="G126">
        <v>36.090000000000003</v>
      </c>
      <c r="I126">
        <f t="shared" si="1"/>
        <v>36.090000000000003</v>
      </c>
      <c r="J126">
        <v>0.14182500000000001</v>
      </c>
    </row>
    <row r="127" spans="1:10" x14ac:dyDescent="0.2">
      <c r="A127">
        <v>2018</v>
      </c>
      <c r="B127" s="1">
        <v>43234</v>
      </c>
      <c r="C127" t="s">
        <v>48</v>
      </c>
      <c r="D127">
        <v>3</v>
      </c>
      <c r="E127">
        <v>6</v>
      </c>
      <c r="F127" t="s">
        <v>79</v>
      </c>
      <c r="G127">
        <v>2.04</v>
      </c>
      <c r="H127">
        <v>21.29</v>
      </c>
      <c r="I127">
        <f t="shared" si="1"/>
        <v>23.33</v>
      </c>
      <c r="J127">
        <v>0.18903249999999999</v>
      </c>
    </row>
    <row r="128" spans="1:10" x14ac:dyDescent="0.2">
      <c r="A128">
        <v>2018</v>
      </c>
      <c r="B128" s="1">
        <v>43234</v>
      </c>
      <c r="C128" t="s">
        <v>52</v>
      </c>
      <c r="D128">
        <v>4</v>
      </c>
      <c r="E128">
        <v>1</v>
      </c>
      <c r="F128" t="s">
        <v>79</v>
      </c>
      <c r="G128">
        <v>17.8</v>
      </c>
      <c r="H128">
        <v>8.8000000000000007</v>
      </c>
      <c r="I128">
        <f t="shared" si="1"/>
        <v>26.6</v>
      </c>
      <c r="J128">
        <v>0.13387750000000001</v>
      </c>
    </row>
    <row r="129" spans="1:10" x14ac:dyDescent="0.2">
      <c r="A129">
        <v>2018</v>
      </c>
      <c r="B129" s="1">
        <v>43234</v>
      </c>
      <c r="C129" t="s">
        <v>55</v>
      </c>
      <c r="D129">
        <v>4</v>
      </c>
      <c r="E129">
        <v>2</v>
      </c>
      <c r="F129" t="s">
        <v>79</v>
      </c>
      <c r="G129">
        <v>27.11</v>
      </c>
      <c r="I129">
        <f t="shared" si="1"/>
        <v>27.11</v>
      </c>
      <c r="J129">
        <v>0.13931249999999998</v>
      </c>
    </row>
    <row r="130" spans="1:10" x14ac:dyDescent="0.2">
      <c r="A130">
        <v>2018</v>
      </c>
      <c r="B130" s="1">
        <v>43234</v>
      </c>
      <c r="C130" t="s">
        <v>51</v>
      </c>
      <c r="D130">
        <v>4</v>
      </c>
      <c r="E130">
        <v>3</v>
      </c>
      <c r="F130" t="s">
        <v>79</v>
      </c>
      <c r="G130">
        <v>26.41</v>
      </c>
      <c r="I130">
        <f t="shared" si="1"/>
        <v>26.41</v>
      </c>
      <c r="J130">
        <v>0.12107500000000002</v>
      </c>
    </row>
    <row r="131" spans="1:10" x14ac:dyDescent="0.2">
      <c r="A131">
        <v>2018</v>
      </c>
      <c r="B131" s="1">
        <v>43234</v>
      </c>
      <c r="C131" t="s">
        <v>28</v>
      </c>
      <c r="D131">
        <v>4</v>
      </c>
      <c r="E131">
        <v>4</v>
      </c>
      <c r="F131" t="s">
        <v>79</v>
      </c>
      <c r="G131">
        <v>0.62</v>
      </c>
      <c r="H131">
        <v>7.84</v>
      </c>
      <c r="I131">
        <f t="shared" si="1"/>
        <v>8.4599999999999991</v>
      </c>
      <c r="J131">
        <v>8.1250000000000003E-2</v>
      </c>
    </row>
    <row r="132" spans="1:10" x14ac:dyDescent="0.2">
      <c r="A132">
        <v>2018</v>
      </c>
      <c r="B132" s="1">
        <v>43234</v>
      </c>
      <c r="C132" t="s">
        <v>10</v>
      </c>
      <c r="D132">
        <v>4</v>
      </c>
      <c r="E132">
        <v>5</v>
      </c>
      <c r="F132" t="s">
        <v>79</v>
      </c>
      <c r="G132">
        <v>0.06</v>
      </c>
      <c r="I132">
        <f t="shared" si="1"/>
        <v>0.06</v>
      </c>
      <c r="J132">
        <v>6.1424999999999995E-3</v>
      </c>
    </row>
    <row r="133" spans="1:10" x14ac:dyDescent="0.2">
      <c r="A133">
        <v>2018</v>
      </c>
      <c r="B133" s="1">
        <v>43234</v>
      </c>
      <c r="C133" t="s">
        <v>66</v>
      </c>
      <c r="D133">
        <v>4</v>
      </c>
      <c r="E133">
        <v>6</v>
      </c>
      <c r="F133" t="s">
        <v>79</v>
      </c>
      <c r="G133">
        <v>22.01</v>
      </c>
      <c r="H133">
        <v>11.36</v>
      </c>
      <c r="I133">
        <f t="shared" si="1"/>
        <v>33.370000000000005</v>
      </c>
      <c r="J133">
        <v>0.15499250000000001</v>
      </c>
    </row>
    <row r="134" spans="1:10" x14ac:dyDescent="0.2">
      <c r="A134">
        <v>2018</v>
      </c>
      <c r="B134" s="1">
        <v>43234</v>
      </c>
      <c r="C134" t="s">
        <v>61</v>
      </c>
      <c r="D134">
        <v>5</v>
      </c>
      <c r="E134">
        <v>1</v>
      </c>
      <c r="F134" t="s">
        <v>79</v>
      </c>
      <c r="G134">
        <v>21.2</v>
      </c>
      <c r="H134">
        <v>8.91</v>
      </c>
      <c r="I134">
        <f t="shared" si="1"/>
        <v>30.11</v>
      </c>
      <c r="J134">
        <v>0.16769500000000001</v>
      </c>
    </row>
    <row r="135" spans="1:10" x14ac:dyDescent="0.2">
      <c r="A135">
        <v>2018</v>
      </c>
      <c r="B135" s="1">
        <v>43234</v>
      </c>
      <c r="C135" t="s">
        <v>67</v>
      </c>
      <c r="D135">
        <v>5</v>
      </c>
      <c r="E135">
        <v>2</v>
      </c>
      <c r="F135" t="s">
        <v>79</v>
      </c>
      <c r="G135">
        <v>34.22</v>
      </c>
      <c r="I135">
        <f t="shared" si="1"/>
        <v>34.22</v>
      </c>
      <c r="J135">
        <v>9.5519999999999994E-2</v>
      </c>
    </row>
    <row r="136" spans="1:10" x14ac:dyDescent="0.2">
      <c r="A136">
        <v>2018</v>
      </c>
      <c r="B136" s="1">
        <v>43234</v>
      </c>
      <c r="C136" t="s">
        <v>44</v>
      </c>
      <c r="D136">
        <v>5</v>
      </c>
      <c r="E136">
        <v>3</v>
      </c>
      <c r="F136" t="s">
        <v>79</v>
      </c>
      <c r="G136">
        <v>11.03</v>
      </c>
      <c r="H136">
        <v>10</v>
      </c>
      <c r="I136">
        <f t="shared" si="1"/>
        <v>21.03</v>
      </c>
      <c r="J136">
        <v>0.122225</v>
      </c>
    </row>
    <row r="137" spans="1:10" x14ac:dyDescent="0.2">
      <c r="A137">
        <v>2018</v>
      </c>
      <c r="B137" s="1">
        <v>43234</v>
      </c>
      <c r="C137" t="s">
        <v>42</v>
      </c>
      <c r="D137">
        <v>5</v>
      </c>
      <c r="E137">
        <v>4</v>
      </c>
      <c r="F137" t="s">
        <v>79</v>
      </c>
      <c r="G137">
        <v>17.22</v>
      </c>
      <c r="I137">
        <f t="shared" si="1"/>
        <v>17.22</v>
      </c>
      <c r="J137">
        <v>0.13197500000000001</v>
      </c>
    </row>
    <row r="138" spans="1:10" x14ac:dyDescent="0.2">
      <c r="A138">
        <v>2018</v>
      </c>
      <c r="B138" s="1">
        <v>43234</v>
      </c>
      <c r="C138" t="s">
        <v>69</v>
      </c>
      <c r="D138">
        <v>5</v>
      </c>
      <c r="E138">
        <v>5</v>
      </c>
      <c r="F138" t="s">
        <v>79</v>
      </c>
      <c r="G138">
        <v>20.37</v>
      </c>
      <c r="H138">
        <v>22.78</v>
      </c>
      <c r="I138">
        <f t="shared" ref="I138:I169" si="2">SUM(G138:H138)</f>
        <v>43.150000000000006</v>
      </c>
      <c r="J138">
        <v>0.24092749999999999</v>
      </c>
    </row>
    <row r="139" spans="1:10" x14ac:dyDescent="0.2">
      <c r="A139">
        <v>2018</v>
      </c>
      <c r="B139" s="1">
        <v>43234</v>
      </c>
      <c r="C139" t="s">
        <v>46</v>
      </c>
      <c r="D139">
        <v>5</v>
      </c>
      <c r="E139">
        <v>6</v>
      </c>
      <c r="F139" t="s">
        <v>79</v>
      </c>
      <c r="G139">
        <v>22.57</v>
      </c>
      <c r="I139">
        <f t="shared" si="2"/>
        <v>22.57</v>
      </c>
      <c r="J139">
        <v>0.18820499999999998</v>
      </c>
    </row>
    <row r="140" spans="1:10" x14ac:dyDescent="0.2">
      <c r="A140">
        <v>2018</v>
      </c>
      <c r="B140" s="1">
        <v>43234</v>
      </c>
      <c r="C140" t="s">
        <v>76</v>
      </c>
      <c r="D140">
        <v>6</v>
      </c>
      <c r="E140">
        <v>1</v>
      </c>
      <c r="F140" t="s">
        <v>79</v>
      </c>
      <c r="G140">
        <v>56.7</v>
      </c>
      <c r="H140">
        <v>12.52</v>
      </c>
      <c r="I140">
        <f t="shared" si="2"/>
        <v>69.22</v>
      </c>
      <c r="J140">
        <v>0.31569749999999996</v>
      </c>
    </row>
    <row r="141" spans="1:10" x14ac:dyDescent="0.2">
      <c r="A141">
        <v>2018</v>
      </c>
      <c r="B141" s="1">
        <v>43234</v>
      </c>
      <c r="C141" t="s">
        <v>68</v>
      </c>
      <c r="D141">
        <v>6</v>
      </c>
      <c r="E141">
        <v>2</v>
      </c>
      <c r="F141" t="s">
        <v>79</v>
      </c>
      <c r="G141">
        <v>32.840000000000003</v>
      </c>
      <c r="H141">
        <v>5.9</v>
      </c>
      <c r="I141">
        <f t="shared" si="2"/>
        <v>38.74</v>
      </c>
      <c r="J141">
        <v>0.20265999999999998</v>
      </c>
    </row>
    <row r="142" spans="1:10" x14ac:dyDescent="0.2">
      <c r="A142">
        <v>2018</v>
      </c>
      <c r="B142" s="1">
        <v>43234</v>
      </c>
      <c r="C142" t="s">
        <v>37</v>
      </c>
      <c r="D142">
        <v>6</v>
      </c>
      <c r="E142">
        <v>3</v>
      </c>
      <c r="F142" t="s">
        <v>79</v>
      </c>
      <c r="G142">
        <v>12.38</v>
      </c>
      <c r="I142">
        <f t="shared" si="2"/>
        <v>12.38</v>
      </c>
      <c r="J142">
        <v>8.7889999999999996E-2</v>
      </c>
    </row>
    <row r="143" spans="1:10" x14ac:dyDescent="0.2">
      <c r="A143">
        <v>2018</v>
      </c>
      <c r="B143" s="1">
        <v>43234</v>
      </c>
      <c r="C143" t="s">
        <v>11</v>
      </c>
      <c r="D143">
        <v>6</v>
      </c>
      <c r="E143">
        <v>4</v>
      </c>
      <c r="F143" t="s">
        <v>79</v>
      </c>
      <c r="G143">
        <f>31.78+46.37</f>
        <v>78.150000000000006</v>
      </c>
      <c r="I143">
        <f t="shared" si="2"/>
        <v>78.150000000000006</v>
      </c>
      <c r="J143">
        <v>0.2224275</v>
      </c>
    </row>
    <row r="144" spans="1:10" x14ac:dyDescent="0.2">
      <c r="A144">
        <v>2018</v>
      </c>
      <c r="B144" s="1">
        <v>43234</v>
      </c>
      <c r="C144" t="s">
        <v>78</v>
      </c>
      <c r="D144">
        <v>6</v>
      </c>
      <c r="E144">
        <v>5</v>
      </c>
      <c r="F144" t="s">
        <v>79</v>
      </c>
      <c r="G144">
        <v>80.819999999999993</v>
      </c>
      <c r="H144">
        <v>13.83</v>
      </c>
      <c r="I144">
        <f t="shared" si="2"/>
        <v>94.649999999999991</v>
      </c>
      <c r="J144">
        <v>0.24574499999999999</v>
      </c>
    </row>
    <row r="145" spans="1:10" x14ac:dyDescent="0.2">
      <c r="A145">
        <v>2018</v>
      </c>
      <c r="B145" s="1">
        <v>43234</v>
      </c>
      <c r="C145" t="s">
        <v>56</v>
      </c>
      <c r="D145">
        <v>6</v>
      </c>
      <c r="E145">
        <v>6</v>
      </c>
      <c r="F145" t="s">
        <v>79</v>
      </c>
      <c r="G145">
        <v>27.89</v>
      </c>
      <c r="I145">
        <f t="shared" si="2"/>
        <v>27.89</v>
      </c>
      <c r="J145">
        <v>5.85525E-2</v>
      </c>
    </row>
    <row r="146" spans="1:10" x14ac:dyDescent="0.2">
      <c r="A146">
        <v>2019</v>
      </c>
      <c r="B146" s="1">
        <v>43635</v>
      </c>
      <c r="C146" t="s">
        <v>59</v>
      </c>
      <c r="D146">
        <v>1</v>
      </c>
      <c r="E146">
        <v>1</v>
      </c>
      <c r="F146" t="s">
        <v>80</v>
      </c>
      <c r="G146">
        <v>4.72</v>
      </c>
      <c r="H146">
        <v>35.36</v>
      </c>
      <c r="I146">
        <v>40.08</v>
      </c>
      <c r="J146">
        <f>1.33333333333333/100</f>
        <v>1.3333333333333299E-2</v>
      </c>
    </row>
    <row r="147" spans="1:10" x14ac:dyDescent="0.2">
      <c r="A147">
        <v>2019</v>
      </c>
      <c r="B147" s="1">
        <v>43635</v>
      </c>
      <c r="C147" t="s">
        <v>60</v>
      </c>
      <c r="D147">
        <v>1</v>
      </c>
      <c r="E147">
        <v>2</v>
      </c>
      <c r="F147" t="s">
        <v>80</v>
      </c>
      <c r="G147">
        <v>10.76</v>
      </c>
      <c r="H147">
        <v>30.22</v>
      </c>
      <c r="I147">
        <v>40.98</v>
      </c>
      <c r="J147">
        <f>5/100</f>
        <v>0.05</v>
      </c>
    </row>
    <row r="148" spans="1:10" x14ac:dyDescent="0.2">
      <c r="A148">
        <v>2019</v>
      </c>
      <c r="B148" s="1">
        <v>43635</v>
      </c>
      <c r="C148" t="s">
        <v>50</v>
      </c>
      <c r="D148">
        <v>1</v>
      </c>
      <c r="E148">
        <v>3</v>
      </c>
      <c r="F148" t="s">
        <v>80</v>
      </c>
      <c r="G148">
        <v>11.65</v>
      </c>
      <c r="I148">
        <v>11.65</v>
      </c>
      <c r="J148">
        <f>11/100</f>
        <v>0.11</v>
      </c>
    </row>
    <row r="149" spans="1:10" x14ac:dyDescent="0.2">
      <c r="A149">
        <v>2019</v>
      </c>
      <c r="B149" s="1">
        <v>43635</v>
      </c>
      <c r="C149" t="s">
        <v>32</v>
      </c>
      <c r="D149">
        <v>1</v>
      </c>
      <c r="E149">
        <v>4</v>
      </c>
      <c r="F149" t="s">
        <v>80</v>
      </c>
      <c r="G149">
        <v>10.36</v>
      </c>
      <c r="I149">
        <v>10.36</v>
      </c>
      <c r="J149">
        <f>28/100</f>
        <v>0.28000000000000003</v>
      </c>
    </row>
    <row r="150" spans="1:10" x14ac:dyDescent="0.2">
      <c r="A150">
        <v>2019</v>
      </c>
      <c r="B150" s="1">
        <v>43635</v>
      </c>
      <c r="C150" t="s">
        <v>43</v>
      </c>
      <c r="D150">
        <v>1</v>
      </c>
      <c r="E150">
        <v>5</v>
      </c>
      <c r="F150" t="s">
        <v>80</v>
      </c>
      <c r="G150">
        <v>17.14</v>
      </c>
      <c r="I150">
        <v>17.14</v>
      </c>
      <c r="J150">
        <f>3.66666666666667/100</f>
        <v>3.6666666666666702E-2</v>
      </c>
    </row>
    <row r="151" spans="1:10" x14ac:dyDescent="0.2">
      <c r="A151">
        <v>2019</v>
      </c>
      <c r="B151" s="1">
        <v>43635</v>
      </c>
      <c r="C151" t="s">
        <v>71</v>
      </c>
      <c r="D151">
        <v>1</v>
      </c>
      <c r="E151">
        <v>6</v>
      </c>
      <c r="F151" t="s">
        <v>80</v>
      </c>
      <c r="H151">
        <v>36.04</v>
      </c>
      <c r="I151">
        <v>36.04</v>
      </c>
      <c r="J151">
        <f>13.6666666666667/100</f>
        <v>0.13666666666666699</v>
      </c>
    </row>
    <row r="152" spans="1:10" x14ac:dyDescent="0.2">
      <c r="A152">
        <v>2019</v>
      </c>
      <c r="B152" s="1">
        <v>43635</v>
      </c>
      <c r="C152" t="s">
        <v>23</v>
      </c>
      <c r="D152">
        <v>2</v>
      </c>
      <c r="E152">
        <v>1</v>
      </c>
      <c r="F152" t="s">
        <v>80</v>
      </c>
      <c r="G152">
        <v>22.76</v>
      </c>
      <c r="I152">
        <v>22.76</v>
      </c>
      <c r="J152">
        <f>23/100</f>
        <v>0.23</v>
      </c>
    </row>
    <row r="153" spans="1:10" x14ac:dyDescent="0.2">
      <c r="A153">
        <v>2019</v>
      </c>
      <c r="B153" s="1">
        <v>43635</v>
      </c>
      <c r="C153" t="s">
        <v>22</v>
      </c>
      <c r="D153">
        <v>2</v>
      </c>
      <c r="E153">
        <v>2</v>
      </c>
      <c r="F153" t="s">
        <v>80</v>
      </c>
      <c r="G153">
        <v>37.06</v>
      </c>
      <c r="I153">
        <v>37.06</v>
      </c>
      <c r="J153">
        <f>8.66666666666667/100</f>
        <v>8.6666666666666697E-2</v>
      </c>
    </row>
    <row r="154" spans="1:10" x14ac:dyDescent="0.2">
      <c r="A154">
        <v>2019</v>
      </c>
      <c r="B154" s="1">
        <v>43635</v>
      </c>
      <c r="C154" t="s">
        <v>38</v>
      </c>
      <c r="D154">
        <v>2</v>
      </c>
      <c r="E154">
        <v>3</v>
      </c>
      <c r="F154" t="s">
        <v>80</v>
      </c>
      <c r="G154">
        <v>8.1300000000000008</v>
      </c>
      <c r="H154">
        <v>19.12</v>
      </c>
      <c r="I154">
        <v>27.25</v>
      </c>
      <c r="J154">
        <f>32.3333333333333/100</f>
        <v>0.32333333333333303</v>
      </c>
    </row>
    <row r="155" spans="1:10" x14ac:dyDescent="0.2">
      <c r="A155">
        <v>2019</v>
      </c>
      <c r="B155" s="1">
        <v>43635</v>
      </c>
      <c r="C155" t="s">
        <v>21</v>
      </c>
      <c r="D155">
        <v>2</v>
      </c>
      <c r="E155">
        <v>4</v>
      </c>
      <c r="F155" t="s">
        <v>80</v>
      </c>
      <c r="G155">
        <v>18.89</v>
      </c>
      <c r="I155">
        <v>18.89</v>
      </c>
      <c r="J155">
        <f>28/100</f>
        <v>0.28000000000000003</v>
      </c>
    </row>
    <row r="156" spans="1:10" x14ac:dyDescent="0.2">
      <c r="A156">
        <v>2019</v>
      </c>
      <c r="B156" s="1">
        <v>43635</v>
      </c>
      <c r="C156" t="s">
        <v>31</v>
      </c>
      <c r="D156">
        <v>2</v>
      </c>
      <c r="E156">
        <v>5</v>
      </c>
      <c r="F156" t="s">
        <v>80</v>
      </c>
      <c r="G156">
        <v>18.22</v>
      </c>
      <c r="H156">
        <v>23.34</v>
      </c>
      <c r="I156">
        <v>41.56</v>
      </c>
      <c r="J156">
        <f>9.66666666666667/100</f>
        <v>9.6666666666666692E-2</v>
      </c>
    </row>
    <row r="157" spans="1:10" x14ac:dyDescent="0.2">
      <c r="A157">
        <v>2019</v>
      </c>
      <c r="B157" s="1">
        <v>43635</v>
      </c>
      <c r="C157" t="s">
        <v>49</v>
      </c>
      <c r="D157">
        <v>2</v>
      </c>
      <c r="E157">
        <v>6</v>
      </c>
      <c r="F157" t="s">
        <v>80</v>
      </c>
      <c r="G157">
        <v>0.81</v>
      </c>
      <c r="H157">
        <v>30.06</v>
      </c>
      <c r="I157">
        <v>30.869999999999997</v>
      </c>
      <c r="J157">
        <f>8.33333333333333/100</f>
        <v>8.3333333333333301E-2</v>
      </c>
    </row>
    <row r="158" spans="1:10" x14ac:dyDescent="0.2">
      <c r="A158">
        <v>2019</v>
      </c>
      <c r="B158" s="1">
        <v>43635</v>
      </c>
      <c r="C158" t="s">
        <v>30</v>
      </c>
      <c r="D158">
        <v>3</v>
      </c>
      <c r="E158">
        <v>1</v>
      </c>
      <c r="F158" t="s">
        <v>80</v>
      </c>
      <c r="G158">
        <v>27.15</v>
      </c>
      <c r="I158">
        <v>27.15</v>
      </c>
      <c r="J158">
        <f>30.3333333333333/100</f>
        <v>0.30333333333333301</v>
      </c>
    </row>
    <row r="159" spans="1:10" x14ac:dyDescent="0.2">
      <c r="A159">
        <v>2019</v>
      </c>
      <c r="B159" s="1">
        <v>43635</v>
      </c>
      <c r="C159" t="s">
        <v>26</v>
      </c>
      <c r="D159">
        <v>3</v>
      </c>
      <c r="E159">
        <v>2</v>
      </c>
      <c r="F159" t="s">
        <v>80</v>
      </c>
      <c r="G159">
        <v>11.36</v>
      </c>
      <c r="I159">
        <v>11.36</v>
      </c>
      <c r="J159">
        <f>26.3333333333333/100</f>
        <v>0.26333333333333298</v>
      </c>
    </row>
    <row r="160" spans="1:10" x14ac:dyDescent="0.2">
      <c r="A160">
        <v>2019</v>
      </c>
      <c r="B160" s="1">
        <v>43635</v>
      </c>
      <c r="C160" t="s">
        <v>45</v>
      </c>
      <c r="D160">
        <v>3</v>
      </c>
      <c r="E160">
        <v>3</v>
      </c>
      <c r="F160" t="s">
        <v>80</v>
      </c>
      <c r="G160">
        <v>21.12</v>
      </c>
      <c r="H160">
        <v>19.920000000000002</v>
      </c>
      <c r="I160">
        <v>41.040000000000006</v>
      </c>
      <c r="J160">
        <f>25.6666666666667/100</f>
        <v>0.25666666666666699</v>
      </c>
    </row>
    <row r="161" spans="1:10" x14ac:dyDescent="0.2">
      <c r="A161">
        <v>2019</v>
      </c>
      <c r="B161" s="1">
        <v>43635</v>
      </c>
      <c r="C161" t="s">
        <v>40</v>
      </c>
      <c r="D161">
        <v>3</v>
      </c>
      <c r="E161">
        <v>4</v>
      </c>
      <c r="F161" t="s">
        <v>80</v>
      </c>
      <c r="G161">
        <v>4.8099999999999996</v>
      </c>
      <c r="H161">
        <v>23.72</v>
      </c>
      <c r="I161">
        <v>28.529999999999998</v>
      </c>
      <c r="J161">
        <f>2.33333333333333/100</f>
        <v>2.33333333333333E-2</v>
      </c>
    </row>
    <row r="162" spans="1:10" x14ac:dyDescent="0.2">
      <c r="A162">
        <v>2019</v>
      </c>
      <c r="B162" s="1">
        <v>43635</v>
      </c>
      <c r="C162" t="s">
        <v>54</v>
      </c>
      <c r="D162">
        <v>3</v>
      </c>
      <c r="E162">
        <v>5</v>
      </c>
      <c r="F162" t="s">
        <v>80</v>
      </c>
      <c r="G162">
        <v>3.85</v>
      </c>
      <c r="H162">
        <v>22.86</v>
      </c>
      <c r="I162">
        <v>26.71</v>
      </c>
      <c r="J162">
        <f>23.3333333333333/100</f>
        <v>0.233333333333333</v>
      </c>
    </row>
    <row r="163" spans="1:10" x14ac:dyDescent="0.2">
      <c r="A163">
        <v>2019</v>
      </c>
      <c r="B163" s="1">
        <v>43635</v>
      </c>
      <c r="C163" t="s">
        <v>63</v>
      </c>
      <c r="D163">
        <v>3</v>
      </c>
      <c r="E163">
        <v>6</v>
      </c>
      <c r="F163" t="s">
        <v>80</v>
      </c>
      <c r="G163">
        <v>1.45</v>
      </c>
      <c r="I163">
        <v>1.45</v>
      </c>
      <c r="J163">
        <f>24.3333333333333/100</f>
        <v>0.24333333333333301</v>
      </c>
    </row>
    <row r="164" spans="1:10" x14ac:dyDescent="0.2">
      <c r="A164">
        <v>2019</v>
      </c>
      <c r="B164" s="1">
        <v>43635</v>
      </c>
      <c r="C164" t="s">
        <v>33</v>
      </c>
      <c r="D164">
        <v>4</v>
      </c>
      <c r="E164">
        <v>1</v>
      </c>
      <c r="F164" t="s">
        <v>80</v>
      </c>
      <c r="G164">
        <v>18.100000000000001</v>
      </c>
      <c r="H164">
        <v>12.6</v>
      </c>
      <c r="I164">
        <v>30.700000000000003</v>
      </c>
      <c r="J164">
        <f>18/100</f>
        <v>0.18</v>
      </c>
    </row>
    <row r="165" spans="1:10" x14ac:dyDescent="0.2">
      <c r="A165">
        <v>2019</v>
      </c>
      <c r="B165" s="1">
        <v>43635</v>
      </c>
      <c r="C165" t="s">
        <v>34</v>
      </c>
      <c r="D165">
        <v>4</v>
      </c>
      <c r="E165">
        <v>2</v>
      </c>
      <c r="F165" t="s">
        <v>80</v>
      </c>
      <c r="G165">
        <v>36.82</v>
      </c>
      <c r="I165">
        <v>36.82</v>
      </c>
      <c r="J165">
        <f>7/100</f>
        <v>7.0000000000000007E-2</v>
      </c>
    </row>
    <row r="166" spans="1:10" x14ac:dyDescent="0.2">
      <c r="A166">
        <v>2019</v>
      </c>
      <c r="B166" s="1">
        <v>43635</v>
      </c>
      <c r="C166" t="s">
        <v>35</v>
      </c>
      <c r="D166">
        <v>4</v>
      </c>
      <c r="E166">
        <v>3</v>
      </c>
      <c r="F166" t="s">
        <v>80</v>
      </c>
      <c r="G166">
        <v>0.9</v>
      </c>
      <c r="H166">
        <v>15.28</v>
      </c>
      <c r="I166">
        <v>16.18</v>
      </c>
      <c r="J166">
        <f>6.66666666666667/10</f>
        <v>0.66666666666666696</v>
      </c>
    </row>
    <row r="167" spans="1:10" x14ac:dyDescent="0.2">
      <c r="A167">
        <v>2019</v>
      </c>
      <c r="B167" s="1">
        <v>43635</v>
      </c>
      <c r="C167" t="s">
        <v>18</v>
      </c>
      <c r="D167">
        <v>4</v>
      </c>
      <c r="E167">
        <v>4</v>
      </c>
      <c r="F167" t="s">
        <v>80</v>
      </c>
      <c r="G167">
        <v>11.81</v>
      </c>
      <c r="I167">
        <v>11.81</v>
      </c>
      <c r="J167">
        <f>32.3333333333333/100</f>
        <v>0.32333333333333303</v>
      </c>
    </row>
    <row r="168" spans="1:10" x14ac:dyDescent="0.2">
      <c r="A168">
        <v>2019</v>
      </c>
      <c r="B168" s="1">
        <v>43635</v>
      </c>
      <c r="C168" t="s">
        <v>17</v>
      </c>
      <c r="D168">
        <v>4</v>
      </c>
      <c r="E168">
        <v>5</v>
      </c>
      <c r="F168" t="s">
        <v>80</v>
      </c>
      <c r="G168">
        <v>25.88</v>
      </c>
      <c r="I168">
        <v>25.88</v>
      </c>
      <c r="J168">
        <f>8.66666666666667/100</f>
        <v>8.6666666666666697E-2</v>
      </c>
    </row>
    <row r="169" spans="1:10" x14ac:dyDescent="0.2">
      <c r="A169">
        <v>2019</v>
      </c>
      <c r="B169" s="1">
        <v>43635</v>
      </c>
      <c r="C169" t="s">
        <v>53</v>
      </c>
      <c r="D169">
        <v>4</v>
      </c>
      <c r="E169">
        <v>6</v>
      </c>
      <c r="F169" t="s">
        <v>80</v>
      </c>
      <c r="G169">
        <v>5.22</v>
      </c>
      <c r="H169">
        <v>27.15</v>
      </c>
      <c r="I169">
        <v>32.369999999999997</v>
      </c>
      <c r="J169">
        <f>30.3333333333333/100</f>
        <v>0.30333333333333301</v>
      </c>
    </row>
    <row r="170" spans="1:10" x14ac:dyDescent="0.2">
      <c r="A170">
        <v>2019</v>
      </c>
      <c r="B170" s="1">
        <v>43635</v>
      </c>
      <c r="C170" t="s">
        <v>12</v>
      </c>
      <c r="D170">
        <v>5</v>
      </c>
      <c r="E170">
        <v>1</v>
      </c>
      <c r="F170" t="s">
        <v>80</v>
      </c>
      <c r="G170">
        <v>19.52</v>
      </c>
      <c r="I170">
        <v>19.52</v>
      </c>
      <c r="J170">
        <f>6.66666666666667/100</f>
        <v>6.6666666666666693E-2</v>
      </c>
    </row>
    <row r="171" spans="1:10" x14ac:dyDescent="0.2">
      <c r="A171">
        <v>2019</v>
      </c>
      <c r="B171" s="1">
        <v>43635</v>
      </c>
      <c r="C171" t="s">
        <v>25</v>
      </c>
      <c r="D171">
        <v>5</v>
      </c>
      <c r="E171">
        <v>2</v>
      </c>
      <c r="F171" t="s">
        <v>80</v>
      </c>
      <c r="G171">
        <v>26.3</v>
      </c>
      <c r="H171">
        <v>17.350000000000001</v>
      </c>
      <c r="I171">
        <v>43.650000000000006</v>
      </c>
      <c r="J171">
        <f>37/100</f>
        <v>0.37</v>
      </c>
    </row>
    <row r="172" spans="1:10" x14ac:dyDescent="0.2">
      <c r="A172">
        <v>2019</v>
      </c>
      <c r="B172" s="1">
        <v>43635</v>
      </c>
      <c r="C172" t="s">
        <v>14</v>
      </c>
      <c r="D172">
        <v>5</v>
      </c>
      <c r="E172">
        <v>3</v>
      </c>
      <c r="F172" t="s">
        <v>80</v>
      </c>
      <c r="G172">
        <v>8.6999999999999993</v>
      </c>
      <c r="I172">
        <v>8.6999999999999993</v>
      </c>
      <c r="J172">
        <f>36.6666666666667/100</f>
        <v>0.36666666666666697</v>
      </c>
    </row>
    <row r="173" spans="1:10" x14ac:dyDescent="0.2">
      <c r="A173">
        <v>2019</v>
      </c>
      <c r="B173" s="1">
        <v>43635</v>
      </c>
      <c r="C173" t="s">
        <v>29</v>
      </c>
      <c r="D173">
        <v>5</v>
      </c>
      <c r="E173">
        <v>4</v>
      </c>
      <c r="F173" t="s">
        <v>80</v>
      </c>
      <c r="G173">
        <v>8.16</v>
      </c>
      <c r="H173">
        <v>22.38</v>
      </c>
      <c r="I173">
        <v>30.54</v>
      </c>
      <c r="J173">
        <f>20/100</f>
        <v>0.2</v>
      </c>
    </row>
    <row r="174" spans="1:10" x14ac:dyDescent="0.2">
      <c r="A174">
        <v>2019</v>
      </c>
      <c r="B174" s="1">
        <v>43635</v>
      </c>
      <c r="C174" t="s">
        <v>41</v>
      </c>
      <c r="D174">
        <v>5</v>
      </c>
      <c r="E174">
        <v>5</v>
      </c>
      <c r="F174" t="s">
        <v>80</v>
      </c>
      <c r="G174">
        <v>12.26</v>
      </c>
      <c r="H174">
        <v>24.51</v>
      </c>
      <c r="I174">
        <v>36.770000000000003</v>
      </c>
      <c r="J174">
        <f>21.6666666666667/100</f>
        <v>0.21666666666666701</v>
      </c>
    </row>
    <row r="175" spans="1:10" x14ac:dyDescent="0.2">
      <c r="A175">
        <v>2019</v>
      </c>
      <c r="B175" s="1">
        <v>43635</v>
      </c>
      <c r="C175" t="s">
        <v>16</v>
      </c>
      <c r="D175">
        <v>5</v>
      </c>
      <c r="E175">
        <v>6</v>
      </c>
      <c r="F175" t="s">
        <v>80</v>
      </c>
      <c r="G175">
        <v>28.04</v>
      </c>
      <c r="I175">
        <v>28.04</v>
      </c>
      <c r="J175">
        <f>18.6666666666667/100</f>
        <v>0.18666666666666701</v>
      </c>
    </row>
    <row r="176" spans="1:10" x14ac:dyDescent="0.2">
      <c r="A176">
        <v>2019</v>
      </c>
      <c r="B176" s="1">
        <v>43635</v>
      </c>
      <c r="C176" t="s">
        <v>36</v>
      </c>
      <c r="D176">
        <v>6</v>
      </c>
      <c r="E176">
        <v>1</v>
      </c>
      <c r="F176" t="s">
        <v>80</v>
      </c>
      <c r="G176">
        <v>9.1199999999999992</v>
      </c>
      <c r="H176">
        <v>12.58</v>
      </c>
      <c r="I176">
        <v>21.7</v>
      </c>
      <c r="J176">
        <f>21.3333333333333/100</f>
        <v>0.21333333333333301</v>
      </c>
    </row>
    <row r="177" spans="1:10" x14ac:dyDescent="0.2">
      <c r="A177">
        <v>2019</v>
      </c>
      <c r="B177" s="1">
        <v>43635</v>
      </c>
      <c r="C177" t="s">
        <v>27</v>
      </c>
      <c r="D177">
        <v>6</v>
      </c>
      <c r="E177">
        <v>2</v>
      </c>
      <c r="F177" t="s">
        <v>80</v>
      </c>
      <c r="G177">
        <v>1.42</v>
      </c>
      <c r="H177">
        <v>10.96</v>
      </c>
      <c r="I177">
        <v>12.38</v>
      </c>
      <c r="J177">
        <f>34.3333333333333/100</f>
        <v>0.34333333333333299</v>
      </c>
    </row>
    <row r="178" spans="1:10" x14ac:dyDescent="0.2">
      <c r="A178">
        <v>2019</v>
      </c>
      <c r="B178" s="1">
        <v>43635</v>
      </c>
      <c r="C178" t="s">
        <v>13</v>
      </c>
      <c r="D178">
        <v>6</v>
      </c>
      <c r="E178">
        <v>3</v>
      </c>
      <c r="F178" t="s">
        <v>80</v>
      </c>
      <c r="G178">
        <v>32.950000000000003</v>
      </c>
      <c r="I178">
        <v>32.950000000000003</v>
      </c>
      <c r="J178">
        <f>19.6666666666667/100</f>
        <v>0.19666666666666699</v>
      </c>
    </row>
    <row r="179" spans="1:10" x14ac:dyDescent="0.2">
      <c r="A179">
        <v>2019</v>
      </c>
      <c r="B179" s="1">
        <v>43635</v>
      </c>
      <c r="C179" t="s">
        <v>39</v>
      </c>
      <c r="D179">
        <v>6</v>
      </c>
      <c r="E179">
        <v>4</v>
      </c>
      <c r="F179" t="s">
        <v>80</v>
      </c>
      <c r="G179">
        <v>5.79</v>
      </c>
      <c r="H179">
        <v>29.15</v>
      </c>
      <c r="I179">
        <v>34.94</v>
      </c>
      <c r="J179">
        <f>13.3333333333333/100</f>
        <v>0.133333333333333</v>
      </c>
    </row>
    <row r="180" spans="1:10" x14ac:dyDescent="0.2">
      <c r="A180">
        <v>2019</v>
      </c>
      <c r="B180" s="1">
        <v>43635</v>
      </c>
      <c r="C180" t="s">
        <v>20</v>
      </c>
      <c r="D180">
        <v>6</v>
      </c>
      <c r="E180">
        <v>5</v>
      </c>
      <c r="F180" t="s">
        <v>80</v>
      </c>
      <c r="G180">
        <v>35.51</v>
      </c>
      <c r="I180">
        <v>35.51</v>
      </c>
    </row>
    <row r="181" spans="1:10" x14ac:dyDescent="0.2">
      <c r="A181">
        <v>2019</v>
      </c>
      <c r="B181" s="1">
        <v>43635</v>
      </c>
      <c r="C181" t="s">
        <v>15</v>
      </c>
      <c r="D181">
        <v>6</v>
      </c>
      <c r="E181">
        <v>6</v>
      </c>
      <c r="F181" t="s">
        <v>80</v>
      </c>
      <c r="G181">
        <v>23.08</v>
      </c>
      <c r="I181">
        <v>23.08</v>
      </c>
    </row>
    <row r="182" spans="1:10" x14ac:dyDescent="0.2">
      <c r="A182">
        <v>2019</v>
      </c>
      <c r="B182" s="1">
        <v>43601</v>
      </c>
      <c r="C182" t="s">
        <v>73</v>
      </c>
      <c r="D182">
        <v>1</v>
      </c>
      <c r="E182">
        <v>1</v>
      </c>
      <c r="F182" t="s">
        <v>79</v>
      </c>
      <c r="G182">
        <v>53.6</v>
      </c>
      <c r="I182">
        <v>53.6</v>
      </c>
      <c r="J182">
        <v>0.4</v>
      </c>
    </row>
    <row r="183" spans="1:10" x14ac:dyDescent="0.2">
      <c r="A183">
        <v>2019</v>
      </c>
      <c r="B183" s="1">
        <v>43601</v>
      </c>
      <c r="C183" t="s">
        <v>77</v>
      </c>
      <c r="D183">
        <v>1</v>
      </c>
      <c r="E183">
        <v>2</v>
      </c>
      <c r="F183" t="s">
        <v>79</v>
      </c>
      <c r="G183">
        <v>10.9</v>
      </c>
      <c r="H183">
        <v>7.74</v>
      </c>
      <c r="I183">
        <v>18.64</v>
      </c>
      <c r="J183">
        <v>0.25</v>
      </c>
    </row>
    <row r="184" spans="1:10" x14ac:dyDescent="0.2">
      <c r="A184">
        <v>2019</v>
      </c>
      <c r="B184" s="1">
        <v>43601</v>
      </c>
      <c r="C184" t="s">
        <v>62</v>
      </c>
      <c r="D184">
        <v>1</v>
      </c>
      <c r="E184">
        <v>3</v>
      </c>
      <c r="F184" t="s">
        <v>79</v>
      </c>
      <c r="G184">
        <v>9.02</v>
      </c>
      <c r="H184">
        <v>9.4700000000000006</v>
      </c>
      <c r="I184">
        <v>18.490000000000002</v>
      </c>
      <c r="J184">
        <v>0.21666666666666701</v>
      </c>
    </row>
    <row r="185" spans="1:10" x14ac:dyDescent="0.2">
      <c r="A185">
        <v>2019</v>
      </c>
      <c r="B185" s="1">
        <v>43601</v>
      </c>
      <c r="C185" t="s">
        <v>58</v>
      </c>
      <c r="D185">
        <v>1</v>
      </c>
      <c r="E185">
        <v>4</v>
      </c>
      <c r="F185" t="s">
        <v>79</v>
      </c>
      <c r="G185">
        <v>14.2</v>
      </c>
      <c r="I185">
        <v>14.2</v>
      </c>
      <c r="J185">
        <f>13.6666666666667/100</f>
        <v>0.13666666666666699</v>
      </c>
    </row>
    <row r="186" spans="1:10" x14ac:dyDescent="0.2">
      <c r="A186">
        <v>2019</v>
      </c>
      <c r="B186" s="1">
        <v>43601</v>
      </c>
      <c r="C186" t="s">
        <v>7</v>
      </c>
      <c r="D186">
        <v>1</v>
      </c>
      <c r="E186">
        <v>5</v>
      </c>
      <c r="F186" t="s">
        <v>79</v>
      </c>
      <c r="G186">
        <v>6.38</v>
      </c>
      <c r="H186">
        <v>14.65</v>
      </c>
      <c r="I186">
        <v>21.03</v>
      </c>
      <c r="J186">
        <f>29.3333333333333/100</f>
        <v>0.293333333333333</v>
      </c>
    </row>
    <row r="187" spans="1:10" x14ac:dyDescent="0.2">
      <c r="A187">
        <v>2019</v>
      </c>
      <c r="B187" s="1">
        <v>43601</v>
      </c>
      <c r="C187" t="s">
        <v>72</v>
      </c>
      <c r="D187">
        <v>1</v>
      </c>
      <c r="E187">
        <v>6</v>
      </c>
      <c r="F187" t="s">
        <v>79</v>
      </c>
      <c r="G187">
        <v>25.98</v>
      </c>
      <c r="I187">
        <v>25.98</v>
      </c>
      <c r="J187">
        <f>20.6666666666667/100</f>
        <v>0.206666666666667</v>
      </c>
    </row>
    <row r="188" spans="1:10" x14ac:dyDescent="0.2">
      <c r="A188">
        <v>2019</v>
      </c>
      <c r="B188" s="1">
        <v>43601</v>
      </c>
      <c r="C188" t="s">
        <v>57</v>
      </c>
      <c r="D188">
        <v>2</v>
      </c>
      <c r="E188">
        <v>1</v>
      </c>
      <c r="F188" t="s">
        <v>79</v>
      </c>
      <c r="G188">
        <v>32.520000000000003</v>
      </c>
      <c r="I188">
        <v>32.520000000000003</v>
      </c>
      <c r="J188">
        <f>26.3333333333333/100</f>
        <v>0.26333333333333298</v>
      </c>
    </row>
    <row r="189" spans="1:10" x14ac:dyDescent="0.2">
      <c r="A189">
        <v>2019</v>
      </c>
      <c r="B189" s="1">
        <v>43601</v>
      </c>
      <c r="C189" t="s">
        <v>75</v>
      </c>
      <c r="D189">
        <v>2</v>
      </c>
      <c r="E189">
        <v>2</v>
      </c>
      <c r="F189" t="s">
        <v>79</v>
      </c>
      <c r="G189">
        <v>3.07</v>
      </c>
      <c r="H189">
        <v>17.899999999999999</v>
      </c>
      <c r="I189">
        <v>20.97</v>
      </c>
      <c r="J189">
        <f>27.6666666666667/100</f>
        <v>0.276666666666667</v>
      </c>
    </row>
    <row r="190" spans="1:10" x14ac:dyDescent="0.2">
      <c r="A190">
        <v>2019</v>
      </c>
      <c r="B190" s="1">
        <v>43601</v>
      </c>
      <c r="C190" t="s">
        <v>19</v>
      </c>
      <c r="D190">
        <v>2</v>
      </c>
      <c r="E190">
        <v>3</v>
      </c>
      <c r="F190" t="s">
        <v>79</v>
      </c>
      <c r="G190">
        <v>11.18</v>
      </c>
      <c r="I190">
        <v>11.18</v>
      </c>
      <c r="J190">
        <f>10.6666666666667/100</f>
        <v>0.10666666666666699</v>
      </c>
    </row>
    <row r="191" spans="1:10" x14ac:dyDescent="0.2">
      <c r="A191">
        <v>2019</v>
      </c>
      <c r="B191" s="1">
        <v>43601</v>
      </c>
      <c r="C191" t="s">
        <v>70</v>
      </c>
      <c r="D191">
        <v>2</v>
      </c>
      <c r="E191">
        <v>4</v>
      </c>
      <c r="F191" t="s">
        <v>79</v>
      </c>
      <c r="G191">
        <v>9.73</v>
      </c>
      <c r="H191">
        <v>18.3</v>
      </c>
      <c r="I191">
        <v>28.03</v>
      </c>
      <c r="J191">
        <f>31.3333333333333/100</f>
        <v>0.31333333333333302</v>
      </c>
    </row>
    <row r="192" spans="1:10" x14ac:dyDescent="0.2">
      <c r="A192">
        <v>2019</v>
      </c>
      <c r="B192" s="1">
        <v>43601</v>
      </c>
      <c r="C192" t="s">
        <v>8</v>
      </c>
      <c r="D192">
        <v>2</v>
      </c>
      <c r="E192">
        <v>5</v>
      </c>
      <c r="F192" t="s">
        <v>79</v>
      </c>
      <c r="G192">
        <v>15.67</v>
      </c>
      <c r="I192">
        <v>15.67</v>
      </c>
      <c r="J192">
        <f>16.3333333333333/100</f>
        <v>0.163333333333333</v>
      </c>
    </row>
    <row r="193" spans="1:10" x14ac:dyDescent="0.2">
      <c r="A193">
        <v>2019</v>
      </c>
      <c r="B193" s="1">
        <v>43601</v>
      </c>
      <c r="C193" t="s">
        <v>74</v>
      </c>
      <c r="D193">
        <v>2</v>
      </c>
      <c r="E193">
        <v>6</v>
      </c>
      <c r="F193" t="s">
        <v>79</v>
      </c>
      <c r="G193">
        <v>9.74</v>
      </c>
      <c r="H193">
        <v>8.5500000000000007</v>
      </c>
      <c r="I193">
        <v>18.29</v>
      </c>
      <c r="J193">
        <f>24.6666666666667/100</f>
        <v>0.24666666666666701</v>
      </c>
    </row>
    <row r="194" spans="1:10" x14ac:dyDescent="0.2">
      <c r="A194">
        <v>2019</v>
      </c>
      <c r="B194" s="1">
        <v>43601</v>
      </c>
      <c r="C194" t="s">
        <v>64</v>
      </c>
      <c r="D194">
        <v>3</v>
      </c>
      <c r="E194">
        <v>1</v>
      </c>
      <c r="F194" t="s">
        <v>79</v>
      </c>
      <c r="G194">
        <v>3.61</v>
      </c>
      <c r="I194">
        <v>3.61</v>
      </c>
      <c r="J194">
        <f>3.33333333333333/100</f>
        <v>3.3333333333333298E-2</v>
      </c>
    </row>
    <row r="195" spans="1:10" x14ac:dyDescent="0.2">
      <c r="A195">
        <v>2019</v>
      </c>
      <c r="B195" s="1">
        <v>43601</v>
      </c>
      <c r="C195" t="s">
        <v>24</v>
      </c>
      <c r="D195">
        <v>3</v>
      </c>
      <c r="E195">
        <v>2</v>
      </c>
      <c r="F195" t="s">
        <v>79</v>
      </c>
      <c r="G195">
        <v>3.73</v>
      </c>
      <c r="I195">
        <v>3.73</v>
      </c>
      <c r="J195">
        <f>4.66666666666667/100</f>
        <v>4.6666666666666697E-2</v>
      </c>
    </row>
    <row r="196" spans="1:10" x14ac:dyDescent="0.2">
      <c r="A196">
        <v>2019</v>
      </c>
      <c r="B196" s="1">
        <v>43601</v>
      </c>
      <c r="C196" t="s">
        <v>47</v>
      </c>
      <c r="D196">
        <v>3</v>
      </c>
      <c r="E196">
        <v>3</v>
      </c>
      <c r="F196" t="s">
        <v>79</v>
      </c>
      <c r="G196">
        <v>10.73</v>
      </c>
      <c r="H196">
        <v>13.94</v>
      </c>
      <c r="I196">
        <v>24.67</v>
      </c>
      <c r="J196">
        <f>27.6666666666667/100</f>
        <v>0.276666666666667</v>
      </c>
    </row>
    <row r="197" spans="1:10" x14ac:dyDescent="0.2">
      <c r="A197">
        <v>2019</v>
      </c>
      <c r="B197" s="1">
        <v>43601</v>
      </c>
      <c r="C197" t="s">
        <v>65</v>
      </c>
      <c r="D197">
        <v>3</v>
      </c>
      <c r="E197">
        <v>4</v>
      </c>
      <c r="F197" t="s">
        <v>79</v>
      </c>
      <c r="G197">
        <v>6.94</v>
      </c>
      <c r="H197">
        <v>11.46</v>
      </c>
      <c r="I197">
        <v>18.400000000000002</v>
      </c>
      <c r="J197">
        <f>21.3333333333333/100</f>
        <v>0.21333333333333301</v>
      </c>
    </row>
    <row r="198" spans="1:10" x14ac:dyDescent="0.2">
      <c r="A198">
        <v>2019</v>
      </c>
      <c r="B198" s="1">
        <v>43601</v>
      </c>
      <c r="C198" t="s">
        <v>9</v>
      </c>
      <c r="D198">
        <v>3</v>
      </c>
      <c r="E198">
        <v>5</v>
      </c>
      <c r="F198" t="s">
        <v>79</v>
      </c>
      <c r="G198">
        <v>4.17</v>
      </c>
      <c r="I198">
        <v>4.17</v>
      </c>
      <c r="J198">
        <f>10.3333333333333/100</f>
        <v>0.103333333333333</v>
      </c>
    </row>
    <row r="199" spans="1:10" x14ac:dyDescent="0.2">
      <c r="A199">
        <v>2019</v>
      </c>
      <c r="B199" s="1">
        <v>43601</v>
      </c>
      <c r="C199" t="s">
        <v>48</v>
      </c>
      <c r="D199">
        <v>3</v>
      </c>
      <c r="E199">
        <v>6</v>
      </c>
      <c r="F199" t="s">
        <v>79</v>
      </c>
      <c r="G199">
        <v>0.55000000000000004</v>
      </c>
      <c r="H199">
        <v>12.81</v>
      </c>
      <c r="I199">
        <v>13.360000000000001</v>
      </c>
      <c r="J199">
        <f>24.6666666666667/100</f>
        <v>0.24666666666666701</v>
      </c>
    </row>
    <row r="200" spans="1:10" x14ac:dyDescent="0.2">
      <c r="A200">
        <v>2019</v>
      </c>
      <c r="B200" s="1">
        <v>43601</v>
      </c>
      <c r="C200" t="s">
        <v>52</v>
      </c>
      <c r="D200">
        <v>4</v>
      </c>
      <c r="E200">
        <v>1</v>
      </c>
      <c r="F200" t="s">
        <v>79</v>
      </c>
      <c r="G200">
        <v>1.04</v>
      </c>
      <c r="H200">
        <v>18.55</v>
      </c>
      <c r="I200">
        <v>19.59</v>
      </c>
      <c r="J200">
        <f>31.3333333333333/100</f>
        <v>0.31333333333333302</v>
      </c>
    </row>
    <row r="201" spans="1:10" x14ac:dyDescent="0.2">
      <c r="A201">
        <v>2019</v>
      </c>
      <c r="B201" s="1">
        <v>43601</v>
      </c>
      <c r="C201" t="s">
        <v>55</v>
      </c>
      <c r="D201">
        <v>4</v>
      </c>
      <c r="E201">
        <v>2</v>
      </c>
      <c r="F201" t="s">
        <v>79</v>
      </c>
      <c r="G201">
        <v>5.05</v>
      </c>
      <c r="I201">
        <v>5.05</v>
      </c>
      <c r="J201">
        <f>7/100</f>
        <v>7.0000000000000007E-2</v>
      </c>
    </row>
    <row r="202" spans="1:10" x14ac:dyDescent="0.2">
      <c r="A202">
        <v>2019</v>
      </c>
      <c r="B202" s="1">
        <v>43601</v>
      </c>
      <c r="C202" t="s">
        <v>51</v>
      </c>
      <c r="D202">
        <v>4</v>
      </c>
      <c r="E202">
        <v>3</v>
      </c>
      <c r="F202" t="s">
        <v>79</v>
      </c>
      <c r="G202">
        <v>1.24</v>
      </c>
      <c r="I202">
        <v>1.24</v>
      </c>
      <c r="J202">
        <f>4/100</f>
        <v>0.04</v>
      </c>
    </row>
    <row r="203" spans="1:10" x14ac:dyDescent="0.2">
      <c r="A203">
        <v>2019</v>
      </c>
      <c r="B203" s="1">
        <v>43601</v>
      </c>
      <c r="C203" t="s">
        <v>28</v>
      </c>
      <c r="D203">
        <v>4</v>
      </c>
      <c r="E203">
        <v>4</v>
      </c>
      <c r="F203" t="s">
        <v>79</v>
      </c>
      <c r="J203">
        <f>35.3333333333333/100</f>
        <v>0.353333333333333</v>
      </c>
    </row>
    <row r="204" spans="1:10" x14ac:dyDescent="0.2">
      <c r="A204">
        <v>2019</v>
      </c>
      <c r="B204" s="1">
        <v>43601</v>
      </c>
      <c r="C204" t="s">
        <v>10</v>
      </c>
      <c r="D204">
        <v>4</v>
      </c>
      <c r="E204">
        <v>5</v>
      </c>
      <c r="F204" t="s">
        <v>79</v>
      </c>
      <c r="G204">
        <v>2.33</v>
      </c>
      <c r="I204">
        <v>2.33</v>
      </c>
      <c r="J204">
        <f>7.66666666666667/100</f>
        <v>7.6666666666666702E-2</v>
      </c>
    </row>
    <row r="205" spans="1:10" x14ac:dyDescent="0.2">
      <c r="A205">
        <v>2019</v>
      </c>
      <c r="B205" s="1">
        <v>43601</v>
      </c>
      <c r="C205" t="s">
        <v>66</v>
      </c>
      <c r="D205">
        <v>4</v>
      </c>
      <c r="E205">
        <v>6</v>
      </c>
      <c r="F205" t="s">
        <v>79</v>
      </c>
      <c r="H205">
        <v>14.72</v>
      </c>
      <c r="I205">
        <v>14.72</v>
      </c>
      <c r="J205">
        <f>29.3333333333333/10</f>
        <v>2.93333333333333</v>
      </c>
    </row>
    <row r="206" spans="1:10" x14ac:dyDescent="0.2">
      <c r="A206">
        <v>2019</v>
      </c>
      <c r="B206" s="1">
        <v>43601</v>
      </c>
      <c r="C206" t="s">
        <v>61</v>
      </c>
      <c r="D206">
        <v>5</v>
      </c>
      <c r="E206">
        <v>1</v>
      </c>
      <c r="F206" t="s">
        <v>79</v>
      </c>
      <c r="G206">
        <v>1.96</v>
      </c>
      <c r="H206">
        <v>11.56</v>
      </c>
      <c r="I206">
        <v>13.52</v>
      </c>
      <c r="J206">
        <f>22.6666666666667/100</f>
        <v>0.22666666666666699</v>
      </c>
    </row>
    <row r="207" spans="1:10" x14ac:dyDescent="0.2">
      <c r="A207">
        <v>2019</v>
      </c>
      <c r="B207" s="1">
        <v>43601</v>
      </c>
      <c r="C207" t="s">
        <v>67</v>
      </c>
      <c r="D207">
        <v>5</v>
      </c>
      <c r="E207">
        <v>2</v>
      </c>
      <c r="F207" t="s">
        <v>79</v>
      </c>
      <c r="G207">
        <v>25.4</v>
      </c>
      <c r="I207">
        <v>25.4</v>
      </c>
      <c r="J207">
        <f>23/100</f>
        <v>0.23</v>
      </c>
    </row>
    <row r="208" spans="1:10" x14ac:dyDescent="0.2">
      <c r="A208">
        <v>2019</v>
      </c>
      <c r="B208" s="1">
        <v>43601</v>
      </c>
      <c r="C208" t="s">
        <v>44</v>
      </c>
      <c r="D208">
        <v>5</v>
      </c>
      <c r="E208">
        <v>3</v>
      </c>
      <c r="F208" t="s">
        <v>79</v>
      </c>
      <c r="G208">
        <v>9.7200000000000006</v>
      </c>
      <c r="H208">
        <v>15.84</v>
      </c>
      <c r="I208">
        <v>25.560000000000002</v>
      </c>
      <c r="J208">
        <f>29/100</f>
        <v>0.28999999999999998</v>
      </c>
    </row>
    <row r="209" spans="1:10" x14ac:dyDescent="0.2">
      <c r="A209">
        <v>2019</v>
      </c>
      <c r="B209" s="1">
        <v>43601</v>
      </c>
      <c r="C209" t="s">
        <v>42</v>
      </c>
      <c r="D209">
        <v>5</v>
      </c>
      <c r="E209">
        <v>4</v>
      </c>
      <c r="F209" t="s">
        <v>79</v>
      </c>
      <c r="G209">
        <v>6.78</v>
      </c>
      <c r="I209">
        <v>6.78</v>
      </c>
      <c r="J209">
        <f>10.6666666666667/100</f>
        <v>0.10666666666666699</v>
      </c>
    </row>
    <row r="210" spans="1:10" x14ac:dyDescent="0.2">
      <c r="A210">
        <v>2019</v>
      </c>
      <c r="B210" s="1">
        <v>43601</v>
      </c>
      <c r="C210" t="s">
        <v>69</v>
      </c>
      <c r="D210">
        <v>5</v>
      </c>
      <c r="E210">
        <v>5</v>
      </c>
      <c r="F210" t="s">
        <v>79</v>
      </c>
      <c r="G210">
        <v>5.4</v>
      </c>
      <c r="H210">
        <v>17.690000000000001</v>
      </c>
      <c r="I210">
        <v>23.090000000000003</v>
      </c>
      <c r="J210">
        <f>32.3333333333333/100</f>
        <v>0.32333333333333303</v>
      </c>
    </row>
    <row r="211" spans="1:10" x14ac:dyDescent="0.2">
      <c r="A211">
        <v>2019</v>
      </c>
      <c r="B211" s="1">
        <v>43601</v>
      </c>
      <c r="C211" t="s">
        <v>46</v>
      </c>
      <c r="D211">
        <v>5</v>
      </c>
      <c r="E211">
        <v>6</v>
      </c>
      <c r="F211" t="s">
        <v>79</v>
      </c>
      <c r="G211">
        <v>11.61</v>
      </c>
      <c r="I211">
        <v>11.61</v>
      </c>
      <c r="J211">
        <f>11/100</f>
        <v>0.11</v>
      </c>
    </row>
    <row r="212" spans="1:10" x14ac:dyDescent="0.2">
      <c r="A212">
        <v>2019</v>
      </c>
      <c r="B212" s="1">
        <v>43601</v>
      </c>
      <c r="C212" t="s">
        <v>76</v>
      </c>
      <c r="D212">
        <v>6</v>
      </c>
      <c r="E212">
        <v>1</v>
      </c>
      <c r="F212" t="s">
        <v>79</v>
      </c>
      <c r="G212">
        <v>9.8800000000000008</v>
      </c>
      <c r="H212">
        <v>16.37</v>
      </c>
      <c r="I212">
        <v>26.25</v>
      </c>
      <c r="J212">
        <f>34/100</f>
        <v>0.34</v>
      </c>
    </row>
    <row r="213" spans="1:10" x14ac:dyDescent="0.2">
      <c r="A213">
        <v>2019</v>
      </c>
      <c r="B213" s="1">
        <v>43601</v>
      </c>
      <c r="C213" t="s">
        <v>68</v>
      </c>
      <c r="D213">
        <v>6</v>
      </c>
      <c r="E213">
        <v>2</v>
      </c>
      <c r="F213" t="s">
        <v>79</v>
      </c>
      <c r="G213">
        <v>19.600000000000001</v>
      </c>
      <c r="H213">
        <v>14.05</v>
      </c>
      <c r="I213">
        <v>33.650000000000006</v>
      </c>
      <c r="J213">
        <f>35.3333333333333/100</f>
        <v>0.353333333333333</v>
      </c>
    </row>
    <row r="214" spans="1:10" x14ac:dyDescent="0.2">
      <c r="A214">
        <v>2019</v>
      </c>
      <c r="B214" s="1">
        <v>43601</v>
      </c>
      <c r="C214" t="s">
        <v>37</v>
      </c>
      <c r="D214">
        <v>6</v>
      </c>
      <c r="E214">
        <v>3</v>
      </c>
      <c r="F214" t="s">
        <v>79</v>
      </c>
      <c r="G214">
        <v>23.32</v>
      </c>
      <c r="I214">
        <v>23.32</v>
      </c>
      <c r="J214">
        <f>25.6666666666667/100</f>
        <v>0.25666666666666699</v>
      </c>
    </row>
    <row r="215" spans="1:10" x14ac:dyDescent="0.2">
      <c r="A215">
        <v>2019</v>
      </c>
      <c r="B215" s="1">
        <v>43601</v>
      </c>
      <c r="C215" t="s">
        <v>11</v>
      </c>
      <c r="D215">
        <v>6</v>
      </c>
      <c r="E215">
        <v>4</v>
      </c>
      <c r="F215" t="s">
        <v>79</v>
      </c>
      <c r="G215">
        <v>3.45</v>
      </c>
      <c r="I215">
        <v>3.45</v>
      </c>
      <c r="J215">
        <f>7/100</f>
        <v>7.0000000000000007E-2</v>
      </c>
    </row>
    <row r="216" spans="1:10" x14ac:dyDescent="0.2">
      <c r="A216">
        <v>2019</v>
      </c>
      <c r="B216" s="1">
        <v>43601</v>
      </c>
      <c r="C216" t="s">
        <v>78</v>
      </c>
      <c r="D216">
        <v>6</v>
      </c>
      <c r="E216">
        <v>5</v>
      </c>
      <c r="F216" t="s">
        <v>79</v>
      </c>
      <c r="G216">
        <v>13.57</v>
      </c>
      <c r="H216">
        <v>11.08</v>
      </c>
      <c r="I216">
        <v>24.65</v>
      </c>
      <c r="J216">
        <f>35/100</f>
        <v>0.35</v>
      </c>
    </row>
    <row r="217" spans="1:10" x14ac:dyDescent="0.2">
      <c r="A217">
        <v>2019</v>
      </c>
      <c r="B217" s="1">
        <v>43601</v>
      </c>
      <c r="C217" t="s">
        <v>56</v>
      </c>
      <c r="D217">
        <v>6</v>
      </c>
      <c r="E217">
        <v>6</v>
      </c>
      <c r="F217" t="s">
        <v>79</v>
      </c>
      <c r="G217">
        <v>23.63</v>
      </c>
      <c r="I217">
        <v>23.63</v>
      </c>
      <c r="J217">
        <f>31/100</f>
        <v>0.31</v>
      </c>
    </row>
    <row r="218" spans="1:10" x14ac:dyDescent="0.2">
      <c r="B218" s="1"/>
      <c r="G218" s="2"/>
      <c r="H218" s="2"/>
    </row>
    <row r="219" spans="1:10" x14ac:dyDescent="0.2">
      <c r="B219" s="1"/>
      <c r="G219" s="2"/>
      <c r="H219" s="2"/>
    </row>
    <row r="220" spans="1:10" x14ac:dyDescent="0.2">
      <c r="B220" s="1"/>
      <c r="G220" s="2"/>
      <c r="H220" s="2"/>
    </row>
    <row r="221" spans="1:10" x14ac:dyDescent="0.2">
      <c r="B221" s="1"/>
      <c r="G221" s="2"/>
      <c r="H221" s="2"/>
    </row>
    <row r="222" spans="1:10" x14ac:dyDescent="0.2">
      <c r="B222" s="1"/>
      <c r="G222" s="2"/>
      <c r="H222" s="2"/>
    </row>
    <row r="223" spans="1:10" x14ac:dyDescent="0.2">
      <c r="B223" s="1"/>
      <c r="G223" s="2"/>
      <c r="H223" s="2"/>
    </row>
    <row r="224" spans="1:10" x14ac:dyDescent="0.2">
      <c r="B224" s="1"/>
      <c r="G224" s="2"/>
      <c r="H224" s="2"/>
    </row>
    <row r="225" spans="2:8" x14ac:dyDescent="0.2">
      <c r="B225" s="1"/>
      <c r="G225" s="2"/>
      <c r="H225" s="2"/>
    </row>
    <row r="226" spans="2:8" x14ac:dyDescent="0.2">
      <c r="B226" s="1"/>
      <c r="G226" s="2"/>
      <c r="H226" s="2"/>
    </row>
    <row r="227" spans="2:8" x14ac:dyDescent="0.2">
      <c r="B227" s="1"/>
      <c r="G227" s="3"/>
      <c r="H227" s="3"/>
    </row>
    <row r="228" spans="2:8" x14ac:dyDescent="0.2">
      <c r="B228" s="1"/>
      <c r="G228" s="2"/>
      <c r="H228" s="2"/>
    </row>
    <row r="229" spans="2:8" x14ac:dyDescent="0.2">
      <c r="B229" s="1"/>
      <c r="G229" s="2"/>
      <c r="H229" s="2"/>
    </row>
    <row r="230" spans="2:8" x14ac:dyDescent="0.2">
      <c r="B230" s="1"/>
      <c r="G230" s="2"/>
      <c r="H230" s="2"/>
    </row>
    <row r="231" spans="2:8" x14ac:dyDescent="0.2">
      <c r="B231" s="1"/>
      <c r="G231" s="2"/>
      <c r="H231" s="2"/>
    </row>
    <row r="232" spans="2:8" x14ac:dyDescent="0.2">
      <c r="B232" s="1"/>
      <c r="G232" s="2"/>
      <c r="H232" s="2"/>
    </row>
    <row r="233" spans="2:8" x14ac:dyDescent="0.2">
      <c r="B233" s="1"/>
      <c r="G233" s="2"/>
      <c r="H233" s="2"/>
    </row>
    <row r="234" spans="2:8" x14ac:dyDescent="0.2">
      <c r="B234" s="1"/>
      <c r="G234" s="2"/>
      <c r="H234" s="2"/>
    </row>
    <row r="235" spans="2:8" x14ac:dyDescent="0.2">
      <c r="B235" s="1"/>
      <c r="G235" s="2"/>
      <c r="H235" s="2"/>
    </row>
    <row r="236" spans="2:8" x14ac:dyDescent="0.2">
      <c r="B236" s="1"/>
      <c r="G236" s="2"/>
      <c r="H236" s="2"/>
    </row>
    <row r="237" spans="2:8" x14ac:dyDescent="0.2">
      <c r="B237" s="1"/>
      <c r="G237" s="2"/>
      <c r="H237" s="2"/>
    </row>
    <row r="238" spans="2:8" x14ac:dyDescent="0.2">
      <c r="B238" s="1"/>
      <c r="G238" s="2"/>
      <c r="H238" s="2"/>
    </row>
    <row r="239" spans="2:8" x14ac:dyDescent="0.2">
      <c r="B239" s="1"/>
      <c r="G239" s="2"/>
      <c r="H239" s="2"/>
    </row>
    <row r="240" spans="2:8" x14ac:dyDescent="0.2">
      <c r="B240" s="1"/>
      <c r="G240" s="2"/>
      <c r="H240" s="2"/>
    </row>
    <row r="241" spans="2:8" x14ac:dyDescent="0.2">
      <c r="B241" s="1"/>
      <c r="G241" s="2"/>
      <c r="H241" s="2"/>
    </row>
    <row r="242" spans="2:8" x14ac:dyDescent="0.2">
      <c r="B242" s="1"/>
      <c r="G242" s="2"/>
      <c r="H242" s="2"/>
    </row>
    <row r="243" spans="2:8" x14ac:dyDescent="0.2">
      <c r="B243" s="1"/>
      <c r="G243" s="3"/>
      <c r="H243" s="3"/>
    </row>
    <row r="244" spans="2:8" x14ac:dyDescent="0.2">
      <c r="B244" s="1"/>
      <c r="G244" s="3"/>
      <c r="H244" s="3"/>
    </row>
    <row r="245" spans="2:8" x14ac:dyDescent="0.2">
      <c r="B245" s="1"/>
      <c r="G245" s="2"/>
      <c r="H245" s="2"/>
    </row>
    <row r="246" spans="2:8" x14ac:dyDescent="0.2">
      <c r="B246" s="1"/>
      <c r="G246" s="2"/>
      <c r="H246" s="2"/>
    </row>
    <row r="247" spans="2:8" x14ac:dyDescent="0.2">
      <c r="B247" s="1"/>
      <c r="G247" s="2"/>
      <c r="H247" s="2"/>
    </row>
    <row r="248" spans="2:8" x14ac:dyDescent="0.2">
      <c r="B248" s="1"/>
      <c r="G248" s="2"/>
      <c r="H248" s="2"/>
    </row>
    <row r="249" spans="2:8" x14ac:dyDescent="0.2">
      <c r="B249" s="1"/>
      <c r="G249" s="2"/>
      <c r="H249" s="2"/>
    </row>
    <row r="250" spans="2:8" x14ac:dyDescent="0.2">
      <c r="B250" s="1"/>
      <c r="G250" s="2"/>
      <c r="H250" s="2"/>
    </row>
    <row r="251" spans="2:8" x14ac:dyDescent="0.2">
      <c r="B251" s="1"/>
      <c r="G251" s="2"/>
      <c r="H251" s="2"/>
    </row>
    <row r="252" spans="2:8" x14ac:dyDescent="0.2">
      <c r="B252" s="1"/>
      <c r="G252" s="2"/>
      <c r="H252" s="2"/>
    </row>
    <row r="253" spans="2:8" x14ac:dyDescent="0.2">
      <c r="B253" s="1"/>
      <c r="G253" s="2"/>
      <c r="H253" s="2"/>
    </row>
    <row r="254" spans="2:8" x14ac:dyDescent="0.2">
      <c r="B254" s="1"/>
      <c r="G254" s="2"/>
      <c r="H254" s="2"/>
    </row>
    <row r="255" spans="2:8" x14ac:dyDescent="0.2">
      <c r="B255" s="1"/>
      <c r="G255" s="2"/>
      <c r="H255" s="2"/>
    </row>
    <row r="256" spans="2:8" x14ac:dyDescent="0.2">
      <c r="B256" s="1"/>
      <c r="G256" s="2"/>
      <c r="H256" s="2"/>
    </row>
    <row r="257" spans="2:8" x14ac:dyDescent="0.2">
      <c r="B257" s="1"/>
      <c r="G257" s="2"/>
      <c r="H257" s="3"/>
    </row>
    <row r="258" spans="2:8" x14ac:dyDescent="0.2">
      <c r="B258" s="1"/>
      <c r="G258" s="2"/>
      <c r="H258" s="2"/>
    </row>
    <row r="259" spans="2:8" x14ac:dyDescent="0.2">
      <c r="B259" s="1"/>
      <c r="G259" s="2"/>
      <c r="H259" s="2"/>
    </row>
    <row r="260" spans="2:8" x14ac:dyDescent="0.2">
      <c r="B260" s="1"/>
      <c r="G260" s="2"/>
      <c r="H260" s="2"/>
    </row>
    <row r="261" spans="2:8" x14ac:dyDescent="0.2">
      <c r="B261" s="1"/>
      <c r="G261" s="2"/>
      <c r="H261" s="2"/>
    </row>
    <row r="262" spans="2:8" x14ac:dyDescent="0.2">
      <c r="B262" s="1"/>
      <c r="G262" s="2"/>
      <c r="H262" s="2"/>
    </row>
    <row r="263" spans="2:8" x14ac:dyDescent="0.2">
      <c r="B263" s="1"/>
      <c r="G263" s="2"/>
      <c r="H263" s="2"/>
    </row>
    <row r="264" spans="2:8" x14ac:dyDescent="0.2">
      <c r="B264" s="1"/>
      <c r="G264" s="2"/>
      <c r="H264" s="2"/>
    </row>
    <row r="265" spans="2:8" x14ac:dyDescent="0.2">
      <c r="B265" s="1"/>
      <c r="G265" s="2"/>
      <c r="H265" s="2"/>
    </row>
    <row r="266" spans="2:8" x14ac:dyDescent="0.2">
      <c r="B266" s="1"/>
      <c r="G266" s="2"/>
      <c r="H266" s="2"/>
    </row>
    <row r="267" spans="2:8" x14ac:dyDescent="0.2">
      <c r="B267" s="1"/>
      <c r="G267" s="2"/>
      <c r="H267" s="2"/>
    </row>
    <row r="268" spans="2:8" x14ac:dyDescent="0.2">
      <c r="B268" s="1"/>
      <c r="G268" s="2"/>
      <c r="H268" s="2"/>
    </row>
    <row r="269" spans="2:8" x14ac:dyDescent="0.2">
      <c r="B269" s="1"/>
      <c r="G269" s="2"/>
      <c r="H269" s="2"/>
    </row>
    <row r="270" spans="2:8" x14ac:dyDescent="0.2">
      <c r="B270" s="1"/>
      <c r="G270" s="3"/>
      <c r="H270" s="3"/>
    </row>
    <row r="271" spans="2:8" x14ac:dyDescent="0.2">
      <c r="B271" s="1"/>
      <c r="G271" s="2"/>
      <c r="H271" s="2"/>
    </row>
    <row r="272" spans="2:8" x14ac:dyDescent="0.2">
      <c r="B272" s="1"/>
      <c r="G272" s="2"/>
      <c r="H272" s="2"/>
    </row>
    <row r="273" spans="2:8" x14ac:dyDescent="0.2">
      <c r="B273" s="1"/>
      <c r="G273" s="2"/>
      <c r="H273" s="2"/>
    </row>
    <row r="274" spans="2:8" x14ac:dyDescent="0.2">
      <c r="B274" s="1"/>
      <c r="G274" s="3"/>
      <c r="H274" s="3"/>
    </row>
    <row r="275" spans="2:8" x14ac:dyDescent="0.2">
      <c r="B275" s="1"/>
      <c r="G275" s="2"/>
      <c r="H275" s="2"/>
    </row>
    <row r="276" spans="2:8" x14ac:dyDescent="0.2">
      <c r="B276" s="1"/>
      <c r="G276" s="2"/>
      <c r="H276" s="2"/>
    </row>
    <row r="277" spans="2:8" x14ac:dyDescent="0.2">
      <c r="B277" s="1"/>
      <c r="G277" s="2"/>
      <c r="H277" s="2"/>
    </row>
    <row r="278" spans="2:8" x14ac:dyDescent="0.2">
      <c r="B278" s="1"/>
      <c r="G278" s="2"/>
      <c r="H278" s="2"/>
    </row>
    <row r="279" spans="2:8" x14ac:dyDescent="0.2">
      <c r="B279" s="1"/>
      <c r="G279" s="2"/>
      <c r="H279" s="2"/>
    </row>
    <row r="280" spans="2:8" x14ac:dyDescent="0.2">
      <c r="B280" s="1"/>
      <c r="G280" s="2"/>
      <c r="H280" s="2"/>
    </row>
    <row r="281" spans="2:8" x14ac:dyDescent="0.2">
      <c r="B281" s="1"/>
      <c r="G281" s="2"/>
      <c r="H281" s="2"/>
    </row>
    <row r="282" spans="2:8" x14ac:dyDescent="0.2">
      <c r="B282" s="1"/>
      <c r="G282" s="2"/>
      <c r="H282" s="2"/>
    </row>
    <row r="283" spans="2:8" x14ac:dyDescent="0.2">
      <c r="B283" s="1"/>
      <c r="G283" s="2"/>
      <c r="H283" s="2"/>
    </row>
    <row r="284" spans="2:8" x14ac:dyDescent="0.2">
      <c r="B284" s="1"/>
      <c r="G284" s="2"/>
      <c r="H284" s="2"/>
    </row>
    <row r="285" spans="2:8" x14ac:dyDescent="0.2">
      <c r="B285" s="1"/>
      <c r="G285" s="2"/>
      <c r="H285" s="2"/>
    </row>
    <row r="286" spans="2:8" x14ac:dyDescent="0.2">
      <c r="B286" s="1"/>
      <c r="G286" s="2"/>
      <c r="H286" s="2"/>
    </row>
    <row r="287" spans="2:8" x14ac:dyDescent="0.2">
      <c r="B287" s="1"/>
      <c r="G287" s="2"/>
      <c r="H287" s="2"/>
    </row>
    <row r="288" spans="2:8" x14ac:dyDescent="0.2">
      <c r="B288" s="1"/>
      <c r="G288" s="2"/>
      <c r="H288" s="2"/>
    </row>
    <row r="289" spans="2:8" x14ac:dyDescent="0.2">
      <c r="B289" s="1"/>
      <c r="G289" s="2"/>
      <c r="H289" s="2"/>
    </row>
  </sheetData>
  <sortState xmlns:xlrd2="http://schemas.microsoft.com/office/spreadsheetml/2017/richdata2" ref="A2:K217">
    <sortCondition ref="A2:A217"/>
    <sortCondition ref="F2:F217"/>
    <sortCondition ref="C2:C217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E797-049E-194A-9855-CF98B362C6EE}">
  <dimension ref="A1:B10"/>
  <sheetViews>
    <sheetView tabSelected="1" workbookViewId="0">
      <selection activeCell="B4" sqref="B4"/>
    </sheetView>
  </sheetViews>
  <sheetFormatPr baseColWidth="10" defaultRowHeight="16" x14ac:dyDescent="0.2"/>
  <cols>
    <col min="1" max="1" width="16" customWidth="1"/>
    <col min="2" max="2" width="24.83203125" customWidth="1"/>
  </cols>
  <sheetData>
    <row r="1" spans="1:2" x14ac:dyDescent="0.2">
      <c r="A1" t="s">
        <v>0</v>
      </c>
      <c r="B1" t="s">
        <v>84</v>
      </c>
    </row>
    <row r="2" spans="1:2" x14ac:dyDescent="0.2">
      <c r="A2" t="s">
        <v>1</v>
      </c>
      <c r="B2" t="s">
        <v>92</v>
      </c>
    </row>
    <row r="3" spans="1:2" x14ac:dyDescent="0.2">
      <c r="A3" t="s">
        <v>2</v>
      </c>
      <c r="B3" t="s">
        <v>93</v>
      </c>
    </row>
    <row r="4" spans="1:2" x14ac:dyDescent="0.2">
      <c r="A4" t="s">
        <v>82</v>
      </c>
      <c r="B4" t="s">
        <v>85</v>
      </c>
    </row>
    <row r="5" spans="1:2" x14ac:dyDescent="0.2">
      <c r="A5" t="s">
        <v>83</v>
      </c>
      <c r="B5" t="s">
        <v>86</v>
      </c>
    </row>
    <row r="6" spans="1:2" x14ac:dyDescent="0.2">
      <c r="A6" t="s">
        <v>81</v>
      </c>
      <c r="B6" t="s">
        <v>87</v>
      </c>
    </row>
    <row r="7" spans="1:2" x14ac:dyDescent="0.2">
      <c r="A7" t="s">
        <v>3</v>
      </c>
      <c r="B7" t="s">
        <v>88</v>
      </c>
    </row>
    <row r="8" spans="1:2" x14ac:dyDescent="0.2">
      <c r="A8" t="s">
        <v>4</v>
      </c>
      <c r="B8" t="s">
        <v>89</v>
      </c>
    </row>
    <row r="9" spans="1:2" x14ac:dyDescent="0.2">
      <c r="A9" t="s">
        <v>5</v>
      </c>
      <c r="B9" t="s">
        <v>90</v>
      </c>
    </row>
    <row r="10" spans="1:2" x14ac:dyDescent="0.2">
      <c r="A10" t="s">
        <v>6</v>
      </c>
      <c r="B10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meta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Rowen</cp:lastModifiedBy>
  <dcterms:created xsi:type="dcterms:W3CDTF">2019-03-06T21:45:54Z</dcterms:created>
  <dcterms:modified xsi:type="dcterms:W3CDTF">2024-06-12T15:37:36Z</dcterms:modified>
</cp:coreProperties>
</file>