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05" yWindow="-105" windowWidth="23250" windowHeight="14010"/>
  </bookViews>
  <sheets>
    <sheet name="FSH_1" sheetId="1" r:id="rId1"/>
    <sheet name="FSH_2" sheetId="2" r:id="rId2"/>
    <sheet name="LH_1" sheetId="3" r:id="rId3"/>
    <sheet name="LH_2" sheetId="4" r:id="rId4"/>
    <sheet name="TSH_1" sheetId="5" r:id="rId5"/>
    <sheet name="TSH_2" sheetId="6" r:id="rId6"/>
    <sheet name="CG_1" sheetId="7" r:id="rId7"/>
    <sheet name="CG_2" sheetId="8" r:id="rId8"/>
    <sheet name="p-value heterodimer" sheetId="9" r:id="rId9"/>
    <sheet name="alfa_1" sheetId="11" r:id="rId10"/>
    <sheet name="alfa_2" sheetId="12" r:id="rId11"/>
    <sheet name="p-value alfa" sheetId="10" r:id="rId12"/>
  </sheets>
  <calcPr calcId="145621"/>
</workbook>
</file>

<file path=xl/calcChain.xml><?xml version="1.0" encoding="utf-8"?>
<calcChain xmlns="http://schemas.openxmlformats.org/spreadsheetml/2006/main">
  <c r="H18" i="3" l="1"/>
  <c r="H18" i="1"/>
  <c r="F3" i="1"/>
  <c r="F3" i="8"/>
  <c r="G8" i="8" l="1"/>
  <c r="F8" i="8"/>
  <c r="G7" i="8"/>
  <c r="F7" i="8"/>
  <c r="G6" i="8"/>
  <c r="F6" i="8"/>
  <c r="G5" i="8"/>
  <c r="F5" i="8"/>
  <c r="G4" i="8"/>
  <c r="F4" i="8"/>
  <c r="C4" i="8"/>
  <c r="C5" i="8" s="1"/>
  <c r="C6" i="8" s="1"/>
  <c r="C7" i="8" s="1"/>
  <c r="C8" i="8" s="1"/>
  <c r="G3" i="8"/>
  <c r="G8" i="7"/>
  <c r="F8" i="7"/>
  <c r="G7" i="7"/>
  <c r="F7" i="7"/>
  <c r="G6" i="7"/>
  <c r="F6" i="7"/>
  <c r="G5" i="7"/>
  <c r="F5" i="7"/>
  <c r="G4" i="7"/>
  <c r="F4" i="7"/>
  <c r="C4" i="7"/>
  <c r="C5" i="7" s="1"/>
  <c r="C6" i="7" s="1"/>
  <c r="C7" i="7" s="1"/>
  <c r="C8" i="7" s="1"/>
  <c r="G3" i="7"/>
  <c r="F3" i="7"/>
  <c r="G8" i="6"/>
  <c r="F8" i="6"/>
  <c r="G7" i="6"/>
  <c r="F7" i="6"/>
  <c r="G6" i="6"/>
  <c r="F6" i="6"/>
  <c r="G5" i="6"/>
  <c r="F5" i="6"/>
  <c r="G4" i="6"/>
  <c r="F4" i="6"/>
  <c r="C4" i="6"/>
  <c r="C5" i="6" s="1"/>
  <c r="C6" i="6" s="1"/>
  <c r="C7" i="6" s="1"/>
  <c r="C8" i="6" s="1"/>
  <c r="G3" i="6"/>
  <c r="F3" i="6"/>
  <c r="G8" i="5"/>
  <c r="F8" i="5"/>
  <c r="G7" i="5"/>
  <c r="F7" i="5"/>
  <c r="G6" i="5"/>
  <c r="F6" i="5"/>
  <c r="G5" i="5"/>
  <c r="F5" i="5"/>
  <c r="G4" i="5"/>
  <c r="F4" i="5"/>
  <c r="C4" i="5"/>
  <c r="C5" i="5" s="1"/>
  <c r="C6" i="5" s="1"/>
  <c r="C7" i="5" s="1"/>
  <c r="C8" i="5" s="1"/>
  <c r="G3" i="5"/>
  <c r="F3" i="5"/>
  <c r="G9" i="4"/>
  <c r="F9" i="4"/>
  <c r="G8" i="4"/>
  <c r="F8" i="4"/>
  <c r="G7" i="4"/>
  <c r="F7" i="4"/>
  <c r="G6" i="4"/>
  <c r="F6" i="4"/>
  <c r="G5" i="4"/>
  <c r="F5" i="4"/>
  <c r="G4" i="4"/>
  <c r="F4" i="4"/>
  <c r="C4" i="4"/>
  <c r="C5" i="4" s="1"/>
  <c r="C6" i="4" s="1"/>
  <c r="C7" i="4" s="1"/>
  <c r="C8" i="4" s="1"/>
  <c r="C9" i="4" s="1"/>
  <c r="G3" i="4"/>
  <c r="F3" i="4"/>
  <c r="H40" i="3"/>
  <c r="H39" i="3"/>
  <c r="H38" i="3"/>
  <c r="H37" i="3"/>
  <c r="H36" i="3"/>
  <c r="H34" i="3"/>
  <c r="H33" i="3"/>
  <c r="H32" i="3"/>
  <c r="H31" i="3"/>
  <c r="H30" i="3"/>
  <c r="H28" i="3"/>
  <c r="H27" i="3"/>
  <c r="H26" i="3"/>
  <c r="H25" i="3"/>
  <c r="H24" i="3"/>
  <c r="H22" i="3"/>
  <c r="H21" i="3"/>
  <c r="H20" i="3"/>
  <c r="H19" i="3"/>
  <c r="G8" i="3"/>
  <c r="F8" i="3"/>
  <c r="G7" i="3"/>
  <c r="F7" i="3"/>
  <c r="G6" i="3"/>
  <c r="F6" i="3"/>
  <c r="G5" i="3"/>
  <c r="F5" i="3"/>
  <c r="C5" i="3"/>
  <c r="C6" i="3" s="1"/>
  <c r="C7" i="3" s="1"/>
  <c r="C8" i="3" s="1"/>
  <c r="G4" i="3"/>
  <c r="F4" i="3"/>
  <c r="C4" i="3"/>
  <c r="G3" i="3"/>
  <c r="F3" i="3"/>
  <c r="G8" i="2"/>
  <c r="F8" i="2"/>
  <c r="G7" i="2"/>
  <c r="F7" i="2"/>
  <c r="G6" i="2"/>
  <c r="F6" i="2"/>
  <c r="G5" i="2"/>
  <c r="F5" i="2"/>
  <c r="G4" i="2"/>
  <c r="F4" i="2"/>
  <c r="C4" i="2"/>
  <c r="C5" i="2" s="1"/>
  <c r="C6" i="2" s="1"/>
  <c r="C7" i="2" s="1"/>
  <c r="C8" i="2" s="1"/>
  <c r="G3" i="2"/>
  <c r="F3" i="2"/>
  <c r="H40" i="1"/>
  <c r="H39" i="1"/>
  <c r="H38" i="1"/>
  <c r="H37" i="1"/>
  <c r="H36" i="1"/>
  <c r="H34" i="1"/>
  <c r="H33" i="1"/>
  <c r="H32" i="1"/>
  <c r="H31" i="1"/>
  <c r="H30" i="1"/>
  <c r="H28" i="1"/>
  <c r="H27" i="1"/>
  <c r="H26" i="1"/>
  <c r="H25" i="1"/>
  <c r="H24" i="1"/>
  <c r="H22" i="1"/>
  <c r="H21" i="1"/>
  <c r="H20" i="1"/>
  <c r="H19" i="1"/>
  <c r="G8" i="1"/>
  <c r="F8" i="1"/>
  <c r="G7" i="1"/>
  <c r="F7" i="1"/>
  <c r="G6" i="1"/>
  <c r="F6" i="1"/>
  <c r="G5" i="1"/>
  <c r="F5" i="1"/>
  <c r="C5" i="1"/>
  <c r="C6" i="1" s="1"/>
  <c r="C7" i="1" s="1"/>
  <c r="C8" i="1" s="1"/>
  <c r="G4" i="1"/>
  <c r="F4" i="1"/>
  <c r="C4" i="1"/>
  <c r="G3" i="1"/>
  <c r="I18" i="5" l="1"/>
  <c r="K34" i="5"/>
  <c r="Q34" i="5"/>
  <c r="Q32" i="6"/>
  <c r="P32" i="6"/>
  <c r="N21" i="3"/>
  <c r="K21" i="3"/>
  <c r="I32" i="6"/>
  <c r="K34" i="6"/>
  <c r="Q25" i="6"/>
  <c r="I25" i="6"/>
  <c r="P25" i="6"/>
  <c r="K18" i="7"/>
  <c r="Q18" i="7"/>
  <c r="K33" i="3"/>
  <c r="N33" i="3"/>
  <c r="K40" i="8"/>
  <c r="Q40" i="8"/>
  <c r="P24" i="6"/>
  <c r="I24" i="6"/>
  <c r="Q24" i="6"/>
  <c r="N37" i="3"/>
  <c r="K37" i="3"/>
  <c r="Q28" i="4"/>
  <c r="K28" i="4"/>
  <c r="P31" i="6"/>
  <c r="I31" i="6"/>
  <c r="Q31" i="6"/>
  <c r="Q33" i="4"/>
  <c r="K33" i="4"/>
  <c r="K22" i="3"/>
  <c r="N22" i="3"/>
  <c r="Q21" i="4"/>
  <c r="K21" i="4"/>
  <c r="Q38" i="5"/>
  <c r="K38" i="5"/>
  <c r="K20" i="8"/>
  <c r="Q20" i="8"/>
  <c r="K21" i="1"/>
  <c r="N21" i="1"/>
  <c r="K34" i="4"/>
  <c r="Q34" i="4"/>
  <c r="N31" i="3"/>
  <c r="K31" i="3"/>
  <c r="K30" i="7"/>
  <c r="Q30" i="7"/>
  <c r="K34" i="1"/>
  <c r="N34" i="1"/>
  <c r="K39" i="8"/>
  <c r="Q39" i="8"/>
  <c r="Q40" i="5"/>
  <c r="K40" i="5"/>
  <c r="Q37" i="6"/>
  <c r="I37" i="6"/>
  <c r="P37" i="6"/>
  <c r="K20" i="5"/>
  <c r="Q20" i="5"/>
  <c r="K36" i="1"/>
  <c r="N36" i="1"/>
  <c r="N31" i="1"/>
  <c r="K31" i="1"/>
  <c r="N24" i="3"/>
  <c r="K24" i="3"/>
  <c r="Q32" i="7"/>
  <c r="K32" i="7"/>
  <c r="K34" i="7"/>
  <c r="Q34" i="7"/>
  <c r="Q26" i="8"/>
  <c r="K26" i="8"/>
  <c r="Q21" i="7"/>
  <c r="K21" i="7"/>
  <c r="K22" i="8"/>
  <c r="Q22" i="8"/>
  <c r="P18" i="6"/>
  <c r="Q18" i="8"/>
  <c r="K18" i="8"/>
  <c r="N30" i="1"/>
  <c r="K30" i="1"/>
  <c r="O34" i="1"/>
  <c r="I21" i="1"/>
  <c r="I34" i="1"/>
  <c r="I36" i="1"/>
  <c r="I31" i="1"/>
  <c r="I30" i="1"/>
  <c r="N30" i="3"/>
  <c r="K30" i="3"/>
  <c r="K40" i="7"/>
  <c r="Q40" i="7"/>
  <c r="K26" i="5"/>
  <c r="Q26" i="5"/>
  <c r="N19" i="1"/>
  <c r="I19" i="1"/>
  <c r="K19" i="1"/>
  <c r="Q20" i="7"/>
  <c r="K20" i="7"/>
  <c r="K20" i="1"/>
  <c r="I20" i="1"/>
  <c r="N20" i="1"/>
  <c r="N28" i="1"/>
  <c r="I28" i="1"/>
  <c r="K28" i="1"/>
  <c r="K27" i="3"/>
  <c r="N27" i="3"/>
  <c r="P26" i="6"/>
  <c r="I26" i="6"/>
  <c r="Q26" i="6"/>
  <c r="K28" i="5"/>
  <c r="Q28" i="5"/>
  <c r="N32" i="3"/>
  <c r="K32" i="3"/>
  <c r="Q28" i="6"/>
  <c r="I28" i="6"/>
  <c r="P28" i="6"/>
  <c r="O34" i="3"/>
  <c r="I33" i="3"/>
  <c r="I22" i="3"/>
  <c r="I31" i="3"/>
  <c r="I30" i="3"/>
  <c r="I27" i="3"/>
  <c r="I21" i="3"/>
  <c r="I37" i="3"/>
  <c r="I24" i="3"/>
  <c r="I32" i="3"/>
  <c r="N26" i="1"/>
  <c r="I26" i="1"/>
  <c r="K26" i="1"/>
  <c r="K28" i="8"/>
  <c r="Q28" i="8"/>
  <c r="K40" i="3"/>
  <c r="I40" i="3"/>
  <c r="N40" i="3"/>
  <c r="K27" i="1"/>
  <c r="I27" i="1"/>
  <c r="N27" i="1"/>
  <c r="N25" i="3"/>
  <c r="I25" i="3"/>
  <c r="K25" i="3"/>
  <c r="K28" i="3"/>
  <c r="I28" i="3"/>
  <c r="N28" i="3"/>
  <c r="Q18" i="4"/>
  <c r="K18" i="4"/>
  <c r="Q25" i="7"/>
  <c r="K25" i="7"/>
  <c r="Q31" i="5"/>
  <c r="K31" i="5"/>
  <c r="Q21" i="6"/>
  <c r="I21" i="6"/>
  <c r="P21" i="6"/>
  <c r="I30" i="4"/>
  <c r="P30" i="4"/>
  <c r="K31" i="8"/>
  <c r="Q31" i="8"/>
  <c r="Q19" i="5"/>
  <c r="K19" i="5"/>
  <c r="K26" i="7"/>
  <c r="Q26" i="7"/>
  <c r="K36" i="4"/>
  <c r="Q36" i="4"/>
  <c r="Q36" i="7"/>
  <c r="K36" i="7"/>
  <c r="K21" i="5"/>
  <c r="Q21" i="5"/>
  <c r="K24" i="8"/>
  <c r="Q24" i="8"/>
  <c r="Q30" i="5"/>
  <c r="K30" i="5"/>
  <c r="Q37" i="4"/>
  <c r="K37" i="4"/>
  <c r="Q40" i="4"/>
  <c r="K40" i="4"/>
  <c r="J37" i="3"/>
  <c r="O37" i="3"/>
  <c r="K34" i="8"/>
  <c r="Q34" i="8"/>
  <c r="Q31" i="7"/>
  <c r="K31" i="7"/>
  <c r="P19" i="6"/>
  <c r="I19" i="6"/>
  <c r="Q19" i="6"/>
  <c r="K33" i="5"/>
  <c r="Q33" i="5"/>
  <c r="P36" i="6"/>
  <c r="I36" i="6"/>
  <c r="Q36" i="6"/>
  <c r="Q30" i="4"/>
  <c r="K30" i="4"/>
  <c r="Q27" i="6"/>
  <c r="I27" i="6"/>
  <c r="P27" i="6"/>
  <c r="Q39" i="4"/>
  <c r="K39" i="4"/>
  <c r="P22" i="6"/>
  <c r="I22" i="6"/>
  <c r="Q22" i="6"/>
  <c r="K33" i="1"/>
  <c r="I33" i="1"/>
  <c r="N33" i="1"/>
  <c r="P30" i="6"/>
  <c r="I30" i="6"/>
  <c r="Q30" i="6"/>
  <c r="K37" i="1"/>
  <c r="I37" i="1"/>
  <c r="N37" i="1"/>
  <c r="K25" i="1"/>
  <c r="I25" i="1"/>
  <c r="N25" i="1"/>
  <c r="K38" i="7"/>
  <c r="Q38" i="7"/>
  <c r="Q39" i="6"/>
  <c r="I39" i="6"/>
  <c r="P39" i="6"/>
  <c r="N38" i="1"/>
  <c r="I38" i="1"/>
  <c r="K38" i="1"/>
  <c r="P38" i="6"/>
  <c r="I38" i="6"/>
  <c r="Q38" i="6"/>
  <c r="P33" i="6"/>
  <c r="I33" i="6"/>
  <c r="Q33" i="6"/>
  <c r="K39" i="3"/>
  <c r="I39" i="3"/>
  <c r="N39" i="3"/>
  <c r="Q32" i="4"/>
  <c r="K32" i="4"/>
  <c r="N34" i="3"/>
  <c r="I34" i="3"/>
  <c r="K34" i="3"/>
  <c r="K40" i="1"/>
  <c r="I40" i="1"/>
  <c r="N40" i="1"/>
  <c r="K19" i="3"/>
  <c r="I19" i="3"/>
  <c r="N19" i="3"/>
  <c r="K32" i="1"/>
  <c r="I32" i="1"/>
  <c r="N32" i="1"/>
  <c r="K20" i="3"/>
  <c r="I20" i="3"/>
  <c r="N20" i="3"/>
  <c r="K24" i="1"/>
  <c r="I24" i="1"/>
  <c r="N24" i="1"/>
  <c r="P34" i="6"/>
  <c r="I34" i="6"/>
  <c r="Q34" i="6"/>
  <c r="K39" i="1"/>
  <c r="I39" i="1"/>
  <c r="N39" i="1"/>
  <c r="K38" i="3"/>
  <c r="I38" i="3"/>
  <c r="N38" i="3"/>
  <c r="K36" i="3"/>
  <c r="I36" i="3"/>
  <c r="N36" i="3"/>
  <c r="K19" i="4"/>
  <c r="Q19" i="4"/>
  <c r="K18" i="3"/>
  <c r="I18" i="3"/>
  <c r="N18" i="3"/>
  <c r="Q40" i="6"/>
  <c r="I40" i="6"/>
  <c r="P40" i="6"/>
  <c r="N26" i="3"/>
  <c r="I26" i="3"/>
  <c r="K26" i="3"/>
  <c r="N18" i="1"/>
  <c r="I18" i="1"/>
  <c r="K18" i="1"/>
  <c r="K22" i="1"/>
  <c r="I22" i="1"/>
  <c r="N22" i="1"/>
  <c r="K38" i="4"/>
  <c r="Q38" i="4"/>
  <c r="Q20" i="6"/>
  <c r="I20" i="6"/>
  <c r="P20" i="6"/>
  <c r="K24" i="7"/>
  <c r="Q24" i="7"/>
  <c r="Q26" i="4"/>
  <c r="K26" i="4"/>
  <c r="Q30" i="8"/>
  <c r="K30" i="8"/>
  <c r="Q27" i="4"/>
  <c r="K27" i="4"/>
  <c r="Q21" i="8"/>
  <c r="K21" i="8"/>
  <c r="P36" i="2"/>
  <c r="I32" i="8"/>
  <c r="P32" i="8"/>
  <c r="Q22" i="4"/>
  <c r="K22" i="4"/>
  <c r="K20" i="4"/>
  <c r="Q20" i="4"/>
  <c r="K28" i="7"/>
  <c r="Q28" i="7"/>
  <c r="Q33" i="8"/>
  <c r="K33" i="8"/>
  <c r="Q38" i="8"/>
  <c r="K38" i="8"/>
  <c r="Q32" i="5"/>
  <c r="K32" i="5"/>
  <c r="Q36" i="5"/>
  <c r="K36" i="5"/>
  <c r="K27" i="5"/>
  <c r="Q27" i="5"/>
  <c r="K24" i="4"/>
  <c r="Q24" i="4"/>
  <c r="Q39" i="5"/>
  <c r="K39" i="5"/>
  <c r="Q32" i="8"/>
  <c r="K32" i="8"/>
  <c r="Q31" i="4"/>
  <c r="K31" i="4"/>
  <c r="K37" i="8"/>
  <c r="Q37" i="8"/>
  <c r="K25" i="4"/>
  <c r="Q25" i="4"/>
  <c r="Q22" i="5"/>
  <c r="K22" i="5"/>
  <c r="Q27" i="8"/>
  <c r="K27" i="8"/>
  <c r="Q37" i="7"/>
  <c r="K37" i="7"/>
  <c r="J25" i="1"/>
  <c r="O25" i="1"/>
  <c r="Q36" i="8"/>
  <c r="K36" i="8"/>
  <c r="Q19" i="7"/>
  <c r="K19" i="7"/>
  <c r="Q39" i="7"/>
  <c r="K39" i="7"/>
  <c r="K30" i="2"/>
  <c r="P18" i="5"/>
  <c r="I32" i="5"/>
  <c r="P32" i="5"/>
  <c r="K39" i="2"/>
  <c r="H22" i="8"/>
  <c r="J22" i="8"/>
  <c r="J31" i="1"/>
  <c r="O31" i="1"/>
  <c r="K25" i="5"/>
  <c r="Q25" i="5"/>
  <c r="J39" i="2"/>
  <c r="K24" i="5"/>
  <c r="Q24" i="5"/>
  <c r="K27" i="7"/>
  <c r="Q27" i="7"/>
  <c r="K33" i="2"/>
  <c r="Q25" i="8"/>
  <c r="K25" i="8"/>
  <c r="K19" i="8"/>
  <c r="Q19" i="8"/>
  <c r="K40" i="2"/>
  <c r="I22" i="5"/>
  <c r="P22" i="5"/>
  <c r="I38" i="4"/>
  <c r="P38" i="4"/>
  <c r="H40" i="8"/>
  <c r="J40" i="8"/>
  <c r="I19" i="5"/>
  <c r="P19" i="5"/>
  <c r="H30" i="5"/>
  <c r="J30" i="5"/>
  <c r="Q33" i="7"/>
  <c r="K33" i="7"/>
  <c r="K28" i="6"/>
  <c r="H31" i="8"/>
  <c r="J31" i="8"/>
  <c r="I36" i="2"/>
  <c r="K34" i="2"/>
  <c r="H39" i="2"/>
  <c r="K31" i="6"/>
  <c r="I30" i="7"/>
  <c r="P30" i="7"/>
  <c r="I30" i="5"/>
  <c r="P30" i="5"/>
  <c r="I33" i="2"/>
  <c r="P33" i="2"/>
  <c r="J22" i="1"/>
  <c r="O22" i="1"/>
  <c r="I39" i="8"/>
  <c r="P39" i="8"/>
  <c r="H36" i="5"/>
  <c r="J36" i="5"/>
  <c r="H38" i="7"/>
  <c r="J38" i="7"/>
  <c r="I25" i="5"/>
  <c r="P25" i="5"/>
  <c r="K32" i="6"/>
  <c r="I26" i="4"/>
  <c r="P26" i="4"/>
  <c r="I40" i="7"/>
  <c r="P40" i="7"/>
  <c r="I18" i="8"/>
  <c r="P18" i="8"/>
  <c r="I25" i="8"/>
  <c r="P25" i="8"/>
  <c r="I37" i="7"/>
  <c r="P37" i="7"/>
  <c r="I28" i="5"/>
  <c r="P28" i="5"/>
  <c r="J31" i="3"/>
  <c r="O31" i="3"/>
  <c r="H18" i="7"/>
  <c r="J18" i="7"/>
  <c r="I40" i="2"/>
  <c r="P40" i="2"/>
  <c r="I33" i="4"/>
  <c r="P33" i="4"/>
  <c r="I22" i="4"/>
  <c r="P22" i="4"/>
  <c r="H21" i="8"/>
  <c r="J21" i="8"/>
  <c r="I19" i="7"/>
  <c r="P19" i="7"/>
  <c r="I33" i="7"/>
  <c r="P33" i="7"/>
  <c r="K30" i="6"/>
  <c r="I37" i="4"/>
  <c r="P37" i="4"/>
  <c r="I28" i="2"/>
  <c r="P28" i="2"/>
  <c r="K37" i="6"/>
  <c r="I31" i="7"/>
  <c r="P31" i="7"/>
  <c r="K37" i="5"/>
  <c r="Q37" i="5"/>
  <c r="K39" i="6"/>
  <c r="H24" i="4"/>
  <c r="J24" i="4"/>
  <c r="K22" i="7"/>
  <c r="H22" i="7"/>
  <c r="J22" i="7"/>
  <c r="Q22" i="7"/>
  <c r="K25" i="2"/>
  <c r="H26" i="8"/>
  <c r="J26" i="8"/>
  <c r="K19" i="6"/>
  <c r="I36" i="7"/>
  <c r="P36" i="7"/>
  <c r="J26" i="3"/>
  <c r="O26" i="3"/>
  <c r="I37" i="5"/>
  <c r="P37" i="5"/>
  <c r="I36" i="8"/>
  <c r="P36" i="8"/>
  <c r="H30" i="7"/>
  <c r="J30" i="7"/>
  <c r="H28" i="7"/>
  <c r="J28" i="7"/>
  <c r="I38" i="7"/>
  <c r="P38" i="7"/>
  <c r="I34" i="7"/>
  <c r="P34" i="7"/>
  <c r="J21" i="1"/>
  <c r="O21" i="1"/>
  <c r="I31" i="4"/>
  <c r="P31" i="4"/>
  <c r="I30" i="2"/>
  <c r="P30" i="2"/>
  <c r="K18" i="2"/>
  <c r="I22" i="2"/>
  <c r="P22" i="2"/>
  <c r="I37" i="2"/>
  <c r="P37" i="2"/>
  <c r="I25" i="4"/>
  <c r="P25" i="4"/>
  <c r="H18" i="4"/>
  <c r="J18" i="4"/>
  <c r="H22" i="4"/>
  <c r="J22" i="4"/>
  <c r="H30" i="8"/>
  <c r="J30" i="8"/>
  <c r="H31" i="7"/>
  <c r="J31" i="7"/>
  <c r="H33" i="4"/>
  <c r="J33" i="4"/>
  <c r="I34" i="8"/>
  <c r="P34" i="8"/>
  <c r="J40" i="1"/>
  <c r="O40" i="1"/>
  <c r="H27" i="8"/>
  <c r="J27" i="8"/>
  <c r="H36" i="7"/>
  <c r="J36" i="7"/>
  <c r="I26" i="2"/>
  <c r="P26" i="2"/>
  <c r="J33" i="3"/>
  <c r="O33" i="3"/>
  <c r="H20" i="7"/>
  <c r="J20" i="7"/>
  <c r="H40" i="4"/>
  <c r="J40" i="4"/>
  <c r="H28" i="6"/>
  <c r="J28" i="6"/>
  <c r="J36" i="3"/>
  <c r="O36" i="3"/>
  <c r="H38" i="4"/>
  <c r="J38" i="4"/>
  <c r="H40" i="2"/>
  <c r="J40" i="2"/>
  <c r="K31" i="2"/>
  <c r="J27" i="3"/>
  <c r="O27" i="3"/>
  <c r="I28" i="4"/>
  <c r="P28" i="4"/>
  <c r="H20" i="8"/>
  <c r="J20" i="8"/>
  <c r="H33" i="5"/>
  <c r="J33" i="5"/>
  <c r="I21" i="4"/>
  <c r="P21" i="4"/>
  <c r="H28" i="8"/>
  <c r="J28" i="8"/>
  <c r="H37" i="8"/>
  <c r="J37" i="8"/>
  <c r="I18" i="2"/>
  <c r="P18" i="2"/>
  <c r="I20" i="8"/>
  <c r="P20" i="8"/>
  <c r="H27" i="2"/>
  <c r="J27" i="2"/>
  <c r="K27" i="2"/>
  <c r="H24" i="7"/>
  <c r="J24" i="7"/>
  <c r="H25" i="2"/>
  <c r="J25" i="2"/>
  <c r="H30" i="2"/>
  <c r="J30" i="2"/>
  <c r="I26" i="8"/>
  <c r="P26" i="8"/>
  <c r="I38" i="8"/>
  <c r="P38" i="8"/>
  <c r="H28" i="5"/>
  <c r="J28" i="5"/>
  <c r="J20" i="3"/>
  <c r="O20" i="3"/>
  <c r="H33" i="8"/>
  <c r="J33" i="8"/>
  <c r="I40" i="8"/>
  <c r="P40" i="8"/>
  <c r="H39" i="7"/>
  <c r="J39" i="7"/>
  <c r="K18" i="5"/>
  <c r="H18" i="5"/>
  <c r="J18" i="5"/>
  <c r="Q18" i="5"/>
  <c r="J39" i="3"/>
  <c r="O39" i="3"/>
  <c r="H39" i="4"/>
  <c r="J39" i="4"/>
  <c r="H25" i="8"/>
  <c r="J25" i="8"/>
  <c r="H19" i="8"/>
  <c r="J19" i="8"/>
  <c r="H36" i="8"/>
  <c r="J36" i="8"/>
  <c r="J25" i="3"/>
  <c r="O25" i="3"/>
  <c r="H21" i="6"/>
  <c r="J21" i="6"/>
  <c r="K21" i="6"/>
  <c r="H25" i="4"/>
  <c r="J25" i="4"/>
  <c r="H21" i="7"/>
  <c r="J21" i="7"/>
  <c r="I34" i="5"/>
  <c r="P34" i="5"/>
  <c r="H21" i="4"/>
  <c r="J21" i="4"/>
  <c r="H28" i="4"/>
  <c r="J28" i="4"/>
  <c r="I27" i="5"/>
  <c r="P27" i="5"/>
  <c r="H18" i="8"/>
  <c r="J18" i="8"/>
  <c r="H32" i="4"/>
  <c r="J32" i="4"/>
  <c r="H39" i="8"/>
  <c r="J39" i="8"/>
  <c r="I36" i="5"/>
  <c r="P36" i="5"/>
  <c r="I25" i="7"/>
  <c r="P25" i="7"/>
  <c r="K25" i="6"/>
  <c r="H26" i="7"/>
  <c r="J26" i="7"/>
  <c r="J18" i="3"/>
  <c r="O18" i="3"/>
  <c r="H27" i="4"/>
  <c r="J27" i="4"/>
  <c r="H26" i="5"/>
  <c r="J26" i="5"/>
  <c r="H31" i="2"/>
  <c r="J31" i="2"/>
  <c r="I33" i="8"/>
  <c r="P33" i="8"/>
  <c r="J28" i="3"/>
  <c r="O28" i="3"/>
  <c r="I32" i="2"/>
  <c r="P32" i="2"/>
  <c r="H27" i="7"/>
  <c r="J27" i="7"/>
  <c r="H20" i="4"/>
  <c r="J20" i="4"/>
  <c r="I21" i="2"/>
  <c r="P21" i="2"/>
  <c r="J28" i="1"/>
  <c r="O28" i="1"/>
  <c r="I38" i="5"/>
  <c r="P38" i="5"/>
  <c r="I31" i="8"/>
  <c r="P31" i="8"/>
  <c r="I34" i="2"/>
  <c r="P34" i="2"/>
  <c r="K28" i="2"/>
  <c r="H19" i="4"/>
  <c r="J19" i="4"/>
  <c r="H39" i="5"/>
  <c r="J39" i="5"/>
  <c r="H32" i="8"/>
  <c r="J32" i="8"/>
  <c r="I24" i="5"/>
  <c r="P24" i="5"/>
  <c r="I39" i="2"/>
  <c r="P39" i="2"/>
  <c r="I20" i="5"/>
  <c r="P20" i="5"/>
  <c r="J20" i="1"/>
  <c r="O20" i="1"/>
  <c r="I19" i="8"/>
  <c r="P19" i="8"/>
  <c r="H19" i="5"/>
  <c r="J19" i="5"/>
  <c r="K36" i="2"/>
  <c r="H40" i="7"/>
  <c r="J40" i="7"/>
  <c r="H30" i="4"/>
  <c r="J30" i="4"/>
  <c r="I33" i="5"/>
  <c r="P33" i="5"/>
  <c r="J40" i="3"/>
  <c r="O40" i="3"/>
  <c r="J27" i="1"/>
  <c r="O27" i="1"/>
  <c r="J32" i="3"/>
  <c r="O32" i="3"/>
  <c r="J38" i="3"/>
  <c r="O38" i="3"/>
  <c r="H18" i="6"/>
  <c r="J18" i="6"/>
  <c r="K18" i="6"/>
  <c r="I39" i="4"/>
  <c r="P39" i="4"/>
  <c r="H27" i="5"/>
  <c r="J27" i="5"/>
  <c r="K36" i="6"/>
  <c r="I32" i="4"/>
  <c r="P32" i="4"/>
  <c r="J33" i="1"/>
  <c r="O33" i="1"/>
  <c r="H24" i="8"/>
  <c r="J24" i="8"/>
  <c r="H33" i="7"/>
  <c r="J33" i="7"/>
  <c r="J18" i="1"/>
  <c r="O18" i="1"/>
  <c r="I28" i="7"/>
  <c r="P28" i="7"/>
  <c r="H37" i="2"/>
  <c r="J37" i="2"/>
  <c r="K37" i="2"/>
  <c r="H21" i="5"/>
  <c r="J21" i="5"/>
  <c r="I18" i="7"/>
  <c r="P18" i="7"/>
  <c r="I22" i="8"/>
  <c r="P22" i="8"/>
  <c r="J22" i="3"/>
  <c r="O22" i="3"/>
  <c r="H31" i="4"/>
  <c r="J31" i="4"/>
  <c r="I21" i="5"/>
  <c r="P21" i="5"/>
  <c r="I21" i="8"/>
  <c r="P21" i="8"/>
  <c r="H36" i="6"/>
  <c r="J36" i="6"/>
  <c r="H25" i="5"/>
  <c r="J25" i="5"/>
  <c r="J30" i="1"/>
  <c r="O30" i="1"/>
  <c r="I31" i="5"/>
  <c r="P31" i="5"/>
  <c r="H31" i="5"/>
  <c r="J31" i="5"/>
  <c r="H38" i="5"/>
  <c r="J38" i="5"/>
  <c r="H39" i="6"/>
  <c r="J39" i="6"/>
  <c r="H36" i="2"/>
  <c r="J36" i="2"/>
  <c r="J38" i="1"/>
  <c r="O38" i="1"/>
  <c r="I20" i="7"/>
  <c r="P20" i="7"/>
  <c r="K32" i="2"/>
  <c r="H37" i="7"/>
  <c r="J37" i="7"/>
  <c r="I20" i="2"/>
  <c r="P20" i="2"/>
  <c r="I39" i="7"/>
  <c r="P39" i="7"/>
  <c r="H24" i="6"/>
  <c r="J24" i="6"/>
  <c r="K24" i="6"/>
  <c r="K22" i="6"/>
  <c r="H24" i="5"/>
  <c r="J24" i="5"/>
  <c r="I19" i="2"/>
  <c r="P19" i="2"/>
  <c r="H32" i="5"/>
  <c r="J32" i="5"/>
  <c r="I24" i="2"/>
  <c r="P24" i="2"/>
  <c r="J39" i="1"/>
  <c r="O39" i="1"/>
  <c r="I24" i="7"/>
  <c r="P24" i="7"/>
  <c r="I36" i="4"/>
  <c r="P36" i="4"/>
  <c r="I32" i="7"/>
  <c r="P32" i="7"/>
  <c r="J36" i="1"/>
  <c r="O36" i="1"/>
  <c r="K40" i="6"/>
  <c r="I18" i="4"/>
  <c r="P18" i="4"/>
  <c r="I27" i="2"/>
  <c r="P27" i="2"/>
  <c r="I19" i="4"/>
  <c r="P19" i="4"/>
  <c r="K20" i="6"/>
  <c r="H36" i="4"/>
  <c r="J36" i="4"/>
  <c r="K19" i="2"/>
  <c r="H31" i="6"/>
  <c r="J31" i="6"/>
  <c r="K38" i="6"/>
  <c r="H22" i="5"/>
  <c r="J22" i="5"/>
  <c r="H40" i="6"/>
  <c r="J40" i="6"/>
  <c r="H20" i="2"/>
  <c r="J20" i="2"/>
  <c r="K20" i="2"/>
  <c r="H33" i="2"/>
  <c r="J33" i="2"/>
  <c r="H37" i="4"/>
  <c r="J37" i="4"/>
  <c r="I18" i="6"/>
  <c r="Q18" i="6"/>
  <c r="J24" i="1"/>
  <c r="O24" i="1"/>
  <c r="H20" i="5"/>
  <c r="J20" i="5"/>
  <c r="H32" i="7"/>
  <c r="J32" i="7"/>
  <c r="H27" i="6"/>
  <c r="J27" i="6"/>
  <c r="K27" i="6"/>
  <c r="I28" i="8"/>
  <c r="P28" i="8"/>
  <c r="H18" i="2"/>
  <c r="J18" i="2"/>
  <c r="H28" i="2"/>
  <c r="J28" i="2"/>
  <c r="H22" i="2"/>
  <c r="J22" i="2"/>
  <c r="K22" i="2"/>
  <c r="H32" i="6"/>
  <c r="J32" i="6"/>
  <c r="H25" i="6"/>
  <c r="J25" i="6"/>
  <c r="J24" i="3"/>
  <c r="O24" i="3"/>
  <c r="J30" i="3"/>
  <c r="O30" i="3"/>
  <c r="H33" i="6"/>
  <c r="J33" i="6"/>
  <c r="K33" i="6"/>
  <c r="H19" i="7"/>
  <c r="J19" i="7"/>
  <c r="J37" i="1"/>
  <c r="O37" i="1"/>
  <c r="I20" i="4"/>
  <c r="P20" i="4"/>
  <c r="I24" i="4"/>
  <c r="P24" i="4"/>
  <c r="H32" i="2"/>
  <c r="J32" i="2"/>
  <c r="H26" i="4"/>
  <c r="J26" i="4"/>
  <c r="I34" i="4"/>
  <c r="P34" i="4"/>
  <c r="H38" i="8"/>
  <c r="J38" i="8"/>
  <c r="J21" i="3"/>
  <c r="O21" i="3"/>
  <c r="I21" i="7"/>
  <c r="P21" i="7"/>
  <c r="I24" i="8"/>
  <c r="P24" i="8"/>
  <c r="I39" i="5"/>
  <c r="P39" i="5"/>
  <c r="H40" i="5"/>
  <c r="J40" i="5"/>
  <c r="I37" i="8"/>
  <c r="P37" i="8"/>
  <c r="J34" i="3"/>
  <c r="J19" i="3"/>
  <c r="O19" i="3"/>
  <c r="H24" i="2"/>
  <c r="J24" i="2"/>
  <c r="K24" i="2"/>
  <c r="I27" i="4"/>
  <c r="P27" i="4"/>
  <c r="H37" i="5"/>
  <c r="J37" i="5"/>
  <c r="K21" i="2"/>
  <c r="H19" i="6"/>
  <c r="J19" i="6"/>
  <c r="I40" i="5"/>
  <c r="P40" i="5"/>
  <c r="I25" i="2"/>
  <c r="P25" i="2"/>
  <c r="I27" i="8"/>
  <c r="P27" i="8"/>
  <c r="H37" i="6"/>
  <c r="J37" i="6"/>
  <c r="H34" i="4"/>
  <c r="J34" i="4"/>
  <c r="I40" i="4"/>
  <c r="P40" i="4"/>
  <c r="H21" i="2"/>
  <c r="J21" i="2"/>
  <c r="H20" i="6"/>
  <c r="J20" i="6"/>
  <c r="H38" i="6"/>
  <c r="J38" i="6"/>
  <c r="I26" i="7"/>
  <c r="P26" i="7"/>
  <c r="J32" i="1"/>
  <c r="O32" i="1"/>
  <c r="H34" i="8"/>
  <c r="J34" i="8"/>
  <c r="I30" i="8"/>
  <c r="P30" i="8"/>
  <c r="J19" i="1"/>
  <c r="O19" i="1"/>
  <c r="H26" i="6"/>
  <c r="J26" i="6"/>
  <c r="K26" i="6"/>
  <c r="H34" i="5"/>
  <c r="J34" i="5"/>
  <c r="I26" i="5"/>
  <c r="P26" i="5"/>
  <c r="J34" i="1"/>
  <c r="J26" i="1"/>
  <c r="O26" i="1"/>
  <c r="H22" i="6"/>
  <c r="J22" i="6"/>
  <c r="H26" i="2"/>
  <c r="J26" i="2"/>
  <c r="K26" i="2"/>
  <c r="I22" i="7"/>
  <c r="P22" i="7"/>
  <c r="H34" i="6"/>
  <c r="J34" i="6"/>
  <c r="H30" i="6"/>
  <c r="J30" i="6"/>
  <c r="I38" i="2"/>
  <c r="P38" i="2"/>
  <c r="I31" i="2"/>
  <c r="P31" i="2"/>
  <c r="H25" i="7"/>
  <c r="J25" i="7"/>
  <c r="H34" i="7"/>
  <c r="J34" i="7"/>
  <c r="I27" i="7"/>
  <c r="P27" i="7"/>
  <c r="H38" i="2"/>
  <c r="J38" i="2"/>
  <c r="K38" i="2"/>
  <c r="H34" i="2"/>
  <c r="J34" i="2"/>
  <c r="H19" i="2"/>
  <c r="J19" i="2"/>
</calcChain>
</file>

<file path=xl/sharedStrings.xml><?xml version="1.0" encoding="utf-8"?>
<sst xmlns="http://schemas.openxmlformats.org/spreadsheetml/2006/main" count="592" uniqueCount="68">
  <si>
    <t>Dilution, ng/mL</t>
  </si>
  <si>
    <t>OD1</t>
  </si>
  <si>
    <t>OD2</t>
  </si>
  <si>
    <t>Mean OD-blank</t>
  </si>
  <si>
    <t>%RSD</t>
  </si>
  <si>
    <t>Day</t>
  </si>
  <si>
    <t>Sample name</t>
  </si>
  <si>
    <t>Solution</t>
  </si>
  <si>
    <t>Dilution</t>
  </si>
  <si>
    <t>OD 1</t>
  </si>
  <si>
    <t>OD 2</t>
  </si>
  <si>
    <t>Mean OD - blank</t>
  </si>
  <si>
    <t>FSH, mkg/mL</t>
  </si>
  <si>
    <t>SD, mkg/mL</t>
  </si>
  <si>
    <t>VCD, x1K/mL</t>
  </si>
  <si>
    <t>% via</t>
  </si>
  <si>
    <t>Norm. Vol. Prod, pg/cell</t>
  </si>
  <si>
    <t>FSH-NSP</t>
  </si>
  <si>
    <t>1% BSA-PBS</t>
  </si>
  <si>
    <t>FSH-HSA</t>
  </si>
  <si>
    <t>FSH-Azu</t>
  </si>
  <si>
    <t>FSH-aSP</t>
  </si>
  <si>
    <t>1,21</t>
  </si>
  <si>
    <t>SD</t>
  </si>
  <si>
    <t>0,93</t>
  </si>
  <si>
    <t>LH-NSP</t>
  </si>
  <si>
    <t>LH-HSA</t>
  </si>
  <si>
    <t>LH-Azu</t>
  </si>
  <si>
    <t>LH-aSP</t>
  </si>
  <si>
    <t>1,0654</t>
  </si>
  <si>
    <t>1,38</t>
  </si>
  <si>
    <t>TSH-NSP</t>
  </si>
  <si>
    <t>TSH-HSA</t>
  </si>
  <si>
    <t>TSH-Azu</t>
  </si>
  <si>
    <t>TSH-aSP</t>
  </si>
  <si>
    <t>4,83</t>
  </si>
  <si>
    <t>hCG-NSP</t>
  </si>
  <si>
    <t>hCG-HSA</t>
  </si>
  <si>
    <t>hCG-Azu</t>
  </si>
  <si>
    <t>hCG-aSP</t>
  </si>
  <si>
    <t>2,09</t>
  </si>
  <si>
    <t>Qp</t>
  </si>
  <si>
    <t>p-value</t>
  </si>
  <si>
    <t>NSP-FSH</t>
  </si>
  <si>
    <t>HSA-FSH</t>
  </si>
  <si>
    <t>Azu-FSH</t>
  </si>
  <si>
    <t>aSP-FSH</t>
  </si>
  <si>
    <t>NSP-LH</t>
  </si>
  <si>
    <t>HSA-LH</t>
  </si>
  <si>
    <t>Azu-LH</t>
  </si>
  <si>
    <t>aSP-LH</t>
  </si>
  <si>
    <t>NSP-hCG</t>
  </si>
  <si>
    <t>HSA-hCG</t>
  </si>
  <si>
    <t>Azu-hCG</t>
  </si>
  <si>
    <t>aSP-hCG</t>
  </si>
  <si>
    <t>NSP-TSH</t>
  </si>
  <si>
    <t>HSA-TSH</t>
  </si>
  <si>
    <t>Azu-TSH</t>
  </si>
  <si>
    <t>aSP-TSH</t>
  </si>
  <si>
    <t>mkg/mL</t>
  </si>
  <si>
    <t>RE</t>
  </si>
  <si>
    <t>FSH mean, mkg/mL</t>
  </si>
  <si>
    <t>LH, mkg/mL</t>
  </si>
  <si>
    <t>LH mean, mkg/mL</t>
  </si>
  <si>
    <t>TSH, mkg/mL</t>
  </si>
  <si>
    <t>TSH mean, mkg/mL</t>
  </si>
  <si>
    <t>Mean - blank</t>
  </si>
  <si>
    <t>CG, mkg/mL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</si>
</sst>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_-;\-* #,##0.00_-;_-* &quot;-&quot;??_-;_-@_-"/>
    <numFmt numFmtId="165" formatCode="0.000"/>
    <numFmt numFmtId="166" formatCode="0.0000"/>
    <numFmt numFmtId="167" formatCode="[$-409]m/d/yyyy"/>
    <numFmt numFmtId="168" formatCode="_(* #,##0.00_);_(* \(#,##0.00\);_(* \-??_);_(@_)"/>
    <numFmt numFmtId="169" formatCode="_(* #,##0_);_(* \(#,##0\);_(* \-??_);_(@_)"/>
    <numFmt numFmtId="170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b/>
      <i/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0"/>
      <color indexed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i/>
      <sz val="10"/>
      <name val="Arial"/>
      <family val="2"/>
      <charset val="204"/>
    </font>
    <font>
      <sz val="10"/>
      <color indexed="18"/>
      <name val="Arial"/>
      <family val="2"/>
      <charset val="204"/>
    </font>
    <font>
      <b/>
      <sz val="10"/>
      <color indexed="1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D0D0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indexed="9"/>
        <bgColor indexed="2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167">
    <xf numFmtId="0" fontId="0" fillId="0" borderId="0" xfId="0"/>
    <xf numFmtId="0" fontId="3" fillId="0" borderId="0" xfId="0" applyFont="1" applyAlignment="1">
      <alignment horizontal="center" vertical="center" wrapText="1"/>
    </xf>
    <xf numFmtId="9" fontId="0" fillId="0" borderId="0" xfId="2" applyFont="1" applyFill="1" applyBorder="1" applyAlignment="1" applyProtection="1">
      <alignment vertical="center" wrapText="1"/>
    </xf>
    <xf numFmtId="0" fontId="2" fillId="0" borderId="1" xfId="0" applyFont="1" applyBorder="1" applyAlignment="1">
      <alignment horizontal="center" vertical="center" wrapText="1"/>
    </xf>
    <xf numFmtId="9" fontId="2" fillId="0" borderId="1" xfId="2" applyFont="1" applyFill="1" applyBorder="1" applyAlignment="1" applyProtection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vertical="center" wrapText="1"/>
    </xf>
    <xf numFmtId="167" fontId="3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169" fontId="0" fillId="0" borderId="0" xfId="1" applyNumberFormat="1" applyFont="1" applyFill="1" applyBorder="1" applyAlignment="1" applyProtection="1">
      <alignment horizontal="right" vertical="center" wrapText="1"/>
    </xf>
    <xf numFmtId="169" fontId="0" fillId="0" borderId="0" xfId="1" applyNumberFormat="1" applyFont="1" applyFill="1" applyBorder="1" applyAlignment="1" applyProtection="1">
      <alignment vertical="center" wrapText="1"/>
    </xf>
    <xf numFmtId="0" fontId="0" fillId="0" borderId="0" xfId="0" applyAlignment="1">
      <alignment vertical="center" wrapText="1"/>
    </xf>
    <xf numFmtId="165" fontId="3" fillId="0" borderId="0" xfId="0" applyNumberFormat="1" applyFont="1" applyAlignment="1">
      <alignment vertical="center" wrapText="1"/>
    </xf>
    <xf numFmtId="2" fontId="4" fillId="4" borderId="0" xfId="0" applyNumberFormat="1" applyFont="1" applyFill="1" applyAlignment="1">
      <alignment vertical="center" wrapText="1"/>
    </xf>
    <xf numFmtId="2" fontId="4" fillId="0" borderId="0" xfId="0" applyNumberFormat="1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170" fontId="3" fillId="0" borderId="0" xfId="0" applyNumberFormat="1" applyFont="1" applyAlignment="1">
      <alignment vertical="center" wrapText="1"/>
    </xf>
    <xf numFmtId="9" fontId="6" fillId="0" borderId="0" xfId="0" applyNumberFormat="1" applyFont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165" fontId="2" fillId="0" borderId="0" xfId="2" applyNumberFormat="1" applyFont="1" applyFill="1" applyBorder="1" applyAlignment="1" applyProtection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9" fontId="10" fillId="0" borderId="1" xfId="2" applyFont="1" applyFill="1" applyBorder="1" applyAlignment="1" applyProtection="1">
      <alignment horizontal="center" vertical="center" wrapText="1"/>
    </xf>
    <xf numFmtId="2" fontId="10" fillId="0" borderId="0" xfId="0" applyNumberFormat="1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9" fontId="10" fillId="0" borderId="0" xfId="2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169" fontId="10" fillId="0" borderId="1" xfId="1" applyNumberFormat="1" applyFont="1" applyFill="1" applyBorder="1" applyAlignment="1" applyProtection="1">
      <alignment horizontal="center" vertical="center" wrapText="1"/>
    </xf>
    <xf numFmtId="165" fontId="3" fillId="0" borderId="1" xfId="3" applyNumberForma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70" fontId="2" fillId="0" borderId="1" xfId="0" applyNumberFormat="1" applyFont="1" applyBorder="1" applyAlignment="1">
      <alignment horizontal="center" vertical="center" wrapText="1"/>
    </xf>
    <xf numFmtId="170" fontId="3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 wrapText="1"/>
    </xf>
    <xf numFmtId="1" fontId="10" fillId="0" borderId="0" xfId="0" applyNumberFormat="1" applyFont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164" fontId="10" fillId="0" borderId="1" xfId="1" applyFont="1" applyFill="1" applyBorder="1" applyAlignment="1">
      <alignment horizontal="center" vertical="center" wrapText="1"/>
    </xf>
    <xf numFmtId="168" fontId="10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9" fontId="2" fillId="0" borderId="2" xfId="2" applyFont="1" applyFill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/>
    <xf numFmtId="4" fontId="0" fillId="0" borderId="2" xfId="0" applyNumberFormat="1" applyBorder="1"/>
    <xf numFmtId="165" fontId="0" fillId="0" borderId="2" xfId="0" applyNumberFormat="1" applyBorder="1"/>
    <xf numFmtId="9" fontId="1" fillId="0" borderId="2" xfId="2" applyBorder="1" applyProtection="1"/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2" xfId="0" applyBorder="1"/>
    <xf numFmtId="0" fontId="4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9" fontId="0" fillId="0" borderId="2" xfId="0" applyNumberFormat="1" applyBorder="1"/>
    <xf numFmtId="2" fontId="0" fillId="0" borderId="2" xfId="0" applyNumberFormat="1" applyBorder="1"/>
    <xf numFmtId="0" fontId="0" fillId="0" borderId="0" xfId="0"/>
    <xf numFmtId="4" fontId="0" fillId="0" borderId="2" xfId="0" applyNumberFormat="1" applyBorder="1"/>
    <xf numFmtId="165" fontId="0" fillId="0" borderId="2" xfId="0" applyNumberFormat="1" applyBorder="1"/>
    <xf numFmtId="9" fontId="1" fillId="0" borderId="2" xfId="2" applyBorder="1" applyProtection="1"/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0" fillId="0" borderId="0" xfId="0" applyAlignment="1">
      <alignment shrinkToFit="1"/>
    </xf>
    <xf numFmtId="0" fontId="10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9" fontId="2" fillId="0" borderId="1" xfId="2" applyFont="1" applyFill="1" applyBorder="1" applyAlignment="1" applyProtection="1">
      <alignment horizontal="center" vertical="center" wrapText="1" shrinkToFit="1"/>
    </xf>
    <xf numFmtId="0" fontId="3" fillId="0" borderId="0" xfId="0" applyFont="1" applyAlignment="1">
      <alignment horizontal="center" vertical="center" wrapText="1" shrinkToFit="1"/>
    </xf>
    <xf numFmtId="3" fontId="9" fillId="0" borderId="0" xfId="0" applyNumberFormat="1" applyFont="1" applyAlignment="1">
      <alignment horizontal="center" vertical="center" wrapText="1" shrinkToFit="1"/>
    </xf>
    <xf numFmtId="2" fontId="10" fillId="0" borderId="1" xfId="0" applyNumberFormat="1" applyFont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 wrapText="1" shrinkToFit="1"/>
    </xf>
    <xf numFmtId="165" fontId="10" fillId="0" borderId="1" xfId="0" applyNumberFormat="1" applyFont="1" applyBorder="1" applyAlignment="1">
      <alignment horizontal="center" vertical="center" wrapText="1" shrinkToFit="1"/>
    </xf>
    <xf numFmtId="9" fontId="10" fillId="0" borderId="1" xfId="2" applyFont="1" applyFill="1" applyBorder="1" applyAlignment="1" applyProtection="1">
      <alignment horizontal="center" vertical="center" wrapText="1" shrinkToFit="1"/>
    </xf>
    <xf numFmtId="0" fontId="7" fillId="0" borderId="0" xfId="0" applyFont="1" applyAlignment="1">
      <alignment horizontal="center" vertical="center" wrapText="1" shrinkToFit="1"/>
    </xf>
    <xf numFmtId="2" fontId="9" fillId="0" borderId="0" xfId="0" applyNumberFormat="1" applyFont="1" applyAlignment="1">
      <alignment horizontal="center" vertical="center" wrapText="1" shrinkToFit="1"/>
    </xf>
    <xf numFmtId="165" fontId="9" fillId="0" borderId="0" xfId="0" applyNumberFormat="1" applyFont="1" applyAlignment="1">
      <alignment horizontal="center" vertical="center" wrapText="1" shrinkToFit="1"/>
    </xf>
    <xf numFmtId="9" fontId="9" fillId="0" borderId="0" xfId="2" applyFont="1" applyFill="1" applyBorder="1" applyAlignment="1" applyProtection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3" fontId="2" fillId="0" borderId="0" xfId="0" applyNumberFormat="1" applyFont="1" applyAlignment="1">
      <alignment horizontal="center" vertical="center" wrapText="1" shrinkToFit="1"/>
    </xf>
    <xf numFmtId="0" fontId="6" fillId="0" borderId="0" xfId="0" applyFont="1" applyAlignment="1">
      <alignment horizontal="center" vertical="center" wrapText="1" shrinkToFit="1"/>
    </xf>
    <xf numFmtId="0" fontId="5" fillId="0" borderId="0" xfId="0" applyFont="1" applyAlignment="1">
      <alignment horizontal="center" vertical="center" wrapText="1" shrinkToFit="1"/>
    </xf>
    <xf numFmtId="0" fontId="8" fillId="0" borderId="0" xfId="0" applyFont="1" applyAlignment="1">
      <alignment horizontal="center" vertical="center" wrapText="1" shrinkToFit="1"/>
    </xf>
    <xf numFmtId="166" fontId="3" fillId="0" borderId="0" xfId="0" applyNumberFormat="1" applyFont="1" applyAlignment="1">
      <alignment horizontal="center" vertical="center" wrapText="1" shrinkToFit="1"/>
    </xf>
    <xf numFmtId="1" fontId="3" fillId="0" borderId="0" xfId="0" applyNumberFormat="1" applyFont="1" applyAlignment="1">
      <alignment horizontal="center" vertical="center" wrapText="1" shrinkToFit="1"/>
    </xf>
    <xf numFmtId="0" fontId="12" fillId="0" borderId="0" xfId="0" applyFont="1" applyAlignment="1">
      <alignment horizontal="center" vertical="center" wrapText="1" shrinkToFit="1"/>
    </xf>
    <xf numFmtId="2" fontId="3" fillId="0" borderId="0" xfId="0" applyNumberFormat="1" applyFont="1" applyAlignment="1">
      <alignment horizontal="center" vertical="center" wrapText="1" shrinkToFit="1"/>
    </xf>
    <xf numFmtId="1" fontId="9" fillId="0" borderId="0" xfId="0" applyNumberFormat="1" applyFont="1" applyAlignment="1">
      <alignment horizontal="center" vertical="center" wrapText="1" shrinkToFit="1"/>
    </xf>
    <xf numFmtId="165" fontId="3" fillId="0" borderId="0" xfId="0" applyNumberFormat="1" applyFont="1" applyAlignment="1">
      <alignment horizontal="center" vertical="center" wrapText="1" shrinkToFit="1"/>
    </xf>
    <xf numFmtId="165" fontId="2" fillId="0" borderId="0" xfId="2" applyNumberFormat="1" applyFont="1" applyFill="1" applyBorder="1" applyAlignment="1" applyProtection="1">
      <alignment horizontal="center" vertical="center" wrapText="1" shrinkToFit="1"/>
    </xf>
    <xf numFmtId="3" fontId="3" fillId="0" borderId="0" xfId="0" applyNumberFormat="1" applyFont="1" applyAlignment="1">
      <alignment horizontal="center" vertical="center" wrapText="1" shrinkToFit="1"/>
    </xf>
    <xf numFmtId="2" fontId="6" fillId="0" borderId="0" xfId="0" applyNumberFormat="1" applyFont="1" applyAlignment="1">
      <alignment horizontal="center" vertical="center" wrapText="1" shrinkToFit="1"/>
    </xf>
    <xf numFmtId="9" fontId="6" fillId="0" borderId="0" xfId="0" applyNumberFormat="1" applyFont="1" applyAlignment="1">
      <alignment horizontal="center" vertical="center" wrapText="1" shrinkToFit="1"/>
    </xf>
    <xf numFmtId="49" fontId="3" fillId="0" borderId="0" xfId="0" applyNumberFormat="1" applyFont="1" applyAlignment="1">
      <alignment horizontal="center" vertical="center" wrapText="1" shrinkToFit="1"/>
    </xf>
    <xf numFmtId="165" fontId="7" fillId="0" borderId="0" xfId="2" applyNumberFormat="1" applyFont="1" applyFill="1" applyBorder="1" applyAlignment="1" applyProtection="1">
      <alignment horizontal="center" vertical="center" wrapText="1" shrinkToFit="1"/>
    </xf>
    <xf numFmtId="3" fontId="6" fillId="0" borderId="0" xfId="0" applyNumberFormat="1" applyFont="1" applyAlignment="1">
      <alignment horizontal="center" vertical="center" wrapText="1" shrinkToFit="1"/>
    </xf>
    <xf numFmtId="3" fontId="2" fillId="0" borderId="1" xfId="0" applyNumberFormat="1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169" fontId="10" fillId="0" borderId="1" xfId="1" applyNumberFormat="1" applyFont="1" applyFill="1" applyBorder="1" applyAlignment="1" applyProtection="1">
      <alignment horizontal="center" vertical="center" wrapText="1" shrinkToFit="1"/>
    </xf>
    <xf numFmtId="165" fontId="3" fillId="0" borderId="1" xfId="3" applyNumberFormat="1" applyBorder="1" applyAlignment="1">
      <alignment horizontal="center" vertical="center" wrapText="1" shrinkToFit="1"/>
    </xf>
    <xf numFmtId="165" fontId="3" fillId="0" borderId="1" xfId="0" applyNumberFormat="1" applyFont="1" applyBorder="1" applyAlignment="1">
      <alignment horizontal="center" vertical="center" wrapText="1" shrinkToFit="1"/>
    </xf>
    <xf numFmtId="2" fontId="2" fillId="0" borderId="1" xfId="0" applyNumberFormat="1" applyFont="1" applyBorder="1" applyAlignment="1">
      <alignment horizontal="center" vertical="center" wrapText="1" shrinkToFit="1"/>
    </xf>
    <xf numFmtId="170" fontId="2" fillId="0" borderId="1" xfId="0" applyNumberFormat="1" applyFont="1" applyBorder="1" applyAlignment="1">
      <alignment horizontal="center" vertical="center" wrapText="1" shrinkToFit="1"/>
    </xf>
    <xf numFmtId="2" fontId="10" fillId="0" borderId="1" xfId="1" applyNumberFormat="1" applyFont="1" applyFill="1" applyBorder="1" applyAlignment="1">
      <alignment horizontal="center" vertical="center" wrapText="1" shrinkToFit="1"/>
    </xf>
    <xf numFmtId="2" fontId="3" fillId="0" borderId="1" xfId="0" applyNumberFormat="1" applyFont="1" applyBorder="1" applyAlignment="1">
      <alignment horizontal="center" vertical="center" wrapText="1" shrinkToFit="1"/>
    </xf>
    <xf numFmtId="170" fontId="3" fillId="0" borderId="1" xfId="0" applyNumberFormat="1" applyFont="1" applyBorder="1" applyAlignment="1">
      <alignment horizontal="center" vertical="center" wrapText="1" shrinkToFit="1"/>
    </xf>
    <xf numFmtId="165" fontId="3" fillId="2" borderId="1" xfId="0" applyNumberFormat="1" applyFont="1" applyFill="1" applyBorder="1" applyAlignment="1">
      <alignment horizontal="center" vertical="center" wrapText="1" shrinkToFit="1"/>
    </xf>
    <xf numFmtId="0" fontId="10" fillId="3" borderId="1" xfId="0" applyFont="1" applyFill="1" applyBorder="1" applyAlignment="1">
      <alignment horizontal="center" vertical="center" wrapText="1" shrinkToFit="1"/>
    </xf>
    <xf numFmtId="0" fontId="0" fillId="0" borderId="0" xfId="0" applyAlignment="1">
      <alignment wrapText="1" shrinkToFit="1"/>
    </xf>
    <xf numFmtId="0" fontId="10" fillId="0" borderId="0" xfId="0" applyFont="1" applyAlignment="1">
      <alignment horizontal="center" vertical="center" wrapText="1" shrinkToFit="1"/>
    </xf>
    <xf numFmtId="3" fontId="10" fillId="0" borderId="0" xfId="0" applyNumberFormat="1" applyFont="1" applyAlignment="1">
      <alignment horizontal="center" vertical="center" wrapText="1" shrinkToFit="1"/>
    </xf>
    <xf numFmtId="2" fontId="10" fillId="0" borderId="0" xfId="0" applyNumberFormat="1" applyFont="1" applyAlignment="1">
      <alignment horizontal="center" vertical="center" wrapText="1" shrinkToFit="1"/>
    </xf>
    <xf numFmtId="165" fontId="10" fillId="0" borderId="0" xfId="0" applyNumberFormat="1" applyFont="1" applyAlignment="1">
      <alignment horizontal="center" vertical="center" wrapText="1" shrinkToFit="1"/>
    </xf>
    <xf numFmtId="9" fontId="10" fillId="0" borderId="0" xfId="2" applyFont="1" applyFill="1" applyBorder="1" applyAlignment="1" applyProtection="1">
      <alignment horizontal="center" vertical="center" wrapText="1" shrinkToFit="1"/>
    </xf>
    <xf numFmtId="0" fontId="11" fillId="0" borderId="0" xfId="0" applyFont="1" applyAlignment="1">
      <alignment horizontal="center" vertical="center" wrapText="1" shrinkToFit="1"/>
    </xf>
    <xf numFmtId="0" fontId="13" fillId="0" borderId="0" xfId="0" applyFont="1" applyAlignment="1">
      <alignment horizontal="center" vertical="center" wrapText="1" shrinkToFit="1"/>
    </xf>
    <xf numFmtId="0" fontId="10" fillId="0" borderId="0" xfId="0" applyFont="1" applyFill="1" applyAlignment="1">
      <alignment horizontal="center" vertical="center" wrapText="1" shrinkToFit="1"/>
    </xf>
    <xf numFmtId="167" fontId="3" fillId="0" borderId="1" xfId="0" applyNumberFormat="1" applyFont="1" applyBorder="1" applyAlignment="1">
      <alignment horizontal="center" vertical="center" wrapText="1" shrinkToFit="1"/>
    </xf>
    <xf numFmtId="2" fontId="2" fillId="4" borderId="1" xfId="0" applyNumberFormat="1" applyFont="1" applyFill="1" applyBorder="1" applyAlignment="1">
      <alignment horizontal="center" vertical="center" wrapText="1" shrinkToFit="1"/>
    </xf>
    <xf numFmtId="0" fontId="0" fillId="0" borderId="0" xfId="0" applyAlignment="1">
      <alignment wrapText="1"/>
    </xf>
    <xf numFmtId="1" fontId="10" fillId="0" borderId="0" xfId="0" applyNumberFormat="1" applyFont="1" applyAlignment="1">
      <alignment horizontal="center" vertical="center" wrapText="1" shrinkToFit="1"/>
    </xf>
    <xf numFmtId="9" fontId="3" fillId="0" borderId="0" xfId="0" applyNumberFormat="1" applyFont="1" applyAlignment="1">
      <alignment horizontal="center" vertical="center" wrapText="1" shrinkToFit="1"/>
    </xf>
    <xf numFmtId="164" fontId="10" fillId="0" borderId="1" xfId="1" applyFont="1" applyFill="1" applyBorder="1" applyAlignment="1">
      <alignment horizontal="center" vertical="center" wrapText="1" shrinkToFit="1"/>
    </xf>
    <xf numFmtId="168" fontId="10" fillId="0" borderId="1" xfId="0" applyNumberFormat="1" applyFont="1" applyBorder="1" applyAlignment="1">
      <alignment horizontal="center" vertical="center" wrapText="1" shrinkToFit="1"/>
    </xf>
    <xf numFmtId="9" fontId="3" fillId="0" borderId="1" xfId="0" applyNumberFormat="1" applyFont="1" applyBorder="1" applyAlignment="1">
      <alignment horizontal="center" vertical="center" wrapText="1" shrinkToFi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/>
    </xf>
    <xf numFmtId="165" fontId="14" fillId="0" borderId="2" xfId="0" applyNumberFormat="1" applyFont="1" applyBorder="1" applyAlignment="1">
      <alignment horizontal="center"/>
    </xf>
    <xf numFmtId="165" fontId="0" fillId="0" borderId="2" xfId="0" applyNumberFormat="1" applyFont="1" applyBorder="1" applyAlignment="1">
      <alignment horizontal="center" vertical="center" wrapText="1"/>
    </xf>
    <xf numFmtId="165" fontId="14" fillId="0" borderId="2" xfId="0" applyNumberFormat="1" applyFont="1" applyBorder="1" applyAlignment="1">
      <alignment horizontal="center" vertical="center" wrapText="1"/>
    </xf>
    <xf numFmtId="0" fontId="0" fillId="0" borderId="0" xfId="0" applyFill="1"/>
    <xf numFmtId="0" fontId="15" fillId="0" borderId="0" xfId="0" applyFont="1" applyFill="1"/>
    <xf numFmtId="0" fontId="3" fillId="0" borderId="0" xfId="0" applyFont="1" applyFill="1" applyAlignment="1">
      <alignment horizontal="center" vertical="center" wrapText="1" shrinkToFit="1"/>
    </xf>
    <xf numFmtId="166" fontId="3" fillId="0" borderId="0" xfId="0" applyNumberFormat="1" applyFont="1" applyFill="1" applyAlignment="1">
      <alignment horizontal="center" vertical="center" wrapText="1" shrinkToFit="1"/>
    </xf>
    <xf numFmtId="1" fontId="3" fillId="0" borderId="0" xfId="0" applyNumberFormat="1" applyFont="1" applyFill="1" applyAlignment="1">
      <alignment horizontal="center" vertical="center" wrapText="1" shrinkToFit="1"/>
    </xf>
    <xf numFmtId="165" fontId="3" fillId="0" borderId="0" xfId="0" applyNumberFormat="1" applyFont="1" applyFill="1" applyAlignment="1">
      <alignment horizontal="center" vertical="center" wrapText="1" shrinkToFit="1"/>
    </xf>
    <xf numFmtId="49" fontId="10" fillId="0" borderId="0" xfId="0" applyNumberFormat="1" applyFont="1" applyFill="1" applyAlignment="1">
      <alignment horizontal="center" vertical="center" wrapText="1" shrinkToFit="1"/>
    </xf>
    <xf numFmtId="165" fontId="3" fillId="0" borderId="0" xfId="0" applyNumberFormat="1" applyFont="1" applyFill="1" applyAlignment="1">
      <alignment horizontal="center" vertical="center" wrapText="1"/>
    </xf>
    <xf numFmtId="49" fontId="10" fillId="0" borderId="0" xfId="0" applyNumberFormat="1" applyFont="1" applyFill="1" applyAlignment="1">
      <alignment horizontal="center" vertical="center" wrapText="1"/>
    </xf>
    <xf numFmtId="1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2" fontId="3" fillId="0" borderId="0" xfId="0" applyNumberFormat="1" applyFont="1" applyFill="1" applyAlignment="1">
      <alignment horizontal="center" vertical="center" wrapText="1"/>
    </xf>
    <xf numFmtId="3" fontId="3" fillId="0" borderId="0" xfId="0" applyNumberFormat="1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 shrinkToFit="1"/>
    </xf>
    <xf numFmtId="0" fontId="12" fillId="0" borderId="0" xfId="0" applyFont="1" applyFill="1" applyAlignment="1">
      <alignment horizontal="center" vertical="center" wrapText="1" shrinkToFit="1"/>
    </xf>
    <xf numFmtId="2" fontId="3" fillId="0" borderId="0" xfId="0" applyNumberFormat="1" applyFont="1" applyFill="1" applyAlignment="1">
      <alignment horizontal="center" vertical="center" wrapText="1" shrinkToFit="1"/>
    </xf>
    <xf numFmtId="3" fontId="3" fillId="0" borderId="0" xfId="0" applyNumberFormat="1" applyFont="1" applyFill="1" applyAlignment="1">
      <alignment horizontal="center" vertical="center" wrapText="1" shrinkToFit="1"/>
    </xf>
  </cellXfs>
  <cellStyles count="4">
    <cellStyle name="Обычный" xfId="0" builtinId="0"/>
    <cellStyle name="Обычный 2" xfId="3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topLeftCell="A19" workbookViewId="0">
      <selection activeCell="J8" sqref="J8"/>
    </sheetView>
  </sheetViews>
  <sheetFormatPr defaultRowHeight="15" x14ac:dyDescent="0.25"/>
  <sheetData>
    <row r="1" spans="1:16" x14ac:dyDescent="0.25">
      <c r="A1" s="126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21"/>
    </row>
    <row r="2" spans="1:16" ht="38.25" x14ac:dyDescent="0.25">
      <c r="A2" s="126"/>
      <c r="B2" s="127"/>
      <c r="C2" s="84" t="s">
        <v>0</v>
      </c>
      <c r="D2" s="84" t="s">
        <v>1</v>
      </c>
      <c r="E2" s="84" t="s">
        <v>2</v>
      </c>
      <c r="F2" s="84" t="s">
        <v>3</v>
      </c>
      <c r="G2" s="85" t="s">
        <v>4</v>
      </c>
      <c r="H2" s="86"/>
      <c r="I2" s="86"/>
      <c r="J2" s="86"/>
      <c r="K2" s="127"/>
      <c r="L2" s="127"/>
      <c r="M2" s="128"/>
      <c r="N2" s="127"/>
      <c r="O2" s="127"/>
      <c r="P2" s="22"/>
    </row>
    <row r="3" spans="1:16" x14ac:dyDescent="0.25">
      <c r="A3" s="126"/>
      <c r="B3" s="127"/>
      <c r="C3" s="88">
        <v>2.5</v>
      </c>
      <c r="D3" s="89">
        <v>2.3239999999999998</v>
      </c>
      <c r="E3" s="89">
        <v>2.121</v>
      </c>
      <c r="F3" s="90">
        <f>AVERAGE(D3:E3)-$H$17</f>
        <v>2.2225000000000001</v>
      </c>
      <c r="G3" s="91">
        <f t="shared" ref="G3:G8" si="0">_xlfn.STDEV.S(D3:E3)/AVERAGE(D3:E3)</f>
        <v>6.4586131194991694E-2</v>
      </c>
      <c r="H3" s="127"/>
      <c r="I3" s="127"/>
      <c r="J3" s="127"/>
      <c r="K3" s="127"/>
      <c r="L3" s="127"/>
      <c r="M3" s="128"/>
      <c r="N3" s="127"/>
      <c r="O3" s="127"/>
      <c r="P3" s="22"/>
    </row>
    <row r="4" spans="1:16" x14ac:dyDescent="0.25">
      <c r="A4" s="126"/>
      <c r="B4" s="127"/>
      <c r="C4" s="88">
        <f>C3/2</f>
        <v>1.25</v>
      </c>
      <c r="D4" s="89">
        <v>1.8919999999999999</v>
      </c>
      <c r="E4" s="89">
        <v>1.78</v>
      </c>
      <c r="F4" s="90">
        <f t="shared" ref="F3:F8" si="1">AVERAGE(D4:E4)-$H$17</f>
        <v>1.8359999999999999</v>
      </c>
      <c r="G4" s="91">
        <f t="shared" si="0"/>
        <v>4.3135054190028999E-2</v>
      </c>
      <c r="H4" s="127"/>
      <c r="I4" s="127"/>
      <c r="J4" s="127"/>
      <c r="K4" s="127"/>
      <c r="L4" s="127"/>
      <c r="M4" s="128"/>
      <c r="N4" s="127"/>
      <c r="O4" s="127"/>
      <c r="P4" s="22"/>
    </row>
    <row r="5" spans="1:16" x14ac:dyDescent="0.25">
      <c r="A5" s="126"/>
      <c r="B5" s="127"/>
      <c r="C5" s="88">
        <f>C4/2</f>
        <v>0.625</v>
      </c>
      <c r="D5" s="89">
        <v>1.2010000000000001</v>
      </c>
      <c r="E5" s="89">
        <v>1.1100000000000001</v>
      </c>
      <c r="F5" s="90">
        <f t="shared" si="1"/>
        <v>1.1555</v>
      </c>
      <c r="G5" s="91">
        <f t="shared" si="0"/>
        <v>5.5687336294223976E-2</v>
      </c>
      <c r="H5" s="127"/>
      <c r="I5" s="127"/>
      <c r="J5" s="127"/>
      <c r="K5" s="127"/>
      <c r="L5" s="127"/>
      <c r="M5" s="128"/>
      <c r="N5" s="127"/>
      <c r="O5" s="127"/>
      <c r="P5" s="22"/>
    </row>
    <row r="6" spans="1:16" x14ac:dyDescent="0.25">
      <c r="A6" s="126"/>
      <c r="B6" s="127"/>
      <c r="C6" s="88">
        <f>C5/2</f>
        <v>0.3125</v>
      </c>
      <c r="D6" s="89">
        <v>0.77900000000000003</v>
      </c>
      <c r="E6" s="89">
        <v>0.68100000000000005</v>
      </c>
      <c r="F6" s="90">
        <f t="shared" si="1"/>
        <v>0.73</v>
      </c>
      <c r="G6" s="91">
        <f t="shared" si="0"/>
        <v>9.4926663775728268E-2</v>
      </c>
      <c r="H6" s="127"/>
      <c r="I6" s="127"/>
      <c r="J6" s="127"/>
      <c r="K6" s="127"/>
      <c r="L6" s="127"/>
      <c r="M6" s="128"/>
      <c r="N6" s="127"/>
      <c r="O6" s="127"/>
      <c r="P6" s="22"/>
    </row>
    <row r="7" spans="1:16" x14ac:dyDescent="0.25">
      <c r="A7" s="126"/>
      <c r="B7" s="127"/>
      <c r="C7" s="88">
        <f>C6/2</f>
        <v>0.15625</v>
      </c>
      <c r="D7" s="89">
        <v>0.52400000000000002</v>
      </c>
      <c r="E7" s="89">
        <v>0.49299999999999999</v>
      </c>
      <c r="F7" s="90">
        <f t="shared" si="1"/>
        <v>0.50849999999999995</v>
      </c>
      <c r="G7" s="91">
        <f t="shared" si="0"/>
        <v>4.3107788036938044E-2</v>
      </c>
      <c r="H7" s="127"/>
      <c r="I7" s="127"/>
      <c r="J7" s="127"/>
      <c r="K7" s="127"/>
      <c r="L7" s="127"/>
      <c r="M7" s="128"/>
      <c r="N7" s="127"/>
      <c r="O7" s="127"/>
      <c r="P7" s="22"/>
    </row>
    <row r="8" spans="1:16" x14ac:dyDescent="0.25">
      <c r="A8" s="126"/>
      <c r="B8" s="127"/>
      <c r="C8" s="88">
        <f>C7/2</f>
        <v>7.8125E-2</v>
      </c>
      <c r="D8" s="89">
        <v>0.376</v>
      </c>
      <c r="E8" s="89">
        <v>0.32600000000000001</v>
      </c>
      <c r="F8" s="90">
        <f t="shared" si="1"/>
        <v>0.35099999999999998</v>
      </c>
      <c r="G8" s="91">
        <f t="shared" si="0"/>
        <v>0.10072746170748539</v>
      </c>
      <c r="H8" s="127"/>
      <c r="I8" s="127"/>
      <c r="J8" s="127"/>
      <c r="K8" s="127"/>
      <c r="L8" s="127"/>
      <c r="M8" s="128"/>
      <c r="N8" s="127"/>
      <c r="O8" s="127"/>
      <c r="P8" s="22"/>
    </row>
    <row r="9" spans="1:16" x14ac:dyDescent="0.25">
      <c r="A9" s="126"/>
      <c r="B9" s="127"/>
      <c r="C9" s="129"/>
      <c r="D9" s="127"/>
      <c r="E9" s="127"/>
      <c r="F9" s="130"/>
      <c r="G9" s="131"/>
      <c r="H9" s="127"/>
      <c r="I9" s="127"/>
      <c r="J9" s="127"/>
      <c r="K9" s="127"/>
      <c r="L9" s="127"/>
      <c r="M9" s="128"/>
      <c r="N9" s="127"/>
      <c r="O9" s="127"/>
      <c r="P9" s="22"/>
    </row>
    <row r="10" spans="1:16" x14ac:dyDescent="0.25">
      <c r="A10" s="126"/>
      <c r="B10" s="127"/>
      <c r="C10" s="127"/>
      <c r="D10" s="127"/>
      <c r="E10" s="127"/>
      <c r="F10" s="127"/>
      <c r="G10" s="127"/>
      <c r="H10" s="127"/>
      <c r="I10" s="127"/>
      <c r="J10" s="127"/>
      <c r="K10" s="96"/>
      <c r="L10" s="97"/>
      <c r="M10" s="127"/>
      <c r="N10" s="96"/>
      <c r="O10" s="96"/>
      <c r="P10" s="22"/>
    </row>
    <row r="11" spans="1:16" x14ac:dyDescent="0.25">
      <c r="A11" s="126"/>
      <c r="B11" s="132"/>
      <c r="C11" s="127"/>
      <c r="D11" s="127"/>
      <c r="E11" s="127"/>
      <c r="F11" s="127"/>
      <c r="G11" s="86"/>
      <c r="H11" s="101"/>
      <c r="I11" s="102"/>
      <c r="J11" s="102"/>
      <c r="K11" s="102"/>
      <c r="L11" s="103"/>
      <c r="M11" s="104"/>
      <c r="N11" s="129"/>
      <c r="O11" s="129"/>
      <c r="P11" s="22"/>
    </row>
    <row r="12" spans="1:16" ht="14.25" customHeight="1" x14ac:dyDescent="0.25">
      <c r="A12" s="126"/>
      <c r="B12" s="132"/>
      <c r="C12" s="127"/>
      <c r="D12" s="133"/>
      <c r="E12" s="127"/>
      <c r="F12" s="134"/>
      <c r="G12" s="153"/>
      <c r="H12" s="134">
        <v>1.25</v>
      </c>
      <c r="I12" s="134">
        <v>0.23</v>
      </c>
      <c r="J12" s="134"/>
      <c r="K12" s="152"/>
      <c r="L12" s="107"/>
      <c r="M12" s="108"/>
      <c r="N12" s="86"/>
      <c r="O12" s="86"/>
      <c r="P12" s="22"/>
    </row>
    <row r="13" spans="1:16" x14ac:dyDescent="0.25">
      <c r="A13" s="126"/>
      <c r="B13" s="132"/>
      <c r="C13" s="127"/>
      <c r="D13" s="127"/>
      <c r="E13" s="127"/>
      <c r="F13" s="134"/>
      <c r="G13" s="150"/>
      <c r="H13" s="151"/>
      <c r="I13" s="151"/>
      <c r="J13" s="151"/>
      <c r="K13" s="152"/>
      <c r="L13" s="107"/>
      <c r="M13" s="108"/>
      <c r="N13" s="86"/>
      <c r="O13" s="86"/>
      <c r="P13" s="22"/>
    </row>
    <row r="14" spans="1:16" x14ac:dyDescent="0.25">
      <c r="A14" s="126"/>
      <c r="B14" s="132"/>
      <c r="C14" s="127"/>
      <c r="D14" s="127"/>
      <c r="E14" s="127"/>
      <c r="F14" s="127"/>
      <c r="G14" s="106"/>
      <c r="H14" s="101"/>
      <c r="I14" s="101"/>
      <c r="J14" s="101"/>
      <c r="K14" s="102"/>
      <c r="L14" s="107"/>
      <c r="M14" s="108"/>
      <c r="N14" s="86"/>
      <c r="O14" s="86"/>
      <c r="P14" s="22"/>
    </row>
    <row r="15" spans="1:16" x14ac:dyDescent="0.25">
      <c r="A15" s="126"/>
      <c r="B15" s="132"/>
      <c r="C15" s="111"/>
      <c r="D15" s="111"/>
      <c r="E15" s="127"/>
      <c r="F15" s="127"/>
      <c r="G15" s="127"/>
      <c r="H15" s="127"/>
      <c r="I15" s="127"/>
      <c r="J15" s="127"/>
      <c r="K15" s="127"/>
      <c r="L15" s="107"/>
      <c r="M15" s="108"/>
      <c r="N15" s="86"/>
      <c r="O15" s="86"/>
      <c r="P15" s="22"/>
    </row>
    <row r="16" spans="1:16" ht="51" x14ac:dyDescent="0.25">
      <c r="A16" s="126"/>
      <c r="B16" s="84" t="s">
        <v>5</v>
      </c>
      <c r="C16" s="84" t="s">
        <v>6</v>
      </c>
      <c r="D16" s="84" t="s">
        <v>7</v>
      </c>
      <c r="E16" s="84" t="s">
        <v>8</v>
      </c>
      <c r="F16" s="84" t="s">
        <v>9</v>
      </c>
      <c r="G16" s="84" t="s">
        <v>10</v>
      </c>
      <c r="H16" s="84" t="s">
        <v>11</v>
      </c>
      <c r="I16" s="84" t="s">
        <v>12</v>
      </c>
      <c r="J16" s="84" t="s">
        <v>12</v>
      </c>
      <c r="K16" s="84" t="s">
        <v>13</v>
      </c>
      <c r="L16" s="114" t="s">
        <v>14</v>
      </c>
      <c r="M16" s="84" t="s">
        <v>15</v>
      </c>
      <c r="N16" s="84" t="s">
        <v>16</v>
      </c>
      <c r="O16" s="84" t="s">
        <v>16</v>
      </c>
      <c r="P16" s="22"/>
    </row>
    <row r="17" spans="1:16" x14ac:dyDescent="0.25">
      <c r="A17" s="126"/>
      <c r="B17" s="135"/>
      <c r="C17" s="115"/>
      <c r="D17" s="89"/>
      <c r="E17" s="116"/>
      <c r="F17" s="117"/>
      <c r="G17" s="117"/>
      <c r="H17" s="118"/>
      <c r="I17" s="119"/>
      <c r="J17" s="119"/>
      <c r="K17" s="119"/>
      <c r="L17" s="115"/>
      <c r="M17" s="89"/>
      <c r="N17" s="120"/>
      <c r="O17" s="120"/>
      <c r="P17" s="22"/>
    </row>
    <row r="18" spans="1:16" ht="25.5" x14ac:dyDescent="0.25">
      <c r="A18" s="126"/>
      <c r="B18" s="115">
        <v>0</v>
      </c>
      <c r="C18" s="115" t="s">
        <v>17</v>
      </c>
      <c r="D18" s="116" t="s">
        <v>18</v>
      </c>
      <c r="E18" s="116">
        <v>10000</v>
      </c>
      <c r="F18" s="115">
        <v>0.14000000000000001</v>
      </c>
      <c r="G18" s="115">
        <v>0.13400000000000001</v>
      </c>
      <c r="H18" s="118">
        <f>AVERAGE(F18:G18)-$H$17</f>
        <v>0.13700000000000001</v>
      </c>
      <c r="I18" s="118">
        <f ca="1">E18*(F18-$J$34)/$I$34/1000</f>
        <v>0</v>
      </c>
      <c r="J18" s="118">
        <f ca="1">E18*(G18-$J$34)/$I$34/1000</f>
        <v>0</v>
      </c>
      <c r="K18" s="123">
        <f ca="1">I18*_xlfn.STDEV.S(F18:G18)/AVERAGE(F18:G18)</f>
        <v>-2.2297089742524728E-2</v>
      </c>
      <c r="L18" s="115">
        <v>311</v>
      </c>
      <c r="M18" s="91">
        <v>0.95</v>
      </c>
      <c r="N18" s="118">
        <f ca="1">1000*I18/L18</f>
        <v>0</v>
      </c>
      <c r="O18" s="118">
        <f ca="1">1000*J18/L18</f>
        <v>0</v>
      </c>
      <c r="P18" s="22"/>
    </row>
    <row r="19" spans="1:16" ht="25.5" x14ac:dyDescent="0.25">
      <c r="A19" s="126"/>
      <c r="B19" s="115">
        <v>1</v>
      </c>
      <c r="C19" s="115" t="s">
        <v>17</v>
      </c>
      <c r="D19" s="116" t="s">
        <v>18</v>
      </c>
      <c r="E19" s="116">
        <v>10000</v>
      </c>
      <c r="F19" s="115">
        <v>0.371</v>
      </c>
      <c r="G19" s="115">
        <v>0.41499999999999998</v>
      </c>
      <c r="H19" s="118">
        <f t="shared" ref="H19:H40" si="2">AVERAGE(F19:G19)-$H$17</f>
        <v>0.39300000000000002</v>
      </c>
      <c r="I19" s="118">
        <f ca="1">E19*(F19-$J$34)/$I$34/1000</f>
        <v>1.1279999999999997</v>
      </c>
      <c r="J19" s="118">
        <f ca="1">E19*(G19-$J$34)/$I$34/1000</f>
        <v>1.4799999999999998</v>
      </c>
      <c r="K19" s="123">
        <f ca="1">I19*_xlfn.STDEV.S(F19:G19)/AVERAGE(F19:G19)</f>
        <v>8.9300569373665914E-2</v>
      </c>
      <c r="L19" s="115">
        <v>762</v>
      </c>
      <c r="M19" s="91">
        <v>0.97</v>
      </c>
      <c r="N19" s="118">
        <f ca="1">1000*I19/L19</f>
        <v>1.4803149606299209</v>
      </c>
      <c r="O19" s="118">
        <f t="shared" ref="O19:O40" ca="1" si="3">1000*J19/L19</f>
        <v>1.9422572178477688</v>
      </c>
      <c r="P19" s="22"/>
    </row>
    <row r="20" spans="1:16" ht="25.5" x14ac:dyDescent="0.25">
      <c r="A20" s="126"/>
      <c r="B20" s="115">
        <v>2</v>
      </c>
      <c r="C20" s="115" t="s">
        <v>17</v>
      </c>
      <c r="D20" s="116" t="s">
        <v>18</v>
      </c>
      <c r="E20" s="116">
        <v>10000</v>
      </c>
      <c r="F20" s="115">
        <v>0.94899999999999995</v>
      </c>
      <c r="G20" s="115">
        <v>1.08</v>
      </c>
      <c r="H20" s="118">
        <f t="shared" si="2"/>
        <v>1.0145</v>
      </c>
      <c r="I20" s="118">
        <f ca="1">E20*(F20-$J$34)/$I$34/1000</f>
        <v>5.7519999999999998</v>
      </c>
      <c r="J20" s="118">
        <f ca="1">E20*(G20-$J$34)/$I$34/1000</f>
        <v>6.8</v>
      </c>
      <c r="K20" s="123">
        <f t="shared" ref="K20:K40" ca="1" si="4">I20*_xlfn.STDEV.S(F20:G20)/AVERAGE(F20:G20)</f>
        <v>0.5251980728491259</v>
      </c>
      <c r="L20" s="115">
        <v>1560</v>
      </c>
      <c r="M20" s="91">
        <v>0.98</v>
      </c>
      <c r="N20" s="118">
        <f ca="1">1000*I20/L20</f>
        <v>3.687179487179487</v>
      </c>
      <c r="O20" s="118">
        <f t="shared" ca="1" si="3"/>
        <v>4.3589743589743586</v>
      </c>
      <c r="P20" s="22"/>
    </row>
    <row r="21" spans="1:16" ht="25.5" x14ac:dyDescent="0.25">
      <c r="A21" s="126"/>
      <c r="B21" s="115">
        <v>3</v>
      </c>
      <c r="C21" s="115" t="s">
        <v>17</v>
      </c>
      <c r="D21" s="116" t="s">
        <v>18</v>
      </c>
      <c r="E21" s="116">
        <v>10000</v>
      </c>
      <c r="F21" s="115">
        <v>1.296</v>
      </c>
      <c r="G21" s="115">
        <v>1.143</v>
      </c>
      <c r="H21" s="118">
        <f t="shared" si="2"/>
        <v>1.2195</v>
      </c>
      <c r="I21" s="118">
        <f ca="1">E21*(F21-$J$34)/$I$34/1000</f>
        <v>8.5280000000000005</v>
      </c>
      <c r="J21" s="118">
        <f ca="1">E21*(G21-$J$34)/$I$34/1000</f>
        <v>7.3040000000000003</v>
      </c>
      <c r="K21" s="123">
        <f t="shared" ca="1" si="4"/>
        <v>0.75655728936753464</v>
      </c>
      <c r="L21" s="89">
        <v>2880</v>
      </c>
      <c r="M21" s="91">
        <v>0.98</v>
      </c>
      <c r="N21" s="118">
        <f ca="1">1000*I21/L21</f>
        <v>2.9611111111111112</v>
      </c>
      <c r="O21" s="118">
        <f t="shared" ca="1" si="3"/>
        <v>2.536111111111111</v>
      </c>
      <c r="P21" s="22"/>
    </row>
    <row r="22" spans="1:16" ht="25.5" x14ac:dyDescent="0.25">
      <c r="A22" s="126"/>
      <c r="B22" s="115">
        <v>4</v>
      </c>
      <c r="C22" s="115" t="s">
        <v>17</v>
      </c>
      <c r="D22" s="116" t="s">
        <v>18</v>
      </c>
      <c r="E22" s="116">
        <v>10000</v>
      </c>
      <c r="F22" s="115">
        <v>1.4419999999999999</v>
      </c>
      <c r="G22" s="115">
        <v>1.4850000000000001</v>
      </c>
      <c r="H22" s="118">
        <f t="shared" si="2"/>
        <v>1.4635</v>
      </c>
      <c r="I22" s="118">
        <f ca="1">E22*(F22-$J$34)/$I$34/1000</f>
        <v>9.6959999999999997</v>
      </c>
      <c r="J22" s="118">
        <f ca="1">E22*(G22-$J$34)/$I$34/1000</f>
        <v>10.040000000000003</v>
      </c>
      <c r="K22" s="123">
        <f t="shared" ca="1" si="4"/>
        <v>0.20144353677249463</v>
      </c>
      <c r="L22" s="115">
        <v>3520</v>
      </c>
      <c r="M22" s="91">
        <v>0.94</v>
      </c>
      <c r="N22" s="118">
        <f ca="1">1000*I22/L22</f>
        <v>2.7545454545454544</v>
      </c>
      <c r="O22" s="118">
        <f ca="1">1000*J22/L22</f>
        <v>0</v>
      </c>
      <c r="P22" s="22"/>
    </row>
    <row r="23" spans="1:16" x14ac:dyDescent="0.25">
      <c r="A23" s="126"/>
      <c r="B23" s="89"/>
      <c r="C23" s="89"/>
      <c r="D23" s="89"/>
      <c r="E23" s="89"/>
      <c r="F23" s="89"/>
      <c r="G23" s="89"/>
      <c r="H23" s="118"/>
      <c r="I23" s="118"/>
      <c r="J23" s="118"/>
      <c r="K23" s="123"/>
      <c r="L23" s="89"/>
      <c r="M23" s="89"/>
      <c r="N23" s="89"/>
      <c r="O23" s="118"/>
      <c r="P23" s="22"/>
    </row>
    <row r="24" spans="1:16" ht="25.5" x14ac:dyDescent="0.25">
      <c r="A24" s="126"/>
      <c r="B24" s="115">
        <v>0</v>
      </c>
      <c r="C24" s="115" t="s">
        <v>19</v>
      </c>
      <c r="D24" s="116" t="s">
        <v>18</v>
      </c>
      <c r="E24" s="116">
        <v>10000</v>
      </c>
      <c r="F24" s="115">
        <v>0.127</v>
      </c>
      <c r="G24" s="115">
        <v>0.126</v>
      </c>
      <c r="H24" s="118">
        <f t="shared" si="2"/>
        <v>0.1265</v>
      </c>
      <c r="I24" s="118">
        <f t="shared" ref="I24:I40" ca="1" si="5">E24*(F24-$J$34)/$I$34/1000</f>
        <v>-0.82399999999999995</v>
      </c>
      <c r="J24" s="118">
        <f t="shared" ref="J24:J40" ca="1" si="6">E24*(G24-$J$34)/$I$34/1000</f>
        <v>-0.83199999999999996</v>
      </c>
      <c r="K24" s="123">
        <f t="shared" ca="1" si="4"/>
        <v>-4.6059761873337209E-3</v>
      </c>
      <c r="L24" s="115">
        <v>293</v>
      </c>
      <c r="M24" s="91">
        <v>0.96</v>
      </c>
      <c r="N24" s="118">
        <f ca="1">1000*I24/L24</f>
        <v>0</v>
      </c>
      <c r="O24" s="118">
        <f t="shared" ca="1" si="3"/>
        <v>-2.8395904436860069</v>
      </c>
      <c r="P24" s="22"/>
    </row>
    <row r="25" spans="1:16" ht="25.5" x14ac:dyDescent="0.25">
      <c r="A25" s="126"/>
      <c r="B25" s="115">
        <v>1</v>
      </c>
      <c r="C25" s="115" t="s">
        <v>19</v>
      </c>
      <c r="D25" s="116" t="s">
        <v>18</v>
      </c>
      <c r="E25" s="116">
        <v>10000</v>
      </c>
      <c r="F25" s="115">
        <v>0.42</v>
      </c>
      <c r="G25" s="115">
        <v>0.44800000000000001</v>
      </c>
      <c r="H25" s="118">
        <f t="shared" si="2"/>
        <v>0.434</v>
      </c>
      <c r="I25" s="118">
        <f t="shared" ca="1" si="5"/>
        <v>1.5199999999999998</v>
      </c>
      <c r="J25" s="118">
        <f t="shared" ca="1" si="6"/>
        <v>1.744</v>
      </c>
      <c r="K25" s="123">
        <f t="shared" ca="1" si="4"/>
        <v>6.9342084348616315E-2</v>
      </c>
      <c r="L25" s="115">
        <v>622</v>
      </c>
      <c r="M25" s="91">
        <v>0.98</v>
      </c>
      <c r="N25" s="118">
        <f ca="1">1000*I25/L25</f>
        <v>2.4437299035369771</v>
      </c>
      <c r="O25" s="118">
        <f t="shared" ca="1" si="3"/>
        <v>2.8038585209003215</v>
      </c>
      <c r="P25" s="22"/>
    </row>
    <row r="26" spans="1:16" ht="25.5" x14ac:dyDescent="0.25">
      <c r="A26" s="126"/>
      <c r="B26" s="115">
        <v>2</v>
      </c>
      <c r="C26" s="115" t="s">
        <v>19</v>
      </c>
      <c r="D26" s="116" t="s">
        <v>18</v>
      </c>
      <c r="E26" s="116">
        <v>10000</v>
      </c>
      <c r="F26" s="115">
        <v>0.751</v>
      </c>
      <c r="G26" s="115">
        <v>0.71399999999999997</v>
      </c>
      <c r="H26" s="118">
        <f t="shared" si="2"/>
        <v>0.73249999999999993</v>
      </c>
      <c r="I26" s="118">
        <f t="shared" ca="1" si="5"/>
        <v>4.1680000000000001</v>
      </c>
      <c r="J26" s="118">
        <f t="shared" ca="1" si="6"/>
        <v>3.8719999999999999</v>
      </c>
      <c r="K26" s="123">
        <f t="shared" ca="1" si="4"/>
        <v>0.14886986944363784</v>
      </c>
      <c r="L26" s="115">
        <v>1440</v>
      </c>
      <c r="M26" s="91">
        <v>0.98</v>
      </c>
      <c r="N26" s="118">
        <f ca="1">1000*I26/L26</f>
        <v>2.8944444444444444</v>
      </c>
      <c r="O26" s="118">
        <f t="shared" ca="1" si="3"/>
        <v>2.6888888888888891</v>
      </c>
      <c r="P26" s="22"/>
    </row>
    <row r="27" spans="1:16" ht="25.5" x14ac:dyDescent="0.25">
      <c r="A27" s="126"/>
      <c r="B27" s="115">
        <v>3</v>
      </c>
      <c r="C27" s="115" t="s">
        <v>19</v>
      </c>
      <c r="D27" s="116" t="s">
        <v>18</v>
      </c>
      <c r="E27" s="116">
        <v>10000</v>
      </c>
      <c r="F27" s="115">
        <v>1.1839999999999999</v>
      </c>
      <c r="G27" s="115">
        <v>0.80300000000000005</v>
      </c>
      <c r="H27" s="118">
        <f>AVERAGE(F27:G27)-$H$17</f>
        <v>0.99350000000000005</v>
      </c>
      <c r="I27" s="118">
        <f t="shared" ca="1" si="5"/>
        <v>7.6319999999999997</v>
      </c>
      <c r="J27" s="118">
        <f t="shared" ca="1" si="6"/>
        <v>4.5840000000000005</v>
      </c>
      <c r="K27" s="123">
        <f ca="1">I27*_xlfn.STDEV.S(F27:G27)/AVERAGE(F27:G27)</f>
        <v>2.0695716572521281</v>
      </c>
      <c r="L27" s="89">
        <v>1740</v>
      </c>
      <c r="M27" s="91">
        <v>0.97</v>
      </c>
      <c r="N27" s="118">
        <f ca="1">1000*I27/L27</f>
        <v>4.386206896551724</v>
      </c>
      <c r="O27" s="118">
        <f t="shared" ca="1" si="3"/>
        <v>2.63448275862069</v>
      </c>
      <c r="P27" s="22"/>
    </row>
    <row r="28" spans="1:16" ht="25.5" x14ac:dyDescent="0.25">
      <c r="A28" s="126"/>
      <c r="B28" s="115">
        <v>4</v>
      </c>
      <c r="C28" s="115" t="s">
        <v>19</v>
      </c>
      <c r="D28" s="116" t="s">
        <v>18</v>
      </c>
      <c r="E28" s="116">
        <v>10000</v>
      </c>
      <c r="F28" s="115">
        <v>1.429</v>
      </c>
      <c r="G28" s="115">
        <v>1.375</v>
      </c>
      <c r="H28" s="118">
        <f t="shared" si="2"/>
        <v>1.4020000000000001</v>
      </c>
      <c r="I28" s="118">
        <f t="shared" ca="1" si="5"/>
        <v>9.5920000000000005</v>
      </c>
      <c r="J28" s="118">
        <f t="shared" ca="1" si="6"/>
        <v>9.16</v>
      </c>
      <c r="K28" s="123">
        <f t="shared" ca="1" si="4"/>
        <v>0.26124014638918258</v>
      </c>
      <c r="L28" s="115">
        <v>3140</v>
      </c>
      <c r="M28" s="91">
        <v>0.96</v>
      </c>
      <c r="N28" s="118">
        <f ca="1">1000*I28/L28</f>
        <v>3.0547770700636945</v>
      </c>
      <c r="O28" s="118">
        <f t="shared" ca="1" si="3"/>
        <v>2.9171974522292992</v>
      </c>
      <c r="P28" s="22"/>
    </row>
    <row r="29" spans="1:16" x14ac:dyDescent="0.25">
      <c r="A29" s="126"/>
      <c r="B29" s="89"/>
      <c r="C29" s="89"/>
      <c r="D29" s="89"/>
      <c r="E29" s="89"/>
      <c r="F29" s="115"/>
      <c r="G29" s="115"/>
      <c r="H29" s="118"/>
      <c r="I29" s="118"/>
      <c r="J29" s="118"/>
      <c r="K29" s="123"/>
      <c r="L29" s="89"/>
      <c r="M29" s="89"/>
      <c r="N29" s="89"/>
      <c r="O29" s="118"/>
      <c r="P29" s="22"/>
    </row>
    <row r="30" spans="1:16" ht="25.5" x14ac:dyDescent="0.25">
      <c r="A30" s="126"/>
      <c r="B30" s="115">
        <v>0</v>
      </c>
      <c r="C30" s="115" t="s">
        <v>20</v>
      </c>
      <c r="D30" s="116" t="s">
        <v>18</v>
      </c>
      <c r="E30" s="116">
        <v>10000</v>
      </c>
      <c r="F30" s="115">
        <v>0.124</v>
      </c>
      <c r="G30" s="115">
        <v>0.13</v>
      </c>
      <c r="H30" s="118">
        <f t="shared" si="2"/>
        <v>0.127</v>
      </c>
      <c r="I30" s="118">
        <f t="shared" ca="1" si="5"/>
        <v>-0.84799999999999998</v>
      </c>
      <c r="J30" s="118">
        <f t="shared" ca="1" si="6"/>
        <v>-0.8</v>
      </c>
      <c r="K30" s="123">
        <f t="shared" ca="1" si="4"/>
        <v>-2.8328813406906749E-2</v>
      </c>
      <c r="L30" s="115">
        <v>353</v>
      </c>
      <c r="M30" s="91">
        <v>0.94</v>
      </c>
      <c r="N30" s="118">
        <f ca="1">1000*I30/L30</f>
        <v>-2.4022662889518416</v>
      </c>
      <c r="O30" s="118">
        <f t="shared" ca="1" si="3"/>
        <v>-2.2662889518413598</v>
      </c>
      <c r="P30" s="22"/>
    </row>
    <row r="31" spans="1:16" ht="25.5" x14ac:dyDescent="0.25">
      <c r="A31" s="126"/>
      <c r="B31" s="115">
        <v>1</v>
      </c>
      <c r="C31" s="115" t="s">
        <v>20</v>
      </c>
      <c r="D31" s="116" t="s">
        <v>18</v>
      </c>
      <c r="E31" s="116">
        <v>10000</v>
      </c>
      <c r="F31" s="115">
        <v>0.51900000000000002</v>
      </c>
      <c r="G31" s="115">
        <v>0.47899999999999998</v>
      </c>
      <c r="H31" s="118">
        <f t="shared" si="2"/>
        <v>0.499</v>
      </c>
      <c r="I31" s="118">
        <f t="shared" ca="1" si="5"/>
        <v>2.3120000000000003</v>
      </c>
      <c r="J31" s="118">
        <f t="shared" ca="1" si="6"/>
        <v>1.9919999999999995</v>
      </c>
      <c r="K31" s="123">
        <f t="shared" ca="1" si="4"/>
        <v>0.13104856738303</v>
      </c>
      <c r="L31" s="115">
        <v>997</v>
      </c>
      <c r="M31" s="91">
        <v>0.97</v>
      </c>
      <c r="N31" s="118">
        <f ca="1">1000*I31/L31</f>
        <v>2.318956870611836</v>
      </c>
      <c r="O31" s="118">
        <f t="shared" ca="1" si="3"/>
        <v>1.997993981945837</v>
      </c>
      <c r="P31" s="22"/>
    </row>
    <row r="32" spans="1:16" ht="25.5" x14ac:dyDescent="0.25">
      <c r="A32" s="126"/>
      <c r="B32" s="115">
        <v>2</v>
      </c>
      <c r="C32" s="115" t="s">
        <v>20</v>
      </c>
      <c r="D32" s="116" t="s">
        <v>18</v>
      </c>
      <c r="E32" s="116">
        <v>10000</v>
      </c>
      <c r="F32" s="115">
        <v>1.19</v>
      </c>
      <c r="G32" s="115">
        <v>1.19</v>
      </c>
      <c r="H32" s="118">
        <f t="shared" si="2"/>
        <v>1.19</v>
      </c>
      <c r="I32" s="118">
        <f t="shared" ca="1" si="5"/>
        <v>7.68</v>
      </c>
      <c r="J32" s="118">
        <f t="shared" ca="1" si="6"/>
        <v>7.68</v>
      </c>
      <c r="K32" s="123">
        <f t="shared" ca="1" si="4"/>
        <v>0</v>
      </c>
      <c r="L32" s="115">
        <v>1260</v>
      </c>
      <c r="M32" s="91">
        <v>0.97</v>
      </c>
      <c r="N32" s="118">
        <f ca="1">1000*I32/L32</f>
        <v>6.0952380952380949</v>
      </c>
      <c r="O32" s="118">
        <f t="shared" ca="1" si="3"/>
        <v>6.0952380952380949</v>
      </c>
      <c r="P32" s="22"/>
    </row>
    <row r="33" spans="1:16" ht="25.5" x14ac:dyDescent="0.25">
      <c r="A33" s="126"/>
      <c r="B33" s="115">
        <v>3</v>
      </c>
      <c r="C33" s="115" t="s">
        <v>20</v>
      </c>
      <c r="D33" s="116" t="s">
        <v>18</v>
      </c>
      <c r="E33" s="116">
        <v>10000</v>
      </c>
      <c r="F33" s="115">
        <v>1.478</v>
      </c>
      <c r="G33" s="115">
        <v>1.1739999999999999</v>
      </c>
      <c r="H33" s="118">
        <f t="shared" si="2"/>
        <v>1.3260000000000001</v>
      </c>
      <c r="I33" s="118">
        <f t="shared" ca="1" si="5"/>
        <v>9.984</v>
      </c>
      <c r="J33" s="118">
        <f t="shared" ca="1" si="6"/>
        <v>7.5519999999999996</v>
      </c>
      <c r="K33" s="123">
        <f t="shared" ca="1" si="4"/>
        <v>1.6185258276194594</v>
      </c>
      <c r="L33" s="115">
        <v>1690</v>
      </c>
      <c r="M33" s="91">
        <v>0.96</v>
      </c>
      <c r="N33" s="118">
        <f ca="1">1000*I33/L33</f>
        <v>5.907692307692308</v>
      </c>
      <c r="O33" s="118">
        <f t="shared" ca="1" si="3"/>
        <v>4.4686390532544378</v>
      </c>
      <c r="P33" s="22"/>
    </row>
    <row r="34" spans="1:16" ht="25.5" x14ac:dyDescent="0.25">
      <c r="A34" s="126"/>
      <c r="B34" s="115">
        <v>4</v>
      </c>
      <c r="C34" s="115" t="s">
        <v>20</v>
      </c>
      <c r="D34" s="116" t="s">
        <v>18</v>
      </c>
      <c r="E34" s="116">
        <v>10000</v>
      </c>
      <c r="F34" s="115">
        <v>1.77</v>
      </c>
      <c r="G34" s="115">
        <v>1.7270000000000001</v>
      </c>
      <c r="H34" s="118">
        <f t="shared" si="2"/>
        <v>1.7484999999999999</v>
      </c>
      <c r="I34" s="118">
        <f t="shared" ca="1" si="5"/>
        <v>12.32</v>
      </c>
      <c r="J34" s="118">
        <f t="shared" ca="1" si="6"/>
        <v>11.976000000000003</v>
      </c>
      <c r="K34" s="123">
        <f t="shared" ca="1" si="4"/>
        <v>0.21423899822784376</v>
      </c>
      <c r="L34" s="115">
        <v>3670</v>
      </c>
      <c r="M34" s="91">
        <v>0.95</v>
      </c>
      <c r="N34" s="118">
        <f ca="1">1000*I34/L34</f>
        <v>3.3569482288828336</v>
      </c>
      <c r="O34" s="118">
        <f t="shared" ca="1" si="3"/>
        <v>3.2632152588555865</v>
      </c>
      <c r="P34" s="22"/>
    </row>
    <row r="35" spans="1:16" x14ac:dyDescent="0.25">
      <c r="A35" s="126"/>
      <c r="B35" s="89"/>
      <c r="C35" s="89"/>
      <c r="D35" s="89"/>
      <c r="E35" s="89"/>
      <c r="F35" s="89"/>
      <c r="G35" s="89"/>
      <c r="H35" s="118"/>
      <c r="I35" s="118"/>
      <c r="J35" s="118"/>
      <c r="K35" s="123"/>
      <c r="L35" s="89"/>
      <c r="M35" s="89"/>
      <c r="N35" s="89"/>
      <c r="O35" s="118"/>
      <c r="P35" s="22"/>
    </row>
    <row r="36" spans="1:16" ht="25.5" x14ac:dyDescent="0.25">
      <c r="A36" s="126"/>
      <c r="B36" s="115">
        <v>0</v>
      </c>
      <c r="C36" s="115" t="s">
        <v>21</v>
      </c>
      <c r="D36" s="116" t="s">
        <v>18</v>
      </c>
      <c r="E36" s="116">
        <v>10000</v>
      </c>
      <c r="F36" s="115">
        <v>0.125</v>
      </c>
      <c r="G36" s="115">
        <v>0.14199999999999999</v>
      </c>
      <c r="H36" s="118">
        <f t="shared" si="2"/>
        <v>0.13350000000000001</v>
      </c>
      <c r="I36" s="118">
        <f t="shared" ca="1" si="5"/>
        <v>-0.84</v>
      </c>
      <c r="J36" s="118">
        <f t="shared" ca="1" si="6"/>
        <v>-0.70400000000000018</v>
      </c>
      <c r="K36" s="123">
        <f t="shared" ca="1" si="4"/>
        <v>-7.5636590526920525E-2</v>
      </c>
      <c r="L36" s="115">
        <v>410</v>
      </c>
      <c r="M36" s="91">
        <v>0.95</v>
      </c>
      <c r="N36" s="118">
        <f ca="1">1000*I36/L36</f>
        <v>-2.0487804878048781</v>
      </c>
      <c r="O36" s="118">
        <f t="shared" ca="1" si="3"/>
        <v>-1.717073170731708</v>
      </c>
      <c r="P36" s="22"/>
    </row>
    <row r="37" spans="1:16" ht="25.5" x14ac:dyDescent="0.25">
      <c r="A37" s="126"/>
      <c r="B37" s="115">
        <v>1</v>
      </c>
      <c r="C37" s="115" t="s">
        <v>21</v>
      </c>
      <c r="D37" s="116" t="s">
        <v>18</v>
      </c>
      <c r="E37" s="116">
        <v>10000</v>
      </c>
      <c r="F37" s="115">
        <v>0.25</v>
      </c>
      <c r="G37" s="115">
        <v>0.30099999999999999</v>
      </c>
      <c r="H37" s="118">
        <f t="shared" si="2"/>
        <v>0.27549999999999997</v>
      </c>
      <c r="I37" s="118">
        <f t="shared" ca="1" si="5"/>
        <v>0.15999999999999992</v>
      </c>
      <c r="J37" s="118">
        <f t="shared" ca="1" si="6"/>
        <v>0.56799999999999973</v>
      </c>
      <c r="K37" s="123">
        <f t="shared" ca="1" si="4"/>
        <v>2.094370720320227E-2</v>
      </c>
      <c r="L37" s="115">
        <v>915</v>
      </c>
      <c r="M37" s="91">
        <v>0.98</v>
      </c>
      <c r="N37" s="118">
        <f ca="1">1000*I37/L37</f>
        <v>0.17486338797814199</v>
      </c>
      <c r="O37" s="118">
        <f t="shared" ca="1" si="3"/>
        <v>0.62076502732240413</v>
      </c>
      <c r="P37" s="22"/>
    </row>
    <row r="38" spans="1:16" ht="25.5" x14ac:dyDescent="0.25">
      <c r="A38" s="126"/>
      <c r="B38" s="115">
        <v>2</v>
      </c>
      <c r="C38" s="115" t="s">
        <v>21</v>
      </c>
      <c r="D38" s="116" t="s">
        <v>18</v>
      </c>
      <c r="E38" s="116">
        <v>10000</v>
      </c>
      <c r="F38" s="115">
        <v>0.61899999999999999</v>
      </c>
      <c r="G38" s="115">
        <v>0.621</v>
      </c>
      <c r="H38" s="118">
        <f t="shared" si="2"/>
        <v>0.62</v>
      </c>
      <c r="I38" s="118">
        <f t="shared" ca="1" si="5"/>
        <v>3.1120000000000001</v>
      </c>
      <c r="J38" s="118">
        <f t="shared" ca="1" si="6"/>
        <v>3.1280000000000001</v>
      </c>
      <c r="K38" s="123">
        <f t="shared" ca="1" si="4"/>
        <v>7.0984396872662515E-3</v>
      </c>
      <c r="L38" s="115">
        <v>1920</v>
      </c>
      <c r="M38" s="91">
        <v>0.99</v>
      </c>
      <c r="N38" s="118">
        <f ca="1">1000*I38/L38</f>
        <v>1.6208333333333333</v>
      </c>
      <c r="O38" s="118">
        <f t="shared" ca="1" si="3"/>
        <v>1.6291666666666667</v>
      </c>
      <c r="P38" s="22"/>
    </row>
    <row r="39" spans="1:16" ht="25.5" x14ac:dyDescent="0.25">
      <c r="A39" s="126"/>
      <c r="B39" s="115">
        <v>3</v>
      </c>
      <c r="C39" s="115" t="s">
        <v>21</v>
      </c>
      <c r="D39" s="116" t="s">
        <v>18</v>
      </c>
      <c r="E39" s="116">
        <v>10000</v>
      </c>
      <c r="F39" s="115">
        <v>1.3819999999999999</v>
      </c>
      <c r="G39" s="115">
        <v>1.3069999999999999</v>
      </c>
      <c r="H39" s="118">
        <f t="shared" si="2"/>
        <v>1.3445</v>
      </c>
      <c r="I39" s="118">
        <f t="shared" ca="1" si="5"/>
        <v>9.2159999999999993</v>
      </c>
      <c r="J39" s="118">
        <f t="shared" ca="1" si="6"/>
        <v>8.6159999999999997</v>
      </c>
      <c r="K39" s="123">
        <f t="shared" ca="1" si="4"/>
        <v>0.36351967806332558</v>
      </c>
      <c r="L39" s="89">
        <v>3230</v>
      </c>
      <c r="M39" s="91">
        <v>0.98</v>
      </c>
      <c r="N39" s="118">
        <f ca="1">1000*I39/L39</f>
        <v>2.8532507739938082</v>
      </c>
      <c r="O39" s="118">
        <f t="shared" ca="1" si="3"/>
        <v>2.6674922600619193</v>
      </c>
      <c r="P39" s="22"/>
    </row>
    <row r="40" spans="1:16" ht="25.5" x14ac:dyDescent="0.25">
      <c r="A40" s="126"/>
      <c r="B40" s="115">
        <v>4</v>
      </c>
      <c r="C40" s="115" t="s">
        <v>21</v>
      </c>
      <c r="D40" s="116" t="s">
        <v>18</v>
      </c>
      <c r="E40" s="116">
        <v>10000</v>
      </c>
      <c r="F40" s="115">
        <v>1.5860000000000001</v>
      </c>
      <c r="G40" s="115">
        <v>1.5940000000000001</v>
      </c>
      <c r="H40" s="118">
        <f t="shared" si="2"/>
        <v>1.59</v>
      </c>
      <c r="I40" s="118">
        <f t="shared" ca="1" si="5"/>
        <v>10.848000000000003</v>
      </c>
      <c r="J40" s="118">
        <f t="shared" ca="1" si="6"/>
        <v>10.912000000000003</v>
      </c>
      <c r="K40" s="123">
        <f t="shared" ca="1" si="4"/>
        <v>3.859468861540466E-2</v>
      </c>
      <c r="L40" s="115">
        <v>3730</v>
      </c>
      <c r="M40" s="91">
        <v>0.95</v>
      </c>
      <c r="N40" s="118">
        <f ca="1">1000*I40/L40</f>
        <v>2.9083109919571051</v>
      </c>
      <c r="O40" s="118">
        <f t="shared" ca="1" si="3"/>
        <v>2.925469168900805</v>
      </c>
      <c r="P40" s="22"/>
    </row>
    <row r="41" spans="1:16" x14ac:dyDescent="0.25"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N35"/>
  <sheetViews>
    <sheetView workbookViewId="0">
      <selection activeCell="G12" sqref="G12:J12"/>
    </sheetView>
  </sheetViews>
  <sheetFormatPr defaultRowHeight="15" x14ac:dyDescent="0.25"/>
  <sheetData>
    <row r="2" spans="3:14" ht="38.25" x14ac:dyDescent="0.25">
      <c r="C2" s="59" t="s">
        <v>0</v>
      </c>
      <c r="D2" s="59" t="s">
        <v>1</v>
      </c>
      <c r="E2" s="59" t="s">
        <v>2</v>
      </c>
      <c r="F2" s="59" t="s">
        <v>3</v>
      </c>
      <c r="G2" s="58" t="s">
        <v>4</v>
      </c>
      <c r="H2" s="60"/>
      <c r="I2" s="60"/>
      <c r="J2" s="60"/>
      <c r="K2" s="60"/>
      <c r="L2" s="60"/>
      <c r="M2" s="60"/>
      <c r="N2" s="60"/>
    </row>
    <row r="3" spans="3:14" x14ac:dyDescent="0.25">
      <c r="C3" s="61">
        <v>50</v>
      </c>
      <c r="D3" s="67">
        <v>1.61</v>
      </c>
      <c r="E3" s="67">
        <v>1.5029999999999999</v>
      </c>
      <c r="F3" s="62">
        <v>1.4984999999999999</v>
      </c>
      <c r="G3" s="63">
        <v>4.8609332211346439E-2</v>
      </c>
      <c r="H3" s="60"/>
      <c r="I3" s="60"/>
      <c r="J3" s="60"/>
      <c r="K3" s="60"/>
      <c r="L3" s="60"/>
      <c r="M3" s="60"/>
      <c r="N3" s="60"/>
    </row>
    <row r="4" spans="3:14" x14ac:dyDescent="0.25">
      <c r="C4" s="61">
        <v>25</v>
      </c>
      <c r="D4" s="67">
        <v>0.871</v>
      </c>
      <c r="E4" s="67">
        <v>0.82099999999999995</v>
      </c>
      <c r="F4" s="62">
        <v>0.78800000000000003</v>
      </c>
      <c r="G4" s="63">
        <v>4.1791180921190794E-2</v>
      </c>
      <c r="H4" s="60"/>
      <c r="I4" s="60"/>
      <c r="J4" s="60"/>
      <c r="K4" s="60"/>
      <c r="L4" s="60"/>
      <c r="M4" s="60"/>
      <c r="N4" s="60"/>
    </row>
    <row r="5" spans="3:14" x14ac:dyDescent="0.25">
      <c r="C5" s="61">
        <v>12.5</v>
      </c>
      <c r="D5" s="67">
        <v>0.49199999999999999</v>
      </c>
      <c r="E5" s="67">
        <v>0.42699999999999999</v>
      </c>
      <c r="F5" s="62">
        <v>0.40150000000000002</v>
      </c>
      <c r="G5" s="63">
        <v>0.1000259864572918</v>
      </c>
      <c r="H5" s="60"/>
      <c r="I5" s="60"/>
      <c r="J5" s="60"/>
      <c r="K5" s="60"/>
      <c r="L5" s="60"/>
      <c r="M5" s="60"/>
      <c r="N5" s="60"/>
    </row>
    <row r="6" spans="3:14" x14ac:dyDescent="0.25">
      <c r="C6" s="61">
        <v>6.25</v>
      </c>
      <c r="D6" s="67">
        <v>0.254</v>
      </c>
      <c r="E6" s="67">
        <v>0.24299999999999999</v>
      </c>
      <c r="F6" s="62">
        <v>0.1905</v>
      </c>
      <c r="G6" s="63">
        <v>3.1300501380491064E-2</v>
      </c>
      <c r="H6" s="60"/>
      <c r="I6" s="60"/>
      <c r="J6" s="60"/>
      <c r="K6" s="60"/>
      <c r="L6" s="60"/>
      <c r="M6" s="60"/>
      <c r="N6" s="60"/>
    </row>
    <row r="7" spans="3:14" x14ac:dyDescent="0.25">
      <c r="C7" s="61">
        <v>3.125</v>
      </c>
      <c r="D7" s="67">
        <v>0.17299999999999999</v>
      </c>
      <c r="E7" s="67">
        <v>0.161</v>
      </c>
      <c r="F7" s="62">
        <v>0.10899999999999999</v>
      </c>
      <c r="G7" s="63">
        <v>5.0810068109212923E-2</v>
      </c>
      <c r="H7" s="60"/>
      <c r="I7" s="60"/>
      <c r="J7" s="60"/>
      <c r="K7" s="60"/>
      <c r="L7" s="60"/>
      <c r="M7" s="60"/>
      <c r="N7" s="60"/>
    </row>
    <row r="8" spans="3:14" x14ac:dyDescent="0.25">
      <c r="C8" s="61">
        <v>1.5625</v>
      </c>
      <c r="D8" s="67">
        <v>0.11700000000000001</v>
      </c>
      <c r="E8" s="67">
        <v>0.129</v>
      </c>
      <c r="F8" s="62">
        <v>6.5000000000000002E-2</v>
      </c>
      <c r="G8" s="63">
        <v>6.8986027432833885E-2</v>
      </c>
      <c r="H8" s="60"/>
      <c r="I8" s="60"/>
      <c r="J8" s="60"/>
      <c r="K8" s="60"/>
      <c r="L8" s="60"/>
      <c r="M8" s="60"/>
      <c r="N8" s="60"/>
    </row>
    <row r="9" spans="3:14" x14ac:dyDescent="0.25">
      <c r="C9" s="67"/>
      <c r="D9" s="67"/>
      <c r="E9" s="67"/>
      <c r="F9" s="62"/>
      <c r="G9" s="67"/>
      <c r="H9" s="60"/>
      <c r="I9" s="60"/>
      <c r="J9" s="60"/>
      <c r="K9" s="60"/>
      <c r="L9" s="60"/>
      <c r="M9" s="60"/>
      <c r="N9" s="60"/>
    </row>
    <row r="10" spans="3:14" x14ac:dyDescent="0.25">
      <c r="C10" s="67"/>
      <c r="D10" s="67">
        <v>0.06</v>
      </c>
      <c r="E10" s="67">
        <v>5.6000000000000001E-2</v>
      </c>
      <c r="F10" s="62">
        <v>5.7999999999999996E-2</v>
      </c>
      <c r="G10" s="67"/>
      <c r="H10" s="60"/>
      <c r="I10" s="60"/>
      <c r="J10" s="60"/>
      <c r="K10" s="60"/>
      <c r="L10" s="60"/>
      <c r="M10" s="60"/>
      <c r="N10" s="60"/>
    </row>
    <row r="12" spans="3:14" x14ac:dyDescent="0.25">
      <c r="C12" s="60"/>
      <c r="D12" s="60"/>
      <c r="E12" s="60"/>
      <c r="F12" s="60"/>
      <c r="G12" s="148"/>
      <c r="H12" s="148">
        <v>2.98E-2</v>
      </c>
      <c r="I12" s="149">
        <v>1.9699999999999999E-2</v>
      </c>
      <c r="J12" s="148"/>
      <c r="K12" s="60"/>
      <c r="L12" s="60"/>
      <c r="M12" s="60"/>
      <c r="N12" s="60"/>
    </row>
    <row r="14" spans="3:14" x14ac:dyDescent="0.25">
      <c r="C14" s="60"/>
      <c r="D14" s="60"/>
      <c r="E14" s="64"/>
      <c r="F14" s="65"/>
      <c r="G14" s="65"/>
      <c r="H14" s="65"/>
      <c r="I14" s="65"/>
      <c r="J14" s="65"/>
      <c r="K14" s="65"/>
      <c r="L14" s="66"/>
      <c r="M14" s="66"/>
      <c r="N14" s="66"/>
    </row>
    <row r="16" spans="3:14" ht="51" x14ac:dyDescent="0.25">
      <c r="C16" s="60"/>
      <c r="D16" s="59" t="s">
        <v>6</v>
      </c>
      <c r="E16" s="59" t="s">
        <v>8</v>
      </c>
      <c r="F16" s="59" t="s">
        <v>9</v>
      </c>
      <c r="G16" s="59" t="s">
        <v>10</v>
      </c>
      <c r="H16" s="68" t="s">
        <v>59</v>
      </c>
      <c r="I16" s="68" t="s">
        <v>59</v>
      </c>
      <c r="J16" s="68" t="s">
        <v>23</v>
      </c>
      <c r="K16" s="68" t="s">
        <v>60</v>
      </c>
      <c r="L16" s="69" t="s">
        <v>14</v>
      </c>
      <c r="M16" s="59" t="s">
        <v>16</v>
      </c>
      <c r="N16" s="68" t="s">
        <v>23</v>
      </c>
    </row>
    <row r="17" spans="4:14" x14ac:dyDescent="0.25">
      <c r="D17" s="67" t="s">
        <v>25</v>
      </c>
      <c r="E17" s="67">
        <v>200</v>
      </c>
      <c r="F17" s="62">
        <v>0.17</v>
      </c>
      <c r="G17" s="62">
        <v>0.16900000000000001</v>
      </c>
      <c r="H17" s="71">
        <v>1.1399999999999999</v>
      </c>
      <c r="I17" s="71">
        <v>1.1299999999999999</v>
      </c>
      <c r="J17" s="71">
        <v>0</v>
      </c>
      <c r="K17" s="70">
        <v>0</v>
      </c>
      <c r="L17" s="67">
        <v>5085</v>
      </c>
      <c r="M17" s="71">
        <v>0.22369161100000001</v>
      </c>
      <c r="N17" s="62">
        <v>1.0614649999999999E-3</v>
      </c>
    </row>
    <row r="18" spans="4:14" x14ac:dyDescent="0.25">
      <c r="D18" s="67" t="s">
        <v>26</v>
      </c>
      <c r="E18" s="67">
        <v>200</v>
      </c>
      <c r="F18" s="62">
        <v>0.23100000000000001</v>
      </c>
      <c r="G18" s="62">
        <v>0.24299999999999999</v>
      </c>
      <c r="H18" s="71">
        <v>1.55</v>
      </c>
      <c r="I18" s="71">
        <v>1.63</v>
      </c>
      <c r="J18" s="71">
        <v>0.06</v>
      </c>
      <c r="K18" s="70">
        <v>0.04</v>
      </c>
      <c r="L18" s="67">
        <v>5080</v>
      </c>
      <c r="M18" s="71">
        <v>0.31308018700000001</v>
      </c>
      <c r="N18" s="71">
        <v>1.7827596000000001E-2</v>
      </c>
    </row>
    <row r="19" spans="4:14" x14ac:dyDescent="0.25">
      <c r="D19" s="67" t="s">
        <v>27</v>
      </c>
      <c r="E19" s="67">
        <v>200</v>
      </c>
      <c r="F19" s="62">
        <v>0.30499999999999999</v>
      </c>
      <c r="G19" s="62">
        <v>0.308</v>
      </c>
      <c r="H19" s="71">
        <v>2.0499999999999998</v>
      </c>
      <c r="I19" s="71">
        <v>2.0699999999999998</v>
      </c>
      <c r="J19" s="71">
        <v>0.01</v>
      </c>
      <c r="K19" s="70">
        <v>0.01</v>
      </c>
      <c r="L19" s="67">
        <v>2510</v>
      </c>
      <c r="M19" s="71">
        <v>0.81945990499999999</v>
      </c>
      <c r="N19" s="71">
        <v>1.1665541999999999E-2</v>
      </c>
    </row>
    <row r="20" spans="4:14" x14ac:dyDescent="0.25">
      <c r="D20" s="67" t="s">
        <v>28</v>
      </c>
      <c r="E20" s="67">
        <v>200</v>
      </c>
      <c r="F20" s="62">
        <v>0.19600000000000001</v>
      </c>
      <c r="G20" s="62">
        <v>0.21099999999999999</v>
      </c>
      <c r="H20" s="71">
        <v>1.32</v>
      </c>
      <c r="I20" s="71">
        <v>1.42</v>
      </c>
      <c r="J20" s="71">
        <v>7.0000000000000007E-2</v>
      </c>
      <c r="K20" s="70">
        <v>0.05</v>
      </c>
      <c r="L20" s="67">
        <v>6600</v>
      </c>
      <c r="M20" s="71">
        <v>0.20691474000000001</v>
      </c>
      <c r="N20" s="71">
        <v>1.4727825999999999E-2</v>
      </c>
    </row>
    <row r="21" spans="4:14" x14ac:dyDescent="0.25">
      <c r="D21" s="67"/>
      <c r="E21" s="67"/>
      <c r="F21" s="62"/>
      <c r="G21" s="62"/>
      <c r="H21" s="71"/>
      <c r="I21" s="71"/>
      <c r="J21" s="71"/>
      <c r="K21" s="67"/>
      <c r="L21" s="67"/>
      <c r="M21" s="71"/>
      <c r="N21" s="71"/>
    </row>
    <row r="22" spans="4:14" x14ac:dyDescent="0.25">
      <c r="D22" s="67" t="s">
        <v>36</v>
      </c>
      <c r="E22" s="67">
        <v>200</v>
      </c>
      <c r="F22" s="62">
        <v>0.46800000000000003</v>
      </c>
      <c r="G22" s="62">
        <v>0.45500000000000002</v>
      </c>
      <c r="H22" s="71">
        <v>3.14</v>
      </c>
      <c r="I22" s="71">
        <v>3.05</v>
      </c>
      <c r="J22" s="71">
        <v>0.06</v>
      </c>
      <c r="K22" s="70">
        <v>0.02</v>
      </c>
      <c r="L22" s="67">
        <v>4590</v>
      </c>
      <c r="M22" s="71">
        <v>0.67472992399999998</v>
      </c>
      <c r="N22" s="71">
        <v>4.1622606999999999E-2</v>
      </c>
    </row>
    <row r="23" spans="4:14" x14ac:dyDescent="0.25">
      <c r="D23" s="67" t="s">
        <v>37</v>
      </c>
      <c r="E23" s="67">
        <v>200</v>
      </c>
      <c r="F23" s="62">
        <v>0.439</v>
      </c>
      <c r="G23" s="62">
        <v>0.41699999999999998</v>
      </c>
      <c r="H23" s="71">
        <v>2.95</v>
      </c>
      <c r="I23" s="71">
        <v>2.8</v>
      </c>
      <c r="J23" s="71">
        <v>0.1</v>
      </c>
      <c r="K23" s="70">
        <v>0.04</v>
      </c>
      <c r="L23" s="67">
        <v>5300</v>
      </c>
      <c r="M23" s="71">
        <v>0.54192458099999996</v>
      </c>
      <c r="N23" s="71">
        <v>5.6574078E-2</v>
      </c>
    </row>
    <row r="24" spans="4:14" x14ac:dyDescent="0.25">
      <c r="D24" s="67" t="s">
        <v>38</v>
      </c>
      <c r="E24" s="67">
        <v>200</v>
      </c>
      <c r="F24" s="62">
        <v>0.39400000000000002</v>
      </c>
      <c r="G24" s="62">
        <v>0.41199999999999998</v>
      </c>
      <c r="H24" s="71">
        <v>2.64</v>
      </c>
      <c r="I24" s="71">
        <v>2.76</v>
      </c>
      <c r="J24" s="71">
        <v>0.09</v>
      </c>
      <c r="K24" s="70">
        <v>0.03</v>
      </c>
      <c r="L24" s="67">
        <v>5650</v>
      </c>
      <c r="M24" s="71">
        <v>0.47866045600000001</v>
      </c>
      <c r="N24" s="71">
        <v>4.0884246999999999E-2</v>
      </c>
    </row>
    <row r="25" spans="4:14" x14ac:dyDescent="0.25">
      <c r="D25" s="67" t="s">
        <v>39</v>
      </c>
      <c r="E25" s="67">
        <v>200</v>
      </c>
      <c r="F25" s="62">
        <v>0.44700000000000001</v>
      </c>
      <c r="G25" s="62">
        <v>0.45700000000000002</v>
      </c>
      <c r="H25" s="71">
        <v>3</v>
      </c>
      <c r="I25" s="71">
        <v>3.07</v>
      </c>
      <c r="J25" s="71">
        <v>0.05</v>
      </c>
      <c r="K25" s="70">
        <v>0.02</v>
      </c>
      <c r="L25" s="67">
        <v>5710</v>
      </c>
      <c r="M25" s="71">
        <v>0.53121860600000004</v>
      </c>
      <c r="N25" s="71">
        <v>2.5207468E-2</v>
      </c>
    </row>
    <row r="26" spans="4:14" x14ac:dyDescent="0.25">
      <c r="D26" s="67"/>
      <c r="E26" s="67"/>
      <c r="F26" s="62"/>
      <c r="G26" s="62"/>
      <c r="H26" s="71"/>
      <c r="I26" s="71"/>
      <c r="J26" s="71"/>
      <c r="K26" s="67"/>
      <c r="L26" s="67"/>
      <c r="M26" s="71"/>
      <c r="N26" s="71"/>
    </row>
    <row r="27" spans="4:14" x14ac:dyDescent="0.25">
      <c r="D27" s="67" t="s">
        <v>31</v>
      </c>
      <c r="E27" s="67">
        <v>200</v>
      </c>
      <c r="F27" s="62">
        <v>0.89600000000000002</v>
      </c>
      <c r="G27" s="62">
        <v>0.873</v>
      </c>
      <c r="H27" s="71">
        <v>6.01</v>
      </c>
      <c r="I27" s="71">
        <v>5.86</v>
      </c>
      <c r="J27" s="71">
        <v>0.11</v>
      </c>
      <c r="K27" s="70">
        <v>0.02</v>
      </c>
      <c r="L27" s="67">
        <v>6105</v>
      </c>
      <c r="M27" s="71">
        <v>0.97226157099999999</v>
      </c>
      <c r="N27" s="71">
        <v>0.10611258899999999</v>
      </c>
    </row>
    <row r="28" spans="4:14" x14ac:dyDescent="0.25">
      <c r="D28" s="67" t="s">
        <v>32</v>
      </c>
      <c r="E28" s="67">
        <v>200</v>
      </c>
      <c r="F28" s="62">
        <v>0.498</v>
      </c>
      <c r="G28" s="62">
        <v>0.47899999999999998</v>
      </c>
      <c r="H28" s="71">
        <v>3.34</v>
      </c>
      <c r="I28" s="71">
        <v>3.21</v>
      </c>
      <c r="J28" s="71">
        <v>0.09</v>
      </c>
      <c r="K28" s="70">
        <v>0.03</v>
      </c>
      <c r="L28" s="67">
        <v>5470</v>
      </c>
      <c r="M28" s="71">
        <v>0.59930540300000001</v>
      </c>
      <c r="N28" s="71">
        <v>5.4032834000000002E-2</v>
      </c>
    </row>
    <row r="29" spans="4:14" x14ac:dyDescent="0.25">
      <c r="D29" s="67" t="s">
        <v>33</v>
      </c>
      <c r="E29" s="67">
        <v>200</v>
      </c>
      <c r="F29" s="62">
        <v>0.30599999999999999</v>
      </c>
      <c r="G29" s="62">
        <v>0.30099999999999999</v>
      </c>
      <c r="H29" s="71">
        <v>2.0499999999999998</v>
      </c>
      <c r="I29" s="71">
        <v>2.02</v>
      </c>
      <c r="J29" s="71">
        <v>0.02</v>
      </c>
      <c r="K29" s="70">
        <v>0.01</v>
      </c>
      <c r="L29" s="67">
        <v>5455</v>
      </c>
      <c r="M29" s="71">
        <v>0.373366107</v>
      </c>
      <c r="N29" s="71">
        <v>8.8585130000000002E-3</v>
      </c>
    </row>
    <row r="30" spans="4:14" x14ac:dyDescent="0.25">
      <c r="D30" s="67" t="s">
        <v>34</v>
      </c>
      <c r="E30" s="67">
        <v>200</v>
      </c>
      <c r="F30" s="62">
        <v>0.373</v>
      </c>
      <c r="G30" s="62">
        <v>0.379</v>
      </c>
      <c r="H30" s="71">
        <v>2.5</v>
      </c>
      <c r="I30" s="71">
        <v>2.54</v>
      </c>
      <c r="J30" s="71">
        <v>0.03</v>
      </c>
      <c r="K30" s="70">
        <v>0.01</v>
      </c>
      <c r="L30" s="67">
        <v>6635</v>
      </c>
      <c r="M30" s="71">
        <v>0.38029259500000001</v>
      </c>
      <c r="N30" s="71">
        <v>1.0827422E-2</v>
      </c>
    </row>
    <row r="31" spans="4:14" x14ac:dyDescent="0.25">
      <c r="D31" s="67"/>
      <c r="E31" s="67"/>
      <c r="F31" s="62"/>
      <c r="G31" s="62"/>
      <c r="H31" s="71"/>
      <c r="I31" s="71"/>
      <c r="J31" s="71"/>
      <c r="K31" s="67"/>
      <c r="L31" s="67"/>
      <c r="M31" s="71"/>
      <c r="N31" s="71"/>
    </row>
    <row r="32" spans="4:14" x14ac:dyDescent="0.25">
      <c r="D32" s="67" t="s">
        <v>17</v>
      </c>
      <c r="E32" s="67">
        <v>200</v>
      </c>
      <c r="F32" s="62">
        <v>0.47599999999999998</v>
      </c>
      <c r="G32" s="62">
        <v>0.45400000000000001</v>
      </c>
      <c r="H32" s="71">
        <v>3.19</v>
      </c>
      <c r="I32" s="71">
        <v>3.05</v>
      </c>
      <c r="J32" s="71">
        <v>0.1</v>
      </c>
      <c r="K32" s="70">
        <v>0.03</v>
      </c>
      <c r="L32" s="67">
        <v>3520</v>
      </c>
      <c r="M32" s="71">
        <v>0.88650510500000002</v>
      </c>
      <c r="N32" s="71">
        <v>9.2546474000000004E-2</v>
      </c>
    </row>
    <row r="33" spans="4:14" x14ac:dyDescent="0.25">
      <c r="D33" s="67" t="s">
        <v>19</v>
      </c>
      <c r="E33" s="67">
        <v>200</v>
      </c>
      <c r="F33" s="62">
        <v>0.27900000000000003</v>
      </c>
      <c r="G33" s="62">
        <v>0.222</v>
      </c>
      <c r="H33" s="71">
        <v>1.87</v>
      </c>
      <c r="I33" s="71">
        <v>1.49</v>
      </c>
      <c r="J33" s="71">
        <v>0.27</v>
      </c>
      <c r="K33" s="70">
        <v>0.16</v>
      </c>
      <c r="L33" s="67">
        <v>3140</v>
      </c>
      <c r="M33" s="71">
        <v>0.53536383899999995</v>
      </c>
      <c r="N33" s="71">
        <v>0.144803761</v>
      </c>
    </row>
    <row r="34" spans="4:14" x14ac:dyDescent="0.25">
      <c r="D34" s="67" t="s">
        <v>20</v>
      </c>
      <c r="E34" s="67">
        <v>200</v>
      </c>
      <c r="F34" s="62">
        <v>0.30599999999999999</v>
      </c>
      <c r="G34" s="62">
        <v>0.38400000000000001</v>
      </c>
      <c r="H34" s="71">
        <v>2.0499999999999998</v>
      </c>
      <c r="I34" s="71">
        <v>2.58</v>
      </c>
      <c r="J34" s="71">
        <v>0.37</v>
      </c>
      <c r="K34" s="70">
        <v>0.16</v>
      </c>
      <c r="L34" s="67">
        <v>3670</v>
      </c>
      <c r="M34" s="71">
        <v>0.63084691299999995</v>
      </c>
      <c r="N34" s="71">
        <v>0.23349336200000001</v>
      </c>
    </row>
    <row r="35" spans="4:14" x14ac:dyDescent="0.25">
      <c r="D35" s="67" t="s">
        <v>21</v>
      </c>
      <c r="E35" s="67">
        <v>200</v>
      </c>
      <c r="F35" s="62">
        <v>0.27600000000000002</v>
      </c>
      <c r="G35" s="62">
        <v>0.25900000000000001</v>
      </c>
      <c r="H35" s="71">
        <v>1.85</v>
      </c>
      <c r="I35" s="71">
        <v>1.74</v>
      </c>
      <c r="J35" s="71">
        <v>0.08</v>
      </c>
      <c r="K35" s="70">
        <v>0.04</v>
      </c>
      <c r="L35" s="67">
        <v>3730</v>
      </c>
      <c r="M35" s="71">
        <v>0.48126680300000002</v>
      </c>
      <c r="N35" s="71">
        <v>3.8823151E-2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N35"/>
  <sheetViews>
    <sheetView workbookViewId="0">
      <selection activeCell="H11" sqref="H11:J13"/>
    </sheetView>
  </sheetViews>
  <sheetFormatPr defaultRowHeight="15" x14ac:dyDescent="0.25"/>
  <cols>
    <col min="13" max="14" width="9.5703125" bestFit="1" customWidth="1"/>
  </cols>
  <sheetData>
    <row r="2" spans="3:14" ht="38.25" x14ac:dyDescent="0.25">
      <c r="C2" s="59" t="s">
        <v>0</v>
      </c>
      <c r="D2" s="59" t="s">
        <v>1</v>
      </c>
      <c r="E2" s="59" t="s">
        <v>2</v>
      </c>
      <c r="F2" s="59" t="s">
        <v>3</v>
      </c>
      <c r="G2" s="58" t="s">
        <v>4</v>
      </c>
      <c r="H2" s="72"/>
      <c r="I2" s="72"/>
      <c r="J2" s="72"/>
      <c r="K2" s="72"/>
      <c r="L2" s="72"/>
      <c r="M2" s="72"/>
      <c r="N2" s="72"/>
    </row>
    <row r="3" spans="3:14" x14ac:dyDescent="0.25">
      <c r="C3" s="73">
        <v>50</v>
      </c>
      <c r="D3" s="67">
        <v>1.768</v>
      </c>
      <c r="E3" s="67">
        <v>1.708</v>
      </c>
      <c r="F3" s="74">
        <v>1.6724999999999999</v>
      </c>
      <c r="G3" s="75">
        <v>2.4411051134173124E-2</v>
      </c>
      <c r="H3" s="72"/>
      <c r="I3" s="72"/>
      <c r="J3" s="72"/>
      <c r="K3" s="72"/>
      <c r="L3" s="72"/>
      <c r="M3" s="72"/>
      <c r="N3" s="72"/>
    </row>
    <row r="4" spans="3:14" x14ac:dyDescent="0.25">
      <c r="C4" s="73">
        <v>25</v>
      </c>
      <c r="D4" s="67">
        <v>1.077</v>
      </c>
      <c r="E4" s="67">
        <v>1.0760000000000001</v>
      </c>
      <c r="F4" s="74">
        <v>1.0110000000000001</v>
      </c>
      <c r="G4" s="75">
        <v>6.5685720500368759E-4</v>
      </c>
      <c r="H4" s="72"/>
      <c r="I4" s="72"/>
      <c r="J4" s="72"/>
      <c r="K4" s="72"/>
      <c r="L4" s="72"/>
      <c r="M4" s="72"/>
      <c r="N4" s="72"/>
    </row>
    <row r="5" spans="3:14" x14ac:dyDescent="0.25">
      <c r="C5" s="73">
        <v>12.5</v>
      </c>
      <c r="D5" s="67">
        <v>0.64900000000000002</v>
      </c>
      <c r="E5" s="67">
        <v>0.60899999999999999</v>
      </c>
      <c r="F5" s="74">
        <v>0.5635</v>
      </c>
      <c r="G5" s="75">
        <v>4.4967044908524524E-2</v>
      </c>
      <c r="H5" s="72"/>
      <c r="I5" s="72"/>
      <c r="J5" s="72"/>
      <c r="K5" s="72"/>
      <c r="L5" s="72"/>
      <c r="M5" s="72"/>
      <c r="N5" s="72"/>
    </row>
    <row r="6" spans="3:14" x14ac:dyDescent="0.25">
      <c r="C6" s="73">
        <v>6.25</v>
      </c>
      <c r="D6" s="67">
        <v>0.39300000000000002</v>
      </c>
      <c r="E6" s="67">
        <v>0.39100000000000001</v>
      </c>
      <c r="F6" s="74">
        <v>0.32650000000000001</v>
      </c>
      <c r="G6" s="75">
        <v>3.6076876591150417E-3</v>
      </c>
      <c r="H6" s="72"/>
      <c r="I6" s="72"/>
      <c r="J6" s="72"/>
      <c r="K6" s="72"/>
      <c r="L6" s="72"/>
      <c r="M6" s="72"/>
      <c r="N6" s="72"/>
    </row>
    <row r="7" spans="3:14" x14ac:dyDescent="0.25">
      <c r="C7" s="73">
        <v>3.125</v>
      </c>
      <c r="D7" s="67">
        <v>0.23599999999999999</v>
      </c>
      <c r="E7" s="67">
        <v>0.222</v>
      </c>
      <c r="F7" s="74">
        <v>0.16349999999999998</v>
      </c>
      <c r="G7" s="75">
        <v>4.3229235531055267E-2</v>
      </c>
      <c r="H7" s="72"/>
      <c r="I7" s="72"/>
      <c r="J7" s="72"/>
      <c r="K7" s="72"/>
      <c r="L7" s="72"/>
      <c r="M7" s="72"/>
      <c r="N7" s="72"/>
    </row>
    <row r="8" spans="3:14" x14ac:dyDescent="0.25">
      <c r="C8" s="73">
        <v>1.5625</v>
      </c>
      <c r="D8" s="67">
        <v>0.16700000000000001</v>
      </c>
      <c r="E8" s="67">
        <v>0.152</v>
      </c>
      <c r="F8" s="74">
        <v>9.4E-2</v>
      </c>
      <c r="G8" s="75">
        <v>6.6499070331023341E-2</v>
      </c>
      <c r="H8" s="72"/>
      <c r="I8" s="72"/>
      <c r="J8" s="72"/>
      <c r="K8" s="72"/>
      <c r="L8" s="72"/>
      <c r="M8" s="72"/>
      <c r="N8" s="72"/>
    </row>
    <row r="9" spans="3:14" x14ac:dyDescent="0.25">
      <c r="C9" s="67"/>
      <c r="D9" s="67"/>
      <c r="E9" s="67"/>
      <c r="F9" s="74"/>
      <c r="G9" s="67"/>
      <c r="H9" s="72"/>
      <c r="I9" s="72"/>
      <c r="J9" s="72"/>
      <c r="K9" s="72"/>
      <c r="L9" s="72"/>
      <c r="M9" s="72"/>
      <c r="N9" s="72"/>
    </row>
    <row r="10" spans="3:14" x14ac:dyDescent="0.25">
      <c r="C10" s="67"/>
      <c r="D10" s="67">
        <v>6.3E-2</v>
      </c>
      <c r="E10" s="67">
        <v>6.8000000000000005E-2</v>
      </c>
      <c r="F10" s="74">
        <v>6.5500000000000003E-2</v>
      </c>
      <c r="G10" s="67"/>
      <c r="H10" s="72"/>
      <c r="I10" s="72"/>
      <c r="J10" s="72"/>
      <c r="K10" s="72"/>
      <c r="L10" s="72"/>
      <c r="M10" s="72"/>
      <c r="N10" s="72"/>
    </row>
    <row r="11" spans="3:14" x14ac:dyDescent="0.25">
      <c r="H11" s="148"/>
      <c r="I11" s="148"/>
      <c r="J11" s="148"/>
    </row>
    <row r="12" spans="3:14" x14ac:dyDescent="0.25">
      <c r="C12" s="72"/>
      <c r="D12" s="72"/>
      <c r="E12" s="72"/>
      <c r="F12" s="72"/>
      <c r="G12" s="72"/>
      <c r="H12" s="148">
        <v>3.8800000000000001E-2</v>
      </c>
      <c r="I12" s="149">
        <v>5.5500000000000001E-2</v>
      </c>
      <c r="J12" s="148"/>
      <c r="K12" s="72"/>
      <c r="L12" s="72"/>
      <c r="M12" s="72"/>
      <c r="N12" s="72"/>
    </row>
    <row r="13" spans="3:14" x14ac:dyDescent="0.25">
      <c r="H13" s="148"/>
      <c r="I13" s="148"/>
      <c r="J13" s="148"/>
    </row>
    <row r="14" spans="3:14" x14ac:dyDescent="0.25">
      <c r="C14" s="72"/>
      <c r="D14" s="72"/>
      <c r="E14" s="76"/>
      <c r="F14" s="77"/>
      <c r="G14" s="77"/>
      <c r="H14" s="77"/>
      <c r="I14" s="77"/>
      <c r="J14" s="77"/>
      <c r="K14" s="77"/>
      <c r="L14" s="78"/>
      <c r="M14" s="78"/>
      <c r="N14" s="78"/>
    </row>
    <row r="16" spans="3:14" ht="51" x14ac:dyDescent="0.25">
      <c r="C16" s="72"/>
      <c r="D16" s="59" t="s">
        <v>6</v>
      </c>
      <c r="E16" s="59" t="s">
        <v>8</v>
      </c>
      <c r="F16" s="59" t="s">
        <v>9</v>
      </c>
      <c r="G16" s="59" t="s">
        <v>10</v>
      </c>
      <c r="H16" s="68" t="s">
        <v>59</v>
      </c>
      <c r="I16" s="68" t="s">
        <v>59</v>
      </c>
      <c r="J16" s="68" t="s">
        <v>23</v>
      </c>
      <c r="K16" s="68" t="s">
        <v>60</v>
      </c>
      <c r="L16" s="69" t="s">
        <v>14</v>
      </c>
      <c r="M16" s="59" t="s">
        <v>16</v>
      </c>
      <c r="N16" s="68" t="s">
        <v>23</v>
      </c>
    </row>
    <row r="17" spans="4:14" x14ac:dyDescent="0.25">
      <c r="D17" s="67" t="s">
        <v>25</v>
      </c>
      <c r="E17" s="67">
        <v>200</v>
      </c>
      <c r="F17" s="67">
        <v>0.251</v>
      </c>
      <c r="G17" s="67">
        <v>0.26200000000000001</v>
      </c>
      <c r="H17" s="71">
        <v>1.29</v>
      </c>
      <c r="I17" s="71">
        <v>1.35</v>
      </c>
      <c r="J17" s="67">
        <v>0.04</v>
      </c>
      <c r="K17" s="70">
        <v>0.03</v>
      </c>
      <c r="L17" s="67">
        <v>6070</v>
      </c>
      <c r="M17" s="71">
        <v>0.21775915100000001</v>
      </c>
      <c r="N17" s="71">
        <v>8.7283440000000007E-3</v>
      </c>
    </row>
    <row r="18" spans="4:14" x14ac:dyDescent="0.25">
      <c r="D18" s="67" t="s">
        <v>26</v>
      </c>
      <c r="E18" s="67">
        <v>200</v>
      </c>
      <c r="F18" s="67">
        <v>0.20100000000000001</v>
      </c>
      <c r="G18" s="67">
        <v>0.17100000000000001</v>
      </c>
      <c r="H18" s="71">
        <v>1.04</v>
      </c>
      <c r="I18" s="71">
        <v>0.88</v>
      </c>
      <c r="J18" s="67">
        <v>0.11</v>
      </c>
      <c r="K18" s="70">
        <v>0.11</v>
      </c>
      <c r="L18" s="67">
        <v>1880</v>
      </c>
      <c r="M18" s="71">
        <v>0.50983873899999999</v>
      </c>
      <c r="N18" s="71">
        <v>5.5733564999999999E-2</v>
      </c>
    </row>
    <row r="19" spans="4:14" x14ac:dyDescent="0.25">
      <c r="D19" s="67" t="s">
        <v>27</v>
      </c>
      <c r="E19" s="67">
        <v>200</v>
      </c>
      <c r="F19" s="67">
        <v>0.33400000000000002</v>
      </c>
      <c r="G19" s="67">
        <v>0.313</v>
      </c>
      <c r="H19" s="71">
        <v>1.72</v>
      </c>
      <c r="I19" s="71">
        <v>1.61</v>
      </c>
      <c r="J19" s="67">
        <v>0.08</v>
      </c>
      <c r="K19" s="70">
        <v>0.05</v>
      </c>
      <c r="L19" s="67">
        <v>2170</v>
      </c>
      <c r="M19" s="71">
        <v>0.76823181299999999</v>
      </c>
      <c r="N19" s="71">
        <v>5.8786056000000003E-2</v>
      </c>
    </row>
    <row r="20" spans="4:14" x14ac:dyDescent="0.25">
      <c r="D20" s="67" t="s">
        <v>28</v>
      </c>
      <c r="E20" s="67">
        <v>200</v>
      </c>
      <c r="F20" s="67">
        <v>0.27600000000000002</v>
      </c>
      <c r="G20" s="67">
        <v>0.24199999999999999</v>
      </c>
      <c r="H20" s="71">
        <v>1.42</v>
      </c>
      <c r="I20" s="71">
        <v>1.25</v>
      </c>
      <c r="J20" s="67">
        <v>0.12</v>
      </c>
      <c r="K20" s="70">
        <v>0.09</v>
      </c>
      <c r="L20" s="67">
        <v>4760</v>
      </c>
      <c r="M20" s="71">
        <v>0.28039518299999999</v>
      </c>
      <c r="N20" s="71">
        <v>3.4738590999999999E-2</v>
      </c>
    </row>
    <row r="21" spans="4:14" x14ac:dyDescent="0.25">
      <c r="D21" s="67"/>
      <c r="E21" s="67"/>
      <c r="F21" s="67"/>
      <c r="G21" s="67"/>
      <c r="H21" s="71"/>
      <c r="I21" s="71"/>
      <c r="J21" s="67"/>
      <c r="K21" s="67"/>
      <c r="L21" s="67"/>
      <c r="M21" s="71"/>
      <c r="N21" s="71"/>
    </row>
    <row r="22" spans="4:14" x14ac:dyDescent="0.25">
      <c r="D22" s="67" t="s">
        <v>36</v>
      </c>
      <c r="E22" s="67">
        <v>200</v>
      </c>
      <c r="F22" s="67">
        <v>0.69099999999999995</v>
      </c>
      <c r="G22" s="67">
        <v>0.72699999999999998</v>
      </c>
      <c r="H22" s="71">
        <v>3.56</v>
      </c>
      <c r="I22" s="71">
        <v>3.75</v>
      </c>
      <c r="J22" s="67">
        <v>0.13</v>
      </c>
      <c r="K22" s="70">
        <v>0.04</v>
      </c>
      <c r="L22" s="67">
        <v>6305</v>
      </c>
      <c r="M22" s="71">
        <v>0.579480573</v>
      </c>
      <c r="N22" s="71">
        <v>7.6015843999999999E-2</v>
      </c>
    </row>
    <row r="23" spans="4:14" x14ac:dyDescent="0.25">
      <c r="D23" s="67" t="s">
        <v>37</v>
      </c>
      <c r="E23" s="67">
        <v>200</v>
      </c>
      <c r="F23" s="67">
        <v>0.61899999999999999</v>
      </c>
      <c r="G23" s="67">
        <v>0.59799999999999998</v>
      </c>
      <c r="H23" s="71">
        <v>3.19</v>
      </c>
      <c r="I23" s="71">
        <v>3.08</v>
      </c>
      <c r="J23" s="67">
        <v>0.08</v>
      </c>
      <c r="K23" s="70">
        <v>0.02</v>
      </c>
      <c r="L23" s="67">
        <v>5160</v>
      </c>
      <c r="M23" s="71">
        <v>0.60769913399999997</v>
      </c>
      <c r="N23" s="71">
        <v>4.6501895000000001E-2</v>
      </c>
    </row>
    <row r="24" spans="4:14" x14ac:dyDescent="0.25">
      <c r="D24" s="67" t="s">
        <v>38</v>
      </c>
      <c r="E24" s="67">
        <v>200</v>
      </c>
      <c r="F24" s="67">
        <v>0.38800000000000001</v>
      </c>
      <c r="G24" s="67">
        <v>0.42099999999999999</v>
      </c>
      <c r="H24" s="71">
        <v>2</v>
      </c>
      <c r="I24" s="71">
        <v>2.17</v>
      </c>
      <c r="J24" s="67">
        <v>0.12</v>
      </c>
      <c r="K24" s="70">
        <v>0.06</v>
      </c>
      <c r="L24" s="67">
        <v>4900</v>
      </c>
      <c r="M24" s="71">
        <v>0.425402642</v>
      </c>
      <c r="N24" s="71">
        <v>5.1153678000000001E-2</v>
      </c>
    </row>
    <row r="25" spans="4:14" x14ac:dyDescent="0.25">
      <c r="D25" s="67" t="s">
        <v>39</v>
      </c>
      <c r="E25" s="67">
        <v>200</v>
      </c>
      <c r="F25" s="67">
        <v>0.59199999999999997</v>
      </c>
      <c r="G25" s="67">
        <v>0.56699999999999995</v>
      </c>
      <c r="H25" s="71">
        <v>3.05</v>
      </c>
      <c r="I25" s="71">
        <v>2.92</v>
      </c>
      <c r="J25" s="67">
        <v>0.09</v>
      </c>
      <c r="K25" s="70">
        <v>0.03</v>
      </c>
      <c r="L25" s="67">
        <v>4675</v>
      </c>
      <c r="M25" s="71">
        <v>0.63877742800000004</v>
      </c>
      <c r="N25" s="71">
        <v>5.8190529999999997E-2</v>
      </c>
    </row>
    <row r="26" spans="4:14" x14ac:dyDescent="0.25">
      <c r="D26" s="67"/>
      <c r="E26" s="67"/>
      <c r="F26" s="67"/>
      <c r="G26" s="67"/>
      <c r="H26" s="71"/>
      <c r="I26" s="71"/>
      <c r="J26" s="67"/>
      <c r="K26" s="67"/>
      <c r="L26" s="67"/>
      <c r="M26" s="71"/>
      <c r="N26" s="71"/>
    </row>
    <row r="27" spans="4:14" x14ac:dyDescent="0.25">
      <c r="D27" s="67" t="s">
        <v>31</v>
      </c>
      <c r="E27" s="67">
        <v>200</v>
      </c>
      <c r="F27" s="67">
        <v>0.94199999999999995</v>
      </c>
      <c r="G27" s="67">
        <v>0.89800000000000002</v>
      </c>
      <c r="H27" s="71">
        <v>4.8499999999999996</v>
      </c>
      <c r="I27" s="71">
        <v>4.63</v>
      </c>
      <c r="J27" s="67">
        <v>0.16</v>
      </c>
      <c r="K27" s="70">
        <v>0.03</v>
      </c>
      <c r="L27" s="67">
        <v>6095</v>
      </c>
      <c r="M27" s="71">
        <v>0.77784283200000004</v>
      </c>
      <c r="N27" s="71">
        <v>0.12471172</v>
      </c>
    </row>
    <row r="28" spans="4:14" x14ac:dyDescent="0.25">
      <c r="D28" s="67" t="s">
        <v>32</v>
      </c>
      <c r="E28" s="67">
        <v>200</v>
      </c>
      <c r="F28" s="67">
        <v>0.57699999999999996</v>
      </c>
      <c r="G28" s="67">
        <v>0.60299999999999998</v>
      </c>
      <c r="H28" s="71">
        <v>2.97</v>
      </c>
      <c r="I28" s="71">
        <v>3.11</v>
      </c>
      <c r="J28" s="67">
        <v>0.09</v>
      </c>
      <c r="K28" s="70">
        <v>0.03</v>
      </c>
      <c r="L28" s="67">
        <v>4700</v>
      </c>
      <c r="M28" s="71">
        <v>0.64689216400000005</v>
      </c>
      <c r="N28" s="71">
        <v>6.1286946000000002E-2</v>
      </c>
    </row>
    <row r="29" spans="4:14" x14ac:dyDescent="0.25">
      <c r="D29" s="67" t="s">
        <v>33</v>
      </c>
      <c r="E29" s="67">
        <v>200</v>
      </c>
      <c r="F29" s="67">
        <v>0.45500000000000002</v>
      </c>
      <c r="G29" s="67">
        <v>0.41199999999999998</v>
      </c>
      <c r="H29" s="71">
        <v>2.34</v>
      </c>
      <c r="I29" s="71">
        <v>2.12</v>
      </c>
      <c r="J29" s="67">
        <v>0.16</v>
      </c>
      <c r="K29" s="70">
        <v>7.0000000000000007E-2</v>
      </c>
      <c r="L29" s="67">
        <v>6055</v>
      </c>
      <c r="M29" s="71">
        <v>0.36893740699999999</v>
      </c>
      <c r="N29" s="71">
        <v>5.7807459999999998E-2</v>
      </c>
    </row>
    <row r="30" spans="4:14" x14ac:dyDescent="0.25">
      <c r="D30" s="67" t="s">
        <v>34</v>
      </c>
      <c r="E30" s="67">
        <v>200</v>
      </c>
      <c r="F30" s="67">
        <v>0.61699999999999999</v>
      </c>
      <c r="G30" s="67">
        <v>0.58099999999999996</v>
      </c>
      <c r="H30" s="71">
        <v>3.18</v>
      </c>
      <c r="I30" s="71">
        <v>2.99</v>
      </c>
      <c r="J30" s="67">
        <v>0.13</v>
      </c>
      <c r="K30" s="70">
        <v>0.04</v>
      </c>
      <c r="L30" s="67">
        <v>6165</v>
      </c>
      <c r="M30" s="71">
        <v>0.50069295199999997</v>
      </c>
      <c r="N30" s="71">
        <v>6.5680539999999996E-2</v>
      </c>
    </row>
    <row r="31" spans="4:14" x14ac:dyDescent="0.25">
      <c r="D31" s="67"/>
      <c r="E31" s="67"/>
      <c r="F31" s="67"/>
      <c r="G31" s="67"/>
      <c r="H31" s="71"/>
      <c r="I31" s="71"/>
      <c r="J31" s="67"/>
      <c r="K31" s="67"/>
      <c r="L31" s="67"/>
      <c r="M31" s="71"/>
      <c r="N31" s="71"/>
    </row>
    <row r="32" spans="4:14" x14ac:dyDescent="0.25">
      <c r="D32" s="67" t="s">
        <v>17</v>
      </c>
      <c r="E32" s="67">
        <v>200</v>
      </c>
      <c r="F32" s="67">
        <v>0.73799999999999999</v>
      </c>
      <c r="G32" s="67">
        <v>0.72899999999999998</v>
      </c>
      <c r="H32" s="71">
        <v>3.8</v>
      </c>
      <c r="I32" s="71">
        <v>3.76</v>
      </c>
      <c r="J32" s="67">
        <v>0.03</v>
      </c>
      <c r="K32" s="70">
        <v>0.01</v>
      </c>
      <c r="L32" s="67">
        <v>5135</v>
      </c>
      <c r="M32" s="71">
        <v>0.73610099900000003</v>
      </c>
      <c r="N32" s="71">
        <v>2.41403E-2</v>
      </c>
    </row>
    <row r="33" spans="4:14" x14ac:dyDescent="0.25">
      <c r="D33" s="67" t="s">
        <v>19</v>
      </c>
      <c r="E33" s="67">
        <v>200</v>
      </c>
      <c r="F33" s="67">
        <v>0.44500000000000001</v>
      </c>
      <c r="G33" s="67">
        <v>0.42499999999999999</v>
      </c>
      <c r="H33" s="71">
        <v>2.29</v>
      </c>
      <c r="I33" s="71">
        <v>2.19</v>
      </c>
      <c r="J33" s="67">
        <v>7.0000000000000007E-2</v>
      </c>
      <c r="K33" s="70">
        <v>0.03</v>
      </c>
      <c r="L33" s="67">
        <v>3950</v>
      </c>
      <c r="M33" s="71">
        <v>0.56750526899999998</v>
      </c>
      <c r="N33" s="71">
        <v>4.1358296000000003E-2</v>
      </c>
    </row>
    <row r="34" spans="4:14" x14ac:dyDescent="0.25">
      <c r="D34" s="67" t="s">
        <v>20</v>
      </c>
      <c r="E34" s="67">
        <v>200</v>
      </c>
      <c r="F34" s="67">
        <v>0.60099999999999998</v>
      </c>
      <c r="G34" s="67">
        <v>0.58299999999999996</v>
      </c>
      <c r="H34" s="71">
        <v>3.1</v>
      </c>
      <c r="I34" s="71">
        <v>3</v>
      </c>
      <c r="J34" s="67">
        <v>7.0000000000000007E-2</v>
      </c>
      <c r="K34" s="70">
        <v>0.02</v>
      </c>
      <c r="L34" s="67">
        <v>4430</v>
      </c>
      <c r="M34" s="71">
        <v>0.68864550499999999</v>
      </c>
      <c r="N34" s="71">
        <v>4.5168010000000001E-2</v>
      </c>
    </row>
    <row r="35" spans="4:14" x14ac:dyDescent="0.25">
      <c r="D35" s="67" t="s">
        <v>21</v>
      </c>
      <c r="E35" s="67">
        <v>200</v>
      </c>
      <c r="F35" s="67">
        <v>0.312</v>
      </c>
      <c r="G35" s="67">
        <v>0.35</v>
      </c>
      <c r="H35" s="71">
        <v>1.61</v>
      </c>
      <c r="I35" s="71">
        <v>1.8</v>
      </c>
      <c r="J35" s="67">
        <v>0.14000000000000001</v>
      </c>
      <c r="K35" s="70">
        <v>0.08</v>
      </c>
      <c r="L35" s="67">
        <v>3625</v>
      </c>
      <c r="M35" s="71">
        <v>0.47054126899999998</v>
      </c>
      <c r="N35" s="71">
        <v>6.5154446000000005E-2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G21"/>
  <sheetViews>
    <sheetView workbookViewId="0">
      <selection activeCell="K40" sqref="K40"/>
    </sheetView>
  </sheetViews>
  <sheetFormatPr defaultRowHeight="15" x14ac:dyDescent="0.25"/>
  <sheetData>
    <row r="2" spans="4:7" x14ac:dyDescent="0.25">
      <c r="D2" s="143"/>
      <c r="E2" s="143" t="s">
        <v>41</v>
      </c>
      <c r="F2" s="143" t="s">
        <v>23</v>
      </c>
      <c r="G2" s="143" t="s">
        <v>42</v>
      </c>
    </row>
    <row r="3" spans="4:7" x14ac:dyDescent="0.25">
      <c r="D3" s="143" t="s">
        <v>43</v>
      </c>
      <c r="E3" s="144">
        <v>0.81</v>
      </c>
      <c r="F3" s="144">
        <v>0.11</v>
      </c>
      <c r="G3" s="143"/>
    </row>
    <row r="4" spans="4:7" x14ac:dyDescent="0.25">
      <c r="D4" s="143" t="s">
        <v>44</v>
      </c>
      <c r="E4" s="144">
        <v>0.55000000000000004</v>
      </c>
      <c r="F4" s="144">
        <v>0.02</v>
      </c>
      <c r="G4" s="145">
        <v>8.1299999999999997E-2</v>
      </c>
    </row>
    <row r="5" spans="4:7" x14ac:dyDescent="0.25">
      <c r="D5" s="143" t="s">
        <v>45</v>
      </c>
      <c r="E5" s="144">
        <v>0.66</v>
      </c>
      <c r="F5" s="144">
        <v>0.04</v>
      </c>
      <c r="G5" s="146">
        <v>0.21160000000000001</v>
      </c>
    </row>
    <row r="6" spans="4:7" x14ac:dyDescent="0.25">
      <c r="D6" s="143" t="s">
        <v>46</v>
      </c>
      <c r="E6" s="144">
        <v>0.48</v>
      </c>
      <c r="F6" s="144">
        <v>0.01</v>
      </c>
      <c r="G6" s="146">
        <v>5.1700000000000003E-2</v>
      </c>
    </row>
    <row r="7" spans="4:7" x14ac:dyDescent="0.25">
      <c r="D7" s="143"/>
      <c r="E7" s="143"/>
      <c r="F7" s="146"/>
      <c r="G7" s="146"/>
    </row>
    <row r="8" spans="4:7" x14ac:dyDescent="0.25">
      <c r="D8" s="143" t="s">
        <v>47</v>
      </c>
      <c r="E8" s="144">
        <v>0.22</v>
      </c>
      <c r="F8" s="144">
        <v>1E-3</v>
      </c>
      <c r="G8" s="146"/>
    </row>
    <row r="9" spans="4:7" x14ac:dyDescent="0.25">
      <c r="D9" s="143" t="s">
        <v>48</v>
      </c>
      <c r="E9" s="144">
        <v>0.41</v>
      </c>
      <c r="F9" s="144">
        <v>0.14000000000000001</v>
      </c>
      <c r="G9" s="147">
        <v>0.19500000000000001</v>
      </c>
    </row>
    <row r="10" spans="4:7" x14ac:dyDescent="0.25">
      <c r="D10" s="143" t="s">
        <v>49</v>
      </c>
      <c r="E10" s="144">
        <v>0.79</v>
      </c>
      <c r="F10" s="144">
        <v>0.04</v>
      </c>
      <c r="G10" s="147">
        <v>2.5000000000000001E-3</v>
      </c>
    </row>
    <row r="11" spans="4:7" x14ac:dyDescent="0.25">
      <c r="D11" s="143" t="s">
        <v>50</v>
      </c>
      <c r="E11" s="144">
        <v>0.24</v>
      </c>
      <c r="F11" s="144">
        <v>0.05</v>
      </c>
      <c r="G11" s="146">
        <v>0.62870000000000004</v>
      </c>
    </row>
    <row r="12" spans="4:7" x14ac:dyDescent="0.25">
      <c r="D12" s="143"/>
      <c r="E12" s="143"/>
      <c r="F12" s="146"/>
      <c r="G12" s="146"/>
    </row>
    <row r="13" spans="4:7" x14ac:dyDescent="0.25">
      <c r="D13" s="143" t="s">
        <v>51</v>
      </c>
      <c r="E13" s="144">
        <v>0.63</v>
      </c>
      <c r="F13" s="144">
        <v>7.0000000000000007E-2</v>
      </c>
      <c r="G13" s="146"/>
    </row>
    <row r="14" spans="4:7" x14ac:dyDescent="0.25">
      <c r="D14" s="143" t="s">
        <v>52</v>
      </c>
      <c r="E14" s="144">
        <v>0.56999999999999995</v>
      </c>
      <c r="F14" s="144">
        <v>0.05</v>
      </c>
      <c r="G14" s="145">
        <v>0.4279</v>
      </c>
    </row>
    <row r="15" spans="4:7" x14ac:dyDescent="0.25">
      <c r="D15" s="143" t="s">
        <v>53</v>
      </c>
      <c r="E15" s="144">
        <v>0.45</v>
      </c>
      <c r="F15" s="144">
        <v>0.04</v>
      </c>
      <c r="G15" s="146">
        <v>8.7400000000000005E-2</v>
      </c>
    </row>
    <row r="16" spans="4:7" x14ac:dyDescent="0.25">
      <c r="D16" s="143" t="s">
        <v>54</v>
      </c>
      <c r="E16" s="144">
        <v>0.57999999999999996</v>
      </c>
      <c r="F16" s="144">
        <v>0.08</v>
      </c>
      <c r="G16" s="146">
        <v>0.57440000000000002</v>
      </c>
    </row>
    <row r="17" spans="4:7" x14ac:dyDescent="0.25">
      <c r="D17" s="143"/>
      <c r="E17" s="143"/>
      <c r="F17" s="146"/>
      <c r="G17" s="146"/>
    </row>
    <row r="18" spans="4:7" x14ac:dyDescent="0.25">
      <c r="D18" s="143" t="s">
        <v>55</v>
      </c>
      <c r="E18" s="144">
        <v>0.88</v>
      </c>
      <c r="F18" s="144">
        <v>0.14000000000000001</v>
      </c>
      <c r="G18" s="146"/>
    </row>
    <row r="19" spans="4:7" x14ac:dyDescent="0.25">
      <c r="D19" s="143" t="s">
        <v>56</v>
      </c>
      <c r="E19" s="144">
        <v>0.62</v>
      </c>
      <c r="F19" s="144">
        <v>0.03</v>
      </c>
      <c r="G19" s="145">
        <v>0.124</v>
      </c>
    </row>
    <row r="20" spans="4:7" x14ac:dyDescent="0.25">
      <c r="D20" s="143" t="s">
        <v>57</v>
      </c>
      <c r="E20" s="144">
        <v>0.34</v>
      </c>
      <c r="F20" s="144">
        <v>0.04</v>
      </c>
      <c r="G20" s="147">
        <v>3.4500000000000003E-2</v>
      </c>
    </row>
    <row r="21" spans="4:7" x14ac:dyDescent="0.25">
      <c r="D21" s="143" t="s">
        <v>58</v>
      </c>
      <c r="E21" s="144">
        <v>0.44</v>
      </c>
      <c r="F21" s="144">
        <v>0.09</v>
      </c>
      <c r="G21" s="147">
        <v>6.4699999999999994E-2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zoomScaleNormal="100" workbookViewId="0">
      <selection activeCell="F11" sqref="F11:L13"/>
    </sheetView>
  </sheetViews>
  <sheetFormatPr defaultRowHeight="15" x14ac:dyDescent="0.25"/>
  <sheetData>
    <row r="1" spans="1:16" ht="14.45" x14ac:dyDescent="0.3">
      <c r="A1" s="80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</row>
    <row r="2" spans="1:16" ht="38.25" x14ac:dyDescent="0.25">
      <c r="A2" s="80"/>
      <c r="B2" s="83"/>
      <c r="C2" s="84" t="s">
        <v>0</v>
      </c>
      <c r="D2" s="84" t="s">
        <v>1</v>
      </c>
      <c r="E2" s="84" t="s">
        <v>2</v>
      </c>
      <c r="F2" s="84" t="s">
        <v>3</v>
      </c>
      <c r="G2" s="85" t="s">
        <v>4</v>
      </c>
      <c r="H2" s="86"/>
      <c r="I2" s="86"/>
      <c r="J2" s="83"/>
      <c r="K2" s="83"/>
      <c r="L2" s="87"/>
      <c r="M2" s="83"/>
      <c r="N2" s="83"/>
      <c r="O2" s="83"/>
      <c r="P2" s="83"/>
    </row>
    <row r="3" spans="1:16" x14ac:dyDescent="0.25">
      <c r="A3" s="80"/>
      <c r="B3" s="83"/>
      <c r="C3" s="88">
        <v>2.5</v>
      </c>
      <c r="D3" s="89">
        <v>2.2109999999999999</v>
      </c>
      <c r="E3" s="89">
        <v>2.34</v>
      </c>
      <c r="F3" s="90">
        <f t="shared" ref="F3:F8" si="0">AVERAGE(D3:E3)-$H$17</f>
        <v>2.2755000000000001</v>
      </c>
      <c r="G3" s="91">
        <f t="shared" ref="G3:G8" si="1">_xlfn.STDEV.S(D3:E3)/AVERAGE(D3:E3)</f>
        <v>4.0086475400160242E-2</v>
      </c>
      <c r="H3" s="83"/>
      <c r="I3" s="83"/>
      <c r="J3" s="83"/>
      <c r="K3" s="83"/>
      <c r="L3" s="87"/>
      <c r="M3" s="83"/>
      <c r="N3" s="92"/>
      <c r="O3" s="92"/>
      <c r="P3" s="83"/>
    </row>
    <row r="4" spans="1:16" x14ac:dyDescent="0.25">
      <c r="A4" s="80"/>
      <c r="B4" s="83"/>
      <c r="C4" s="88">
        <f>C3/2</f>
        <v>1.25</v>
      </c>
      <c r="D4" s="89">
        <v>1.7250000000000001</v>
      </c>
      <c r="E4" s="89">
        <v>1.698</v>
      </c>
      <c r="F4" s="90">
        <f t="shared" si="0"/>
        <v>1.7115</v>
      </c>
      <c r="G4" s="91">
        <f t="shared" si="1"/>
        <v>1.1155058774196248E-2</v>
      </c>
      <c r="H4" s="83"/>
      <c r="I4" s="83"/>
      <c r="J4" s="83"/>
      <c r="K4" s="83"/>
      <c r="L4" s="87"/>
      <c r="M4" s="83"/>
      <c r="N4" s="93"/>
      <c r="O4" s="83"/>
      <c r="P4" s="83"/>
    </row>
    <row r="5" spans="1:16" x14ac:dyDescent="0.25">
      <c r="A5" s="80"/>
      <c r="B5" s="83"/>
      <c r="C5" s="88">
        <f>C4/2</f>
        <v>0.625</v>
      </c>
      <c r="D5" s="89">
        <v>1.077</v>
      </c>
      <c r="E5" s="89">
        <v>1.0269999999999999</v>
      </c>
      <c r="F5" s="90">
        <f t="shared" si="0"/>
        <v>1.052</v>
      </c>
      <c r="G5" s="91">
        <f t="shared" si="1"/>
        <v>3.3607736748410083E-2</v>
      </c>
      <c r="H5" s="83"/>
      <c r="I5" s="83"/>
      <c r="J5" s="83"/>
      <c r="K5" s="83"/>
      <c r="L5" s="87"/>
      <c r="M5" s="83"/>
      <c r="N5" s="83"/>
      <c r="O5" s="83"/>
      <c r="P5" s="83"/>
    </row>
    <row r="6" spans="1:16" x14ac:dyDescent="0.25">
      <c r="A6" s="80"/>
      <c r="B6" s="83"/>
      <c r="C6" s="88">
        <f>C5/2</f>
        <v>0.3125</v>
      </c>
      <c r="D6" s="89">
        <v>0.71499999999999997</v>
      </c>
      <c r="E6" s="89">
        <v>0.66900000000000004</v>
      </c>
      <c r="F6" s="90">
        <f t="shared" si="0"/>
        <v>0.69199999999999995</v>
      </c>
      <c r="G6" s="91">
        <f t="shared" si="1"/>
        <v>4.7004207997949625E-2</v>
      </c>
      <c r="H6" s="83"/>
      <c r="I6" s="83"/>
      <c r="J6" s="83"/>
      <c r="K6" s="83"/>
      <c r="L6" s="87"/>
      <c r="M6" s="83"/>
      <c r="N6" s="83"/>
      <c r="O6" s="83"/>
      <c r="P6" s="83"/>
    </row>
    <row r="7" spans="1:16" x14ac:dyDescent="0.25">
      <c r="A7" s="80"/>
      <c r="B7" s="83"/>
      <c r="C7" s="88">
        <f>C6/2</f>
        <v>0.15625</v>
      </c>
      <c r="D7" s="89">
        <v>0.41499999999999998</v>
      </c>
      <c r="E7" s="89">
        <v>0.47599999999999998</v>
      </c>
      <c r="F7" s="90">
        <f t="shared" si="0"/>
        <v>0.44550000000000001</v>
      </c>
      <c r="G7" s="91">
        <f t="shared" si="1"/>
        <v>9.682045713216475E-2</v>
      </c>
      <c r="H7" s="83"/>
      <c r="I7" s="83"/>
      <c r="J7" s="83"/>
      <c r="K7" s="83"/>
      <c r="L7" s="87"/>
      <c r="M7" s="83"/>
      <c r="N7" s="83"/>
      <c r="O7" s="83"/>
      <c r="P7" s="83"/>
    </row>
    <row r="8" spans="1:16" x14ac:dyDescent="0.25">
      <c r="A8" s="80"/>
      <c r="B8" s="83"/>
      <c r="C8" s="88">
        <f>C7/2</f>
        <v>7.8125E-2</v>
      </c>
      <c r="D8" s="89">
        <v>0.215</v>
      </c>
      <c r="E8" s="89">
        <v>0.24099999999999999</v>
      </c>
      <c r="F8" s="90">
        <f t="shared" si="0"/>
        <v>0.22799999999999998</v>
      </c>
      <c r="G8" s="91">
        <f t="shared" si="1"/>
        <v>8.0634983819518571E-2</v>
      </c>
      <c r="H8" s="83"/>
      <c r="I8" s="83"/>
      <c r="J8" s="83"/>
      <c r="K8" s="83"/>
      <c r="L8" s="87"/>
      <c r="M8" s="83"/>
      <c r="N8" s="83"/>
      <c r="O8" s="83"/>
      <c r="P8" s="83"/>
    </row>
    <row r="9" spans="1:16" x14ac:dyDescent="0.25">
      <c r="A9" s="80"/>
      <c r="B9" s="83"/>
      <c r="C9" s="93"/>
      <c r="D9" s="83"/>
      <c r="E9" s="83"/>
      <c r="F9" s="94"/>
      <c r="G9" s="95"/>
      <c r="H9" s="83"/>
      <c r="I9" s="83"/>
      <c r="J9" s="83"/>
      <c r="K9" s="83"/>
      <c r="L9" s="87"/>
      <c r="M9" s="83"/>
      <c r="N9" s="83"/>
      <c r="O9" s="83"/>
      <c r="P9" s="83"/>
    </row>
    <row r="10" spans="1:16" x14ac:dyDescent="0.25">
      <c r="A10" s="80"/>
      <c r="B10" s="83"/>
      <c r="C10" s="83"/>
      <c r="D10" s="83"/>
      <c r="E10" s="83"/>
      <c r="F10" s="83"/>
      <c r="G10" s="83"/>
      <c r="H10" s="83"/>
      <c r="I10" s="83"/>
      <c r="J10" s="96"/>
      <c r="K10" s="97"/>
      <c r="L10" s="83"/>
      <c r="M10" s="96"/>
      <c r="N10" s="98"/>
      <c r="O10" s="83"/>
      <c r="P10" s="83"/>
    </row>
    <row r="11" spans="1:16" x14ac:dyDescent="0.25">
      <c r="A11" s="80"/>
      <c r="B11" s="99"/>
      <c r="C11" s="83"/>
      <c r="D11" s="100"/>
      <c r="E11" s="83"/>
      <c r="F11" s="163"/>
      <c r="G11" s="150"/>
      <c r="H11" s="151"/>
      <c r="I11" s="152"/>
      <c r="J11" s="152"/>
      <c r="K11" s="164"/>
      <c r="L11" s="165"/>
      <c r="M11" s="93"/>
      <c r="N11" s="105"/>
      <c r="O11" s="83"/>
      <c r="P11" s="83"/>
    </row>
    <row r="12" spans="1:16" x14ac:dyDescent="0.25">
      <c r="A12" s="80"/>
      <c r="B12" s="99"/>
      <c r="C12" s="83"/>
      <c r="D12" s="83"/>
      <c r="E12" s="83"/>
      <c r="F12" s="163"/>
      <c r="G12" s="153"/>
      <c r="H12" s="154" t="s">
        <v>22</v>
      </c>
      <c r="I12" s="134">
        <v>0.16</v>
      </c>
      <c r="J12" s="152"/>
      <c r="K12" s="107"/>
      <c r="L12" s="166"/>
      <c r="M12" s="98"/>
      <c r="N12" s="109"/>
      <c r="O12" s="98"/>
      <c r="P12" s="110"/>
    </row>
    <row r="13" spans="1:16" x14ac:dyDescent="0.25">
      <c r="A13" s="80"/>
      <c r="B13" s="99"/>
      <c r="C13" s="83"/>
      <c r="D13" s="83"/>
      <c r="E13" s="83"/>
      <c r="F13" s="163"/>
      <c r="G13" s="150"/>
      <c r="H13" s="151"/>
      <c r="I13" s="151"/>
      <c r="J13" s="152"/>
      <c r="K13" s="107"/>
      <c r="L13" s="166"/>
      <c r="M13" s="98"/>
      <c r="N13" s="109"/>
      <c r="O13" s="98"/>
      <c r="P13" s="110"/>
    </row>
    <row r="14" spans="1:16" x14ac:dyDescent="0.25">
      <c r="A14" s="80"/>
      <c r="B14" s="99"/>
      <c r="C14" s="83"/>
      <c r="D14" s="83"/>
      <c r="E14" s="83"/>
      <c r="F14" s="83"/>
      <c r="G14" s="106"/>
      <c r="H14" s="101"/>
      <c r="I14" s="101"/>
      <c r="J14" s="102"/>
      <c r="K14" s="107"/>
      <c r="L14" s="108"/>
      <c r="M14" s="98"/>
      <c r="N14" s="109"/>
      <c r="O14" s="98"/>
      <c r="P14" s="110"/>
    </row>
    <row r="15" spans="1:16" x14ac:dyDescent="0.25">
      <c r="A15" s="80"/>
      <c r="B15" s="99"/>
      <c r="C15" s="111"/>
      <c r="D15" s="111"/>
      <c r="E15" s="83"/>
      <c r="F15" s="83"/>
      <c r="G15" s="83"/>
      <c r="H15" s="83"/>
      <c r="I15" s="83"/>
      <c r="J15" s="83"/>
      <c r="K15" s="112"/>
      <c r="L15" s="113"/>
      <c r="M15" s="98"/>
      <c r="N15" s="109"/>
      <c r="O15" s="98"/>
      <c r="P15" s="110"/>
    </row>
    <row r="16" spans="1:16" ht="51" x14ac:dyDescent="0.25">
      <c r="A16" s="80"/>
      <c r="B16" s="84" t="s">
        <v>5</v>
      </c>
      <c r="C16" s="84" t="s">
        <v>6</v>
      </c>
      <c r="D16" s="84" t="s">
        <v>7</v>
      </c>
      <c r="E16" s="84" t="s">
        <v>8</v>
      </c>
      <c r="F16" s="84" t="s">
        <v>9</v>
      </c>
      <c r="G16" s="84" t="s">
        <v>10</v>
      </c>
      <c r="H16" s="84" t="s">
        <v>12</v>
      </c>
      <c r="I16" s="84" t="s">
        <v>12</v>
      </c>
      <c r="J16" s="84" t="s">
        <v>61</v>
      </c>
      <c r="K16" s="84" t="s">
        <v>23</v>
      </c>
      <c r="L16" s="114" t="s">
        <v>14</v>
      </c>
      <c r="M16" s="114" t="s">
        <v>14</v>
      </c>
      <c r="N16" s="84" t="s">
        <v>15</v>
      </c>
      <c r="O16" s="84" t="s">
        <v>15</v>
      </c>
      <c r="P16" s="84" t="s">
        <v>16</v>
      </c>
    </row>
    <row r="17" spans="1:16" x14ac:dyDescent="0.25">
      <c r="A17" s="80"/>
      <c r="B17" s="115"/>
      <c r="C17" s="115"/>
      <c r="D17" s="89"/>
      <c r="E17" s="116"/>
      <c r="F17" s="117"/>
      <c r="G17" s="117"/>
      <c r="H17" s="118"/>
      <c r="I17" s="119"/>
      <c r="J17" s="89"/>
      <c r="K17" s="119"/>
      <c r="L17" s="115"/>
      <c r="M17" s="89"/>
      <c r="N17" s="89"/>
      <c r="O17" s="89"/>
      <c r="P17" s="120"/>
    </row>
    <row r="18" spans="1:16" ht="25.5" x14ac:dyDescent="0.25">
      <c r="A18" s="80"/>
      <c r="B18" s="115">
        <v>0</v>
      </c>
      <c r="C18" s="115" t="s">
        <v>17</v>
      </c>
      <c r="D18" s="116" t="s">
        <v>18</v>
      </c>
      <c r="E18" s="116">
        <v>10000</v>
      </c>
      <c r="F18" s="89">
        <v>9.2999999999999999E-2</v>
      </c>
      <c r="G18" s="89">
        <v>0.122</v>
      </c>
      <c r="H18" s="121">
        <f ca="1">E18*(F18-$J$34)/$I$34/1000</f>
        <v>0</v>
      </c>
      <c r="I18" s="122">
        <f ca="1">E18*(G18-$J$34)/$I$34/1000</f>
        <v>-0.31404958677685957</v>
      </c>
      <c r="J18" s="88">
        <f ca="1">AVERAGE(H18:I18)</f>
        <v>0</v>
      </c>
      <c r="K18" s="123">
        <f ca="1">J18*_xlfn.STDEV.S(H18:I18)/AVERAGE(H18:I18)</f>
        <v>0.1694718731769411</v>
      </c>
      <c r="L18" s="115">
        <v>339</v>
      </c>
      <c r="M18" s="89">
        <v>351</v>
      </c>
      <c r="N18" s="91">
        <v>0.95</v>
      </c>
      <c r="O18" s="91">
        <v>0.95</v>
      </c>
      <c r="P18" s="124">
        <f ca="1">1000*I18/AVERAGE(L18)</f>
        <v>-0.92639996099368593</v>
      </c>
    </row>
    <row r="19" spans="1:16" ht="25.5" x14ac:dyDescent="0.25">
      <c r="A19" s="80"/>
      <c r="B19" s="115">
        <v>1</v>
      </c>
      <c r="C19" s="115" t="s">
        <v>17</v>
      </c>
      <c r="D19" s="116" t="s">
        <v>18</v>
      </c>
      <c r="E19" s="116">
        <v>10000</v>
      </c>
      <c r="F19" s="89">
        <v>0.222</v>
      </c>
      <c r="G19" s="89">
        <v>0.20599999999999999</v>
      </c>
      <c r="H19" s="121">
        <f ca="1">E19*(F19-$J$34)/$I$34/1000</f>
        <v>0.51239669421487599</v>
      </c>
      <c r="I19" s="122">
        <f t="shared" ref="I19:I40" ca="1" si="2">E19*(G19-$J$34)/$I$34/1000</f>
        <v>0.38016528925619819</v>
      </c>
      <c r="J19" s="88">
        <f ca="1">AVERAGE(H19:I19)</f>
        <v>0.44628099173553709</v>
      </c>
      <c r="K19" s="123">
        <f t="shared" ref="K19:K40" ca="1" si="3">J19*_xlfn.STDEV.S(H19:I19)/AVERAGE(H19:I19)</f>
        <v>9.350172313210553E-2</v>
      </c>
      <c r="L19" s="115">
        <v>1030</v>
      </c>
      <c r="M19" s="89">
        <v>1130</v>
      </c>
      <c r="N19" s="91">
        <v>0.97</v>
      </c>
      <c r="O19" s="91">
        <v>0.97</v>
      </c>
      <c r="P19" s="124">
        <f t="shared" ref="P19:P40" ca="1" si="4">1000*I19/AVERAGE(L19)</f>
        <v>0.36909251384096914</v>
      </c>
    </row>
    <row r="20" spans="1:16" ht="25.5" x14ac:dyDescent="0.25">
      <c r="A20" s="80"/>
      <c r="B20" s="115">
        <v>2</v>
      </c>
      <c r="C20" s="115" t="s">
        <v>17</v>
      </c>
      <c r="D20" s="116" t="s">
        <v>18</v>
      </c>
      <c r="E20" s="116">
        <v>10000</v>
      </c>
      <c r="F20" s="89">
        <v>0.60199999999999998</v>
      </c>
      <c r="G20" s="89">
        <v>0.59899999999999998</v>
      </c>
      <c r="H20" s="121">
        <f t="shared" ref="H20:H40" ca="1" si="5">E20*(F20-$J$34)/$I$34/1000</f>
        <v>3.6528925619834705</v>
      </c>
      <c r="I20" s="122">
        <f t="shared" ca="1" si="2"/>
        <v>3.6280991735537182</v>
      </c>
      <c r="J20" s="88">
        <f ca="1">AVERAGE(H20:I20)</f>
        <v>3.6404958677685944</v>
      </c>
      <c r="K20" s="123">
        <f t="shared" ca="1" si="3"/>
        <v>1.753157308726987E-2</v>
      </c>
      <c r="L20" s="115">
        <v>1560</v>
      </c>
      <c r="M20" s="89">
        <v>1480</v>
      </c>
      <c r="N20" s="91">
        <v>0.95</v>
      </c>
      <c r="O20" s="91">
        <v>0.96</v>
      </c>
      <c r="P20" s="124">
        <f t="shared" ca="1" si="4"/>
        <v>2.3257045984318707</v>
      </c>
    </row>
    <row r="21" spans="1:16" ht="25.5" x14ac:dyDescent="0.25">
      <c r="A21" s="80"/>
      <c r="B21" s="115">
        <v>3</v>
      </c>
      <c r="C21" s="115" t="s">
        <v>17</v>
      </c>
      <c r="D21" s="116" t="s">
        <v>18</v>
      </c>
      <c r="E21" s="116">
        <v>10000</v>
      </c>
      <c r="F21" s="89">
        <v>0.84</v>
      </c>
      <c r="G21" s="89">
        <v>0.99199999999999999</v>
      </c>
      <c r="H21" s="121">
        <f t="shared" ca="1" si="5"/>
        <v>5.6198347107438016</v>
      </c>
      <c r="I21" s="122">
        <f t="shared" ca="1" si="2"/>
        <v>6.8760330578512399</v>
      </c>
      <c r="J21" s="88">
        <f ca="1">AVERAGE(H21:I21)</f>
        <v>6.2479338842975203</v>
      </c>
      <c r="K21" s="123">
        <f t="shared" ca="1" si="3"/>
        <v>0.88826636975500528</v>
      </c>
      <c r="L21" s="89">
        <v>3860</v>
      </c>
      <c r="M21" s="89">
        <v>3550</v>
      </c>
      <c r="N21" s="91">
        <v>0.95</v>
      </c>
      <c r="O21" s="91">
        <v>0.95</v>
      </c>
      <c r="P21" s="124">
        <f t="shared" ca="1" si="4"/>
        <v>1.7813557144692331</v>
      </c>
    </row>
    <row r="22" spans="1:16" ht="25.5" x14ac:dyDescent="0.25">
      <c r="A22" s="80"/>
      <c r="B22" s="115">
        <v>4</v>
      </c>
      <c r="C22" s="115" t="s">
        <v>17</v>
      </c>
      <c r="D22" s="116" t="s">
        <v>18</v>
      </c>
      <c r="E22" s="116">
        <v>10000</v>
      </c>
      <c r="F22" s="89">
        <v>0.81299999999999994</v>
      </c>
      <c r="G22" s="89">
        <v>1.012</v>
      </c>
      <c r="H22" s="121">
        <f t="shared" ca="1" si="5"/>
        <v>5.3966942148760326</v>
      </c>
      <c r="I22" s="122">
        <f t="shared" ca="1" si="2"/>
        <v>7.0413223140495864</v>
      </c>
      <c r="J22" s="88">
        <f ca="1">AVERAGE(H22:I22)</f>
        <v>6.2190082644628095</v>
      </c>
      <c r="K22" s="123">
        <f t="shared" ca="1" si="3"/>
        <v>1.1629276814555631</v>
      </c>
      <c r="L22" s="115">
        <v>5060</v>
      </c>
      <c r="M22" s="89">
        <v>5210</v>
      </c>
      <c r="N22" s="91">
        <v>0.96</v>
      </c>
      <c r="O22" s="91">
        <v>0.94</v>
      </c>
      <c r="P22" s="124">
        <f t="shared" ca="1" si="4"/>
        <v>1.3915656747133571</v>
      </c>
    </row>
    <row r="23" spans="1:16" x14ac:dyDescent="0.25">
      <c r="A23" s="80"/>
      <c r="B23" s="115"/>
      <c r="C23" s="89"/>
      <c r="D23" s="89"/>
      <c r="E23" s="89"/>
      <c r="F23" s="115"/>
      <c r="G23" s="115"/>
      <c r="H23" s="121"/>
      <c r="I23" s="122"/>
      <c r="J23" s="88"/>
      <c r="K23" s="123"/>
      <c r="L23" s="89"/>
      <c r="M23" s="89"/>
      <c r="N23" s="89"/>
      <c r="O23" s="89"/>
      <c r="P23" s="124"/>
    </row>
    <row r="24" spans="1:16" ht="25.5" x14ac:dyDescent="0.25">
      <c r="A24" s="80"/>
      <c r="B24" s="115">
        <v>0</v>
      </c>
      <c r="C24" s="115" t="s">
        <v>19</v>
      </c>
      <c r="D24" s="116" t="s">
        <v>18</v>
      </c>
      <c r="E24" s="116">
        <v>10000</v>
      </c>
      <c r="F24" s="89">
        <v>9.5000000000000001E-2</v>
      </c>
      <c r="G24" s="89">
        <v>0.109</v>
      </c>
      <c r="H24" s="121">
        <f t="shared" ca="1" si="5"/>
        <v>-0.53719008264462809</v>
      </c>
      <c r="I24" s="122">
        <f t="shared" ca="1" si="2"/>
        <v>-0.42148760330578516</v>
      </c>
      <c r="J24" s="88">
        <f ca="1">AVERAGE(H24:I24)</f>
        <v>-0.47933884297520662</v>
      </c>
      <c r="K24" s="123">
        <f t="shared" ca="1" si="3"/>
        <v>8.1814007740592012E-2</v>
      </c>
      <c r="L24" s="115">
        <v>292</v>
      </c>
      <c r="M24" s="89">
        <v>276</v>
      </c>
      <c r="N24" s="91">
        <v>0.93</v>
      </c>
      <c r="O24" s="91">
        <v>0.94</v>
      </c>
      <c r="P24" s="124">
        <f t="shared" ca="1" si="4"/>
        <v>-1.443450696252689</v>
      </c>
    </row>
    <row r="25" spans="1:16" ht="25.5" x14ac:dyDescent="0.25">
      <c r="A25" s="80"/>
      <c r="B25" s="115">
        <v>1</v>
      </c>
      <c r="C25" s="115" t="s">
        <v>19</v>
      </c>
      <c r="D25" s="116" t="s">
        <v>18</v>
      </c>
      <c r="E25" s="116">
        <v>10000</v>
      </c>
      <c r="F25" s="89">
        <v>0.25700000000000001</v>
      </c>
      <c r="G25" s="89">
        <v>0.24299999999999999</v>
      </c>
      <c r="H25" s="121">
        <f t="shared" ca="1" si="5"/>
        <v>0.80165289256198358</v>
      </c>
      <c r="I25" s="122">
        <f t="shared" ca="1" si="2"/>
        <v>0.68595041322314043</v>
      </c>
      <c r="J25" s="88">
        <f ca="1">AVERAGE(H25:I25)</f>
        <v>0.74380165289256195</v>
      </c>
      <c r="K25" s="123">
        <f t="shared" ca="1" si="3"/>
        <v>8.1814007740592401E-2</v>
      </c>
      <c r="L25" s="115">
        <v>679</v>
      </c>
      <c r="M25" s="125">
        <v>711</v>
      </c>
      <c r="N25" s="91">
        <v>0.96</v>
      </c>
      <c r="O25" s="91">
        <v>0.95</v>
      </c>
      <c r="P25" s="124">
        <f t="shared" ca="1" si="4"/>
        <v>1.0102362492240655</v>
      </c>
    </row>
    <row r="26" spans="1:16" ht="25.5" x14ac:dyDescent="0.25">
      <c r="A26" s="80"/>
      <c r="B26" s="115">
        <v>2</v>
      </c>
      <c r="C26" s="115" t="s">
        <v>19</v>
      </c>
      <c r="D26" s="116" t="s">
        <v>18</v>
      </c>
      <c r="E26" s="116">
        <v>10000</v>
      </c>
      <c r="F26" s="89">
        <v>0.44500000000000001</v>
      </c>
      <c r="G26" s="89">
        <v>0.43</v>
      </c>
      <c r="H26" s="121">
        <f t="shared" ca="1" si="5"/>
        <v>2.3553719008264467</v>
      </c>
      <c r="I26" s="122">
        <f t="shared" ca="1" si="2"/>
        <v>2.2314049586776861</v>
      </c>
      <c r="J26" s="88">
        <f ca="1">AVERAGE(H26:I26)</f>
        <v>2.2933884297520661</v>
      </c>
      <c r="K26" s="123">
        <f t="shared" ca="1" si="3"/>
        <v>8.7657865436349042E-2</v>
      </c>
      <c r="L26" s="115">
        <v>1420</v>
      </c>
      <c r="M26" s="89">
        <v>1270</v>
      </c>
      <c r="N26" s="91">
        <v>0.94</v>
      </c>
      <c r="O26" s="91">
        <v>0.94</v>
      </c>
      <c r="P26" s="124">
        <f t="shared" ca="1" si="4"/>
        <v>1.5714119427307647</v>
      </c>
    </row>
    <row r="27" spans="1:16" ht="25.5" x14ac:dyDescent="0.25">
      <c r="A27" s="80"/>
      <c r="B27" s="115">
        <v>3</v>
      </c>
      <c r="C27" s="115" t="s">
        <v>19</v>
      </c>
      <c r="D27" s="116" t="s">
        <v>18</v>
      </c>
      <c r="E27" s="116">
        <v>10000</v>
      </c>
      <c r="F27" s="89">
        <v>0.61399999999999999</v>
      </c>
      <c r="G27" s="89">
        <v>0.54600000000000004</v>
      </c>
      <c r="H27" s="121">
        <f t="shared" ca="1" si="5"/>
        <v>3.7520661157024793</v>
      </c>
      <c r="I27" s="122">
        <f t="shared" ca="1" si="2"/>
        <v>3.1900826446280992</v>
      </c>
      <c r="J27" s="88">
        <f ca="1">AVERAGE(H27:I27)</f>
        <v>3.4710743801652892</v>
      </c>
      <c r="K27" s="123">
        <f t="shared" ca="1" si="3"/>
        <v>0.39738232331144813</v>
      </c>
      <c r="L27" s="89">
        <v>2580</v>
      </c>
      <c r="M27" s="89">
        <v>2390</v>
      </c>
      <c r="N27" s="91">
        <v>0.94</v>
      </c>
      <c r="O27" s="91">
        <v>0.95</v>
      </c>
      <c r="P27" s="124">
        <f t="shared" ca="1" si="4"/>
        <v>1.2364661413287208</v>
      </c>
    </row>
    <row r="28" spans="1:16" ht="25.5" x14ac:dyDescent="0.25">
      <c r="A28" s="80"/>
      <c r="B28" s="115">
        <v>4</v>
      </c>
      <c r="C28" s="115" t="s">
        <v>19</v>
      </c>
      <c r="D28" s="116" t="s">
        <v>18</v>
      </c>
      <c r="E28" s="116">
        <v>10000</v>
      </c>
      <c r="F28" s="89">
        <v>0.73099999999999998</v>
      </c>
      <c r="G28" s="89">
        <v>0.80800000000000005</v>
      </c>
      <c r="H28" s="121">
        <f t="shared" ca="1" si="5"/>
        <v>4.7190082644628095</v>
      </c>
      <c r="I28" s="122">
        <f t="shared" ca="1" si="2"/>
        <v>5.3553719008264462</v>
      </c>
      <c r="J28" s="88">
        <f ca="1">AVERAGE(H28:I28)</f>
        <v>5.0371900826446279</v>
      </c>
      <c r="K28" s="123">
        <f t="shared" ca="1" si="3"/>
        <v>0.44997704257325782</v>
      </c>
      <c r="L28" s="115">
        <v>4030</v>
      </c>
      <c r="M28" s="89">
        <v>3870</v>
      </c>
      <c r="N28" s="91">
        <v>0.94</v>
      </c>
      <c r="O28" s="91">
        <v>0.95</v>
      </c>
      <c r="P28" s="124">
        <f t="shared" ca="1" si="4"/>
        <v>1.3288764021901851</v>
      </c>
    </row>
    <row r="29" spans="1:16" x14ac:dyDescent="0.25">
      <c r="A29" s="80"/>
      <c r="B29" s="115"/>
      <c r="C29" s="89"/>
      <c r="D29" s="89"/>
      <c r="E29" s="89"/>
      <c r="F29" s="115"/>
      <c r="G29" s="115"/>
      <c r="H29" s="121"/>
      <c r="I29" s="122"/>
      <c r="J29" s="88"/>
      <c r="K29" s="123"/>
      <c r="L29" s="89"/>
      <c r="M29" s="89"/>
      <c r="N29" s="89"/>
      <c r="O29" s="89"/>
      <c r="P29" s="124"/>
    </row>
    <row r="30" spans="1:16" ht="25.5" x14ac:dyDescent="0.25">
      <c r="A30" s="80"/>
      <c r="B30" s="115">
        <v>0</v>
      </c>
      <c r="C30" s="115" t="s">
        <v>20</v>
      </c>
      <c r="D30" s="116" t="s">
        <v>18</v>
      </c>
      <c r="E30" s="116">
        <v>10000</v>
      </c>
      <c r="F30" s="89">
        <v>0.11799999999999999</v>
      </c>
      <c r="G30" s="89">
        <v>0.13100000000000001</v>
      </c>
      <c r="H30" s="121">
        <f t="shared" ca="1" si="5"/>
        <v>-0.34710743801652905</v>
      </c>
      <c r="I30" s="122">
        <f t="shared" ca="1" si="2"/>
        <v>-0.23966942148760331</v>
      </c>
      <c r="J30" s="88">
        <f ca="1">AVERAGE(H30:I30)</f>
        <v>-0.29338842975206619</v>
      </c>
      <c r="K30" s="123">
        <f t="shared" ca="1" si="3"/>
        <v>7.5970150044835705E-2</v>
      </c>
      <c r="L30" s="115">
        <v>318</v>
      </c>
      <c r="M30" s="89">
        <v>355</v>
      </c>
      <c r="N30" s="91">
        <v>0.93</v>
      </c>
      <c r="O30" s="91">
        <v>0.93</v>
      </c>
      <c r="P30" s="124">
        <f t="shared" ca="1" si="4"/>
        <v>-0.75367742606164556</v>
      </c>
    </row>
    <row r="31" spans="1:16" ht="25.5" x14ac:dyDescent="0.25">
      <c r="A31" s="80"/>
      <c r="B31" s="115">
        <v>1</v>
      </c>
      <c r="C31" s="115" t="s">
        <v>20</v>
      </c>
      <c r="D31" s="116" t="s">
        <v>18</v>
      </c>
      <c r="E31" s="116">
        <v>10000</v>
      </c>
      <c r="F31" s="89">
        <v>0.312</v>
      </c>
      <c r="G31" s="89">
        <v>0.23799999999999999</v>
      </c>
      <c r="H31" s="121">
        <f t="shared" ca="1" si="5"/>
        <v>1.2561983471074383</v>
      </c>
      <c r="I31" s="122">
        <f t="shared" ca="1" si="2"/>
        <v>0.64462809917355368</v>
      </c>
      <c r="J31" s="88">
        <f ca="1">AVERAGE(H31:I31)</f>
        <v>0.95041322314049603</v>
      </c>
      <c r="K31" s="123">
        <f t="shared" ca="1" si="3"/>
        <v>0.43244546948598783</v>
      </c>
      <c r="L31" s="115">
        <v>716</v>
      </c>
      <c r="M31" s="89">
        <v>822</v>
      </c>
      <c r="N31" s="91">
        <v>0.94</v>
      </c>
      <c r="O31" s="91">
        <v>0.94</v>
      </c>
      <c r="P31" s="124">
        <f t="shared" ca="1" si="4"/>
        <v>0.90031857426473971</v>
      </c>
    </row>
    <row r="32" spans="1:16" ht="25.5" x14ac:dyDescent="0.25">
      <c r="A32" s="80"/>
      <c r="B32" s="115">
        <v>2</v>
      </c>
      <c r="C32" s="115" t="s">
        <v>20</v>
      </c>
      <c r="D32" s="116" t="s">
        <v>18</v>
      </c>
      <c r="E32" s="116">
        <v>10000</v>
      </c>
      <c r="F32" s="89">
        <v>0.45</v>
      </c>
      <c r="G32" s="89">
        <v>0.40899999999999997</v>
      </c>
      <c r="H32" s="121">
        <f t="shared" ca="1" si="5"/>
        <v>2.3966942148760335</v>
      </c>
      <c r="I32" s="122">
        <f t="shared" ca="1" si="2"/>
        <v>2.0578512396694215</v>
      </c>
      <c r="J32" s="88">
        <f ca="1">AVERAGE(H32:I32)</f>
        <v>2.2272727272727275</v>
      </c>
      <c r="K32" s="123">
        <f t="shared" ca="1" si="3"/>
        <v>0.23959816552602053</v>
      </c>
      <c r="L32" s="115">
        <v>1750</v>
      </c>
      <c r="M32" s="89">
        <v>1490</v>
      </c>
      <c r="N32" s="91">
        <v>0.98</v>
      </c>
      <c r="O32" s="91">
        <v>0.98</v>
      </c>
      <c r="P32" s="124">
        <f t="shared" ca="1" si="4"/>
        <v>1.1759149940968121</v>
      </c>
    </row>
    <row r="33" spans="1:16" ht="25.5" x14ac:dyDescent="0.25">
      <c r="A33" s="80"/>
      <c r="B33" s="115">
        <v>3</v>
      </c>
      <c r="C33" s="115" t="s">
        <v>20</v>
      </c>
      <c r="D33" s="116" t="s">
        <v>18</v>
      </c>
      <c r="E33" s="116">
        <v>10000</v>
      </c>
      <c r="F33" s="89">
        <v>0.96599999999999997</v>
      </c>
      <c r="G33" s="89">
        <v>0.80500000000000005</v>
      </c>
      <c r="H33" s="121">
        <f t="shared" ca="1" si="5"/>
        <v>6.661157024793388</v>
      </c>
      <c r="I33" s="122">
        <f t="shared" ca="1" si="2"/>
        <v>5.330578512396694</v>
      </c>
      <c r="J33" s="88">
        <f ca="1">AVERAGE(H33:I33)</f>
        <v>5.9958677685950406</v>
      </c>
      <c r="K33" s="123">
        <f t="shared" ca="1" si="3"/>
        <v>0.94086108901681376</v>
      </c>
      <c r="L33" s="115">
        <v>2500</v>
      </c>
      <c r="M33" s="89">
        <v>2820</v>
      </c>
      <c r="N33" s="91">
        <v>0.96</v>
      </c>
      <c r="O33" s="91">
        <v>0.94</v>
      </c>
      <c r="P33" s="124">
        <f t="shared" ca="1" si="4"/>
        <v>2.1322314049586777</v>
      </c>
    </row>
    <row r="34" spans="1:16" ht="25.5" x14ac:dyDescent="0.25">
      <c r="A34" s="80"/>
      <c r="B34" s="115">
        <v>4</v>
      </c>
      <c r="C34" s="115" t="s">
        <v>20</v>
      </c>
      <c r="D34" s="116" t="s">
        <v>18</v>
      </c>
      <c r="E34" s="116">
        <v>10000</v>
      </c>
      <c r="F34" s="89">
        <v>1.3240000000000001</v>
      </c>
      <c r="G34" s="89">
        <v>1.2809999999999999</v>
      </c>
      <c r="H34" s="121">
        <f t="shared" ca="1" si="5"/>
        <v>9.6198347107438043</v>
      </c>
      <c r="I34" s="122">
        <f t="shared" ca="1" si="2"/>
        <v>9.2644628099173545</v>
      </c>
      <c r="J34" s="88">
        <f ca="1">AVERAGE(H34:I34)</f>
        <v>9.4421487603305785</v>
      </c>
      <c r="K34" s="123">
        <f t="shared" ca="1" si="3"/>
        <v>0.2512858809175359</v>
      </c>
      <c r="L34" s="115">
        <v>4320</v>
      </c>
      <c r="M34" s="89">
        <v>4540</v>
      </c>
      <c r="N34" s="91">
        <v>0.97</v>
      </c>
      <c r="O34" s="91">
        <v>0.95</v>
      </c>
      <c r="P34" s="124">
        <f t="shared" ca="1" si="4"/>
        <v>2.144551576369758</v>
      </c>
    </row>
    <row r="35" spans="1:16" x14ac:dyDescent="0.25">
      <c r="A35" s="80"/>
      <c r="B35" s="115"/>
      <c r="C35" s="115"/>
      <c r="D35" s="116"/>
      <c r="E35" s="116"/>
      <c r="F35" s="115"/>
      <c r="G35" s="115"/>
      <c r="H35" s="121"/>
      <c r="I35" s="122"/>
      <c r="J35" s="88"/>
      <c r="K35" s="123"/>
      <c r="L35" s="115"/>
      <c r="M35" s="89"/>
      <c r="N35" s="91"/>
      <c r="O35" s="91"/>
      <c r="P35" s="124"/>
    </row>
    <row r="36" spans="1:16" ht="25.5" x14ac:dyDescent="0.25">
      <c r="A36" s="80"/>
      <c r="B36" s="115">
        <v>0</v>
      </c>
      <c r="C36" s="115" t="s">
        <v>21</v>
      </c>
      <c r="D36" s="116" t="s">
        <v>18</v>
      </c>
      <c r="E36" s="116">
        <v>10000</v>
      </c>
      <c r="F36" s="89">
        <v>8.6999999999999994E-2</v>
      </c>
      <c r="G36" s="89">
        <v>0.11899999999999999</v>
      </c>
      <c r="H36" s="121">
        <f t="shared" ca="1" si="5"/>
        <v>-0.60330578512396715</v>
      </c>
      <c r="I36" s="122">
        <f t="shared" ca="1" si="2"/>
        <v>-0.33884297520661172</v>
      </c>
      <c r="J36" s="88">
        <f ca="1">AVERAGE(H36:I36)</f>
        <v>-0.47107438016528946</v>
      </c>
      <c r="K36" s="123">
        <f t="shared" ca="1" si="3"/>
        <v>0.18700344626421092</v>
      </c>
      <c r="L36" s="115">
        <v>411</v>
      </c>
      <c r="M36" s="89">
        <v>391</v>
      </c>
      <c r="N36" s="91">
        <v>0.94</v>
      </c>
      <c r="O36" s="91">
        <v>0.94</v>
      </c>
      <c r="P36" s="124">
        <f t="shared" ca="1" si="4"/>
        <v>-0.8244354627898095</v>
      </c>
    </row>
    <row r="37" spans="1:16" ht="25.5" x14ac:dyDescent="0.25">
      <c r="A37" s="80"/>
      <c r="B37" s="115">
        <v>1</v>
      </c>
      <c r="C37" s="115" t="s">
        <v>21</v>
      </c>
      <c r="D37" s="116" t="s">
        <v>18</v>
      </c>
      <c r="E37" s="116">
        <v>10000</v>
      </c>
      <c r="F37" s="89">
        <v>0.17199999999999999</v>
      </c>
      <c r="G37" s="89">
        <v>0.152</v>
      </c>
      <c r="H37" s="121">
        <f t="shared" ca="1" si="5"/>
        <v>9.9173553719008128E-2</v>
      </c>
      <c r="I37" s="122">
        <f t="shared" ca="1" si="2"/>
        <v>-6.61157024793389E-2</v>
      </c>
      <c r="J37" s="88">
        <f ca="1">AVERAGE(H37:I37)</f>
        <v>1.6528925619834614E-2</v>
      </c>
      <c r="K37" s="123">
        <f t="shared" ca="1" si="3"/>
        <v>0.11687715391513176</v>
      </c>
      <c r="L37" s="115">
        <v>923</v>
      </c>
      <c r="M37" s="89">
        <v>944</v>
      </c>
      <c r="N37" s="91">
        <v>0.95</v>
      </c>
      <c r="O37" s="91">
        <v>0.95</v>
      </c>
      <c r="P37" s="124">
        <f t="shared" ca="1" si="4"/>
        <v>-7.1631313628752885E-2</v>
      </c>
    </row>
    <row r="38" spans="1:16" ht="25.5" x14ac:dyDescent="0.25">
      <c r="A38" s="80"/>
      <c r="B38" s="115">
        <v>2</v>
      </c>
      <c r="C38" s="115" t="s">
        <v>21</v>
      </c>
      <c r="D38" s="116" t="s">
        <v>18</v>
      </c>
      <c r="E38" s="116">
        <v>10000</v>
      </c>
      <c r="F38" s="89">
        <v>0.3</v>
      </c>
      <c r="G38" s="89">
        <v>0.30199999999999999</v>
      </c>
      <c r="H38" s="121">
        <f t="shared" ca="1" si="5"/>
        <v>1.1570247933884295</v>
      </c>
      <c r="I38" s="122">
        <f t="shared" ca="1" si="2"/>
        <v>1.1735537190082643</v>
      </c>
      <c r="J38" s="88">
        <f ca="1">AVERAGE(H38:I38)</f>
        <v>1.165289256198347</v>
      </c>
      <c r="K38" s="123">
        <f t="shared" ca="1" si="3"/>
        <v>1.1687715391513301E-2</v>
      </c>
      <c r="L38" s="115">
        <v>1340</v>
      </c>
      <c r="M38" s="89">
        <v>1540</v>
      </c>
      <c r="N38" s="91">
        <v>0.96</v>
      </c>
      <c r="O38" s="91">
        <v>0.98</v>
      </c>
      <c r="P38" s="124">
        <f t="shared" ca="1" si="4"/>
        <v>0.87578635746885403</v>
      </c>
    </row>
    <row r="39" spans="1:16" ht="25.5" x14ac:dyDescent="0.25">
      <c r="A39" s="80"/>
      <c r="B39" s="115">
        <v>3</v>
      </c>
      <c r="C39" s="115" t="s">
        <v>21</v>
      </c>
      <c r="D39" s="116" t="s">
        <v>18</v>
      </c>
      <c r="E39" s="116">
        <v>10000</v>
      </c>
      <c r="F39" s="89">
        <v>0.73699999999999999</v>
      </c>
      <c r="G39" s="89">
        <v>0.59399999999999997</v>
      </c>
      <c r="H39" s="121">
        <f t="shared" ca="1" si="5"/>
        <v>4.7685950413223148</v>
      </c>
      <c r="I39" s="122">
        <f t="shared" ca="1" si="2"/>
        <v>3.5867768595041314</v>
      </c>
      <c r="J39" s="88">
        <f ca="1">AVERAGE(H39:I39)</f>
        <v>4.1776859504132231</v>
      </c>
      <c r="K39" s="123">
        <f t="shared" ca="1" si="3"/>
        <v>0.83567165049319314</v>
      </c>
      <c r="L39" s="115">
        <v>2110</v>
      </c>
      <c r="M39" s="89">
        <v>2230</v>
      </c>
      <c r="N39" s="91">
        <v>0.97</v>
      </c>
      <c r="O39" s="91">
        <v>0.97</v>
      </c>
      <c r="P39" s="124">
        <f t="shared" ca="1" si="4"/>
        <v>1.6998942462104889</v>
      </c>
    </row>
    <row r="40" spans="1:16" ht="25.5" x14ac:dyDescent="0.25">
      <c r="A40" s="80"/>
      <c r="B40" s="115">
        <v>4</v>
      </c>
      <c r="C40" s="115" t="s">
        <v>21</v>
      </c>
      <c r="D40" s="116" t="s">
        <v>18</v>
      </c>
      <c r="E40" s="116">
        <v>10000</v>
      </c>
      <c r="F40" s="89">
        <v>0.85799999999999998</v>
      </c>
      <c r="G40" s="89">
        <v>0.80200000000000005</v>
      </c>
      <c r="H40" s="121">
        <f t="shared" ca="1" si="5"/>
        <v>5.7685950413223139</v>
      </c>
      <c r="I40" s="122">
        <f t="shared" ca="1" si="2"/>
        <v>5.3057851239669427</v>
      </c>
      <c r="J40" s="88">
        <f ca="1">AVERAGE(H40:I40)</f>
        <v>5.5371900826446279</v>
      </c>
      <c r="K40" s="123">
        <f t="shared" ca="1" si="3"/>
        <v>0.3272560309623686</v>
      </c>
      <c r="L40" s="115">
        <v>3740</v>
      </c>
      <c r="M40" s="89">
        <v>3510</v>
      </c>
      <c r="N40" s="91">
        <v>0.96</v>
      </c>
      <c r="O40" s="91">
        <v>0.95</v>
      </c>
      <c r="P40" s="124">
        <f t="shared" ca="1" si="4"/>
        <v>1.4186591240553323</v>
      </c>
    </row>
    <row r="41" spans="1:16" x14ac:dyDescent="0.25">
      <c r="B41" s="7"/>
      <c r="C41" s="8"/>
      <c r="D41" s="9"/>
      <c r="E41" s="10"/>
      <c r="F41" s="11"/>
      <c r="G41" s="11"/>
      <c r="H41" s="12"/>
      <c r="I41" s="13"/>
      <c r="J41" s="14"/>
      <c r="K41" s="15"/>
      <c r="L41" s="2"/>
      <c r="M41" s="16"/>
      <c r="N41" s="15"/>
      <c r="O41" s="15"/>
      <c r="P41" s="17"/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workbookViewId="0">
      <selection activeCell="F12" sqref="F12:J12"/>
    </sheetView>
  </sheetViews>
  <sheetFormatPr defaultRowHeight="15" x14ac:dyDescent="0.25"/>
  <sheetData>
    <row r="1" spans="1:16" x14ac:dyDescent="0.25">
      <c r="A1" s="126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29"/>
    </row>
    <row r="2" spans="1:16" ht="38.25" x14ac:dyDescent="0.25">
      <c r="A2" s="126"/>
      <c r="B2" s="127"/>
      <c r="C2" s="84" t="s">
        <v>0</v>
      </c>
      <c r="D2" s="84" t="s">
        <v>1</v>
      </c>
      <c r="E2" s="84" t="s">
        <v>2</v>
      </c>
      <c r="F2" s="84" t="s">
        <v>3</v>
      </c>
      <c r="G2" s="85" t="s">
        <v>4</v>
      </c>
      <c r="H2" s="86"/>
      <c r="I2" s="86"/>
      <c r="J2" s="86"/>
      <c r="K2" s="127"/>
      <c r="L2" s="127"/>
      <c r="M2" s="128"/>
      <c r="N2" s="127"/>
      <c r="O2" s="127"/>
      <c r="P2" s="29"/>
    </row>
    <row r="3" spans="1:16" x14ac:dyDescent="0.25">
      <c r="A3" s="126"/>
      <c r="B3" s="127"/>
      <c r="C3" s="88">
        <v>2</v>
      </c>
      <c r="D3" s="89">
        <v>1.5569999999999999</v>
      </c>
      <c r="E3" s="89">
        <v>1.71</v>
      </c>
      <c r="F3" s="90">
        <f t="shared" ref="F3:F8" si="0">AVERAGE(D3:E3)-$H$17</f>
        <v>1.6335</v>
      </c>
      <c r="G3" s="91">
        <f t="shared" ref="G3:G8" si="1">_xlfn.STDEV.S(D3:E3)/AVERAGE(D3:E3)</f>
        <v>6.6230387218574716E-2</v>
      </c>
      <c r="H3" s="127"/>
      <c r="I3" s="127"/>
      <c r="J3" s="127"/>
      <c r="K3" s="127"/>
      <c r="L3" s="127"/>
      <c r="M3" s="128"/>
      <c r="N3" s="127"/>
      <c r="O3" s="127"/>
      <c r="P3" s="29"/>
    </row>
    <row r="4" spans="1:16" x14ac:dyDescent="0.25">
      <c r="A4" s="126"/>
      <c r="B4" s="127"/>
      <c r="C4" s="88">
        <f>C3/2</f>
        <v>1</v>
      </c>
      <c r="D4" s="89">
        <v>0.95699999999999996</v>
      </c>
      <c r="E4" s="89">
        <v>1.036</v>
      </c>
      <c r="F4" s="90">
        <f t="shared" si="0"/>
        <v>0.99649999999999994</v>
      </c>
      <c r="G4" s="91">
        <f t="shared" si="1"/>
        <v>5.6057637444794091E-2</v>
      </c>
      <c r="H4" s="127"/>
      <c r="I4" s="127"/>
      <c r="J4" s="127"/>
      <c r="K4" s="127"/>
      <c r="L4" s="127"/>
      <c r="M4" s="128"/>
      <c r="N4" s="127"/>
      <c r="O4" s="127"/>
      <c r="P4" s="29"/>
    </row>
    <row r="5" spans="1:16" x14ac:dyDescent="0.25">
      <c r="A5" s="126"/>
      <c r="B5" s="127"/>
      <c r="C5" s="88">
        <f>C4/2</f>
        <v>0.5</v>
      </c>
      <c r="D5" s="89">
        <v>0.45</v>
      </c>
      <c r="E5" s="89">
        <v>0.47799999999999998</v>
      </c>
      <c r="F5" s="90">
        <f t="shared" si="0"/>
        <v>0.46399999999999997</v>
      </c>
      <c r="G5" s="91">
        <f t="shared" si="1"/>
        <v>4.2670236795739891E-2</v>
      </c>
      <c r="H5" s="127"/>
      <c r="I5" s="127"/>
      <c r="J5" s="127"/>
      <c r="K5" s="127"/>
      <c r="L5" s="127"/>
      <c r="M5" s="128"/>
      <c r="N5" s="127"/>
      <c r="O5" s="127"/>
      <c r="P5" s="29"/>
    </row>
    <row r="6" spans="1:16" x14ac:dyDescent="0.25">
      <c r="A6" s="126"/>
      <c r="B6" s="127"/>
      <c r="C6" s="88">
        <f>C5/2</f>
        <v>0.25</v>
      </c>
      <c r="D6" s="89">
        <v>0.29699999999999999</v>
      </c>
      <c r="E6" s="89">
        <v>0.315</v>
      </c>
      <c r="F6" s="90">
        <f t="shared" si="0"/>
        <v>0.30599999999999999</v>
      </c>
      <c r="G6" s="91">
        <f t="shared" si="1"/>
        <v>4.1594516540385186E-2</v>
      </c>
      <c r="H6" s="127"/>
      <c r="I6" s="127"/>
      <c r="J6" s="127"/>
      <c r="K6" s="127"/>
      <c r="L6" s="127"/>
      <c r="M6" s="128"/>
      <c r="N6" s="127"/>
      <c r="O6" s="127"/>
      <c r="P6" s="29"/>
    </row>
    <row r="7" spans="1:16" x14ac:dyDescent="0.25">
      <c r="A7" s="126"/>
      <c r="B7" s="127"/>
      <c r="C7" s="88">
        <f>C6/2</f>
        <v>0.125</v>
      </c>
      <c r="D7" s="89">
        <v>0.17399999999999999</v>
      </c>
      <c r="E7" s="89">
        <v>0.16800000000000001</v>
      </c>
      <c r="F7" s="90">
        <f t="shared" si="0"/>
        <v>0.17099999999999999</v>
      </c>
      <c r="G7" s="91">
        <f t="shared" si="1"/>
        <v>2.4810764252159473E-2</v>
      </c>
      <c r="H7" s="127"/>
      <c r="I7" s="127"/>
      <c r="J7" s="127"/>
      <c r="K7" s="127"/>
      <c r="L7" s="127"/>
      <c r="M7" s="128"/>
      <c r="N7" s="127"/>
      <c r="O7" s="127"/>
      <c r="P7" s="29"/>
    </row>
    <row r="8" spans="1:16" x14ac:dyDescent="0.25">
      <c r="A8" s="126"/>
      <c r="B8" s="127"/>
      <c r="C8" s="88">
        <f>C7/2</f>
        <v>6.25E-2</v>
      </c>
      <c r="D8" s="89">
        <v>0.104</v>
      </c>
      <c r="E8" s="89">
        <v>9.8000000000000004E-2</v>
      </c>
      <c r="F8" s="90">
        <f t="shared" si="0"/>
        <v>0.10100000000000001</v>
      </c>
      <c r="G8" s="91">
        <f t="shared" si="1"/>
        <v>4.2006343436824536E-2</v>
      </c>
      <c r="H8" s="127"/>
      <c r="I8" s="127"/>
      <c r="J8" s="127"/>
      <c r="K8" s="127"/>
      <c r="L8" s="127"/>
      <c r="M8" s="128"/>
      <c r="N8" s="127"/>
      <c r="O8" s="127"/>
      <c r="P8" s="29"/>
    </row>
    <row r="9" spans="1:16" x14ac:dyDescent="0.25">
      <c r="A9" s="126"/>
      <c r="B9" s="127"/>
      <c r="C9" s="129"/>
      <c r="D9" s="127"/>
      <c r="E9" s="127"/>
      <c r="F9" s="130"/>
      <c r="G9" s="131"/>
      <c r="H9" s="127"/>
      <c r="I9" s="127"/>
      <c r="J9" s="127"/>
      <c r="K9" s="127"/>
      <c r="L9" s="127"/>
      <c r="M9" s="128"/>
      <c r="N9" s="127"/>
      <c r="O9" s="127"/>
      <c r="P9" s="29"/>
    </row>
    <row r="10" spans="1:16" x14ac:dyDescent="0.25">
      <c r="A10" s="126"/>
      <c r="B10" s="127"/>
      <c r="C10" s="127"/>
      <c r="D10" s="127"/>
      <c r="E10" s="127"/>
      <c r="F10" s="127"/>
      <c r="G10" s="127"/>
      <c r="H10" s="127"/>
      <c r="I10" s="127"/>
      <c r="J10" s="127"/>
      <c r="K10" s="96"/>
      <c r="L10" s="97"/>
      <c r="M10" s="127"/>
      <c r="N10" s="96"/>
      <c r="O10" s="96"/>
      <c r="P10" s="29"/>
    </row>
    <row r="11" spans="1:16" x14ac:dyDescent="0.25">
      <c r="A11" s="126"/>
      <c r="B11" s="132"/>
      <c r="C11" s="127"/>
      <c r="D11" s="100"/>
      <c r="E11" s="127"/>
      <c r="F11" s="127"/>
      <c r="G11" s="86"/>
      <c r="H11" s="101"/>
      <c r="I11" s="102"/>
      <c r="J11" s="102"/>
      <c r="K11" s="102"/>
      <c r="L11" s="103"/>
      <c r="M11" s="104"/>
      <c r="N11" s="129"/>
      <c r="O11" s="129"/>
      <c r="P11" s="29"/>
    </row>
    <row r="12" spans="1:16" ht="16.5" customHeight="1" x14ac:dyDescent="0.25">
      <c r="A12" s="126"/>
      <c r="B12" s="132"/>
      <c r="C12" s="127"/>
      <c r="D12" s="133"/>
      <c r="E12" s="127"/>
      <c r="F12" s="134"/>
      <c r="G12" s="153"/>
      <c r="H12" s="154" t="s">
        <v>24</v>
      </c>
      <c r="I12" s="134">
        <v>4.0000000000000002E-4</v>
      </c>
      <c r="J12" s="134"/>
      <c r="K12" s="102"/>
      <c r="L12" s="107"/>
      <c r="M12" s="108"/>
      <c r="N12" s="86"/>
      <c r="O12" s="86"/>
      <c r="P12" s="29"/>
    </row>
    <row r="13" spans="1:16" x14ac:dyDescent="0.25">
      <c r="A13" s="126"/>
      <c r="B13" s="132"/>
      <c r="C13" s="127"/>
      <c r="D13" s="127"/>
      <c r="E13" s="127"/>
      <c r="F13" s="127"/>
      <c r="G13" s="86"/>
      <c r="H13" s="101"/>
      <c r="I13" s="101"/>
      <c r="J13" s="101"/>
      <c r="K13" s="102"/>
      <c r="L13" s="107"/>
      <c r="M13" s="108"/>
      <c r="N13" s="86"/>
      <c r="O13" s="86"/>
      <c r="P13" s="29"/>
    </row>
    <row r="14" spans="1:16" x14ac:dyDescent="0.25">
      <c r="A14" s="126"/>
      <c r="B14" s="132"/>
      <c r="C14" s="127"/>
      <c r="D14" s="127"/>
      <c r="E14" s="127"/>
      <c r="F14" s="127"/>
      <c r="G14" s="106"/>
      <c r="H14" s="101"/>
      <c r="I14" s="101"/>
      <c r="J14" s="101"/>
      <c r="K14" s="102"/>
      <c r="L14" s="107"/>
      <c r="M14" s="108"/>
      <c r="N14" s="86"/>
      <c r="O14" s="86"/>
      <c r="P14" s="29"/>
    </row>
    <row r="15" spans="1:16" x14ac:dyDescent="0.25">
      <c r="A15" s="126"/>
      <c r="B15" s="132"/>
      <c r="C15" s="111"/>
      <c r="D15" s="111"/>
      <c r="E15" s="127"/>
      <c r="F15" s="127"/>
      <c r="G15" s="127"/>
      <c r="H15" s="127"/>
      <c r="I15" s="127"/>
      <c r="J15" s="127"/>
      <c r="K15" s="127"/>
      <c r="L15" s="107"/>
      <c r="M15" s="108"/>
      <c r="N15" s="86"/>
      <c r="O15" s="86"/>
      <c r="P15" s="29"/>
    </row>
    <row r="16" spans="1:16" ht="51" x14ac:dyDescent="0.25">
      <c r="A16" s="126"/>
      <c r="B16" s="84" t="s">
        <v>5</v>
      </c>
      <c r="C16" s="84" t="s">
        <v>6</v>
      </c>
      <c r="D16" s="84" t="s">
        <v>7</v>
      </c>
      <c r="E16" s="84" t="s">
        <v>8</v>
      </c>
      <c r="F16" s="84" t="s">
        <v>9</v>
      </c>
      <c r="G16" s="84" t="s">
        <v>10</v>
      </c>
      <c r="H16" s="84" t="s">
        <v>66</v>
      </c>
      <c r="I16" s="84" t="s">
        <v>62</v>
      </c>
      <c r="J16" s="84" t="s">
        <v>62</v>
      </c>
      <c r="K16" s="84" t="s">
        <v>13</v>
      </c>
      <c r="L16" s="114" t="s">
        <v>14</v>
      </c>
      <c r="M16" s="84" t="s">
        <v>15</v>
      </c>
      <c r="N16" s="84" t="s">
        <v>16</v>
      </c>
      <c r="O16" s="84" t="s">
        <v>16</v>
      </c>
      <c r="P16" s="29"/>
    </row>
    <row r="17" spans="1:16" x14ac:dyDescent="0.25">
      <c r="A17" s="126"/>
      <c r="B17" s="115"/>
      <c r="C17" s="115"/>
      <c r="D17" s="89"/>
      <c r="E17" s="116"/>
      <c r="F17" s="117"/>
      <c r="G17" s="117"/>
      <c r="H17" s="118"/>
      <c r="I17" s="119"/>
      <c r="J17" s="119"/>
      <c r="K17" s="119"/>
      <c r="L17" s="115"/>
      <c r="M17" s="89"/>
      <c r="N17" s="120"/>
      <c r="O17" s="120"/>
      <c r="P17" s="29"/>
    </row>
    <row r="18" spans="1:16" ht="25.5" x14ac:dyDescent="0.25">
      <c r="A18" s="126"/>
      <c r="B18" s="115">
        <v>0</v>
      </c>
      <c r="C18" s="115" t="s">
        <v>25</v>
      </c>
      <c r="D18" s="116" t="s">
        <v>18</v>
      </c>
      <c r="E18" s="116">
        <v>10000</v>
      </c>
      <c r="F18" s="89">
        <v>9.8000000000000004E-2</v>
      </c>
      <c r="G18" s="89">
        <v>0.09</v>
      </c>
      <c r="H18" s="118">
        <f>AVERAGE(F18:G18)-$H$17</f>
        <v>9.4E-2</v>
      </c>
      <c r="I18" s="122">
        <f ca="1">E18*(F18-$J$34)/$I$34/1000</f>
        <v>1.0494623655913979</v>
      </c>
      <c r="J18" s="122">
        <f ca="1">E18*(G18-$J$34)/$I$34/1000</f>
        <v>0.96344086021505371</v>
      </c>
      <c r="K18" s="123">
        <f ca="1">I18*_xlfn.STDEV.S(F18:G18)/AVERAGE(F18:G18)</f>
        <v>6.3155911090191821E-2</v>
      </c>
      <c r="L18" s="115">
        <v>373</v>
      </c>
      <c r="M18" s="91">
        <v>0.97</v>
      </c>
      <c r="N18" s="118">
        <f ca="1">1000*I18/L18</f>
        <v>0</v>
      </c>
      <c r="O18" s="118">
        <f ca="1">1000*J18/L18</f>
        <v>2.5829513678687768</v>
      </c>
      <c r="P18" s="29"/>
    </row>
    <row r="19" spans="1:16" ht="25.5" x14ac:dyDescent="0.25">
      <c r="A19" s="126"/>
      <c r="B19" s="115">
        <v>1</v>
      </c>
      <c r="C19" s="115" t="s">
        <v>25</v>
      </c>
      <c r="D19" s="116" t="s">
        <v>18</v>
      </c>
      <c r="E19" s="116">
        <v>10000</v>
      </c>
      <c r="F19" s="89">
        <v>0.128</v>
      </c>
      <c r="G19" s="89">
        <v>0.14499999999999999</v>
      </c>
      <c r="H19" s="118">
        <f t="shared" ref="H19:H40" si="2">AVERAGE(F19:G19)-$H$17</f>
        <v>0.13650000000000001</v>
      </c>
      <c r="I19" s="122">
        <f t="shared" ref="I19:I40" ca="1" si="3">E19*(H19-$J$34)/$I$34/1000</f>
        <v>0.97419354838709682</v>
      </c>
      <c r="J19" s="122">
        <f t="shared" ref="J19:J40" ca="1" si="4">E19*(G19-$J$34)/$I$34/1000</f>
        <v>1.554838709677419</v>
      </c>
      <c r="K19" s="123">
        <f t="shared" ref="K19:K40" ca="1" si="5">I19*_xlfn.STDEV.S(F19:G19)/AVERAGE(F19:G19)</f>
        <v>8.579194646370629E-2</v>
      </c>
      <c r="L19" s="115">
        <v>762</v>
      </c>
      <c r="M19" s="91">
        <v>0.98</v>
      </c>
      <c r="N19" s="118">
        <f t="shared" ref="N19:N40" ca="1" si="6">1000*I19/L19</f>
        <v>1.2784692236051138</v>
      </c>
      <c r="O19" s="118">
        <f t="shared" ref="O19:O40" ca="1" si="7">1000*J19/L19</f>
        <v>2.0404707476081616</v>
      </c>
      <c r="P19" s="29"/>
    </row>
    <row r="20" spans="1:16" ht="25.5" x14ac:dyDescent="0.25">
      <c r="A20" s="126"/>
      <c r="B20" s="115">
        <v>2</v>
      </c>
      <c r="C20" s="115" t="s">
        <v>25</v>
      </c>
      <c r="D20" s="116" t="s">
        <v>18</v>
      </c>
      <c r="E20" s="116">
        <v>10000</v>
      </c>
      <c r="F20" s="89">
        <v>0.20200000000000001</v>
      </c>
      <c r="G20" s="89">
        <v>0.19700000000000001</v>
      </c>
      <c r="H20" s="118">
        <f t="shared" si="2"/>
        <v>0.19950000000000001</v>
      </c>
      <c r="I20" s="122">
        <f t="shared" ca="1" si="3"/>
        <v>1.6516129032258067</v>
      </c>
      <c r="J20" s="122">
        <f t="shared" ca="1" si="4"/>
        <v>2.1139784946236557</v>
      </c>
      <c r="K20" s="123">
        <f t="shared" ca="1" si="5"/>
        <v>2.9269841698400249E-2</v>
      </c>
      <c r="L20" s="115">
        <v>1530</v>
      </c>
      <c r="M20" s="91">
        <v>0.97</v>
      </c>
      <c r="N20" s="118">
        <f t="shared" ca="1" si="6"/>
        <v>1.079485557663926</v>
      </c>
      <c r="O20" s="118">
        <f t="shared" ca="1" si="7"/>
        <v>1.3816852906036967</v>
      </c>
      <c r="P20" s="29"/>
    </row>
    <row r="21" spans="1:16" ht="25.5" x14ac:dyDescent="0.25">
      <c r="A21" s="126"/>
      <c r="B21" s="115">
        <v>3</v>
      </c>
      <c r="C21" s="115" t="s">
        <v>25</v>
      </c>
      <c r="D21" s="116" t="s">
        <v>18</v>
      </c>
      <c r="E21" s="116">
        <v>10000</v>
      </c>
      <c r="F21" s="89">
        <v>0.36199999999999999</v>
      </c>
      <c r="G21" s="89">
        <v>0.34</v>
      </c>
      <c r="H21" s="118">
        <f t="shared" si="2"/>
        <v>0.35099999999999998</v>
      </c>
      <c r="I21" s="122">
        <f t="shared" ca="1" si="3"/>
        <v>3.2806451612903222</v>
      </c>
      <c r="J21" s="122">
        <f t="shared" ca="1" si="4"/>
        <v>3.6516129032258062</v>
      </c>
      <c r="K21" s="123">
        <f t="shared" ca="1" si="5"/>
        <v>0.14539846633827577</v>
      </c>
      <c r="L21" s="89">
        <v>3090</v>
      </c>
      <c r="M21" s="91">
        <v>0.97</v>
      </c>
      <c r="N21" s="118">
        <f t="shared" ca="1" si="6"/>
        <v>1.0616974632007516</v>
      </c>
      <c r="O21" s="118">
        <f t="shared" ca="1" si="7"/>
        <v>1.1817517486167659</v>
      </c>
      <c r="P21" s="29"/>
    </row>
    <row r="22" spans="1:16" ht="25.5" x14ac:dyDescent="0.25">
      <c r="A22" s="126"/>
      <c r="B22" s="115">
        <v>4</v>
      </c>
      <c r="C22" s="115" t="s">
        <v>25</v>
      </c>
      <c r="D22" s="116" t="s">
        <v>18</v>
      </c>
      <c r="E22" s="116">
        <v>10000</v>
      </c>
      <c r="F22" s="89">
        <v>0.45600000000000002</v>
      </c>
      <c r="G22" s="89">
        <v>0.433</v>
      </c>
      <c r="H22" s="118">
        <f t="shared" si="2"/>
        <v>0.44450000000000001</v>
      </c>
      <c r="I22" s="122">
        <f t="shared" ca="1" si="3"/>
        <v>4.2860215053763442</v>
      </c>
      <c r="J22" s="122">
        <f t="shared" ca="1" si="4"/>
        <v>4.6516129032258062</v>
      </c>
      <c r="K22" s="123">
        <f t="shared" ca="1" si="5"/>
        <v>0.15681782233419297</v>
      </c>
      <c r="L22" s="115">
        <v>6070</v>
      </c>
      <c r="M22" s="91">
        <v>0.98</v>
      </c>
      <c r="N22" s="118">
        <f t="shared" ca="1" si="6"/>
        <v>0.70609909479017197</v>
      </c>
      <c r="O22" s="118">
        <f t="shared" ca="1" si="7"/>
        <v>0.76632832013604713</v>
      </c>
      <c r="P22" s="29"/>
    </row>
    <row r="23" spans="1:16" x14ac:dyDescent="0.25">
      <c r="A23" s="126"/>
      <c r="B23" s="115"/>
      <c r="C23" s="89"/>
      <c r="D23" s="89"/>
      <c r="E23" s="89"/>
      <c r="F23" s="115"/>
      <c r="G23" s="115"/>
      <c r="H23" s="118"/>
      <c r="I23" s="122"/>
      <c r="J23" s="122"/>
      <c r="K23" s="123"/>
      <c r="L23" s="89"/>
      <c r="M23" s="89"/>
      <c r="N23" s="118"/>
      <c r="O23" s="118"/>
      <c r="P23" s="29"/>
    </row>
    <row r="24" spans="1:16" ht="25.5" x14ac:dyDescent="0.25">
      <c r="A24" s="126"/>
      <c r="B24" s="115">
        <v>0</v>
      </c>
      <c r="C24" s="115" t="s">
        <v>26</v>
      </c>
      <c r="D24" s="116" t="s">
        <v>18</v>
      </c>
      <c r="E24" s="116">
        <v>10000</v>
      </c>
      <c r="F24" s="89">
        <v>0.107</v>
      </c>
      <c r="G24" s="89">
        <v>0.106</v>
      </c>
      <c r="H24" s="118">
        <f t="shared" si="2"/>
        <v>0.1065</v>
      </c>
      <c r="I24" s="122">
        <f t="shared" ca="1" si="3"/>
        <v>0.65161290322580645</v>
      </c>
      <c r="J24" s="122">
        <f t="shared" ca="1" si="4"/>
        <v>1.1354838709677419</v>
      </c>
      <c r="K24" s="123">
        <f t="shared" ca="1" si="5"/>
        <v>4.3263840617804852E-3</v>
      </c>
      <c r="L24" s="115">
        <v>369</v>
      </c>
      <c r="M24" s="91">
        <v>0.91</v>
      </c>
      <c r="N24" s="118">
        <f t="shared" ca="1" si="6"/>
        <v>1.7658886266282019</v>
      </c>
      <c r="O24" s="118">
        <f t="shared" ca="1" si="7"/>
        <v>3.0771920622432032</v>
      </c>
      <c r="P24" s="29"/>
    </row>
    <row r="25" spans="1:16" ht="25.5" x14ac:dyDescent="0.25">
      <c r="A25" s="126"/>
      <c r="B25" s="115">
        <v>1</v>
      </c>
      <c r="C25" s="115" t="s">
        <v>26</v>
      </c>
      <c r="D25" s="116" t="s">
        <v>18</v>
      </c>
      <c r="E25" s="116">
        <v>10000</v>
      </c>
      <c r="F25" s="89">
        <v>0.17599999999999999</v>
      </c>
      <c r="G25" s="89">
        <v>0.17599999999999999</v>
      </c>
      <c r="H25" s="118">
        <f t="shared" si="2"/>
        <v>0.17599999999999999</v>
      </c>
      <c r="I25" s="122">
        <f t="shared" ca="1" si="3"/>
        <v>1.3989247311827955</v>
      </c>
      <c r="J25" s="122">
        <f t="shared" ca="1" si="4"/>
        <v>1.8881720430107523</v>
      </c>
      <c r="K25" s="123">
        <f t="shared" ca="1" si="5"/>
        <v>0</v>
      </c>
      <c r="L25" s="115">
        <v>669</v>
      </c>
      <c r="M25" s="91">
        <v>0.95</v>
      </c>
      <c r="N25" s="118">
        <f t="shared" ca="1" si="6"/>
        <v>2.0910683575228632</v>
      </c>
      <c r="O25" s="118">
        <f t="shared" ca="1" si="7"/>
        <v>2.8223797354420812</v>
      </c>
      <c r="P25" s="29"/>
    </row>
    <row r="26" spans="1:16" ht="25.5" x14ac:dyDescent="0.25">
      <c r="A26" s="126"/>
      <c r="B26" s="115">
        <v>2</v>
      </c>
      <c r="C26" s="115" t="s">
        <v>26</v>
      </c>
      <c r="D26" s="116" t="s">
        <v>18</v>
      </c>
      <c r="E26" s="116">
        <v>10000</v>
      </c>
      <c r="F26" s="89">
        <v>0.26200000000000001</v>
      </c>
      <c r="G26" s="89">
        <v>0.26800000000000002</v>
      </c>
      <c r="H26" s="118">
        <f t="shared" si="2"/>
        <v>0.26500000000000001</v>
      </c>
      <c r="I26" s="122">
        <f t="shared" ca="1" si="3"/>
        <v>2.3559139784946237</v>
      </c>
      <c r="J26" s="122">
        <f t="shared" ca="1" si="4"/>
        <v>2.8774193548387097</v>
      </c>
      <c r="K26" s="123">
        <f t="shared" ca="1" si="5"/>
        <v>3.7718100001941014E-2</v>
      </c>
      <c r="L26" s="115">
        <v>1230</v>
      </c>
      <c r="M26" s="91">
        <v>0.95</v>
      </c>
      <c r="N26" s="118">
        <f t="shared" ca="1" si="6"/>
        <v>1.915377218288312</v>
      </c>
      <c r="O26" s="118">
        <f t="shared" ca="1" si="7"/>
        <v>2.3393653291371623</v>
      </c>
      <c r="P26" s="29"/>
    </row>
    <row r="27" spans="1:16" ht="25.5" x14ac:dyDescent="0.25">
      <c r="A27" s="126"/>
      <c r="B27" s="115">
        <v>3</v>
      </c>
      <c r="C27" s="115" t="s">
        <v>26</v>
      </c>
      <c r="D27" s="116" t="s">
        <v>18</v>
      </c>
      <c r="E27" s="116">
        <v>10000</v>
      </c>
      <c r="F27" s="89">
        <v>0.318</v>
      </c>
      <c r="G27" s="89">
        <v>0.27900000000000003</v>
      </c>
      <c r="H27" s="118">
        <f t="shared" si="2"/>
        <v>0.29849999999999999</v>
      </c>
      <c r="I27" s="122">
        <f t="shared" ca="1" si="3"/>
        <v>2.7161290322580642</v>
      </c>
      <c r="J27" s="122">
        <f t="shared" ca="1" si="4"/>
        <v>2.9956989247311827</v>
      </c>
      <c r="K27" s="123">
        <f t="shared" ca="1" si="5"/>
        <v>0.25093178235914881</v>
      </c>
      <c r="L27" s="89">
        <v>1670</v>
      </c>
      <c r="M27" s="91">
        <v>0.94</v>
      </c>
      <c r="N27" s="118">
        <f t="shared" ca="1" si="6"/>
        <v>1.6264245702144098</v>
      </c>
      <c r="O27" s="118">
        <f t="shared" ca="1" si="7"/>
        <v>1.7938316914557979</v>
      </c>
      <c r="P27" s="29"/>
    </row>
    <row r="28" spans="1:16" ht="25.5" x14ac:dyDescent="0.25">
      <c r="A28" s="126"/>
      <c r="B28" s="115">
        <v>4</v>
      </c>
      <c r="C28" s="115" t="s">
        <v>26</v>
      </c>
      <c r="D28" s="116" t="s">
        <v>18</v>
      </c>
      <c r="E28" s="116">
        <v>10000</v>
      </c>
      <c r="F28" s="89">
        <v>0.55400000000000005</v>
      </c>
      <c r="G28" s="89">
        <v>0.66400000000000003</v>
      </c>
      <c r="H28" s="118">
        <f t="shared" si="2"/>
        <v>0.60899999999999999</v>
      </c>
      <c r="I28" s="122">
        <f t="shared" ca="1" si="3"/>
        <v>6.0548387096774183</v>
      </c>
      <c r="J28" s="122">
        <f t="shared" ca="1" si="4"/>
        <v>7.1354838709677422</v>
      </c>
      <c r="K28" s="123">
        <f t="shared" ca="1" si="5"/>
        <v>0.7733266439514086</v>
      </c>
      <c r="L28" s="115">
        <v>1880</v>
      </c>
      <c r="M28" s="91">
        <v>0.98</v>
      </c>
      <c r="N28" s="118">
        <f t="shared" ca="1" si="6"/>
        <v>3.2206588881262865</v>
      </c>
      <c r="O28" s="118">
        <f t="shared" ca="1" si="7"/>
        <v>3.795470144131778</v>
      </c>
      <c r="P28" s="29"/>
    </row>
    <row r="29" spans="1:16" x14ac:dyDescent="0.25">
      <c r="A29" s="126"/>
      <c r="B29" s="115"/>
      <c r="C29" s="89"/>
      <c r="D29" s="89"/>
      <c r="E29" s="89"/>
      <c r="F29" s="115"/>
      <c r="G29" s="115"/>
      <c r="H29" s="118"/>
      <c r="I29" s="122"/>
      <c r="J29" s="122"/>
      <c r="K29" s="123"/>
      <c r="L29" s="89"/>
      <c r="M29" s="89"/>
      <c r="N29" s="118"/>
      <c r="O29" s="118"/>
      <c r="P29" s="29"/>
    </row>
    <row r="30" spans="1:16" ht="25.5" x14ac:dyDescent="0.25">
      <c r="A30" s="126"/>
      <c r="B30" s="115">
        <v>0</v>
      </c>
      <c r="C30" s="115" t="s">
        <v>27</v>
      </c>
      <c r="D30" s="116" t="s">
        <v>18</v>
      </c>
      <c r="E30" s="116">
        <v>10000</v>
      </c>
      <c r="F30" s="89">
        <v>8.8999999999999996E-2</v>
      </c>
      <c r="G30" s="89">
        <v>0.08</v>
      </c>
      <c r="H30" s="118">
        <f t="shared" si="2"/>
        <v>8.4499999999999992E-2</v>
      </c>
      <c r="I30" s="122">
        <f t="shared" ca="1" si="3"/>
        <v>0.41505376344086009</v>
      </c>
      <c r="J30" s="122">
        <f t="shared" ca="1" si="4"/>
        <v>0.85591397849462358</v>
      </c>
      <c r="K30" s="123">
        <f t="shared" ca="1" si="5"/>
        <v>3.1259005635198372E-2</v>
      </c>
      <c r="L30" s="115">
        <v>334</v>
      </c>
      <c r="M30" s="91">
        <v>0.93</v>
      </c>
      <c r="N30" s="118">
        <f t="shared" ca="1" si="6"/>
        <v>1.2426759384456889</v>
      </c>
      <c r="O30" s="118">
        <f t="shared" ca="1" si="7"/>
        <v>2.5626167020797115</v>
      </c>
      <c r="P30" s="29"/>
    </row>
    <row r="31" spans="1:16" ht="25.5" x14ac:dyDescent="0.25">
      <c r="A31" s="126"/>
      <c r="B31" s="115">
        <v>1</v>
      </c>
      <c r="C31" s="115" t="s">
        <v>27</v>
      </c>
      <c r="D31" s="116" t="s">
        <v>18</v>
      </c>
      <c r="E31" s="116">
        <v>10000</v>
      </c>
      <c r="F31" s="89">
        <v>0.189</v>
      </c>
      <c r="G31" s="89">
        <v>0.19</v>
      </c>
      <c r="H31" s="118">
        <f t="shared" si="2"/>
        <v>0.1895</v>
      </c>
      <c r="I31" s="122">
        <f t="shared" ca="1" si="3"/>
        <v>1.5440860215053762</v>
      </c>
      <c r="J31" s="122">
        <f t="shared" ca="1" si="4"/>
        <v>2.0387096774193547</v>
      </c>
      <c r="K31" s="123">
        <f t="shared" ca="1" si="5"/>
        <v>5.7616553907219514E-3</v>
      </c>
      <c r="L31" s="115">
        <v>610</v>
      </c>
      <c r="M31" s="91">
        <v>0.96</v>
      </c>
      <c r="N31" s="118">
        <f t="shared" ca="1" si="6"/>
        <v>2.5312885598448793</v>
      </c>
      <c r="O31" s="118">
        <f t="shared" ca="1" si="7"/>
        <v>3.3421470121628767</v>
      </c>
      <c r="P31" s="29"/>
    </row>
    <row r="32" spans="1:16" ht="25.5" x14ac:dyDescent="0.25">
      <c r="A32" s="126"/>
      <c r="B32" s="115">
        <v>2</v>
      </c>
      <c r="C32" s="115" t="s">
        <v>27</v>
      </c>
      <c r="D32" s="116" t="s">
        <v>18</v>
      </c>
      <c r="E32" s="116">
        <v>10000</v>
      </c>
      <c r="F32" s="89">
        <v>0.26200000000000001</v>
      </c>
      <c r="G32" s="89">
        <v>0.24399999999999999</v>
      </c>
      <c r="H32" s="118">
        <f t="shared" si="2"/>
        <v>0.253</v>
      </c>
      <c r="I32" s="122">
        <f t="shared" ca="1" si="3"/>
        <v>2.2268817204301077</v>
      </c>
      <c r="J32" s="122">
        <f t="shared" ca="1" si="4"/>
        <v>2.6193548387096772</v>
      </c>
      <c r="K32" s="123">
        <f t="shared" ca="1" si="5"/>
        <v>0.11202994852765583</v>
      </c>
      <c r="L32" s="115">
        <v>1330</v>
      </c>
      <c r="M32" s="91">
        <v>0.96</v>
      </c>
      <c r="N32" s="118">
        <f t="shared" ca="1" si="6"/>
        <v>1.674347158218126</v>
      </c>
      <c r="O32" s="118">
        <f t="shared" ca="1" si="7"/>
        <v>1.9694397283531406</v>
      </c>
      <c r="P32" s="29"/>
    </row>
    <row r="33" spans="1:16" ht="25.5" x14ac:dyDescent="0.25">
      <c r="A33" s="126"/>
      <c r="B33" s="115">
        <v>3</v>
      </c>
      <c r="C33" s="115" t="s">
        <v>27</v>
      </c>
      <c r="D33" s="116" t="s">
        <v>18</v>
      </c>
      <c r="E33" s="116">
        <v>10000</v>
      </c>
      <c r="F33" s="89">
        <v>0.39600000000000002</v>
      </c>
      <c r="G33" s="89">
        <v>0.42099999999999999</v>
      </c>
      <c r="H33" s="118">
        <f t="shared" si="2"/>
        <v>0.40849999999999997</v>
      </c>
      <c r="I33" s="122">
        <f t="shared" ca="1" si="3"/>
        <v>3.8989247311827953</v>
      </c>
      <c r="J33" s="122">
        <f t="shared" ca="1" si="4"/>
        <v>4.5225806451612902</v>
      </c>
      <c r="K33" s="123">
        <f t="shared" ca="1" si="5"/>
        <v>0.16872436455050721</v>
      </c>
      <c r="L33" s="115">
        <v>1520</v>
      </c>
      <c r="M33" s="91">
        <v>0.95</v>
      </c>
      <c r="N33" s="118">
        <f t="shared" ca="1" si="6"/>
        <v>2.565082059988681</v>
      </c>
      <c r="O33" s="118">
        <f t="shared" ca="1" si="7"/>
        <v>2.9753820033955853</v>
      </c>
      <c r="P33" s="29"/>
    </row>
    <row r="34" spans="1:16" ht="25.5" x14ac:dyDescent="0.25">
      <c r="A34" s="126"/>
      <c r="B34" s="115">
        <v>4</v>
      </c>
      <c r="C34" s="115" t="s">
        <v>27</v>
      </c>
      <c r="D34" s="116" t="s">
        <v>18</v>
      </c>
      <c r="E34" s="116">
        <v>10000</v>
      </c>
      <c r="F34" s="89">
        <v>0.52300000000000002</v>
      </c>
      <c r="G34" s="89">
        <v>0.50800000000000001</v>
      </c>
      <c r="H34" s="118">
        <f t="shared" si="2"/>
        <v>0.51550000000000007</v>
      </c>
      <c r="I34" s="122">
        <f t="shared" ca="1" si="3"/>
        <v>5.0494623655913982</v>
      </c>
      <c r="J34" s="122">
        <f t="shared" ca="1" si="4"/>
        <v>5.4580645161290331</v>
      </c>
      <c r="K34" s="123">
        <f t="shared" ca="1" si="5"/>
        <v>0.10389454161171521</v>
      </c>
      <c r="L34" s="115">
        <v>2170</v>
      </c>
      <c r="M34" s="91">
        <v>0.9</v>
      </c>
      <c r="N34" s="118">
        <f t="shared" ca="1" si="6"/>
        <v>2.3269411823001835</v>
      </c>
      <c r="O34" s="118">
        <f t="shared" ca="1" si="7"/>
        <v>2.5152371042069279</v>
      </c>
      <c r="P34" s="29"/>
    </row>
    <row r="35" spans="1:16" x14ac:dyDescent="0.25">
      <c r="A35" s="126"/>
      <c r="B35" s="115"/>
      <c r="C35" s="115"/>
      <c r="D35" s="116"/>
      <c r="E35" s="116"/>
      <c r="F35" s="115"/>
      <c r="G35" s="115"/>
      <c r="H35" s="118"/>
      <c r="I35" s="122"/>
      <c r="J35" s="122"/>
      <c r="K35" s="123"/>
      <c r="L35" s="115"/>
      <c r="M35" s="91"/>
      <c r="N35" s="118"/>
      <c r="O35" s="118"/>
      <c r="P35" s="29"/>
    </row>
    <row r="36" spans="1:16" ht="25.5" x14ac:dyDescent="0.25">
      <c r="A36" s="126"/>
      <c r="B36" s="115">
        <v>0</v>
      </c>
      <c r="C36" s="115" t="s">
        <v>28</v>
      </c>
      <c r="D36" s="116" t="s">
        <v>18</v>
      </c>
      <c r="E36" s="116">
        <v>10000</v>
      </c>
      <c r="F36" s="89">
        <v>9.2999999999999999E-2</v>
      </c>
      <c r="G36" s="89">
        <v>9.7000000000000003E-2</v>
      </c>
      <c r="H36" s="118">
        <f t="shared" si="2"/>
        <v>9.5000000000000001E-2</v>
      </c>
      <c r="I36" s="122">
        <f t="shared" ca="1" si="3"/>
        <v>0.52795698924731183</v>
      </c>
      <c r="J36" s="122">
        <f t="shared" ca="1" si="4"/>
        <v>1.0387096774193549</v>
      </c>
      <c r="K36" s="123">
        <f t="shared" ca="1" si="5"/>
        <v>1.5718819674594008E-2</v>
      </c>
      <c r="L36" s="115">
        <v>415</v>
      </c>
      <c r="M36" s="91">
        <v>0.95</v>
      </c>
      <c r="N36" s="118">
        <f t="shared" ca="1" si="6"/>
        <v>1.2721855162585829</v>
      </c>
      <c r="O36" s="118">
        <f t="shared" ca="1" si="7"/>
        <v>2.5029148853478431</v>
      </c>
      <c r="P36" s="29"/>
    </row>
    <row r="37" spans="1:16" ht="25.5" x14ac:dyDescent="0.25">
      <c r="A37" s="126"/>
      <c r="B37" s="115">
        <v>1</v>
      </c>
      <c r="C37" s="115" t="s">
        <v>28</v>
      </c>
      <c r="D37" s="116" t="s">
        <v>18</v>
      </c>
      <c r="E37" s="116">
        <v>10000</v>
      </c>
      <c r="F37" s="89">
        <v>0.247</v>
      </c>
      <c r="G37" s="89">
        <v>0.311</v>
      </c>
      <c r="H37" s="118">
        <f t="shared" si="2"/>
        <v>0.27900000000000003</v>
      </c>
      <c r="I37" s="122">
        <f t="shared" ca="1" si="3"/>
        <v>2.5064516129032262</v>
      </c>
      <c r="J37" s="122">
        <f t="shared" ca="1" si="4"/>
        <v>3.3397849462365587</v>
      </c>
      <c r="K37" s="123">
        <f t="shared" ca="1" si="5"/>
        <v>0.40655574071967104</v>
      </c>
      <c r="L37" s="115">
        <v>924</v>
      </c>
      <c r="M37" s="91">
        <v>0.99</v>
      </c>
      <c r="N37" s="118">
        <f t="shared" ca="1" si="6"/>
        <v>2.7126099706744875</v>
      </c>
      <c r="O37" s="118">
        <f t="shared" ca="1" si="7"/>
        <v>3.6144858725503886</v>
      </c>
      <c r="P37" s="29"/>
    </row>
    <row r="38" spans="1:16" ht="25.5" x14ac:dyDescent="0.25">
      <c r="A38" s="126"/>
      <c r="B38" s="115">
        <v>2</v>
      </c>
      <c r="C38" s="115" t="s">
        <v>28</v>
      </c>
      <c r="D38" s="116" t="s">
        <v>18</v>
      </c>
      <c r="E38" s="116">
        <v>10000</v>
      </c>
      <c r="F38" s="89">
        <v>0.41099999999999998</v>
      </c>
      <c r="G38" s="89">
        <v>0.45900000000000002</v>
      </c>
      <c r="H38" s="118">
        <f t="shared" si="2"/>
        <v>0.435</v>
      </c>
      <c r="I38" s="122">
        <f t="shared" ca="1" si="3"/>
        <v>4.1838709677419352</v>
      </c>
      <c r="J38" s="122">
        <f t="shared" ca="1" si="4"/>
        <v>4.9311827956989243</v>
      </c>
      <c r="K38" s="123">
        <f t="shared" ca="1" si="5"/>
        <v>0.32644894156136262</v>
      </c>
      <c r="L38" s="115">
        <v>2500</v>
      </c>
      <c r="M38" s="91">
        <v>0.99</v>
      </c>
      <c r="N38" s="118">
        <f t="shared" ca="1" si="6"/>
        <v>1.6735483870967742</v>
      </c>
      <c r="O38" s="118">
        <f t="shared" ca="1" si="7"/>
        <v>1.9724731182795698</v>
      </c>
      <c r="P38" s="29"/>
    </row>
    <row r="39" spans="1:16" ht="25.5" x14ac:dyDescent="0.25">
      <c r="A39" s="126"/>
      <c r="B39" s="115">
        <v>3</v>
      </c>
      <c r="C39" s="115" t="s">
        <v>28</v>
      </c>
      <c r="D39" s="116" t="s">
        <v>18</v>
      </c>
      <c r="E39" s="116">
        <v>10000</v>
      </c>
      <c r="F39" s="89">
        <v>0.44800000000000001</v>
      </c>
      <c r="G39" s="89">
        <v>0.54200000000000004</v>
      </c>
      <c r="H39" s="118">
        <f t="shared" si="2"/>
        <v>0.495</v>
      </c>
      <c r="I39" s="122">
        <f t="shared" ca="1" si="3"/>
        <v>4.8290322580645162</v>
      </c>
      <c r="J39" s="122">
        <f t="shared" ca="1" si="4"/>
        <v>5.8236559139784951</v>
      </c>
      <c r="K39" s="123">
        <f t="shared" ca="1" si="5"/>
        <v>0.64843696340833246</v>
      </c>
      <c r="L39" s="115">
        <v>3840</v>
      </c>
      <c r="M39" s="91">
        <v>0.97</v>
      </c>
      <c r="N39" s="118">
        <f t="shared" ca="1" si="6"/>
        <v>1.2575604838709677</v>
      </c>
      <c r="O39" s="118">
        <f t="shared" ca="1" si="7"/>
        <v>1.5165770609318998</v>
      </c>
      <c r="P39" s="29"/>
    </row>
    <row r="40" spans="1:16" ht="25.5" x14ac:dyDescent="0.25">
      <c r="A40" s="126"/>
      <c r="B40" s="115">
        <v>4</v>
      </c>
      <c r="C40" s="115" t="s">
        <v>28</v>
      </c>
      <c r="D40" s="116" t="s">
        <v>18</v>
      </c>
      <c r="E40" s="116">
        <v>10000</v>
      </c>
      <c r="F40" s="89">
        <v>0.77300000000000002</v>
      </c>
      <c r="G40" s="89">
        <v>0.81899999999999995</v>
      </c>
      <c r="H40" s="118">
        <f t="shared" si="2"/>
        <v>0.79600000000000004</v>
      </c>
      <c r="I40" s="122">
        <f t="shared" ca="1" si="3"/>
        <v>8.0655913978494631</v>
      </c>
      <c r="J40" s="122">
        <f t="shared" ca="1" si="4"/>
        <v>8.8021505376344091</v>
      </c>
      <c r="K40" s="123">
        <f t="shared" ca="1" si="5"/>
        <v>0.32958389585196568</v>
      </c>
      <c r="L40" s="115">
        <v>4760</v>
      </c>
      <c r="M40" s="91">
        <v>0.99</v>
      </c>
      <c r="N40" s="118">
        <f t="shared" ca="1" si="6"/>
        <v>1.6944519743381223</v>
      </c>
      <c r="O40" s="118">
        <f t="shared" ca="1" si="7"/>
        <v>1.8491912894189935</v>
      </c>
      <c r="P40" s="29"/>
    </row>
    <row r="41" spans="1:16" x14ac:dyDescent="0.25">
      <c r="A41" s="126"/>
      <c r="B41" s="135"/>
      <c r="C41" s="115"/>
      <c r="D41" s="116"/>
      <c r="E41" s="116"/>
      <c r="F41" s="89"/>
      <c r="G41" s="89"/>
      <c r="H41" s="118"/>
      <c r="I41" s="136"/>
      <c r="J41" s="136"/>
      <c r="K41" s="119"/>
      <c r="L41" s="115"/>
      <c r="M41" s="91"/>
      <c r="N41" s="123"/>
      <c r="O41" s="123"/>
      <c r="P41" s="2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41"/>
  <sheetViews>
    <sheetView workbookViewId="0">
      <selection activeCell="C30" sqref="C30"/>
    </sheetView>
  </sheetViews>
  <sheetFormatPr defaultRowHeight="15" x14ac:dyDescent="0.25"/>
  <sheetData>
    <row r="1" spans="2:17" ht="14.45" x14ac:dyDescent="0.3"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2:17" ht="26.45" x14ac:dyDescent="0.3">
      <c r="B2" s="23"/>
      <c r="C2" s="3" t="s">
        <v>0</v>
      </c>
      <c r="D2" s="3" t="s">
        <v>1</v>
      </c>
      <c r="E2" s="3" t="s">
        <v>2</v>
      </c>
      <c r="F2" s="3" t="s">
        <v>3</v>
      </c>
      <c r="G2" s="4" t="s">
        <v>4</v>
      </c>
      <c r="H2" s="1"/>
      <c r="I2" s="1"/>
      <c r="J2" s="23"/>
      <c r="K2" s="23"/>
      <c r="L2" s="30"/>
      <c r="M2" s="23"/>
      <c r="N2" s="23"/>
      <c r="O2" s="23"/>
      <c r="P2" s="23"/>
      <c r="Q2" s="23"/>
    </row>
    <row r="3" spans="2:17" ht="14.45" x14ac:dyDescent="0.3">
      <c r="B3" s="23"/>
      <c r="C3" s="31">
        <v>4</v>
      </c>
      <c r="D3" s="18">
        <v>2.2130000000000001</v>
      </c>
      <c r="E3" s="18">
        <v>2.1379999999999999</v>
      </c>
      <c r="F3" s="32">
        <f>AVERAGE(D3:E3)-$H$17</f>
        <v>2.1755</v>
      </c>
      <c r="G3" s="33">
        <f t="shared" ref="G3:G9" si="0">_xlfn.STDEV.S(D3:E3)/AVERAGE(D3:E3)</f>
        <v>2.4377388457362072E-2</v>
      </c>
      <c r="H3" s="23"/>
      <c r="I3" s="23"/>
      <c r="J3" s="23"/>
      <c r="K3" s="23"/>
      <c r="L3" s="30"/>
      <c r="M3" s="23"/>
      <c r="N3" s="37"/>
      <c r="O3" s="37"/>
      <c r="P3" s="23"/>
      <c r="Q3" s="23"/>
    </row>
    <row r="4" spans="2:17" ht="14.45" x14ac:dyDescent="0.3">
      <c r="B4" s="23"/>
      <c r="C4" s="31">
        <f t="shared" ref="C4:C9" si="1">C3/2</f>
        <v>2</v>
      </c>
      <c r="D4" s="18">
        <v>1.762</v>
      </c>
      <c r="E4" s="18">
        <v>1.75</v>
      </c>
      <c r="F4" s="32">
        <f t="shared" ref="F4:F9" si="2">AVERAGE(D4:E4)-$H$17</f>
        <v>1.756</v>
      </c>
      <c r="G4" s="33">
        <f t="shared" si="0"/>
        <v>4.8321647917076186E-3</v>
      </c>
      <c r="H4" s="23"/>
      <c r="I4" s="23"/>
      <c r="J4" s="23"/>
      <c r="K4" s="23"/>
      <c r="L4" s="30"/>
      <c r="M4" s="23"/>
      <c r="N4" s="34"/>
      <c r="O4" s="23"/>
      <c r="P4" s="23"/>
      <c r="Q4" s="23"/>
    </row>
    <row r="5" spans="2:17" ht="14.45" x14ac:dyDescent="0.3">
      <c r="B5" s="23"/>
      <c r="C5" s="31">
        <f t="shared" si="1"/>
        <v>1</v>
      </c>
      <c r="D5" s="18">
        <v>1.2370000000000001</v>
      </c>
      <c r="E5" s="18">
        <v>1.1910000000000001</v>
      </c>
      <c r="F5" s="32">
        <f t="shared" si="2"/>
        <v>1.214</v>
      </c>
      <c r="G5" s="33">
        <f t="shared" si="0"/>
        <v>2.6793172927991118E-2</v>
      </c>
      <c r="H5" s="23"/>
      <c r="I5" s="23"/>
      <c r="J5" s="23"/>
      <c r="K5" s="23"/>
      <c r="L5" s="30"/>
      <c r="M5" s="23"/>
      <c r="N5" s="23"/>
      <c r="O5" s="23"/>
      <c r="P5" s="23"/>
      <c r="Q5" s="23"/>
    </row>
    <row r="6" spans="2:17" ht="14.45" x14ac:dyDescent="0.3">
      <c r="B6" s="23"/>
      <c r="C6" s="31">
        <f t="shared" si="1"/>
        <v>0.5</v>
      </c>
      <c r="D6" s="18">
        <v>0.68600000000000005</v>
      </c>
      <c r="E6" s="18">
        <v>0.81200000000000006</v>
      </c>
      <c r="F6" s="32">
        <f t="shared" si="2"/>
        <v>0.74900000000000011</v>
      </c>
      <c r="G6" s="33">
        <f t="shared" si="0"/>
        <v>0.11895254262951266</v>
      </c>
      <c r="H6" s="23"/>
      <c r="I6" s="23"/>
      <c r="J6" s="23"/>
      <c r="K6" s="23"/>
      <c r="L6" s="30"/>
      <c r="M6" s="23"/>
      <c r="N6" s="23"/>
      <c r="O6" s="23"/>
      <c r="P6" s="23"/>
      <c r="Q6" s="23"/>
    </row>
    <row r="7" spans="2:17" ht="14.45" x14ac:dyDescent="0.3">
      <c r="B7" s="23"/>
      <c r="C7" s="31">
        <f t="shared" si="1"/>
        <v>0.25</v>
      </c>
      <c r="D7" s="18">
        <v>0.46600000000000003</v>
      </c>
      <c r="E7" s="18">
        <v>0.44900000000000001</v>
      </c>
      <c r="F7" s="32">
        <f t="shared" si="2"/>
        <v>0.45750000000000002</v>
      </c>
      <c r="G7" s="33">
        <f t="shared" si="0"/>
        <v>2.6275006076877199E-2</v>
      </c>
      <c r="H7" s="23"/>
      <c r="I7" s="23"/>
      <c r="J7" s="23"/>
      <c r="K7" s="23"/>
      <c r="L7" s="30"/>
      <c r="M7" s="23"/>
      <c r="N7" s="23"/>
      <c r="O7" s="23"/>
      <c r="P7" s="23"/>
      <c r="Q7" s="23"/>
    </row>
    <row r="8" spans="2:17" ht="14.45" x14ac:dyDescent="0.3">
      <c r="B8" s="23"/>
      <c r="C8" s="31">
        <f t="shared" si="1"/>
        <v>0.125</v>
      </c>
      <c r="D8" s="18">
        <v>0.29099999999999998</v>
      </c>
      <c r="E8" s="18">
        <v>0.315</v>
      </c>
      <c r="F8" s="32">
        <f t="shared" si="2"/>
        <v>0.30299999999999999</v>
      </c>
      <c r="G8" s="33">
        <f t="shared" si="0"/>
        <v>5.6008457915766197E-2</v>
      </c>
      <c r="H8" s="23"/>
      <c r="I8" s="23"/>
      <c r="J8" s="23"/>
      <c r="K8" s="23"/>
      <c r="L8" s="30"/>
      <c r="M8" s="23"/>
      <c r="N8" s="23"/>
      <c r="O8" s="23"/>
      <c r="P8" s="23"/>
      <c r="Q8" s="23"/>
    </row>
    <row r="9" spans="2:17" ht="14.45" x14ac:dyDescent="0.3">
      <c r="B9" s="23"/>
      <c r="C9" s="31">
        <f t="shared" si="1"/>
        <v>6.25E-2</v>
      </c>
      <c r="D9" s="18">
        <v>0.217</v>
      </c>
      <c r="E9" s="18">
        <v>0.19</v>
      </c>
      <c r="F9" s="32">
        <f t="shared" si="2"/>
        <v>0.20350000000000001</v>
      </c>
      <c r="G9" s="33">
        <f t="shared" si="0"/>
        <v>9.3817607331876066E-2</v>
      </c>
      <c r="H9" s="23"/>
      <c r="I9" s="23"/>
      <c r="J9" s="23"/>
      <c r="K9" s="23"/>
      <c r="L9" s="30"/>
      <c r="M9" s="23"/>
      <c r="N9" s="23"/>
      <c r="O9" s="23"/>
      <c r="P9" s="23"/>
      <c r="Q9" s="23"/>
    </row>
    <row r="10" spans="2:17" ht="14.45" x14ac:dyDescent="0.3">
      <c r="B10" s="23"/>
      <c r="C10" s="23"/>
      <c r="D10" s="23"/>
      <c r="E10" s="23"/>
      <c r="F10" s="23"/>
      <c r="G10" s="23"/>
      <c r="H10" s="23"/>
      <c r="I10" s="23"/>
      <c r="J10" s="37"/>
      <c r="K10" s="38"/>
      <c r="L10" s="23"/>
      <c r="M10" s="37"/>
      <c r="N10" s="1"/>
      <c r="O10" s="23"/>
      <c r="P10" s="23"/>
      <c r="Q10" s="23"/>
    </row>
    <row r="11" spans="2:17" ht="14.45" x14ac:dyDescent="0.3">
      <c r="B11" s="19"/>
      <c r="C11" s="23"/>
      <c r="D11" s="48"/>
      <c r="E11" s="23"/>
      <c r="F11" s="79"/>
      <c r="G11" s="158"/>
      <c r="H11" s="159"/>
      <c r="I11" s="157"/>
      <c r="J11" s="157"/>
      <c r="K11" s="160"/>
      <c r="L11" s="161"/>
      <c r="M11" s="34"/>
      <c r="N11" s="53"/>
      <c r="O11" s="23"/>
      <c r="P11" s="23"/>
      <c r="Q11" s="23"/>
    </row>
    <row r="12" spans="2:17" ht="14.45" x14ac:dyDescent="0.3">
      <c r="B12" s="19"/>
      <c r="C12" s="23"/>
      <c r="D12" s="23"/>
      <c r="E12" s="23"/>
      <c r="F12" s="79"/>
      <c r="G12" s="155"/>
      <c r="H12" s="156" t="s">
        <v>29</v>
      </c>
      <c r="I12" s="79">
        <v>0.09</v>
      </c>
      <c r="J12" s="157"/>
      <c r="K12" s="26"/>
      <c r="L12" s="162"/>
      <c r="M12" s="1"/>
      <c r="N12" s="40"/>
      <c r="O12" s="1"/>
      <c r="P12" s="54"/>
      <c r="Q12" s="54"/>
    </row>
    <row r="13" spans="2:17" ht="14.45" x14ac:dyDescent="0.3">
      <c r="B13" s="19"/>
      <c r="C13" s="23"/>
      <c r="D13" s="23"/>
      <c r="E13" s="23"/>
      <c r="F13" s="79"/>
      <c r="G13" s="158"/>
      <c r="H13" s="159"/>
      <c r="I13" s="159"/>
      <c r="J13" s="157"/>
      <c r="K13" s="26"/>
      <c r="L13" s="162"/>
      <c r="M13" s="1"/>
      <c r="N13" s="40"/>
      <c r="O13" s="1"/>
      <c r="P13" s="54"/>
      <c r="Q13" s="54"/>
    </row>
    <row r="14" spans="2:17" ht="14.45" x14ac:dyDescent="0.3">
      <c r="B14" s="19"/>
      <c r="C14" s="23"/>
      <c r="D14" s="23"/>
      <c r="E14" s="23"/>
      <c r="F14" s="79"/>
      <c r="G14" s="155"/>
      <c r="H14" s="159"/>
      <c r="I14" s="159"/>
      <c r="J14" s="157"/>
      <c r="K14" s="26"/>
      <c r="L14" s="162"/>
      <c r="M14" s="1"/>
      <c r="N14" s="40"/>
      <c r="O14" s="1"/>
      <c r="P14" s="54"/>
      <c r="Q14" s="54"/>
    </row>
    <row r="15" spans="2:17" ht="14.45" x14ac:dyDescent="0.3">
      <c r="B15" s="19"/>
      <c r="C15" s="41"/>
      <c r="D15" s="41"/>
      <c r="E15" s="23"/>
      <c r="F15" s="23"/>
      <c r="G15" s="23"/>
      <c r="H15" s="23"/>
      <c r="I15" s="23"/>
      <c r="J15" s="23"/>
      <c r="K15" s="26"/>
      <c r="L15" s="27"/>
      <c r="M15" s="1"/>
      <c r="N15" s="40"/>
      <c r="O15" s="1"/>
      <c r="P15" s="54"/>
      <c r="Q15" s="54"/>
    </row>
    <row r="16" spans="2:17" ht="51" x14ac:dyDescent="0.25">
      <c r="B16" s="3" t="s">
        <v>5</v>
      </c>
      <c r="C16" s="3" t="s">
        <v>6</v>
      </c>
      <c r="D16" s="3" t="s">
        <v>7</v>
      </c>
      <c r="E16" s="3" t="s">
        <v>8</v>
      </c>
      <c r="F16" s="3" t="s">
        <v>9</v>
      </c>
      <c r="G16" s="3" t="s">
        <v>10</v>
      </c>
      <c r="H16" s="3" t="s">
        <v>62</v>
      </c>
      <c r="I16" s="3" t="s">
        <v>62</v>
      </c>
      <c r="J16" s="3" t="s">
        <v>63</v>
      </c>
      <c r="K16" s="3" t="s">
        <v>23</v>
      </c>
      <c r="L16" s="5" t="s">
        <v>14</v>
      </c>
      <c r="M16" s="5" t="s">
        <v>14</v>
      </c>
      <c r="N16" s="3" t="s">
        <v>15</v>
      </c>
      <c r="O16" s="3" t="s">
        <v>15</v>
      </c>
      <c r="P16" s="3" t="s">
        <v>16</v>
      </c>
      <c r="Q16" s="3" t="s">
        <v>16</v>
      </c>
    </row>
    <row r="17" spans="2:17" ht="14.45" x14ac:dyDescent="0.3">
      <c r="B17" s="28"/>
      <c r="C17" s="28"/>
      <c r="D17" s="18"/>
      <c r="E17" s="42"/>
      <c r="F17" s="43"/>
      <c r="G17" s="43"/>
      <c r="H17" s="44"/>
      <c r="I17" s="45"/>
      <c r="J17" s="18"/>
      <c r="K17" s="45"/>
      <c r="L17" s="28"/>
      <c r="M17" s="18"/>
      <c r="N17" s="18"/>
      <c r="O17" s="18"/>
      <c r="P17" s="46"/>
      <c r="Q17" s="46"/>
    </row>
    <row r="18" spans="2:17" ht="26.45" x14ac:dyDescent="0.3">
      <c r="B18" s="28">
        <v>0</v>
      </c>
      <c r="C18" s="28" t="s">
        <v>25</v>
      </c>
      <c r="D18" s="42" t="s">
        <v>18</v>
      </c>
      <c r="E18" s="42">
        <v>10000</v>
      </c>
      <c r="F18" s="18">
        <v>0.111</v>
      </c>
      <c r="G18" s="18">
        <v>0.14000000000000001</v>
      </c>
      <c r="H18" s="55">
        <f ca="1">E18*(F18-$J$34)/$I$34/1000</f>
        <v>0.19710906701708286</v>
      </c>
      <c r="I18" s="49">
        <f ca="1">E18*(G18-$J$34)/$I$34/1000</f>
        <v>0.46930730242162588</v>
      </c>
      <c r="J18" s="56">
        <f ca="1">AVERAGE(H18:I18)</f>
        <v>0.33320818471935437</v>
      </c>
      <c r="K18" s="47">
        <f ca="1">J18*_xlfn.STDEV.S(H18:I18)/AVERAGE(H18:I18)</f>
        <v>0.19247321808156456</v>
      </c>
      <c r="L18" s="28">
        <v>476</v>
      </c>
      <c r="M18" s="18">
        <v>462</v>
      </c>
      <c r="N18" s="33">
        <v>0.88</v>
      </c>
      <c r="O18" s="33">
        <v>0.89</v>
      </c>
      <c r="P18" s="50">
        <f ca="1">1000*I18/AVERAGE(L18)</f>
        <v>0.98593971096980226</v>
      </c>
      <c r="Q18" s="50">
        <f ca="1">1000*J18/AVERAGE(M18)</f>
        <v>0.72122983705487964</v>
      </c>
    </row>
    <row r="19" spans="2:17" ht="26.45" x14ac:dyDescent="0.3">
      <c r="B19" s="28">
        <v>1</v>
      </c>
      <c r="C19" s="28" t="s">
        <v>25</v>
      </c>
      <c r="D19" s="42" t="s">
        <v>18</v>
      </c>
      <c r="E19" s="42">
        <v>10000</v>
      </c>
      <c r="F19" s="18">
        <v>0.18099999999999999</v>
      </c>
      <c r="G19" s="18">
        <v>0.17499999999999999</v>
      </c>
      <c r="H19" s="55">
        <f ca="1">E19*(F19-$J$34)/$I$34/1000</f>
        <v>0.85413929040735881</v>
      </c>
      <c r="I19" s="49">
        <f t="shared" ref="I19:I40" ca="1" si="3">E19*(G19-$J$34)/$I$34/1000</f>
        <v>0.79782241411676369</v>
      </c>
      <c r="J19" s="56">
        <f ca="1">AVERAGE(H19:I19)</f>
        <v>0.8259808522620613</v>
      </c>
      <c r="K19" s="47">
        <f t="shared" ref="K19:K40" ca="1" si="4">J19*_xlfn.STDEV.S(H19:I19)/AVERAGE(H19:I19)</f>
        <v>3.982204512032371E-2</v>
      </c>
      <c r="L19" s="28">
        <v>1440</v>
      </c>
      <c r="M19" s="18">
        <v>1365</v>
      </c>
      <c r="N19" s="33">
        <v>0.97</v>
      </c>
      <c r="O19" s="33">
        <v>0.97</v>
      </c>
      <c r="P19" s="50">
        <f t="shared" ref="P19:Q40" ca="1" si="5">1000*I19/AVERAGE(L19)</f>
        <v>0.55404334313664139</v>
      </c>
      <c r="Q19" s="50">
        <f t="shared" ca="1" si="5"/>
        <v>0.60511417748136354</v>
      </c>
    </row>
    <row r="20" spans="2:17" ht="26.45" x14ac:dyDescent="0.3">
      <c r="B20" s="28">
        <v>2</v>
      </c>
      <c r="C20" s="28" t="s">
        <v>25</v>
      </c>
      <c r="D20" s="42" t="s">
        <v>18</v>
      </c>
      <c r="E20" s="42">
        <v>10000</v>
      </c>
      <c r="F20" s="18">
        <v>0.189</v>
      </c>
      <c r="G20" s="18">
        <v>0.17899999999999999</v>
      </c>
      <c r="H20" s="55">
        <f t="shared" ref="H20:H40" ca="1" si="6">E20*(F20-$J$34)/$I$34/1000</f>
        <v>0.92922845879481897</v>
      </c>
      <c r="I20" s="49">
        <f t="shared" ca="1" si="3"/>
        <v>0.83536699831049388</v>
      </c>
      <c r="J20" s="56">
        <f ca="1">AVERAGE(H20:I20)</f>
        <v>0.88229772855265642</v>
      </c>
      <c r="K20" s="47">
        <f t="shared" ca="1" si="4"/>
        <v>6.6370075200539433E-2</v>
      </c>
      <c r="L20" s="28">
        <v>2740</v>
      </c>
      <c r="M20" s="18">
        <v>2810</v>
      </c>
      <c r="N20" s="33">
        <v>0.97</v>
      </c>
      <c r="O20" s="33">
        <v>0.98</v>
      </c>
      <c r="P20" s="50">
        <f t="shared" ca="1" si="5"/>
        <v>0.30487846653667661</v>
      </c>
      <c r="Q20" s="50">
        <f t="shared" ca="1" si="5"/>
        <v>0.31398495678030475</v>
      </c>
    </row>
    <row r="21" spans="2:17" ht="26.45" x14ac:dyDescent="0.3">
      <c r="B21" s="28">
        <v>3</v>
      </c>
      <c r="C21" s="28" t="s">
        <v>25</v>
      </c>
      <c r="D21" s="42" t="s">
        <v>18</v>
      </c>
      <c r="E21" s="42">
        <v>10000</v>
      </c>
      <c r="F21" s="18">
        <v>0.29899999999999999</v>
      </c>
      <c r="G21" s="18">
        <v>0.29599999999999999</v>
      </c>
      <c r="H21" s="55">
        <f t="shared" ca="1" si="6"/>
        <v>1.9617045241223954</v>
      </c>
      <c r="I21" s="49">
        <f t="shared" ca="1" si="3"/>
        <v>1.9335460859770981</v>
      </c>
      <c r="J21" s="56">
        <f ca="1">AVERAGE(H21:I21)</f>
        <v>1.9476253050497467</v>
      </c>
      <c r="K21" s="47">
        <f t="shared" ca="1" si="4"/>
        <v>1.9911022560161657E-2</v>
      </c>
      <c r="L21" s="18">
        <v>4580</v>
      </c>
      <c r="M21" s="18">
        <v>4427</v>
      </c>
      <c r="N21" s="33">
        <v>0.98</v>
      </c>
      <c r="O21" s="33">
        <v>0.97</v>
      </c>
      <c r="P21" s="50">
        <f t="shared" ca="1" si="5"/>
        <v>0.42217163449281619</v>
      </c>
      <c r="Q21" s="50">
        <f t="shared" ca="1" si="5"/>
        <v>0.43994246782239588</v>
      </c>
    </row>
    <row r="22" spans="2:17" ht="26.45" x14ac:dyDescent="0.3">
      <c r="B22" s="28">
        <v>4</v>
      </c>
      <c r="C22" s="28" t="s">
        <v>25</v>
      </c>
      <c r="D22" s="42" t="s">
        <v>18</v>
      </c>
      <c r="E22" s="42">
        <v>10000</v>
      </c>
      <c r="F22" s="18">
        <v>0.29099999999999998</v>
      </c>
      <c r="G22" s="18">
        <v>0.32300000000000001</v>
      </c>
      <c r="H22" s="55">
        <f t="shared" ca="1" si="6"/>
        <v>1.8866153557349352</v>
      </c>
      <c r="I22" s="49">
        <f t="shared" ca="1" si="3"/>
        <v>2.1869720292847759</v>
      </c>
      <c r="J22" s="56">
        <f ca="1">AVERAGE(H22:I22)</f>
        <v>2.0367936925098555</v>
      </c>
      <c r="K22" s="47">
        <f t="shared" ca="1" si="4"/>
        <v>0.21238424064172645</v>
      </c>
      <c r="L22" s="28">
        <v>5030</v>
      </c>
      <c r="M22" s="18">
        <v>5140</v>
      </c>
      <c r="N22" s="33">
        <v>0.95</v>
      </c>
      <c r="O22" s="33">
        <v>0.95</v>
      </c>
      <c r="P22" s="50">
        <f t="shared" ca="1" si="5"/>
        <v>0.43478569170671488</v>
      </c>
      <c r="Q22" s="50">
        <f t="shared" ca="1" si="5"/>
        <v>0.39626336430152831</v>
      </c>
    </row>
    <row r="23" spans="2:17" ht="14.45" x14ac:dyDescent="0.3">
      <c r="B23" s="28"/>
      <c r="C23" s="18"/>
      <c r="D23" s="18"/>
      <c r="E23" s="18"/>
      <c r="F23" s="28"/>
      <c r="G23" s="28"/>
      <c r="H23" s="55"/>
      <c r="I23" s="49"/>
      <c r="J23" s="56"/>
      <c r="K23" s="47"/>
      <c r="L23" s="18"/>
      <c r="M23" s="18"/>
      <c r="N23" s="18"/>
      <c r="O23" s="18"/>
      <c r="P23" s="50"/>
      <c r="Q23" s="50"/>
    </row>
    <row r="24" spans="2:17" ht="26.45" x14ac:dyDescent="0.3">
      <c r="B24" s="28">
        <v>0</v>
      </c>
      <c r="C24" s="28" t="s">
        <v>26</v>
      </c>
      <c r="D24" s="42" t="s">
        <v>18</v>
      </c>
      <c r="E24" s="42">
        <v>10000</v>
      </c>
      <c r="F24" s="18">
        <v>0.153</v>
      </c>
      <c r="G24" s="18">
        <v>0.17100000000000001</v>
      </c>
      <c r="H24" s="55">
        <f t="shared" ca="1" si="6"/>
        <v>0.59132720105124836</v>
      </c>
      <c r="I24" s="49">
        <f t="shared" ca="1" si="3"/>
        <v>0.76027782992303383</v>
      </c>
      <c r="J24" s="56">
        <f ca="1">AVERAGE(H24:I24)</f>
        <v>0.6758025154871411</v>
      </c>
      <c r="K24" s="47">
        <f t="shared" ca="1" si="4"/>
        <v>0.11946613536097152</v>
      </c>
      <c r="L24" s="28">
        <v>312</v>
      </c>
      <c r="M24" s="18">
        <v>316</v>
      </c>
      <c r="N24" s="33">
        <v>0.9</v>
      </c>
      <c r="O24" s="33">
        <v>0.91</v>
      </c>
      <c r="P24" s="50">
        <f t="shared" ca="1" si="5"/>
        <v>2.4367879164199802</v>
      </c>
      <c r="Q24" s="50">
        <f t="shared" ca="1" si="5"/>
        <v>2.138615555339054</v>
      </c>
    </row>
    <row r="25" spans="2:17" ht="26.45" x14ac:dyDescent="0.3">
      <c r="B25" s="28">
        <v>1</v>
      </c>
      <c r="C25" s="28" t="s">
        <v>26</v>
      </c>
      <c r="D25" s="42" t="s">
        <v>18</v>
      </c>
      <c r="E25" s="42">
        <v>10000</v>
      </c>
      <c r="F25" s="18">
        <v>0.23100000000000001</v>
      </c>
      <c r="G25" s="18">
        <v>0.20100000000000001</v>
      </c>
      <c r="H25" s="55">
        <f t="shared" ca="1" si="6"/>
        <v>1.3234465928289847</v>
      </c>
      <c r="I25" s="49">
        <f t="shared" ca="1" si="3"/>
        <v>1.0418622113760094</v>
      </c>
      <c r="J25" s="56">
        <f ca="1">AVERAGE(H25:I25)</f>
        <v>1.1826544021024969</v>
      </c>
      <c r="K25" s="47">
        <f t="shared" ca="1" si="4"/>
        <v>0.19911022560161987</v>
      </c>
      <c r="L25" s="28">
        <v>751</v>
      </c>
      <c r="M25" s="51">
        <v>782</v>
      </c>
      <c r="N25" s="33">
        <v>0.93</v>
      </c>
      <c r="O25" s="33">
        <v>0.93</v>
      </c>
      <c r="P25" s="50">
        <f t="shared" ca="1" si="5"/>
        <v>1.387299881992023</v>
      </c>
      <c r="Q25" s="50">
        <f t="shared" ca="1" si="5"/>
        <v>1.5123457827397659</v>
      </c>
    </row>
    <row r="26" spans="2:17" ht="26.45" x14ac:dyDescent="0.3">
      <c r="B26" s="28">
        <v>2</v>
      </c>
      <c r="C26" s="28" t="s">
        <v>26</v>
      </c>
      <c r="D26" s="42" t="s">
        <v>18</v>
      </c>
      <c r="E26" s="42">
        <v>10000</v>
      </c>
      <c r="F26" s="18">
        <v>0.29199999999999998</v>
      </c>
      <c r="G26" s="18">
        <v>0.28899999999999998</v>
      </c>
      <c r="H26" s="55">
        <f t="shared" ca="1" si="6"/>
        <v>1.8960015017833678</v>
      </c>
      <c r="I26" s="49">
        <f t="shared" ca="1" si="3"/>
        <v>1.8678430636380701</v>
      </c>
      <c r="J26" s="56">
        <f ca="1">AVERAGE(H26:I26)</f>
        <v>1.8819222827107189</v>
      </c>
      <c r="K26" s="47">
        <f t="shared" ca="1" si="4"/>
        <v>1.9911022560161973E-2</v>
      </c>
      <c r="L26" s="28">
        <v>1910</v>
      </c>
      <c r="M26" s="18">
        <v>2020</v>
      </c>
      <c r="N26" s="33">
        <v>0.98</v>
      </c>
      <c r="O26" s="33">
        <v>0.98</v>
      </c>
      <c r="P26" s="50">
        <f t="shared" ca="1" si="5"/>
        <v>0.97792830556967025</v>
      </c>
      <c r="Q26" s="50">
        <f t="shared" ca="1" si="5"/>
        <v>0.93164469441124698</v>
      </c>
    </row>
    <row r="27" spans="2:17" ht="26.45" x14ac:dyDescent="0.3">
      <c r="B27" s="28">
        <v>3</v>
      </c>
      <c r="C27" s="28" t="s">
        <v>26</v>
      </c>
      <c r="D27" s="42" t="s">
        <v>18</v>
      </c>
      <c r="E27" s="42">
        <v>10000</v>
      </c>
      <c r="F27" s="18">
        <v>0.51</v>
      </c>
      <c r="G27" s="18">
        <v>0.54900000000000004</v>
      </c>
      <c r="H27" s="55">
        <f t="shared" ca="1" si="6"/>
        <v>3.9421813403416559</v>
      </c>
      <c r="I27" s="49">
        <f t="shared" ca="1" si="3"/>
        <v>4.308241036230525</v>
      </c>
      <c r="J27" s="56">
        <f ca="1">AVERAGE(H27:I27)</f>
        <v>4.1252111882860909</v>
      </c>
      <c r="K27" s="47">
        <f t="shared" ca="1" si="4"/>
        <v>0.2588432932821047</v>
      </c>
      <c r="L27" s="18">
        <v>2630</v>
      </c>
      <c r="M27" s="18">
        <v>2740</v>
      </c>
      <c r="N27" s="33">
        <v>0.98</v>
      </c>
      <c r="O27" s="33">
        <v>0.97</v>
      </c>
      <c r="P27" s="50">
        <f t="shared" ca="1" si="5"/>
        <v>1.6381144624450668</v>
      </c>
      <c r="Q27" s="50">
        <f t="shared" ca="1" si="5"/>
        <v>1.5055515285715659</v>
      </c>
    </row>
    <row r="28" spans="2:17" ht="25.5" x14ac:dyDescent="0.25">
      <c r="B28" s="28">
        <v>4</v>
      </c>
      <c r="C28" s="28" t="s">
        <v>26</v>
      </c>
      <c r="D28" s="42" t="s">
        <v>18</v>
      </c>
      <c r="E28" s="42">
        <v>10000</v>
      </c>
      <c r="F28" s="18">
        <v>0.71899999999999997</v>
      </c>
      <c r="G28" s="18">
        <v>0.64100000000000001</v>
      </c>
      <c r="H28" s="55">
        <f t="shared" ca="1" si="6"/>
        <v>5.9038858644640513</v>
      </c>
      <c r="I28" s="49">
        <f t="shared" ca="1" si="3"/>
        <v>5.1717664726863157</v>
      </c>
      <c r="J28" s="56">
        <f ca="1">AVERAGE(H28:I28)</f>
        <v>5.5378261685751831</v>
      </c>
      <c r="K28" s="47">
        <f t="shared" ca="1" si="4"/>
        <v>0.51768658656420752</v>
      </c>
      <c r="L28" s="28">
        <v>5190</v>
      </c>
      <c r="M28" s="18">
        <v>4970</v>
      </c>
      <c r="N28" s="33">
        <v>0.95</v>
      </c>
      <c r="O28" s="33">
        <v>0.94</v>
      </c>
      <c r="P28" s="50">
        <f t="shared" ca="1" si="5"/>
        <v>0.99648679627867354</v>
      </c>
      <c r="Q28" s="50">
        <f t="shared" ca="1" si="5"/>
        <v>1.1142507381439</v>
      </c>
    </row>
    <row r="29" spans="2:17" x14ac:dyDescent="0.25">
      <c r="B29" s="28"/>
      <c r="C29" s="18"/>
      <c r="D29" s="18"/>
      <c r="E29" s="18"/>
      <c r="F29" s="28"/>
      <c r="G29" s="28"/>
      <c r="H29" s="55"/>
      <c r="I29" s="49"/>
      <c r="J29" s="56"/>
      <c r="K29" s="47"/>
      <c r="L29" s="18"/>
      <c r="M29" s="18"/>
      <c r="N29" s="18"/>
      <c r="O29" s="18"/>
      <c r="P29" s="50"/>
      <c r="Q29" s="50"/>
    </row>
    <row r="30" spans="2:17" ht="25.5" x14ac:dyDescent="0.25">
      <c r="B30" s="28">
        <v>0</v>
      </c>
      <c r="C30" s="28" t="s">
        <v>27</v>
      </c>
      <c r="D30" s="42" t="s">
        <v>18</v>
      </c>
      <c r="E30" s="42">
        <v>10000</v>
      </c>
      <c r="F30" s="18">
        <v>0.11899999999999999</v>
      </c>
      <c r="G30" s="18">
        <v>0.123</v>
      </c>
      <c r="H30" s="55">
        <f t="shared" ca="1" si="6"/>
        <v>0.27219823540454291</v>
      </c>
      <c r="I30" s="49">
        <f t="shared" ca="1" si="3"/>
        <v>0.30974281959827299</v>
      </c>
      <c r="J30" s="56">
        <f ca="1">AVERAGE(H30:I30)</f>
        <v>0.29097052750140795</v>
      </c>
      <c r="K30" s="47">
        <f t="shared" ca="1" si="4"/>
        <v>2.6548030080215806E-2</v>
      </c>
      <c r="L30" s="28">
        <v>292</v>
      </c>
      <c r="M30" s="18">
        <v>307</v>
      </c>
      <c r="N30" s="33">
        <v>0.92</v>
      </c>
      <c r="O30" s="33">
        <v>0.92</v>
      </c>
      <c r="P30" s="50">
        <f t="shared" ca="1" si="5"/>
        <v>1.0607630808160033</v>
      </c>
      <c r="Q30" s="50">
        <f t="shared" ca="1" si="5"/>
        <v>0.94778673453227347</v>
      </c>
    </row>
    <row r="31" spans="2:17" ht="25.5" x14ac:dyDescent="0.25">
      <c r="B31" s="28">
        <v>1</v>
      </c>
      <c r="C31" s="28" t="s">
        <v>27</v>
      </c>
      <c r="D31" s="42" t="s">
        <v>18</v>
      </c>
      <c r="E31" s="42">
        <v>10000</v>
      </c>
      <c r="F31" s="18">
        <v>0.161</v>
      </c>
      <c r="G31" s="18">
        <v>0.156</v>
      </c>
      <c r="H31" s="55">
        <f t="shared" ca="1" si="6"/>
        <v>0.66641636943870863</v>
      </c>
      <c r="I31" s="49">
        <f t="shared" ca="1" si="3"/>
        <v>0.61948563919654598</v>
      </c>
      <c r="J31" s="56">
        <f ca="1">AVERAGE(H31:I31)</f>
        <v>0.64295100431762731</v>
      </c>
      <c r="K31" s="47">
        <f t="shared" ca="1" si="4"/>
        <v>3.3185037600269793E-2</v>
      </c>
      <c r="L31" s="28">
        <v>745</v>
      </c>
      <c r="M31" s="18">
        <v>710</v>
      </c>
      <c r="N31" s="33">
        <v>0.94</v>
      </c>
      <c r="O31" s="33">
        <v>0.94</v>
      </c>
      <c r="P31" s="50">
        <f t="shared" ca="1" si="5"/>
        <v>0.83152434791482688</v>
      </c>
      <c r="Q31" s="50">
        <f t="shared" ca="1" si="5"/>
        <v>0.90556479481355956</v>
      </c>
    </row>
    <row r="32" spans="2:17" ht="25.5" x14ac:dyDescent="0.25">
      <c r="B32" s="28">
        <v>2</v>
      </c>
      <c r="C32" s="28" t="s">
        <v>27</v>
      </c>
      <c r="D32" s="42" t="s">
        <v>18</v>
      </c>
      <c r="E32" s="42">
        <v>10000</v>
      </c>
      <c r="F32" s="18">
        <v>0.218</v>
      </c>
      <c r="G32" s="18">
        <v>0.217</v>
      </c>
      <c r="H32" s="55">
        <f t="shared" ca="1" si="6"/>
        <v>1.2014266941993619</v>
      </c>
      <c r="I32" s="49">
        <f t="shared" ca="1" si="3"/>
        <v>1.1920405481509293</v>
      </c>
      <c r="J32" s="56">
        <f ca="1">AVERAGE(H32:I32)</f>
        <v>1.1967336211751456</v>
      </c>
      <c r="K32" s="47">
        <f t="shared" ca="1" si="4"/>
        <v>6.6370075200539906E-3</v>
      </c>
      <c r="L32" s="28">
        <v>1080</v>
      </c>
      <c r="M32" s="18">
        <v>1240</v>
      </c>
      <c r="N32" s="33">
        <v>0.96</v>
      </c>
      <c r="O32" s="33">
        <v>0.97</v>
      </c>
      <c r="P32" s="50">
        <f t="shared" ca="1" si="5"/>
        <v>1.1037412482878974</v>
      </c>
      <c r="Q32" s="50">
        <f t="shared" ca="1" si="5"/>
        <v>0.96510775901221413</v>
      </c>
    </row>
    <row r="33" spans="2:17" ht="25.5" x14ac:dyDescent="0.25">
      <c r="B33" s="28">
        <v>3</v>
      </c>
      <c r="C33" s="28" t="s">
        <v>27</v>
      </c>
      <c r="D33" s="42" t="s">
        <v>18</v>
      </c>
      <c r="E33" s="42">
        <v>10000</v>
      </c>
      <c r="F33" s="18">
        <v>0.221</v>
      </c>
      <c r="G33" s="18">
        <v>0.251</v>
      </c>
      <c r="H33" s="55">
        <f t="shared" ca="1" si="6"/>
        <v>1.2295851323446594</v>
      </c>
      <c r="I33" s="49">
        <f t="shared" ca="1" si="3"/>
        <v>1.5111695137976349</v>
      </c>
      <c r="J33" s="56">
        <f ca="1">AVERAGE(H33:I33)</f>
        <v>1.3703773230711471</v>
      </c>
      <c r="K33" s="47">
        <f t="shared" ca="1" si="4"/>
        <v>0.19911022560161765</v>
      </c>
      <c r="L33" s="28">
        <v>1820</v>
      </c>
      <c r="M33" s="18">
        <v>1920</v>
      </c>
      <c r="N33" s="33">
        <v>0.95</v>
      </c>
      <c r="O33" s="33">
        <v>0.94</v>
      </c>
      <c r="P33" s="50">
        <f t="shared" ca="1" si="5"/>
        <v>0.83031291966903009</v>
      </c>
      <c r="Q33" s="50">
        <f t="shared" ca="1" si="5"/>
        <v>0.71373818909955589</v>
      </c>
    </row>
    <row r="34" spans="2:17" ht="25.5" x14ac:dyDescent="0.25">
      <c r="B34" s="28">
        <v>4</v>
      </c>
      <c r="C34" s="28" t="s">
        <v>27</v>
      </c>
      <c r="D34" s="42" t="s">
        <v>18</v>
      </c>
      <c r="E34" s="42">
        <v>10000</v>
      </c>
      <c r="F34" s="18">
        <v>0.40500000000000003</v>
      </c>
      <c r="G34" s="18">
        <v>0.39400000000000002</v>
      </c>
      <c r="H34" s="55">
        <f t="shared" ca="1" si="6"/>
        <v>2.9566360052562426</v>
      </c>
      <c r="I34" s="49">
        <f t="shared" ca="1" si="3"/>
        <v>2.8533883987234847</v>
      </c>
      <c r="J34" s="56">
        <f ca="1">AVERAGE(H34:I34)</f>
        <v>2.9050122019898637</v>
      </c>
      <c r="K34" s="47">
        <f t="shared" ca="1" si="4"/>
        <v>7.3007082720593586E-2</v>
      </c>
      <c r="L34" s="28">
        <v>2540</v>
      </c>
      <c r="M34" s="18">
        <v>2480</v>
      </c>
      <c r="N34" s="33">
        <v>0.92</v>
      </c>
      <c r="O34" s="33">
        <v>0.94</v>
      </c>
      <c r="P34" s="50">
        <f t="shared" ca="1" si="5"/>
        <v>1.1233812593399546</v>
      </c>
      <c r="Q34" s="50">
        <f t="shared" ca="1" si="5"/>
        <v>1.1713758878991385</v>
      </c>
    </row>
    <row r="35" spans="2:17" x14ac:dyDescent="0.25">
      <c r="B35" s="28"/>
      <c r="C35" s="28"/>
      <c r="D35" s="42"/>
      <c r="E35" s="42"/>
      <c r="F35" s="28"/>
      <c r="G35" s="28"/>
      <c r="H35" s="55"/>
      <c r="I35" s="49"/>
      <c r="J35" s="56"/>
      <c r="K35" s="47"/>
      <c r="L35" s="28"/>
      <c r="M35" s="18"/>
      <c r="N35" s="33"/>
      <c r="O35" s="33"/>
      <c r="P35" s="50"/>
      <c r="Q35" s="50"/>
    </row>
    <row r="36" spans="2:17" ht="25.5" x14ac:dyDescent="0.25">
      <c r="B36" s="28">
        <v>0</v>
      </c>
      <c r="C36" s="28" t="s">
        <v>28</v>
      </c>
      <c r="D36" s="42" t="s">
        <v>18</v>
      </c>
      <c r="E36" s="42">
        <v>10000</v>
      </c>
      <c r="F36" s="18">
        <v>0.111</v>
      </c>
      <c r="G36" s="18">
        <v>0.125</v>
      </c>
      <c r="H36" s="55">
        <f t="shared" ca="1" si="6"/>
        <v>0.19710906701708286</v>
      </c>
      <c r="I36" s="49">
        <f t="shared" ca="1" si="3"/>
        <v>0.32851511169513803</v>
      </c>
      <c r="J36" s="56">
        <f ca="1">AVERAGE(H36:I36)</f>
        <v>0.26281208935611045</v>
      </c>
      <c r="K36" s="47">
        <f t="shared" ca="1" si="4"/>
        <v>9.2918105280755323E-2</v>
      </c>
      <c r="L36" s="28">
        <v>450</v>
      </c>
      <c r="M36" s="18">
        <v>424</v>
      </c>
      <c r="N36" s="33">
        <v>0.93</v>
      </c>
      <c r="O36" s="33">
        <v>0.93</v>
      </c>
      <c r="P36" s="50">
        <f t="shared" ca="1" si="5"/>
        <v>0.73003358154475118</v>
      </c>
      <c r="Q36" s="50">
        <f t="shared" ca="1" si="5"/>
        <v>0.61983983338705295</v>
      </c>
    </row>
    <row r="37" spans="2:17" ht="25.5" x14ac:dyDescent="0.25">
      <c r="B37" s="28">
        <v>1</v>
      </c>
      <c r="C37" s="28" t="s">
        <v>28</v>
      </c>
      <c r="D37" s="42" t="s">
        <v>18</v>
      </c>
      <c r="E37" s="42">
        <v>10000</v>
      </c>
      <c r="F37" s="18">
        <v>0.16200000000000001</v>
      </c>
      <c r="G37" s="18">
        <v>0.191</v>
      </c>
      <c r="H37" s="55">
        <f t="shared" ca="1" si="6"/>
        <v>0.6758025154871411</v>
      </c>
      <c r="I37" s="49">
        <f t="shared" ca="1" si="3"/>
        <v>0.94800075089168412</v>
      </c>
      <c r="J37" s="56">
        <f ca="1">AVERAGE(H37:I37)</f>
        <v>0.81190163318941266</v>
      </c>
      <c r="K37" s="47">
        <f t="shared" ca="1" si="4"/>
        <v>0.19247321808156348</v>
      </c>
      <c r="L37" s="28">
        <v>1180</v>
      </c>
      <c r="M37" s="18">
        <v>1070</v>
      </c>
      <c r="N37" s="33">
        <v>0.95</v>
      </c>
      <c r="O37" s="33">
        <v>0.95</v>
      </c>
      <c r="P37" s="50">
        <f t="shared" ca="1" si="5"/>
        <v>0.80339046685735938</v>
      </c>
      <c r="Q37" s="50">
        <f t="shared" ca="1" si="5"/>
        <v>0.75878657307421749</v>
      </c>
    </row>
    <row r="38" spans="2:17" ht="25.5" x14ac:dyDescent="0.25">
      <c r="B38" s="28">
        <v>2</v>
      </c>
      <c r="C38" s="28" t="s">
        <v>28</v>
      </c>
      <c r="D38" s="42" t="s">
        <v>18</v>
      </c>
      <c r="E38" s="42">
        <v>10000</v>
      </c>
      <c r="F38" s="18">
        <v>0.19700000000000001</v>
      </c>
      <c r="G38" s="18">
        <v>0.22700000000000001</v>
      </c>
      <c r="H38" s="55">
        <f t="shared" ca="1" si="6"/>
        <v>1.0043176271822793</v>
      </c>
      <c r="I38" s="49">
        <f t="shared" ca="1" si="3"/>
        <v>1.2859020086352546</v>
      </c>
      <c r="J38" s="56">
        <f ca="1">AVERAGE(H38:I38)</f>
        <v>1.1451098179087671</v>
      </c>
      <c r="K38" s="47">
        <f t="shared" ca="1" si="4"/>
        <v>0.19911022560161654</v>
      </c>
      <c r="L38" s="28">
        <v>2260</v>
      </c>
      <c r="M38" s="18">
        <v>2340</v>
      </c>
      <c r="N38" s="33">
        <v>0.97</v>
      </c>
      <c r="O38" s="33">
        <v>0.98</v>
      </c>
      <c r="P38" s="50">
        <f t="shared" ca="1" si="5"/>
        <v>0.56898318966161709</v>
      </c>
      <c r="Q38" s="50">
        <f t="shared" ca="1" si="5"/>
        <v>0.48936317004648167</v>
      </c>
    </row>
    <row r="39" spans="2:17" ht="25.5" x14ac:dyDescent="0.25">
      <c r="B39" s="28">
        <v>3</v>
      </c>
      <c r="C39" s="28" t="s">
        <v>28</v>
      </c>
      <c r="D39" s="42" t="s">
        <v>18</v>
      </c>
      <c r="E39" s="42">
        <v>10000</v>
      </c>
      <c r="F39" s="18">
        <v>0.33800000000000002</v>
      </c>
      <c r="G39" s="18">
        <v>0.35399999999999998</v>
      </c>
      <c r="H39" s="55">
        <f t="shared" ca="1" si="6"/>
        <v>2.327764220011264</v>
      </c>
      <c r="I39" s="49">
        <f t="shared" ca="1" si="3"/>
        <v>2.4779425567861839</v>
      </c>
      <c r="J39" s="56">
        <f ca="1">AVERAGE(H39:I39)</f>
        <v>2.4028533883987242</v>
      </c>
      <c r="K39" s="47">
        <f t="shared" ca="1" si="4"/>
        <v>0.10619212032086291</v>
      </c>
      <c r="L39" s="28">
        <v>4300</v>
      </c>
      <c r="M39" s="18">
        <v>4520</v>
      </c>
      <c r="N39" s="33">
        <v>0.97</v>
      </c>
      <c r="O39" s="33">
        <v>0.96</v>
      </c>
      <c r="P39" s="50">
        <f t="shared" ca="1" si="5"/>
        <v>0.57626571088050793</v>
      </c>
      <c r="Q39" s="50">
        <f t="shared" ca="1" si="5"/>
        <v>0.53160473194662039</v>
      </c>
    </row>
    <row r="40" spans="2:17" ht="25.5" x14ac:dyDescent="0.25">
      <c r="B40" s="28">
        <v>4</v>
      </c>
      <c r="C40" s="28" t="s">
        <v>28</v>
      </c>
      <c r="D40" s="42" t="s">
        <v>18</v>
      </c>
      <c r="E40" s="42">
        <v>10000</v>
      </c>
      <c r="F40" s="18">
        <v>0.55800000000000005</v>
      </c>
      <c r="G40" s="18">
        <v>0.501</v>
      </c>
      <c r="H40" s="55">
        <f t="shared" ca="1" si="6"/>
        <v>4.3927163506664177</v>
      </c>
      <c r="I40" s="49">
        <f t="shared" ca="1" si="3"/>
        <v>3.8577060259057636</v>
      </c>
      <c r="J40" s="56">
        <f ca="1">AVERAGE(H40:I40)</f>
        <v>4.1252111882860909</v>
      </c>
      <c r="K40" s="47">
        <f t="shared" ca="1" si="4"/>
        <v>0.3783094286430756</v>
      </c>
      <c r="L40" s="28">
        <v>6710</v>
      </c>
      <c r="M40" s="18">
        <v>6490</v>
      </c>
      <c r="N40" s="33">
        <v>0.95</v>
      </c>
      <c r="O40" s="33">
        <v>0.94</v>
      </c>
      <c r="P40" s="50">
        <f t="shared" ca="1" si="5"/>
        <v>0.57491893083543422</v>
      </c>
      <c r="Q40" s="50">
        <f t="shared" ca="1" si="5"/>
        <v>0.63562576090694778</v>
      </c>
    </row>
    <row r="41" spans="2:17" x14ac:dyDescent="0.25">
      <c r="B41" s="6"/>
      <c r="C41" s="28"/>
      <c r="D41" s="42"/>
      <c r="E41" s="42"/>
      <c r="F41" s="18"/>
      <c r="G41" s="18"/>
      <c r="H41" s="44"/>
      <c r="I41" s="52"/>
      <c r="J41" s="45"/>
      <c r="K41" s="28"/>
      <c r="L41" s="33"/>
      <c r="M41" s="47"/>
      <c r="N41" s="28"/>
      <c r="O41" s="28"/>
      <c r="P41" s="57"/>
      <c r="Q41" s="5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workbookViewId="0">
      <selection activeCell="F12" sqref="F12:K13"/>
    </sheetView>
  </sheetViews>
  <sheetFormatPr defaultRowHeight="15" x14ac:dyDescent="0.25"/>
  <sheetData>
    <row r="1" spans="1:17" x14ac:dyDescent="0.25">
      <c r="A1" s="137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ht="38.25" x14ac:dyDescent="0.25">
      <c r="A2" s="137"/>
      <c r="B2" s="23"/>
      <c r="C2" s="3" t="s">
        <v>0</v>
      </c>
      <c r="D2" s="3" t="s">
        <v>1</v>
      </c>
      <c r="E2" s="3" t="s">
        <v>2</v>
      </c>
      <c r="F2" s="3" t="s">
        <v>3</v>
      </c>
      <c r="G2" s="4" t="s">
        <v>4</v>
      </c>
      <c r="H2" s="1"/>
      <c r="I2" s="1"/>
      <c r="J2" s="23"/>
      <c r="K2" s="23"/>
      <c r="L2" s="30"/>
      <c r="M2" s="23"/>
      <c r="N2" s="23"/>
      <c r="O2" s="23"/>
      <c r="P2" s="23"/>
      <c r="Q2" s="23"/>
    </row>
    <row r="3" spans="1:17" x14ac:dyDescent="0.25">
      <c r="A3" s="137"/>
      <c r="B3" s="23"/>
      <c r="C3" s="31">
        <v>1</v>
      </c>
      <c r="D3" s="18">
        <v>1.621</v>
      </c>
      <c r="E3" s="18">
        <v>1.508</v>
      </c>
      <c r="F3" s="32">
        <f t="shared" ref="F3:F8" si="0">AVERAGE(D3:E3)-$H$17</f>
        <v>1.5645</v>
      </c>
      <c r="G3" s="33">
        <f t="shared" ref="G3:G8" si="1">_xlfn.STDEV.S(D3:E3)/AVERAGE(D3:E3)</f>
        <v>5.1072589500850023E-2</v>
      </c>
      <c r="H3" s="23"/>
      <c r="I3" s="23"/>
      <c r="J3" s="23"/>
      <c r="K3" s="23"/>
      <c r="L3" s="30"/>
      <c r="M3" s="23"/>
      <c r="N3" s="77"/>
      <c r="O3" s="77"/>
      <c r="P3" s="23"/>
      <c r="Q3" s="23"/>
    </row>
    <row r="4" spans="1:17" x14ac:dyDescent="0.25">
      <c r="A4" s="137"/>
      <c r="B4" s="23"/>
      <c r="C4" s="31">
        <f>C3/2</f>
        <v>0.5</v>
      </c>
      <c r="D4" s="18">
        <v>1.0309999999999999</v>
      </c>
      <c r="E4" s="18">
        <v>0.90700000000000003</v>
      </c>
      <c r="F4" s="32">
        <f t="shared" si="0"/>
        <v>0.96899999999999997</v>
      </c>
      <c r="G4" s="33">
        <f t="shared" si="1"/>
        <v>9.0486316684346563E-2</v>
      </c>
      <c r="H4" s="23"/>
      <c r="I4" s="23"/>
      <c r="J4" s="23"/>
      <c r="K4" s="23"/>
      <c r="L4" s="30"/>
      <c r="M4" s="23"/>
      <c r="N4" s="34"/>
      <c r="O4" s="23"/>
      <c r="P4" s="23"/>
      <c r="Q4" s="23"/>
    </row>
    <row r="5" spans="1:17" x14ac:dyDescent="0.25">
      <c r="A5" s="137"/>
      <c r="B5" s="23"/>
      <c r="C5" s="31">
        <f>C4/2</f>
        <v>0.25</v>
      </c>
      <c r="D5" s="18">
        <v>0.57699999999999996</v>
      </c>
      <c r="E5" s="18">
        <v>0.56100000000000005</v>
      </c>
      <c r="F5" s="32">
        <f t="shared" si="0"/>
        <v>0.56899999999999995</v>
      </c>
      <c r="G5" s="33">
        <f t="shared" si="1"/>
        <v>1.9883494725807898E-2</v>
      </c>
      <c r="H5" s="23"/>
      <c r="I5" s="23"/>
      <c r="J5" s="23"/>
      <c r="K5" s="23"/>
      <c r="L5" s="30"/>
      <c r="M5" s="23"/>
      <c r="N5" s="23"/>
      <c r="O5" s="23"/>
      <c r="P5" s="23"/>
      <c r="Q5" s="23"/>
    </row>
    <row r="6" spans="1:17" x14ac:dyDescent="0.25">
      <c r="A6" s="137"/>
      <c r="B6" s="23"/>
      <c r="C6" s="31">
        <f>C5/2</f>
        <v>0.125</v>
      </c>
      <c r="D6" s="18">
        <v>0.40400000000000003</v>
      </c>
      <c r="E6" s="18">
        <v>0.374</v>
      </c>
      <c r="F6" s="32">
        <f t="shared" si="0"/>
        <v>0.38900000000000001</v>
      </c>
      <c r="G6" s="33">
        <f t="shared" si="1"/>
        <v>5.4532656646777491E-2</v>
      </c>
      <c r="H6" s="23"/>
      <c r="I6" s="23"/>
      <c r="J6" s="23"/>
      <c r="K6" s="23"/>
      <c r="L6" s="30"/>
      <c r="M6" s="23"/>
      <c r="N6" s="23"/>
      <c r="O6" s="23"/>
      <c r="P6" s="23"/>
      <c r="Q6" s="23"/>
    </row>
    <row r="7" spans="1:17" x14ac:dyDescent="0.25">
      <c r="A7" s="137"/>
      <c r="B7" s="23"/>
      <c r="C7" s="31">
        <f>C6/2</f>
        <v>6.25E-2</v>
      </c>
      <c r="D7" s="18">
        <v>0.29699999999999999</v>
      </c>
      <c r="E7" s="18">
        <v>0.26800000000000002</v>
      </c>
      <c r="F7" s="32">
        <f t="shared" si="0"/>
        <v>0.28249999999999997</v>
      </c>
      <c r="G7" s="33">
        <f t="shared" si="1"/>
        <v>7.2587952758972951E-2</v>
      </c>
      <c r="H7" s="23"/>
      <c r="I7" s="23"/>
      <c r="J7" s="23"/>
      <c r="K7" s="23"/>
      <c r="L7" s="30"/>
      <c r="M7" s="23"/>
      <c r="N7" s="23"/>
      <c r="O7" s="23"/>
      <c r="P7" s="23"/>
      <c r="Q7" s="23"/>
    </row>
    <row r="8" spans="1:17" x14ac:dyDescent="0.25">
      <c r="A8" s="137"/>
      <c r="B8" s="23"/>
      <c r="C8" s="31">
        <f>C7/2</f>
        <v>3.125E-2</v>
      </c>
      <c r="D8" s="18">
        <v>0.217</v>
      </c>
      <c r="E8" s="18">
        <v>0.247</v>
      </c>
      <c r="F8" s="32">
        <f t="shared" si="0"/>
        <v>0.23199999999999998</v>
      </c>
      <c r="G8" s="33">
        <f t="shared" si="1"/>
        <v>9.1436221705157014E-2</v>
      </c>
      <c r="H8" s="23"/>
      <c r="I8" s="23"/>
      <c r="J8" s="23"/>
      <c r="K8" s="23"/>
      <c r="L8" s="30"/>
      <c r="M8" s="23"/>
      <c r="N8" s="23"/>
      <c r="O8" s="23"/>
      <c r="P8" s="23"/>
      <c r="Q8" s="23"/>
    </row>
    <row r="9" spans="1:17" x14ac:dyDescent="0.25">
      <c r="A9" s="137"/>
      <c r="B9" s="23"/>
      <c r="C9" s="34"/>
      <c r="D9" s="23"/>
      <c r="E9" s="23"/>
      <c r="F9" s="35"/>
      <c r="G9" s="36"/>
      <c r="H9" s="23"/>
      <c r="I9" s="23"/>
      <c r="J9" s="23"/>
      <c r="K9" s="23"/>
      <c r="L9" s="30"/>
      <c r="M9" s="23"/>
      <c r="N9" s="23"/>
      <c r="O9" s="23"/>
      <c r="P9" s="23"/>
      <c r="Q9" s="23"/>
    </row>
    <row r="10" spans="1:17" x14ac:dyDescent="0.25">
      <c r="A10" s="137"/>
      <c r="B10" s="23"/>
      <c r="C10" s="23"/>
      <c r="D10" s="23"/>
      <c r="E10" s="23"/>
      <c r="F10" s="23"/>
      <c r="G10" s="23"/>
      <c r="H10" s="23"/>
      <c r="I10" s="23"/>
      <c r="J10" s="77"/>
      <c r="K10" s="38"/>
      <c r="L10" s="23"/>
      <c r="M10" s="77"/>
      <c r="N10" s="1"/>
      <c r="O10" s="23"/>
      <c r="P10" s="23"/>
      <c r="Q10" s="23"/>
    </row>
    <row r="11" spans="1:17" x14ac:dyDescent="0.25">
      <c r="A11" s="137"/>
      <c r="B11" s="19"/>
      <c r="C11" s="23"/>
      <c r="D11" s="48"/>
      <c r="E11" s="23"/>
      <c r="F11" s="23"/>
      <c r="G11" s="1"/>
      <c r="H11" s="20"/>
      <c r="I11" s="25"/>
      <c r="J11" s="25"/>
      <c r="K11" s="39"/>
      <c r="L11" s="40"/>
      <c r="M11" s="34"/>
      <c r="N11" s="53"/>
      <c r="O11" s="23"/>
      <c r="P11" s="23"/>
      <c r="Q11" s="23"/>
    </row>
    <row r="12" spans="1:17" x14ac:dyDescent="0.25">
      <c r="A12" s="137"/>
      <c r="B12" s="19"/>
      <c r="C12" s="23"/>
      <c r="D12" s="23"/>
      <c r="E12" s="23"/>
      <c r="F12" s="79"/>
      <c r="G12" s="155"/>
      <c r="H12" s="156" t="s">
        <v>30</v>
      </c>
      <c r="I12" s="79">
        <v>0.12</v>
      </c>
      <c r="J12" s="157"/>
      <c r="K12" s="26"/>
      <c r="L12" s="27"/>
      <c r="M12" s="1"/>
      <c r="N12" s="40"/>
      <c r="O12" s="1"/>
      <c r="P12" s="54"/>
      <c r="Q12" s="54"/>
    </row>
    <row r="13" spans="1:17" x14ac:dyDescent="0.25">
      <c r="A13" s="137"/>
      <c r="B13" s="19"/>
      <c r="C13" s="23"/>
      <c r="D13" s="23"/>
      <c r="E13" s="23"/>
      <c r="F13" s="79"/>
      <c r="G13" s="158"/>
      <c r="H13" s="159"/>
      <c r="I13" s="159"/>
      <c r="J13" s="157"/>
      <c r="K13" s="26"/>
      <c r="L13" s="27"/>
      <c r="M13" s="1"/>
      <c r="N13" s="40"/>
      <c r="O13" s="1"/>
      <c r="P13" s="54"/>
      <c r="Q13" s="54"/>
    </row>
    <row r="14" spans="1:17" x14ac:dyDescent="0.25">
      <c r="A14" s="137"/>
      <c r="B14" s="19"/>
      <c r="C14" s="23"/>
      <c r="D14" s="23"/>
      <c r="E14" s="23"/>
      <c r="F14" s="23"/>
      <c r="G14" s="24"/>
      <c r="H14" s="20"/>
      <c r="I14" s="20"/>
      <c r="J14" s="25"/>
      <c r="K14" s="26"/>
      <c r="L14" s="27"/>
      <c r="M14" s="1"/>
      <c r="N14" s="40"/>
      <c r="O14" s="1"/>
      <c r="P14" s="54"/>
      <c r="Q14" s="54"/>
    </row>
    <row r="15" spans="1:17" x14ac:dyDescent="0.25">
      <c r="A15" s="137"/>
      <c r="B15" s="19"/>
      <c r="C15" s="41"/>
      <c r="D15" s="41"/>
      <c r="E15" s="23"/>
      <c r="F15" s="23"/>
      <c r="G15" s="23"/>
      <c r="H15" s="23"/>
      <c r="I15" s="23"/>
      <c r="J15" s="23"/>
      <c r="K15" s="26"/>
      <c r="L15" s="27"/>
      <c r="M15" s="1"/>
      <c r="N15" s="40"/>
      <c r="O15" s="1"/>
      <c r="P15" s="54"/>
      <c r="Q15" s="54"/>
    </row>
    <row r="16" spans="1:17" ht="51" x14ac:dyDescent="0.25">
      <c r="A16" s="137"/>
      <c r="B16" s="3" t="s">
        <v>5</v>
      </c>
      <c r="C16" s="3" t="s">
        <v>6</v>
      </c>
      <c r="D16" s="3" t="s">
        <v>7</v>
      </c>
      <c r="E16" s="3" t="s">
        <v>8</v>
      </c>
      <c r="F16" s="3" t="s">
        <v>9</v>
      </c>
      <c r="G16" s="3" t="s">
        <v>10</v>
      </c>
      <c r="H16" s="3" t="s">
        <v>11</v>
      </c>
      <c r="I16" s="3" t="s">
        <v>64</v>
      </c>
      <c r="J16" s="3" t="s">
        <v>64</v>
      </c>
      <c r="K16" s="3" t="s">
        <v>23</v>
      </c>
      <c r="L16" s="5" t="s">
        <v>14</v>
      </c>
      <c r="M16" s="5" t="s">
        <v>14</v>
      </c>
      <c r="N16" s="3" t="s">
        <v>15</v>
      </c>
      <c r="O16" s="3" t="s">
        <v>15</v>
      </c>
      <c r="P16" s="3" t="s">
        <v>16</v>
      </c>
      <c r="Q16" s="3" t="s">
        <v>16</v>
      </c>
    </row>
    <row r="17" spans="1:17" x14ac:dyDescent="0.25">
      <c r="A17" s="137"/>
      <c r="B17" s="28"/>
      <c r="C17" s="28"/>
      <c r="D17" s="18"/>
      <c r="E17" s="42"/>
      <c r="F17" s="43"/>
      <c r="G17" s="43"/>
      <c r="H17" s="44"/>
      <c r="I17" s="45"/>
      <c r="J17" s="18"/>
      <c r="K17" s="45"/>
      <c r="L17" s="28"/>
      <c r="M17" s="18"/>
      <c r="N17" s="18"/>
      <c r="O17" s="18"/>
      <c r="P17" s="46"/>
      <c r="Q17" s="46"/>
    </row>
    <row r="18" spans="1:17" ht="25.5" x14ac:dyDescent="0.25">
      <c r="A18" s="137"/>
      <c r="B18" s="28">
        <v>0</v>
      </c>
      <c r="C18" s="28" t="s">
        <v>31</v>
      </c>
      <c r="D18" s="42" t="s">
        <v>18</v>
      </c>
      <c r="E18" s="42">
        <v>10000</v>
      </c>
      <c r="F18" s="18">
        <v>0.186</v>
      </c>
      <c r="G18" s="18">
        <v>0.122</v>
      </c>
      <c r="H18" s="55">
        <f ca="1">E18*(F18-$J$34)/$I$34/1000</f>
        <v>0.47826086956521741</v>
      </c>
      <c r="I18" s="49">
        <f ca="1">E18*(G18-$J$34)/$I$34/1000</f>
        <v>1.449275362318842E-2</v>
      </c>
      <c r="J18" s="56">
        <f ca="1">AVERAGE(H18:I18)</f>
        <v>0.24637681159420291</v>
      </c>
      <c r="K18" s="47">
        <f ca="1">J18*_xlfn.STDEV.S(H18:I18)/AVERAGE(H18:I18)</f>
        <v>0.32793357968071774</v>
      </c>
      <c r="L18" s="28">
        <v>427</v>
      </c>
      <c r="M18" s="18">
        <v>449</v>
      </c>
      <c r="N18" s="33">
        <v>0.88</v>
      </c>
      <c r="O18" s="33">
        <v>0.89</v>
      </c>
      <c r="P18" s="50">
        <f ca="1">1000*H18/AVERAGE(L18)</f>
        <v>1.1200488748599939</v>
      </c>
      <c r="Q18" s="50">
        <f ca="1">1000*J18/AVERAGE(M18)</f>
        <v>0.54872341112294631</v>
      </c>
    </row>
    <row r="19" spans="1:17" ht="25.5" x14ac:dyDescent="0.25">
      <c r="A19" s="137"/>
      <c r="B19" s="28">
        <v>1</v>
      </c>
      <c r="C19" s="28" t="s">
        <v>31</v>
      </c>
      <c r="D19" s="42" t="s">
        <v>18</v>
      </c>
      <c r="E19" s="42">
        <v>10000</v>
      </c>
      <c r="F19" s="18">
        <v>0.23699999999999999</v>
      </c>
      <c r="G19" s="18">
        <v>0.17299999999999999</v>
      </c>
      <c r="H19" s="55">
        <f ca="1">E19*(F19-$J$34)/$I$34/1000</f>
        <v>0.84782608695652173</v>
      </c>
      <c r="I19" s="49">
        <f ca="1">E19*(G19-$J$34)/$I$34/1000</f>
        <v>0.38405797101449268</v>
      </c>
      <c r="J19" s="56">
        <f ca="1">AVERAGE(H19:I19)</f>
        <v>0.61594202898550721</v>
      </c>
      <c r="K19" s="47">
        <f t="shared" ref="K19:K40" ca="1" si="2">J19*_xlfn.STDEV.S(H19:I19)/AVERAGE(H19:I19)</f>
        <v>0.32793357968071796</v>
      </c>
      <c r="L19" s="28">
        <v>1420</v>
      </c>
      <c r="M19" s="18">
        <v>1380</v>
      </c>
      <c r="N19" s="33">
        <v>0.97</v>
      </c>
      <c r="O19" s="33">
        <v>0.97</v>
      </c>
      <c r="P19" s="50">
        <f t="shared" ref="P19:P40" ca="1" si="3">1000*I19/AVERAGE(L19:M19)</f>
        <v>0.27432712215320909</v>
      </c>
      <c r="Q19" s="50">
        <f t="shared" ref="Q19:Q40" ca="1" si="4">1000*J19/AVERAGE(M19)</f>
        <v>0.4463348036126864</v>
      </c>
    </row>
    <row r="20" spans="1:17" ht="25.5" x14ac:dyDescent="0.25">
      <c r="A20" s="137"/>
      <c r="B20" s="28">
        <v>2</v>
      </c>
      <c r="C20" s="28" t="s">
        <v>31</v>
      </c>
      <c r="D20" s="42" t="s">
        <v>18</v>
      </c>
      <c r="E20" s="42">
        <v>10000</v>
      </c>
      <c r="F20" s="18">
        <v>0.223</v>
      </c>
      <c r="G20" s="18">
        <v>0.19800000000000001</v>
      </c>
      <c r="H20" s="55">
        <f t="shared" ref="H18:H40" ca="1" si="5">E20*(F20-$J$34)/$I$34/1000</f>
        <v>0.74637681159420299</v>
      </c>
      <c r="I20" s="49">
        <f ca="1">E20*(G20-$J$34)/$I$34/1000</f>
        <v>0.565217391304348</v>
      </c>
      <c r="J20" s="56">
        <f ca="1">AVERAGE(H20:I20)</f>
        <v>0.6557971014492755</v>
      </c>
      <c r="K20" s="47">
        <f t="shared" ca="1" si="2"/>
        <v>0.12809905456278053</v>
      </c>
      <c r="L20" s="28">
        <v>3370</v>
      </c>
      <c r="M20" s="18">
        <v>3230</v>
      </c>
      <c r="N20" s="33">
        <v>0.97</v>
      </c>
      <c r="O20" s="33">
        <v>0.98</v>
      </c>
      <c r="P20" s="50">
        <f t="shared" ca="1" si="3"/>
        <v>0.17127799736495394</v>
      </c>
      <c r="Q20" s="50">
        <f t="shared" ca="1" si="4"/>
        <v>0.20303315834342894</v>
      </c>
    </row>
    <row r="21" spans="1:17" ht="25.5" x14ac:dyDescent="0.25">
      <c r="A21" s="137"/>
      <c r="B21" s="28">
        <v>3</v>
      </c>
      <c r="C21" s="28" t="s">
        <v>31</v>
      </c>
      <c r="D21" s="42" t="s">
        <v>18</v>
      </c>
      <c r="E21" s="42">
        <v>10000</v>
      </c>
      <c r="F21" s="18">
        <v>0.27500000000000002</v>
      </c>
      <c r="G21" s="18">
        <v>0.20100000000000001</v>
      </c>
      <c r="H21" s="55">
        <f t="shared" ca="1" si="5"/>
        <v>1.1231884057971018</v>
      </c>
      <c r="I21" s="49">
        <f ca="1">E21*(G21-$J$34)/$I$34/1000</f>
        <v>0.5869565217391306</v>
      </c>
      <c r="J21" s="56">
        <f ca="1">AVERAGE(H21:I21)</f>
        <v>0.85507246376811619</v>
      </c>
      <c r="K21" s="47">
        <f t="shared" ca="1" si="2"/>
        <v>0.37917320150582995</v>
      </c>
      <c r="L21" s="18">
        <v>4860</v>
      </c>
      <c r="M21" s="18">
        <v>5350</v>
      </c>
      <c r="N21" s="33">
        <v>0.98</v>
      </c>
      <c r="O21" s="33">
        <v>0.97</v>
      </c>
      <c r="P21" s="50">
        <f t="shared" ca="1" si="3"/>
        <v>0.11497679172167102</v>
      </c>
      <c r="Q21" s="50">
        <f t="shared" ca="1" si="4"/>
        <v>0.15982662874170397</v>
      </c>
    </row>
    <row r="22" spans="1:17" ht="25.5" x14ac:dyDescent="0.25">
      <c r="A22" s="137"/>
      <c r="B22" s="28">
        <v>4</v>
      </c>
      <c r="C22" s="28" t="s">
        <v>31</v>
      </c>
      <c r="D22" s="42" t="s">
        <v>18</v>
      </c>
      <c r="E22" s="42">
        <v>10000</v>
      </c>
      <c r="F22" s="18">
        <v>0.27100000000000002</v>
      </c>
      <c r="G22" s="18">
        <v>0.249</v>
      </c>
      <c r="H22" s="55">
        <f t="shared" ca="1" si="5"/>
        <v>1.0942028985507251</v>
      </c>
      <c r="I22" s="49">
        <f ca="1">E22*(G22-$J$34)/$I$34/1000</f>
        <v>0.93478260869565222</v>
      </c>
      <c r="J22" s="56">
        <f ca="1">AVERAGE(H22:I22)</f>
        <v>1.0144927536231887</v>
      </c>
      <c r="K22" s="47">
        <f t="shared" ca="1" si="2"/>
        <v>0.11272716801524697</v>
      </c>
      <c r="L22" s="28">
        <v>6160</v>
      </c>
      <c r="M22" s="18">
        <v>6030</v>
      </c>
      <c r="N22" s="33">
        <v>0.95</v>
      </c>
      <c r="O22" s="33">
        <v>0.95</v>
      </c>
      <c r="P22" s="50">
        <f ca="1">1000*I22/AVERAGE(L22:M22)</f>
        <v>0.15336876270642366</v>
      </c>
      <c r="Q22" s="50">
        <f t="shared" ca="1" si="4"/>
        <v>0.16824092099887045</v>
      </c>
    </row>
    <row r="23" spans="1:17" x14ac:dyDescent="0.25">
      <c r="A23" s="137"/>
      <c r="B23" s="28"/>
      <c r="C23" s="18"/>
      <c r="D23" s="18"/>
      <c r="E23" s="18"/>
      <c r="F23" s="28"/>
      <c r="G23" s="28"/>
      <c r="H23" s="55"/>
      <c r="I23" s="49"/>
      <c r="J23" s="56"/>
      <c r="K23" s="47"/>
      <c r="L23" s="18"/>
      <c r="M23" s="18"/>
      <c r="N23" s="18"/>
      <c r="O23" s="18"/>
      <c r="P23" s="50"/>
      <c r="Q23" s="50"/>
    </row>
    <row r="24" spans="1:17" ht="25.5" x14ac:dyDescent="0.25">
      <c r="A24" s="137"/>
      <c r="B24" s="28">
        <v>0</v>
      </c>
      <c r="C24" s="28" t="s">
        <v>32</v>
      </c>
      <c r="D24" s="42" t="s">
        <v>18</v>
      </c>
      <c r="E24" s="42">
        <v>10000</v>
      </c>
      <c r="F24" s="18">
        <v>0.188</v>
      </c>
      <c r="G24" s="18">
        <v>0.183</v>
      </c>
      <c r="H24" s="55">
        <f t="shared" ca="1" si="5"/>
        <v>0.49275362318840582</v>
      </c>
      <c r="I24" s="49">
        <f t="shared" ref="I24:I40" ca="1" si="6">E24*(G24-$J$34)/$I$34/1000</f>
        <v>0.45652173913043481</v>
      </c>
      <c r="J24" s="56">
        <f ca="1">AVERAGE(H24:I24)</f>
        <v>0.47463768115942029</v>
      </c>
      <c r="K24" s="47">
        <f t="shared" ca="1" si="2"/>
        <v>2.5619810912556065E-2</v>
      </c>
      <c r="L24" s="28">
        <v>377</v>
      </c>
      <c r="M24" s="18">
        <v>392</v>
      </c>
      <c r="N24" s="33">
        <v>0.9</v>
      </c>
      <c r="O24" s="33">
        <v>0.91</v>
      </c>
      <c r="P24" s="50">
        <f t="shared" ca="1" si="3"/>
        <v>1.1873127155537966</v>
      </c>
      <c r="Q24" s="50">
        <f t="shared" ca="1" si="4"/>
        <v>1.2108104111209701</v>
      </c>
    </row>
    <row r="25" spans="1:17" ht="25.5" x14ac:dyDescent="0.25">
      <c r="A25" s="137"/>
      <c r="B25" s="28">
        <v>1</v>
      </c>
      <c r="C25" s="28" t="s">
        <v>32</v>
      </c>
      <c r="D25" s="42" t="s">
        <v>18</v>
      </c>
      <c r="E25" s="42">
        <v>10000</v>
      </c>
      <c r="F25" s="18">
        <v>0.56100000000000005</v>
      </c>
      <c r="G25" s="18">
        <v>0.58299999999999996</v>
      </c>
      <c r="H25" s="55">
        <f t="shared" ca="1" si="5"/>
        <v>3.1956521739130443</v>
      </c>
      <c r="I25" s="49">
        <f t="shared" ca="1" si="6"/>
        <v>3.3550724637681162</v>
      </c>
      <c r="J25" s="56">
        <f ca="1">AVERAGE(H25:I25)</f>
        <v>3.27536231884058</v>
      </c>
      <c r="K25" s="47">
        <f t="shared" ca="1" si="2"/>
        <v>0.11272716801524627</v>
      </c>
      <c r="L25" s="28">
        <v>1090</v>
      </c>
      <c r="M25" s="51">
        <v>1390</v>
      </c>
      <c r="N25" s="33">
        <v>0.93</v>
      </c>
      <c r="O25" s="33">
        <v>0.93</v>
      </c>
      <c r="P25" s="50">
        <f t="shared" ca="1" si="3"/>
        <v>2.7057035998129968</v>
      </c>
      <c r="Q25" s="50">
        <f t="shared" ca="1" si="4"/>
        <v>2.3563757689500577</v>
      </c>
    </row>
    <row r="26" spans="1:17" ht="25.5" x14ac:dyDescent="0.25">
      <c r="A26" s="137"/>
      <c r="B26" s="28">
        <v>2</v>
      </c>
      <c r="C26" s="28" t="s">
        <v>32</v>
      </c>
      <c r="D26" s="42" t="s">
        <v>18</v>
      </c>
      <c r="E26" s="42">
        <v>10000</v>
      </c>
      <c r="F26" s="18">
        <v>1.351</v>
      </c>
      <c r="G26" s="18">
        <v>1.329</v>
      </c>
      <c r="H26" s="55">
        <f t="shared" ca="1" si="5"/>
        <v>8.9202898550724647</v>
      </c>
      <c r="I26" s="49">
        <f t="shared" ca="1" si="6"/>
        <v>8.7608695652173925</v>
      </c>
      <c r="J26" s="56">
        <f ca="1">AVERAGE(H26:I26)</f>
        <v>8.8405797101449295</v>
      </c>
      <c r="K26" s="47">
        <f t="shared" ca="1" si="2"/>
        <v>0.11272716801524657</v>
      </c>
      <c r="L26" s="28">
        <v>2960</v>
      </c>
      <c r="M26" s="18">
        <v>2530</v>
      </c>
      <c r="N26" s="33">
        <v>0.98</v>
      </c>
      <c r="O26" s="33">
        <v>0.98</v>
      </c>
      <c r="P26" s="50">
        <f t="shared" ca="1" si="3"/>
        <v>3.1915736121010534</v>
      </c>
      <c r="Q26" s="50">
        <f t="shared" ca="1" si="4"/>
        <v>3.4943002806896954</v>
      </c>
    </row>
    <row r="27" spans="1:17" ht="25.5" x14ac:dyDescent="0.25">
      <c r="A27" s="137"/>
      <c r="B27" s="28">
        <v>3</v>
      </c>
      <c r="C27" s="28" t="s">
        <v>32</v>
      </c>
      <c r="D27" s="42" t="s">
        <v>18</v>
      </c>
      <c r="E27" s="42">
        <v>10000</v>
      </c>
      <c r="F27" s="18">
        <v>1.4590000000000001</v>
      </c>
      <c r="G27" s="18">
        <v>1.5469999999999999</v>
      </c>
      <c r="H27" s="55">
        <f t="shared" ca="1" si="5"/>
        <v>9.7028985507246386</v>
      </c>
      <c r="I27" s="49">
        <f t="shared" ca="1" si="6"/>
        <v>10.340579710144928</v>
      </c>
      <c r="J27" s="56">
        <f ca="1">AVERAGE(H27:I27)</f>
        <v>10.021739130434783</v>
      </c>
      <c r="K27" s="47">
        <f t="shared" ca="1" si="2"/>
        <v>0.45090867206098628</v>
      </c>
      <c r="L27" s="18">
        <v>3880</v>
      </c>
      <c r="M27" s="18">
        <v>3840</v>
      </c>
      <c r="N27" s="33">
        <v>0.98</v>
      </c>
      <c r="O27" s="33">
        <v>0.97</v>
      </c>
      <c r="P27" s="50">
        <f t="shared" ca="1" si="3"/>
        <v>2.6789066606593077</v>
      </c>
      <c r="Q27" s="50">
        <f t="shared" ca="1" si="4"/>
        <v>2.6098278985507251</v>
      </c>
    </row>
    <row r="28" spans="1:17" ht="25.5" x14ac:dyDescent="0.25">
      <c r="A28" s="137"/>
      <c r="B28" s="28">
        <v>4</v>
      </c>
      <c r="C28" s="28" t="s">
        <v>32</v>
      </c>
      <c r="D28" s="42" t="s">
        <v>18</v>
      </c>
      <c r="E28" s="42">
        <v>10000</v>
      </c>
      <c r="F28" s="18">
        <v>1.6619999999999999</v>
      </c>
      <c r="G28" s="18">
        <v>1.716</v>
      </c>
      <c r="H28" s="55">
        <f t="shared" ca="1" si="5"/>
        <v>11.17391304347826</v>
      </c>
      <c r="I28" s="49">
        <f t="shared" ca="1" si="6"/>
        <v>11.565217391304348</v>
      </c>
      <c r="J28" s="56">
        <f ca="1">AVERAGE(H28:I28)</f>
        <v>11.369565217391305</v>
      </c>
      <c r="K28" s="47">
        <f t="shared" ca="1" si="2"/>
        <v>0.27669395785560613</v>
      </c>
      <c r="L28" s="28">
        <v>4540</v>
      </c>
      <c r="M28" s="18">
        <v>4860</v>
      </c>
      <c r="N28" s="33">
        <v>0.95</v>
      </c>
      <c r="O28" s="33">
        <v>0.94</v>
      </c>
      <c r="P28" s="50">
        <f t="shared" ca="1" si="3"/>
        <v>2.4606845513413504</v>
      </c>
      <c r="Q28" s="50">
        <f t="shared" ca="1" si="4"/>
        <v>2.3394167113973876</v>
      </c>
    </row>
    <row r="29" spans="1:17" x14ac:dyDescent="0.25">
      <c r="A29" s="137"/>
      <c r="B29" s="28"/>
      <c r="C29" s="18"/>
      <c r="D29" s="18"/>
      <c r="E29" s="18"/>
      <c r="F29" s="28"/>
      <c r="G29" s="28"/>
      <c r="H29" s="55"/>
      <c r="I29" s="49"/>
      <c r="J29" s="56"/>
      <c r="K29" s="47"/>
      <c r="L29" s="18"/>
      <c r="M29" s="18"/>
      <c r="N29" s="18"/>
      <c r="O29" s="18"/>
      <c r="P29" s="50"/>
      <c r="Q29" s="50"/>
    </row>
    <row r="30" spans="1:17" ht="25.5" x14ac:dyDescent="0.25">
      <c r="A30" s="137"/>
      <c r="B30" s="28">
        <v>0</v>
      </c>
      <c r="C30" s="28" t="s">
        <v>33</v>
      </c>
      <c r="D30" s="42" t="s">
        <v>18</v>
      </c>
      <c r="E30" s="42">
        <v>10000</v>
      </c>
      <c r="F30" s="18">
        <v>0.161</v>
      </c>
      <c r="G30" s="18">
        <v>0.19400000000000001</v>
      </c>
      <c r="H30" s="55">
        <f t="shared" ca="1" si="5"/>
        <v>0.29710144927536242</v>
      </c>
      <c r="I30" s="49">
        <f t="shared" ca="1" si="6"/>
        <v>0.53623188405797106</v>
      </c>
      <c r="J30" s="56">
        <f ca="1">AVERAGE(H30:I30)</f>
        <v>0.41666666666666674</v>
      </c>
      <c r="K30" s="47">
        <f t="shared" ca="1" si="2"/>
        <v>0.16909075202286997</v>
      </c>
      <c r="L30" s="28">
        <v>415</v>
      </c>
      <c r="M30" s="18">
        <v>427</v>
      </c>
      <c r="N30" s="33">
        <v>0.92</v>
      </c>
      <c r="O30" s="33">
        <v>0.92</v>
      </c>
      <c r="P30" s="50">
        <f t="shared" ca="1" si="3"/>
        <v>1.2737099383799788</v>
      </c>
      <c r="Q30" s="50">
        <f t="shared" ca="1" si="4"/>
        <v>0.97580015612802518</v>
      </c>
    </row>
    <row r="31" spans="1:17" ht="25.5" x14ac:dyDescent="0.25">
      <c r="A31" s="137"/>
      <c r="B31" s="28">
        <v>1</v>
      </c>
      <c r="C31" s="28" t="s">
        <v>33</v>
      </c>
      <c r="D31" s="42" t="s">
        <v>18</v>
      </c>
      <c r="E31" s="42">
        <v>10000</v>
      </c>
      <c r="F31" s="18">
        <v>0.41199999999999998</v>
      </c>
      <c r="G31" s="18">
        <v>0.42599999999999999</v>
      </c>
      <c r="H31" s="55">
        <f t="shared" ca="1" si="5"/>
        <v>2.1159420289855073</v>
      </c>
      <c r="I31" s="49">
        <f t="shared" ca="1" si="6"/>
        <v>2.2173913043478266</v>
      </c>
      <c r="J31" s="56">
        <f ca="1">AVERAGE(H31:I31)</f>
        <v>2.166666666666667</v>
      </c>
      <c r="K31" s="47">
        <f t="shared" ca="1" si="2"/>
        <v>7.1735470555157319E-2</v>
      </c>
      <c r="L31" s="28">
        <v>1520</v>
      </c>
      <c r="M31" s="18">
        <v>1250</v>
      </c>
      <c r="N31" s="33">
        <v>0.94</v>
      </c>
      <c r="O31" s="33">
        <v>0.94</v>
      </c>
      <c r="P31" s="50">
        <f t="shared" ca="1" si="3"/>
        <v>1.601004551875687</v>
      </c>
      <c r="Q31" s="50">
        <f t="shared" ca="1" si="4"/>
        <v>1.7333333333333336</v>
      </c>
    </row>
    <row r="32" spans="1:17" ht="25.5" x14ac:dyDescent="0.25">
      <c r="A32" s="137"/>
      <c r="B32" s="28">
        <v>2</v>
      </c>
      <c r="C32" s="28" t="s">
        <v>33</v>
      </c>
      <c r="D32" s="42" t="s">
        <v>18</v>
      </c>
      <c r="E32" s="42">
        <v>10000</v>
      </c>
      <c r="F32" s="18">
        <v>0.70699999999999996</v>
      </c>
      <c r="G32" s="18">
        <v>0.76400000000000001</v>
      </c>
      <c r="H32" s="55">
        <f t="shared" ca="1" si="5"/>
        <v>4.2536231884057969</v>
      </c>
      <c r="I32" s="49">
        <f t="shared" ca="1" si="6"/>
        <v>4.666666666666667</v>
      </c>
      <c r="J32" s="56">
        <f ca="1">AVERAGE(H32:I32)</f>
        <v>4.4601449275362324</v>
      </c>
      <c r="K32" s="47">
        <f t="shared" ca="1" si="2"/>
        <v>0.29206584440313954</v>
      </c>
      <c r="L32" s="28">
        <v>2840</v>
      </c>
      <c r="M32" s="18">
        <v>2650</v>
      </c>
      <c r="N32" s="33">
        <v>0.96</v>
      </c>
      <c r="O32" s="33">
        <v>0.97</v>
      </c>
      <c r="P32" s="50">
        <f t="shared" ca="1" si="3"/>
        <v>1.7000607164541592</v>
      </c>
      <c r="Q32" s="50">
        <f t="shared" ca="1" si="4"/>
        <v>1.6830735575608422</v>
      </c>
    </row>
    <row r="33" spans="1:17" ht="25.5" x14ac:dyDescent="0.25">
      <c r="A33" s="137"/>
      <c r="B33" s="28">
        <v>3</v>
      </c>
      <c r="C33" s="28" t="s">
        <v>33</v>
      </c>
      <c r="D33" s="42" t="s">
        <v>18</v>
      </c>
      <c r="E33" s="42">
        <v>10000</v>
      </c>
      <c r="F33" s="18">
        <v>1.0409999999999999</v>
      </c>
      <c r="G33" s="18">
        <v>1.117</v>
      </c>
      <c r="H33" s="55">
        <f t="shared" ca="1" si="5"/>
        <v>6.6739130434782608</v>
      </c>
      <c r="I33" s="49">
        <f t="shared" ca="1" si="6"/>
        <v>7.2246376811594208</v>
      </c>
      <c r="J33" s="56">
        <f ca="1">AVERAGE(H33:I33)</f>
        <v>6.9492753623188408</v>
      </c>
      <c r="K33" s="47">
        <f t="shared" ca="1" si="2"/>
        <v>0.38942112587085276</v>
      </c>
      <c r="L33" s="28">
        <v>5180</v>
      </c>
      <c r="M33" s="18">
        <v>5320</v>
      </c>
      <c r="N33" s="33">
        <v>0.95</v>
      </c>
      <c r="O33" s="33">
        <v>0.94</v>
      </c>
      <c r="P33" s="50">
        <f t="shared" ca="1" si="3"/>
        <v>1.376121463077985</v>
      </c>
      <c r="Q33" s="50">
        <f t="shared" ca="1" si="4"/>
        <v>1.3062547673531657</v>
      </c>
    </row>
    <row r="34" spans="1:17" ht="25.5" x14ac:dyDescent="0.25">
      <c r="A34" s="137"/>
      <c r="B34" s="28">
        <v>4</v>
      </c>
      <c r="C34" s="28" t="s">
        <v>33</v>
      </c>
      <c r="D34" s="42" t="s">
        <v>18</v>
      </c>
      <c r="E34" s="42">
        <v>10000</v>
      </c>
      <c r="F34" s="18">
        <v>1.3280000000000001</v>
      </c>
      <c r="G34" s="18">
        <v>1.288</v>
      </c>
      <c r="H34" s="55">
        <f t="shared" ca="1" si="5"/>
        <v>8.7536231884058004</v>
      </c>
      <c r="I34" s="49">
        <f t="shared" ca="1" si="6"/>
        <v>8.463768115942031</v>
      </c>
      <c r="J34" s="56">
        <f ca="1">AVERAGE(H34:I34)</f>
        <v>8.6086956521739157</v>
      </c>
      <c r="K34" s="47">
        <f t="shared" ca="1" si="2"/>
        <v>0.20495848730044947</v>
      </c>
      <c r="L34" s="28">
        <v>6130</v>
      </c>
      <c r="M34" s="18">
        <v>5980</v>
      </c>
      <c r="N34" s="33">
        <v>0.92</v>
      </c>
      <c r="O34" s="33">
        <v>0.94</v>
      </c>
      <c r="P34" s="50">
        <f t="shared" ca="1" si="3"/>
        <v>1.3978147177443487</v>
      </c>
      <c r="Q34" s="50">
        <f t="shared" ca="1" si="4"/>
        <v>1.4395812127381129</v>
      </c>
    </row>
    <row r="35" spans="1:17" x14ac:dyDescent="0.25">
      <c r="A35" s="137"/>
      <c r="B35" s="28"/>
      <c r="C35" s="28"/>
      <c r="D35" s="42"/>
      <c r="E35" s="42"/>
      <c r="F35" s="28"/>
      <c r="G35" s="28"/>
      <c r="H35" s="55"/>
      <c r="I35" s="49"/>
      <c r="J35" s="56"/>
      <c r="K35" s="47"/>
      <c r="L35" s="28"/>
      <c r="M35" s="18"/>
      <c r="N35" s="33"/>
      <c r="O35" s="33"/>
      <c r="P35" s="50"/>
      <c r="Q35" s="50"/>
    </row>
    <row r="36" spans="1:17" ht="25.5" x14ac:dyDescent="0.25">
      <c r="A36" s="137"/>
      <c r="B36" s="28">
        <v>0</v>
      </c>
      <c r="C36" s="28" t="s">
        <v>34</v>
      </c>
      <c r="D36" s="42" t="s">
        <v>18</v>
      </c>
      <c r="E36" s="42">
        <v>10000</v>
      </c>
      <c r="F36" s="18">
        <v>0.28599999999999998</v>
      </c>
      <c r="G36" s="18">
        <v>0.27800000000000002</v>
      </c>
      <c r="H36" s="55">
        <f t="shared" ca="1" si="5"/>
        <v>1.2028985507246375</v>
      </c>
      <c r="I36" s="49">
        <f t="shared" ca="1" si="6"/>
        <v>1.1449275362318843</v>
      </c>
      <c r="J36" s="56">
        <f ca="1">AVERAGE(H36:I36)</f>
        <v>1.1739130434782608</v>
      </c>
      <c r="K36" s="47">
        <f t="shared" ca="1" si="2"/>
        <v>4.0991697460089425E-2</v>
      </c>
      <c r="L36" s="28">
        <v>385</v>
      </c>
      <c r="M36" s="18">
        <v>399</v>
      </c>
      <c r="N36" s="33">
        <v>0.93</v>
      </c>
      <c r="O36" s="33">
        <v>0.93</v>
      </c>
      <c r="P36" s="50">
        <f t="shared" ca="1" si="3"/>
        <v>2.9207335107956229</v>
      </c>
      <c r="Q36" s="50">
        <f t="shared" ca="1" si="4"/>
        <v>2.9421379535796008</v>
      </c>
    </row>
    <row r="37" spans="1:17" ht="25.5" x14ac:dyDescent="0.25">
      <c r="A37" s="137"/>
      <c r="B37" s="28">
        <v>1</v>
      </c>
      <c r="C37" s="28" t="s">
        <v>34</v>
      </c>
      <c r="D37" s="42" t="s">
        <v>18</v>
      </c>
      <c r="E37" s="42">
        <v>10000</v>
      </c>
      <c r="F37" s="18">
        <v>0.432</v>
      </c>
      <c r="G37" s="18">
        <v>0.39300000000000002</v>
      </c>
      <c r="H37" s="55">
        <f t="shared" ca="1" si="5"/>
        <v>2.2608695652173916</v>
      </c>
      <c r="I37" s="49">
        <f t="shared" ca="1" si="6"/>
        <v>1.9782608695652175</v>
      </c>
      <c r="J37" s="56">
        <f ca="1">AVERAGE(H37:I37)</f>
        <v>2.1195652173913047</v>
      </c>
      <c r="K37" s="47">
        <f t="shared" ca="1" si="2"/>
        <v>0.19983452511793745</v>
      </c>
      <c r="L37" s="28">
        <v>977</v>
      </c>
      <c r="M37" s="18">
        <v>1120</v>
      </c>
      <c r="N37" s="33">
        <v>0.95</v>
      </c>
      <c r="O37" s="33">
        <v>0.95</v>
      </c>
      <c r="P37" s="50">
        <f t="shared" ca="1" si="3"/>
        <v>1.8867533329186623</v>
      </c>
      <c r="Q37" s="50">
        <f t="shared" ca="1" si="4"/>
        <v>1.8924689440993789</v>
      </c>
    </row>
    <row r="38" spans="1:17" ht="25.5" x14ac:dyDescent="0.25">
      <c r="A38" s="137"/>
      <c r="B38" s="28">
        <v>2</v>
      </c>
      <c r="C38" s="28" t="s">
        <v>34</v>
      </c>
      <c r="D38" s="42" t="s">
        <v>18</v>
      </c>
      <c r="E38" s="42">
        <v>10000</v>
      </c>
      <c r="F38" s="18">
        <v>0.877</v>
      </c>
      <c r="G38" s="18">
        <v>0.88</v>
      </c>
      <c r="H38" s="55">
        <f t="shared" ca="1" si="5"/>
        <v>5.4855072463768115</v>
      </c>
      <c r="I38" s="49">
        <f t="shared" ca="1" si="6"/>
        <v>5.5072463768115947</v>
      </c>
      <c r="J38" s="56">
        <f ca="1">AVERAGE(H38:I38)</f>
        <v>5.4963768115942031</v>
      </c>
      <c r="K38" s="47">
        <f t="shared" ca="1" si="2"/>
        <v>1.5371886547534025E-2</v>
      </c>
      <c r="L38" s="28">
        <v>2330</v>
      </c>
      <c r="M38" s="18">
        <v>2230</v>
      </c>
      <c r="N38" s="33">
        <v>0.97</v>
      </c>
      <c r="O38" s="33">
        <v>0.98</v>
      </c>
      <c r="P38" s="50">
        <f t="shared" ca="1" si="3"/>
        <v>2.4154589371980681</v>
      </c>
      <c r="Q38" s="50">
        <f t="shared" ca="1" si="4"/>
        <v>2.46474296484045</v>
      </c>
    </row>
    <row r="39" spans="1:17" ht="25.5" x14ac:dyDescent="0.25">
      <c r="A39" s="137"/>
      <c r="B39" s="28">
        <v>3</v>
      </c>
      <c r="C39" s="28" t="s">
        <v>34</v>
      </c>
      <c r="D39" s="42" t="s">
        <v>18</v>
      </c>
      <c r="E39" s="42">
        <v>10000</v>
      </c>
      <c r="F39" s="18">
        <v>1.1819999999999999</v>
      </c>
      <c r="G39" s="18">
        <v>1.2030000000000001</v>
      </c>
      <c r="H39" s="55">
        <f t="shared" ca="1" si="5"/>
        <v>7.695652173913043</v>
      </c>
      <c r="I39" s="49">
        <f ca="1">E39*(G39-$J$34)/$I$34/1000</f>
        <v>7.8478260869565242</v>
      </c>
      <c r="J39" s="56">
        <f ca="1">AVERAGE(H39:I39)</f>
        <v>7.7717391304347831</v>
      </c>
      <c r="K39" s="47">
        <f t="shared" ca="1" si="2"/>
        <v>0.10760320583273755</v>
      </c>
      <c r="L39" s="28">
        <v>4590</v>
      </c>
      <c r="M39" s="18">
        <v>4870</v>
      </c>
      <c r="N39" s="33">
        <v>0.97</v>
      </c>
      <c r="O39" s="33">
        <v>0.96</v>
      </c>
      <c r="P39" s="50">
        <f t="shared" ca="1" si="3"/>
        <v>1.6591598492508508</v>
      </c>
      <c r="Q39" s="50">
        <f t="shared" ca="1" si="4"/>
        <v>1.5958396571734668</v>
      </c>
    </row>
    <row r="40" spans="1:17" ht="25.5" x14ac:dyDescent="0.25">
      <c r="A40" s="137"/>
      <c r="B40" s="28">
        <v>4</v>
      </c>
      <c r="C40" s="28" t="s">
        <v>34</v>
      </c>
      <c r="D40" s="42" t="s">
        <v>18</v>
      </c>
      <c r="E40" s="42">
        <v>10000</v>
      </c>
      <c r="F40" s="18">
        <v>1.2090000000000001</v>
      </c>
      <c r="G40" s="18">
        <v>1.2669999999999999</v>
      </c>
      <c r="H40" s="55">
        <f t="shared" ca="1" si="5"/>
        <v>7.8913043478260878</v>
      </c>
      <c r="I40" s="49">
        <f t="shared" ca="1" si="6"/>
        <v>8.3115942028985508</v>
      </c>
      <c r="J40" s="56">
        <f ca="1">AVERAGE(H40:I40)</f>
        <v>8.1014492753623202</v>
      </c>
      <c r="K40" s="47">
        <f t="shared" ca="1" si="2"/>
        <v>0.29718980658564986</v>
      </c>
      <c r="L40" s="28">
        <v>5970</v>
      </c>
      <c r="M40" s="18">
        <v>6360</v>
      </c>
      <c r="N40" s="33">
        <v>0.95</v>
      </c>
      <c r="O40" s="33">
        <v>0.94</v>
      </c>
      <c r="P40" s="50">
        <f t="shared" ca="1" si="3"/>
        <v>1.3481904627572669</v>
      </c>
      <c r="Q40" s="50">
        <f t="shared" ca="1" si="4"/>
        <v>1.2738127791450189</v>
      </c>
    </row>
    <row r="41" spans="1:17" x14ac:dyDescent="0.25">
      <c r="A41" s="137"/>
      <c r="B41" s="6"/>
      <c r="C41" s="28"/>
      <c r="D41" s="42"/>
      <c r="E41" s="42"/>
      <c r="F41" s="18"/>
      <c r="G41" s="18"/>
      <c r="H41" s="44"/>
      <c r="I41" s="52"/>
      <c r="J41" s="45"/>
      <c r="K41" s="28"/>
      <c r="L41" s="33"/>
      <c r="M41" s="47"/>
      <c r="N41" s="28"/>
      <c r="O41" s="28"/>
      <c r="P41" s="57"/>
      <c r="Q41" s="50"/>
    </row>
    <row r="42" spans="1:17" x14ac:dyDescent="0.25">
      <c r="A42" s="137"/>
      <c r="B42" s="137"/>
      <c r="C42" s="137"/>
      <c r="D42" s="137"/>
      <c r="E42" s="137"/>
      <c r="F42" s="137"/>
      <c r="G42" s="137"/>
      <c r="H42" s="137"/>
      <c r="I42" s="137"/>
      <c r="J42" s="137"/>
      <c r="K42" s="137"/>
      <c r="L42" s="137"/>
      <c r="M42" s="137"/>
      <c r="N42" s="137"/>
      <c r="O42" s="137"/>
      <c r="P42" s="137"/>
      <c r="Q42" s="13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41"/>
  <sheetViews>
    <sheetView topLeftCell="A4" workbookViewId="0">
      <selection activeCell="G12" sqref="G12:I13"/>
    </sheetView>
  </sheetViews>
  <sheetFormatPr defaultRowHeight="15" x14ac:dyDescent="0.25"/>
  <sheetData>
    <row r="1" spans="2:17" ht="14.45" x14ac:dyDescent="0.3"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2:17" ht="26.45" x14ac:dyDescent="0.3">
      <c r="B2" s="23"/>
      <c r="C2" s="3" t="s">
        <v>0</v>
      </c>
      <c r="D2" s="3" t="s">
        <v>1</v>
      </c>
      <c r="E2" s="3" t="s">
        <v>2</v>
      </c>
      <c r="F2" s="3" t="s">
        <v>3</v>
      </c>
      <c r="G2" s="4" t="s">
        <v>4</v>
      </c>
      <c r="H2" s="1"/>
      <c r="I2" s="1"/>
      <c r="J2" s="23"/>
      <c r="K2" s="23"/>
      <c r="L2" s="30"/>
      <c r="M2" s="23"/>
      <c r="N2" s="23"/>
      <c r="O2" s="23"/>
      <c r="P2" s="23"/>
      <c r="Q2" s="23"/>
    </row>
    <row r="3" spans="2:17" ht="14.45" x14ac:dyDescent="0.3">
      <c r="B3" s="23"/>
      <c r="C3" s="31">
        <v>1</v>
      </c>
      <c r="D3" s="18">
        <v>1.466</v>
      </c>
      <c r="E3" s="18">
        <v>1.409</v>
      </c>
      <c r="F3" s="32">
        <f t="shared" ref="F3:F8" si="0">AVERAGE(D3:E3)-$H$17</f>
        <v>1.4375</v>
      </c>
      <c r="G3" s="33">
        <f t="shared" ref="G3:G8" si="1">_xlfn.STDEV.S(D3:E3)/AVERAGE(D3:E3)</f>
        <v>2.8038321062701335E-2</v>
      </c>
      <c r="H3" s="23"/>
      <c r="I3" s="23"/>
      <c r="J3" s="23"/>
      <c r="K3" s="23"/>
      <c r="L3" s="30"/>
      <c r="M3" s="23"/>
      <c r="N3" s="37"/>
      <c r="O3" s="37"/>
      <c r="P3" s="23"/>
      <c r="Q3" s="23"/>
    </row>
    <row r="4" spans="2:17" ht="14.45" x14ac:dyDescent="0.3">
      <c r="B4" s="23"/>
      <c r="C4" s="31">
        <f>C3/2</f>
        <v>0.5</v>
      </c>
      <c r="D4" s="18">
        <v>0.88600000000000001</v>
      </c>
      <c r="E4" s="18">
        <v>0.85199999999999998</v>
      </c>
      <c r="F4" s="32">
        <f t="shared" si="0"/>
        <v>0.86899999999999999</v>
      </c>
      <c r="G4" s="33">
        <f t="shared" si="1"/>
        <v>2.7665857952062875E-2</v>
      </c>
      <c r="H4" s="23"/>
      <c r="I4" s="23"/>
      <c r="J4" s="23"/>
      <c r="K4" s="23"/>
      <c r="L4" s="30"/>
      <c r="M4" s="23"/>
      <c r="N4" s="34"/>
      <c r="O4" s="23"/>
      <c r="P4" s="23"/>
      <c r="Q4" s="23"/>
    </row>
    <row r="5" spans="2:17" ht="14.45" x14ac:dyDescent="0.3">
      <c r="B5" s="23"/>
      <c r="C5" s="31">
        <f>C4/2</f>
        <v>0.25</v>
      </c>
      <c r="D5" s="18">
        <v>0.52800000000000002</v>
      </c>
      <c r="E5" s="18">
        <v>0.52200000000000002</v>
      </c>
      <c r="F5" s="32">
        <f t="shared" si="0"/>
        <v>0.52500000000000002</v>
      </c>
      <c r="G5" s="33">
        <f t="shared" si="1"/>
        <v>8.081220356417694E-3</v>
      </c>
      <c r="H5" s="23"/>
      <c r="I5" s="23"/>
      <c r="J5" s="23"/>
      <c r="K5" s="23"/>
      <c r="L5" s="30"/>
      <c r="M5" s="23"/>
      <c r="N5" s="23"/>
      <c r="O5" s="23"/>
      <c r="P5" s="23"/>
      <c r="Q5" s="23"/>
    </row>
    <row r="6" spans="2:17" ht="14.45" x14ac:dyDescent="0.3">
      <c r="B6" s="23"/>
      <c r="C6" s="31">
        <f>C5/2</f>
        <v>0.125</v>
      </c>
      <c r="D6" s="18">
        <v>0.33500000000000002</v>
      </c>
      <c r="E6" s="18">
        <v>0.33200000000000002</v>
      </c>
      <c r="F6" s="32">
        <f t="shared" si="0"/>
        <v>0.33350000000000002</v>
      </c>
      <c r="G6" s="33">
        <f t="shared" si="1"/>
        <v>6.3607806403587538E-3</v>
      </c>
      <c r="H6" s="23"/>
      <c r="I6" s="23"/>
      <c r="J6" s="23"/>
      <c r="K6" s="23"/>
      <c r="L6" s="30"/>
      <c r="M6" s="23"/>
      <c r="N6" s="23"/>
      <c r="O6" s="23"/>
      <c r="P6" s="23"/>
      <c r="Q6" s="23"/>
    </row>
    <row r="7" spans="2:17" ht="14.45" x14ac:dyDescent="0.3">
      <c r="B7" s="23"/>
      <c r="C7" s="31">
        <f>C6/2</f>
        <v>6.25E-2</v>
      </c>
      <c r="D7" s="18">
        <v>0.24399999999999999</v>
      </c>
      <c r="E7" s="18">
        <v>0.246</v>
      </c>
      <c r="F7" s="32">
        <f t="shared" si="0"/>
        <v>0.245</v>
      </c>
      <c r="G7" s="33">
        <f t="shared" si="1"/>
        <v>5.7723002545840667E-3</v>
      </c>
      <c r="H7" s="23"/>
      <c r="I7" s="23"/>
      <c r="J7" s="23"/>
      <c r="K7" s="23"/>
      <c r="L7" s="30"/>
      <c r="M7" s="23"/>
      <c r="N7" s="23"/>
      <c r="O7" s="23"/>
      <c r="P7" s="23"/>
      <c r="Q7" s="23"/>
    </row>
    <row r="8" spans="2:17" ht="14.45" x14ac:dyDescent="0.3">
      <c r="B8" s="23"/>
      <c r="C8" s="31">
        <f>C7/2</f>
        <v>3.125E-2</v>
      </c>
      <c r="D8" s="18">
        <v>0.193</v>
      </c>
      <c r="E8" s="18">
        <v>0.21299999999999999</v>
      </c>
      <c r="F8" s="32">
        <f t="shared" si="0"/>
        <v>0.20300000000000001</v>
      </c>
      <c r="G8" s="33">
        <f t="shared" si="1"/>
        <v>6.9665692727738635E-2</v>
      </c>
      <c r="H8" s="23"/>
      <c r="I8" s="23"/>
      <c r="J8" s="23"/>
      <c r="K8" s="23"/>
      <c r="L8" s="30"/>
      <c r="M8" s="23"/>
      <c r="N8" s="23"/>
      <c r="O8" s="23"/>
      <c r="P8" s="23"/>
      <c r="Q8" s="23"/>
    </row>
    <row r="9" spans="2:17" ht="14.45" x14ac:dyDescent="0.3">
      <c r="B9" s="23"/>
      <c r="C9" s="34"/>
      <c r="D9" s="23"/>
      <c r="E9" s="23"/>
      <c r="F9" s="35"/>
      <c r="G9" s="36"/>
      <c r="H9" s="23"/>
      <c r="I9" s="23"/>
      <c r="J9" s="23"/>
      <c r="K9" s="23"/>
      <c r="L9" s="30"/>
      <c r="M9" s="23"/>
      <c r="N9" s="23"/>
      <c r="O9" s="23"/>
      <c r="P9" s="23"/>
      <c r="Q9" s="23"/>
    </row>
    <row r="10" spans="2:17" ht="14.45" x14ac:dyDescent="0.3">
      <c r="B10" s="23"/>
      <c r="C10" s="23"/>
      <c r="D10" s="23"/>
      <c r="E10" s="23"/>
      <c r="F10" s="23"/>
      <c r="G10" s="23"/>
      <c r="H10" s="23"/>
      <c r="I10" s="23"/>
      <c r="J10" s="37"/>
      <c r="K10" s="38"/>
      <c r="L10" s="23"/>
      <c r="M10" s="37"/>
      <c r="N10" s="1"/>
      <c r="O10" s="23"/>
      <c r="P10" s="23"/>
      <c r="Q10" s="23"/>
    </row>
    <row r="11" spans="2:17" ht="14.45" x14ac:dyDescent="0.3">
      <c r="B11" s="19"/>
      <c r="C11" s="23"/>
      <c r="D11" s="48"/>
      <c r="E11" s="23"/>
      <c r="F11" s="23"/>
      <c r="G11" s="1"/>
      <c r="H11" s="20"/>
      <c r="I11" s="25"/>
      <c r="J11" s="25"/>
      <c r="K11" s="39"/>
      <c r="L11" s="40"/>
      <c r="M11" s="34"/>
      <c r="N11" s="53"/>
      <c r="O11" s="23"/>
      <c r="P11" s="23"/>
      <c r="Q11" s="23"/>
    </row>
    <row r="12" spans="2:17" ht="14.45" x14ac:dyDescent="0.3">
      <c r="B12" s="19"/>
      <c r="C12" s="23"/>
      <c r="D12" s="23"/>
      <c r="E12" s="23"/>
      <c r="F12" s="23"/>
      <c r="G12" s="155"/>
      <c r="H12" s="156" t="s">
        <v>30</v>
      </c>
      <c r="I12" s="79">
        <v>0.12</v>
      </c>
      <c r="J12" s="25"/>
      <c r="K12" s="26"/>
      <c r="L12" s="27"/>
      <c r="M12" s="1"/>
      <c r="N12" s="40"/>
      <c r="O12" s="1"/>
      <c r="P12" s="54"/>
      <c r="Q12" s="54"/>
    </row>
    <row r="13" spans="2:17" ht="14.45" x14ac:dyDescent="0.3">
      <c r="B13" s="19"/>
      <c r="C13" s="23"/>
      <c r="D13" s="23"/>
      <c r="E13" s="23"/>
      <c r="F13" s="23"/>
      <c r="G13" s="158"/>
      <c r="H13" s="159"/>
      <c r="I13" s="159"/>
      <c r="J13" s="25"/>
      <c r="K13" s="26"/>
      <c r="L13" s="27"/>
      <c r="M13" s="1"/>
      <c r="N13" s="40"/>
      <c r="O13" s="1"/>
      <c r="P13" s="54"/>
      <c r="Q13" s="54"/>
    </row>
    <row r="14" spans="2:17" ht="14.45" x14ac:dyDescent="0.3">
      <c r="B14" s="19"/>
      <c r="C14" s="23"/>
      <c r="D14" s="23"/>
      <c r="E14" s="23"/>
      <c r="F14" s="23"/>
      <c r="G14" s="24"/>
      <c r="H14" s="20"/>
      <c r="I14" s="20"/>
      <c r="J14" s="25"/>
      <c r="K14" s="26"/>
      <c r="L14" s="27"/>
      <c r="M14" s="1"/>
      <c r="N14" s="40"/>
      <c r="O14" s="1"/>
      <c r="P14" s="54"/>
      <c r="Q14" s="54"/>
    </row>
    <row r="15" spans="2:17" ht="14.45" x14ac:dyDescent="0.3">
      <c r="B15" s="19"/>
      <c r="C15" s="41"/>
      <c r="D15" s="41"/>
      <c r="E15" s="23"/>
      <c r="F15" s="23"/>
      <c r="G15" s="23"/>
      <c r="H15" s="23"/>
      <c r="I15" s="23"/>
      <c r="J15" s="23"/>
      <c r="K15" s="26"/>
      <c r="L15" s="27"/>
      <c r="M15" s="1"/>
      <c r="N15" s="40"/>
      <c r="O15" s="1"/>
      <c r="P15" s="54"/>
      <c r="Q15" s="54"/>
    </row>
    <row r="16" spans="2:17" ht="51" x14ac:dyDescent="0.25">
      <c r="B16" s="3" t="s">
        <v>5</v>
      </c>
      <c r="C16" s="3" t="s">
        <v>6</v>
      </c>
      <c r="D16" s="3" t="s">
        <v>7</v>
      </c>
      <c r="E16" s="3" t="s">
        <v>8</v>
      </c>
      <c r="F16" s="3" t="s">
        <v>9</v>
      </c>
      <c r="G16" s="3" t="s">
        <v>10</v>
      </c>
      <c r="H16" s="3" t="s">
        <v>64</v>
      </c>
      <c r="I16" s="3" t="s">
        <v>64</v>
      </c>
      <c r="J16" s="3" t="s">
        <v>65</v>
      </c>
      <c r="K16" s="3" t="s">
        <v>23</v>
      </c>
      <c r="L16" s="5" t="s">
        <v>14</v>
      </c>
      <c r="M16" s="5" t="s">
        <v>14</v>
      </c>
      <c r="N16" s="3" t="s">
        <v>15</v>
      </c>
      <c r="O16" s="3" t="s">
        <v>15</v>
      </c>
      <c r="P16" s="3" t="s">
        <v>16</v>
      </c>
      <c r="Q16" s="3" t="s">
        <v>16</v>
      </c>
    </row>
    <row r="17" spans="2:17" ht="14.45" x14ac:dyDescent="0.3">
      <c r="B17" s="28"/>
      <c r="C17" s="28"/>
      <c r="D17" s="18"/>
      <c r="E17" s="42"/>
      <c r="F17" s="18"/>
      <c r="G17" s="18"/>
      <c r="H17" s="44"/>
      <c r="I17" s="45"/>
      <c r="J17" s="18"/>
      <c r="K17" s="45"/>
      <c r="L17" s="28"/>
      <c r="M17" s="18"/>
      <c r="N17" s="18"/>
      <c r="O17" s="18"/>
      <c r="P17" s="46"/>
      <c r="Q17" s="46"/>
    </row>
    <row r="18" spans="2:17" ht="26.45" x14ac:dyDescent="0.3">
      <c r="B18" s="28">
        <v>1</v>
      </c>
      <c r="C18" s="28" t="s">
        <v>31</v>
      </c>
      <c r="D18" s="42" t="s">
        <v>18</v>
      </c>
      <c r="E18" s="42">
        <v>10000</v>
      </c>
      <c r="F18" s="18">
        <v>0.159</v>
      </c>
      <c r="G18" s="18">
        <v>0.156</v>
      </c>
      <c r="H18" s="55">
        <f ca="1">E18*(F18-$J$34)/$I$34/1000</f>
        <v>0.282608695652174</v>
      </c>
      <c r="I18" s="49">
        <f ca="1">E18*(G18-$J$34)/$I$34/1000</f>
        <v>0.26086956521739135</v>
      </c>
      <c r="J18" s="56">
        <f ca="1">AVERAGE(H18:I18)</f>
        <v>0.27173913043478271</v>
      </c>
      <c r="K18" s="47">
        <f ca="1">J18*_xlfn.STDEV.S(H18:I18)/AVERAGE(H18:I18)</f>
        <v>1.5371886547533669E-2</v>
      </c>
      <c r="L18" s="28">
        <v>839</v>
      </c>
      <c r="M18" s="18">
        <v>991</v>
      </c>
      <c r="N18" s="33">
        <v>0.92</v>
      </c>
      <c r="O18" s="33">
        <v>0.89</v>
      </c>
      <c r="P18" s="50">
        <f ca="1">1000*H18/AVERAGE(L18)</f>
        <v>0.33683992330414064</v>
      </c>
      <c r="Q18" s="50">
        <f ca="1">1000*I18/AVERAGE(M18)</f>
        <v>0.26323871364015272</v>
      </c>
    </row>
    <row r="19" spans="2:17" ht="26.45" x14ac:dyDescent="0.3">
      <c r="B19" s="28">
        <v>2</v>
      </c>
      <c r="C19" s="28" t="s">
        <v>31</v>
      </c>
      <c r="D19" s="42" t="s">
        <v>18</v>
      </c>
      <c r="E19" s="42">
        <v>10000</v>
      </c>
      <c r="F19" s="18">
        <v>0.222</v>
      </c>
      <c r="G19" s="18">
        <v>0.155</v>
      </c>
      <c r="H19" s="55">
        <f ca="1">E19*(F19-$J$34)/$I$34/1000</f>
        <v>0.73913043478260887</v>
      </c>
      <c r="I19" s="49">
        <f t="shared" ref="I19:I40" ca="1" si="2">E19*(G19-$J$34)/$I$34/1000</f>
        <v>0.25362318840579717</v>
      </c>
      <c r="J19" s="56">
        <f ca="1">AVERAGE(H19:I19)</f>
        <v>0.49637681159420299</v>
      </c>
      <c r="K19" s="47">
        <f t="shared" ref="K19:K40" ca="1" si="3">J19*_xlfn.STDEV.S(H19:I19)/AVERAGE(H19:I19)</f>
        <v>0.34330546622825131</v>
      </c>
      <c r="L19" s="28">
        <v>2170</v>
      </c>
      <c r="M19" s="18">
        <v>2290</v>
      </c>
      <c r="N19" s="33">
        <v>0.92</v>
      </c>
      <c r="O19" s="33">
        <v>0.95</v>
      </c>
      <c r="P19" s="50">
        <f t="shared" ref="P19:P40" ca="1" si="4">1000*I19/AVERAGE(L19:M19)</f>
        <v>0.11373237148242026</v>
      </c>
      <c r="Q19" s="50">
        <f t="shared" ref="Q19:Q40" ca="1" si="5">1000*I19/AVERAGE(M19)</f>
        <v>0.11075248401999876</v>
      </c>
    </row>
    <row r="20" spans="2:17" ht="26.45" x14ac:dyDescent="0.3">
      <c r="B20" s="28">
        <v>3</v>
      </c>
      <c r="C20" s="28" t="s">
        <v>31</v>
      </c>
      <c r="D20" s="42" t="s">
        <v>18</v>
      </c>
      <c r="E20" s="42">
        <v>10000</v>
      </c>
      <c r="F20" s="18">
        <v>0.161</v>
      </c>
      <c r="G20" s="18">
        <v>0.15</v>
      </c>
      <c r="H20" s="55">
        <f t="shared" ref="H20:H40" ca="1" si="6">E20*(F20-$J$34)/$I$34/1000</f>
        <v>0.29710144927536242</v>
      </c>
      <c r="I20" s="49">
        <f t="shared" ca="1" si="2"/>
        <v>0.21739130434782608</v>
      </c>
      <c r="J20" s="56">
        <f ca="1">AVERAGE(H20:I20)</f>
        <v>0.25724637681159424</v>
      </c>
      <c r="K20" s="47">
        <f t="shared" ca="1" si="3"/>
        <v>5.6363584007623653E-2</v>
      </c>
      <c r="L20" s="28">
        <v>3810</v>
      </c>
      <c r="M20" s="18">
        <v>4180</v>
      </c>
      <c r="N20" s="33">
        <v>0.96</v>
      </c>
      <c r="O20" s="33">
        <v>0.97</v>
      </c>
      <c r="P20" s="50">
        <f t="shared" ca="1" si="4"/>
        <v>5.4415845894324431E-2</v>
      </c>
      <c r="Q20" s="50">
        <f t="shared" ca="1" si="5"/>
        <v>5.2007489078427296E-2</v>
      </c>
    </row>
    <row r="21" spans="2:17" ht="26.45" x14ac:dyDescent="0.3">
      <c r="B21" s="28">
        <v>4</v>
      </c>
      <c r="C21" s="28" t="s">
        <v>31</v>
      </c>
      <c r="D21" s="42" t="s">
        <v>18</v>
      </c>
      <c r="E21" s="42">
        <v>10000</v>
      </c>
      <c r="F21" s="18">
        <v>0.14599999999999999</v>
      </c>
      <c r="G21" s="18">
        <v>0.14299999999999999</v>
      </c>
      <c r="H21" s="55">
        <f t="shared" ca="1" si="6"/>
        <v>0.18840579710144925</v>
      </c>
      <c r="I21" s="49">
        <f t="shared" ca="1" si="2"/>
        <v>0.16666666666666663</v>
      </c>
      <c r="J21" s="56">
        <f ca="1">AVERAGE(H21:I21)</f>
        <v>0.17753623188405793</v>
      </c>
      <c r="K21" s="47">
        <f t="shared" ca="1" si="3"/>
        <v>1.5371886547533652E-2</v>
      </c>
      <c r="L21" s="18">
        <v>6250</v>
      </c>
      <c r="M21" s="18">
        <v>5960</v>
      </c>
      <c r="N21" s="33">
        <v>0.97</v>
      </c>
      <c r="O21" s="33">
        <v>0.98</v>
      </c>
      <c r="P21" s="50">
        <f t="shared" ca="1" si="4"/>
        <v>2.7300027300027292E-2</v>
      </c>
      <c r="Q21" s="50">
        <f t="shared" ca="1" si="5"/>
        <v>2.7964205816554802E-2</v>
      </c>
    </row>
    <row r="22" spans="2:17" ht="26.45" x14ac:dyDescent="0.3">
      <c r="B22" s="28">
        <v>6</v>
      </c>
      <c r="C22" s="28" t="s">
        <v>31</v>
      </c>
      <c r="D22" s="42" t="s">
        <v>18</v>
      </c>
      <c r="E22" s="42">
        <v>10000</v>
      </c>
      <c r="F22" s="18">
        <v>0.22500000000000001</v>
      </c>
      <c r="G22" s="18">
        <v>0.182</v>
      </c>
      <c r="H22" s="55">
        <f t="shared" ca="1" si="6"/>
        <v>0.76086956521739135</v>
      </c>
      <c r="I22" s="49">
        <f t="shared" ca="1" si="2"/>
        <v>0.44927536231884063</v>
      </c>
      <c r="J22" s="56">
        <f ca="1">AVERAGE(H22:I22)</f>
        <v>0.60507246376811596</v>
      </c>
      <c r="K22" s="47">
        <f t="shared" ca="1" si="3"/>
        <v>0.22033037384798226</v>
      </c>
      <c r="L22" s="28">
        <v>5340</v>
      </c>
      <c r="M22" s="18">
        <v>5940</v>
      </c>
      <c r="N22" s="33">
        <v>0.89</v>
      </c>
      <c r="O22" s="33">
        <v>0.89</v>
      </c>
      <c r="P22" s="50">
        <f ca="1">1000*I22/AVERAGE(L22:M22)</f>
        <v>7.9658752184191606E-2</v>
      </c>
      <c r="Q22" s="50">
        <f t="shared" ca="1" si="5"/>
        <v>7.5635582881959706E-2</v>
      </c>
    </row>
    <row r="23" spans="2:17" ht="14.45" x14ac:dyDescent="0.3">
      <c r="B23" s="28"/>
      <c r="C23" s="18"/>
      <c r="D23" s="18"/>
      <c r="E23" s="18"/>
      <c r="F23" s="18"/>
      <c r="G23" s="18"/>
      <c r="H23" s="55"/>
      <c r="I23" s="49"/>
      <c r="J23" s="56"/>
      <c r="K23" s="47"/>
      <c r="L23" s="18"/>
      <c r="M23" s="18"/>
      <c r="N23" s="18"/>
      <c r="O23" s="18"/>
      <c r="P23" s="50"/>
      <c r="Q23" s="50"/>
    </row>
    <row r="24" spans="2:17" ht="26.45" x14ac:dyDescent="0.3">
      <c r="B24" s="28">
        <v>1</v>
      </c>
      <c r="C24" s="28" t="s">
        <v>32</v>
      </c>
      <c r="D24" s="42" t="s">
        <v>18</v>
      </c>
      <c r="E24" s="42">
        <v>10000</v>
      </c>
      <c r="F24" s="18">
        <v>0.23200000000000001</v>
      </c>
      <c r="G24" s="18">
        <v>0.21299999999999999</v>
      </c>
      <c r="H24" s="55">
        <f t="shared" ca="1" si="6"/>
        <v>0.811594202898551</v>
      </c>
      <c r="I24" s="49">
        <f t="shared" ca="1" si="2"/>
        <v>0.67391304347826086</v>
      </c>
      <c r="J24" s="56">
        <f ca="1">AVERAGE(H24:I24)</f>
        <v>0.74275362318840599</v>
      </c>
      <c r="K24" s="47">
        <f t="shared" ca="1" si="3"/>
        <v>9.7355281467713273E-2</v>
      </c>
      <c r="L24" s="28">
        <v>1000</v>
      </c>
      <c r="M24" s="18">
        <v>944</v>
      </c>
      <c r="N24" s="33">
        <v>0.85</v>
      </c>
      <c r="O24" s="33">
        <v>0.86</v>
      </c>
      <c r="P24" s="50">
        <f t="shared" ca="1" si="4"/>
        <v>0.6933261764179639</v>
      </c>
      <c r="Q24" s="50">
        <f t="shared" ca="1" si="5"/>
        <v>0.71389093588798824</v>
      </c>
    </row>
    <row r="25" spans="2:17" ht="26.45" x14ac:dyDescent="0.3">
      <c r="B25" s="28">
        <v>2</v>
      </c>
      <c r="C25" s="28" t="s">
        <v>32</v>
      </c>
      <c r="D25" s="42" t="s">
        <v>18</v>
      </c>
      <c r="E25" s="42">
        <v>10000</v>
      </c>
      <c r="F25" s="18">
        <v>0.32800000000000001</v>
      </c>
      <c r="G25" s="18">
        <v>0.312</v>
      </c>
      <c r="H25" s="55">
        <f t="shared" ca="1" si="6"/>
        <v>1.5072463768115942</v>
      </c>
      <c r="I25" s="49">
        <f t="shared" ca="1" si="2"/>
        <v>1.3913043478260869</v>
      </c>
      <c r="J25" s="56">
        <f ca="1">AVERAGE(H25:I25)</f>
        <v>1.4492753623188406</v>
      </c>
      <c r="K25" s="47">
        <f t="shared" ca="1" si="3"/>
        <v>8.1983394920179475E-2</v>
      </c>
      <c r="L25" s="51">
        <v>1950</v>
      </c>
      <c r="M25" s="51">
        <v>1730</v>
      </c>
      <c r="N25" s="33">
        <v>0.96</v>
      </c>
      <c r="O25" s="33">
        <v>0.94</v>
      </c>
      <c r="P25" s="50">
        <f t="shared" ca="1" si="4"/>
        <v>0.75614366729678639</v>
      </c>
      <c r="Q25" s="50">
        <f t="shared" ca="1" si="5"/>
        <v>0.80422216637346067</v>
      </c>
    </row>
    <row r="26" spans="2:17" ht="26.45" x14ac:dyDescent="0.3">
      <c r="B26" s="28">
        <v>3</v>
      </c>
      <c r="C26" s="28" t="s">
        <v>32</v>
      </c>
      <c r="D26" s="42" t="s">
        <v>18</v>
      </c>
      <c r="E26" s="42">
        <v>10000</v>
      </c>
      <c r="F26" s="18">
        <v>0.42199999999999999</v>
      </c>
      <c r="G26" s="18">
        <v>0.441</v>
      </c>
      <c r="H26" s="55">
        <f t="shared" ca="1" si="6"/>
        <v>2.1884057971014497</v>
      </c>
      <c r="I26" s="49">
        <f t="shared" ca="1" si="2"/>
        <v>2.3260869565217392</v>
      </c>
      <c r="J26" s="56">
        <f ca="1">AVERAGE(H26:I26)</f>
        <v>2.2572463768115947</v>
      </c>
      <c r="K26" s="47">
        <f t="shared" ca="1" si="3"/>
        <v>9.735528146771287E-2</v>
      </c>
      <c r="L26" s="18">
        <v>4320</v>
      </c>
      <c r="M26" s="18">
        <v>4120</v>
      </c>
      <c r="N26" s="33">
        <v>0.94</v>
      </c>
      <c r="O26" s="33">
        <v>0.94</v>
      </c>
      <c r="P26" s="50">
        <f t="shared" ca="1" si="4"/>
        <v>0.55120543993406146</v>
      </c>
      <c r="Q26" s="50">
        <f t="shared" ca="1" si="5"/>
        <v>0.56458421274799497</v>
      </c>
    </row>
    <row r="27" spans="2:17" ht="26.45" x14ac:dyDescent="0.3">
      <c r="B27" s="28">
        <v>4</v>
      </c>
      <c r="C27" s="28" t="s">
        <v>32</v>
      </c>
      <c r="D27" s="42" t="s">
        <v>18</v>
      </c>
      <c r="E27" s="42">
        <v>10000</v>
      </c>
      <c r="F27" s="18">
        <v>0.64100000000000001</v>
      </c>
      <c r="G27" s="18">
        <v>0.65</v>
      </c>
      <c r="H27" s="55">
        <f t="shared" ca="1" si="6"/>
        <v>3.77536231884058</v>
      </c>
      <c r="I27" s="49">
        <f t="shared" ca="1" si="2"/>
        <v>3.8405797101449282</v>
      </c>
      <c r="J27" s="56">
        <f ca="1">AVERAGE(H27:I27)</f>
        <v>3.8079710144927539</v>
      </c>
      <c r="K27" s="47">
        <f t="shared" ca="1" si="3"/>
        <v>4.6115659642601128E-2</v>
      </c>
      <c r="L27" s="18">
        <v>5600</v>
      </c>
      <c r="M27" s="18">
        <v>5340</v>
      </c>
      <c r="N27" s="33">
        <v>0.96</v>
      </c>
      <c r="O27" s="33">
        <v>0.96</v>
      </c>
      <c r="P27" s="50">
        <f t="shared" ca="1" si="4"/>
        <v>0.7021169488381952</v>
      </c>
      <c r="Q27" s="50">
        <f t="shared" ca="1" si="5"/>
        <v>0.71920968354773929</v>
      </c>
    </row>
    <row r="28" spans="2:17" ht="25.5" x14ac:dyDescent="0.25">
      <c r="B28" s="28">
        <v>6</v>
      </c>
      <c r="C28" s="28" t="s">
        <v>32</v>
      </c>
      <c r="D28" s="42" t="s">
        <v>18</v>
      </c>
      <c r="E28" s="42">
        <v>10000</v>
      </c>
      <c r="F28" s="18">
        <v>1.079</v>
      </c>
      <c r="G28" s="18">
        <v>1.097</v>
      </c>
      <c r="H28" s="55">
        <f t="shared" ca="1" si="6"/>
        <v>6.9492753623188408</v>
      </c>
      <c r="I28" s="49">
        <f t="shared" ca="1" si="2"/>
        <v>7.079710144927537</v>
      </c>
      <c r="J28" s="56">
        <f ca="1">AVERAGE(H28:I28)</f>
        <v>7.0144927536231894</v>
      </c>
      <c r="K28" s="47">
        <f t="shared" ca="1" si="3"/>
        <v>9.2231319285202271E-2</v>
      </c>
      <c r="L28" s="18">
        <v>4660</v>
      </c>
      <c r="M28" s="18">
        <v>4170</v>
      </c>
      <c r="N28" s="33">
        <v>0.85</v>
      </c>
      <c r="O28" s="33">
        <v>0.83</v>
      </c>
      <c r="P28" s="50">
        <f t="shared" ca="1" si="4"/>
        <v>1.6035583567219789</v>
      </c>
      <c r="Q28" s="50">
        <f t="shared" ca="1" si="5"/>
        <v>1.6977722170090017</v>
      </c>
    </row>
    <row r="29" spans="2:17" x14ac:dyDescent="0.25">
      <c r="B29" s="28"/>
      <c r="C29" s="18"/>
      <c r="D29" s="18"/>
      <c r="E29" s="18"/>
      <c r="F29" s="18"/>
      <c r="G29" s="18"/>
      <c r="H29" s="55"/>
      <c r="I29" s="49"/>
      <c r="J29" s="56"/>
      <c r="K29" s="47"/>
      <c r="L29" s="18"/>
      <c r="M29" s="18"/>
      <c r="N29" s="18"/>
      <c r="O29" s="18"/>
      <c r="P29" s="50"/>
      <c r="Q29" s="50"/>
    </row>
    <row r="30" spans="2:17" ht="25.5" x14ac:dyDescent="0.25">
      <c r="B30" s="28">
        <v>1</v>
      </c>
      <c r="C30" s="28" t="s">
        <v>33</v>
      </c>
      <c r="D30" s="42" t="s">
        <v>18</v>
      </c>
      <c r="E30" s="42">
        <v>10000</v>
      </c>
      <c r="F30" s="18">
        <v>0.20899999999999999</v>
      </c>
      <c r="G30" s="18">
        <v>0.187</v>
      </c>
      <c r="H30" s="55">
        <f t="shared" ca="1" si="6"/>
        <v>0.64492753623188415</v>
      </c>
      <c r="I30" s="49">
        <f t="shared" ca="1" si="2"/>
        <v>0.48550724637681164</v>
      </c>
      <c r="J30" s="56">
        <f ca="1">AVERAGE(H30:I30)</f>
        <v>0.56521739130434789</v>
      </c>
      <c r="K30" s="47">
        <f t="shared" ca="1" si="3"/>
        <v>0.11272716801524729</v>
      </c>
      <c r="L30" s="18">
        <v>962</v>
      </c>
      <c r="M30" s="18">
        <v>1040</v>
      </c>
      <c r="N30" s="33">
        <v>0.91</v>
      </c>
      <c r="O30" s="33">
        <v>0.86</v>
      </c>
      <c r="P30" s="50">
        <f t="shared" ca="1" si="4"/>
        <v>0.48502222415265894</v>
      </c>
      <c r="Q30" s="50">
        <f t="shared" ca="1" si="5"/>
        <v>0.46683389074693427</v>
      </c>
    </row>
    <row r="31" spans="2:17" ht="25.5" x14ac:dyDescent="0.25">
      <c r="B31" s="28">
        <v>2</v>
      </c>
      <c r="C31" s="28" t="s">
        <v>33</v>
      </c>
      <c r="D31" s="42" t="s">
        <v>18</v>
      </c>
      <c r="E31" s="42">
        <v>10000</v>
      </c>
      <c r="F31" s="18">
        <v>0.34599999999999997</v>
      </c>
      <c r="G31" s="18">
        <v>0.309</v>
      </c>
      <c r="H31" s="55">
        <f t="shared" ca="1" si="6"/>
        <v>1.63768115942029</v>
      </c>
      <c r="I31" s="49">
        <f t="shared" ca="1" si="2"/>
        <v>1.3695652173913044</v>
      </c>
      <c r="J31" s="56">
        <f ca="1">AVERAGE(H31:I31)</f>
        <v>1.5036231884057973</v>
      </c>
      <c r="K31" s="47">
        <f t="shared" ca="1" si="3"/>
        <v>0.18958660075291497</v>
      </c>
      <c r="L31" s="18">
        <v>2520</v>
      </c>
      <c r="M31" s="18">
        <v>2660</v>
      </c>
      <c r="N31" s="33">
        <v>0.98</v>
      </c>
      <c r="O31" s="33">
        <v>0.95</v>
      </c>
      <c r="P31" s="50">
        <f t="shared" ca="1" si="4"/>
        <v>0.52878965922444188</v>
      </c>
      <c r="Q31" s="50">
        <f t="shared" ca="1" si="5"/>
        <v>0.51487414187643021</v>
      </c>
    </row>
    <row r="32" spans="2:17" ht="25.5" x14ac:dyDescent="0.25">
      <c r="B32" s="28">
        <v>3</v>
      </c>
      <c r="C32" s="28" t="s">
        <v>33</v>
      </c>
      <c r="D32" s="42" t="s">
        <v>18</v>
      </c>
      <c r="E32" s="42">
        <v>10000</v>
      </c>
      <c r="F32" s="18">
        <v>0.57599999999999996</v>
      </c>
      <c r="G32" s="18">
        <v>0.39700000000000002</v>
      </c>
      <c r="H32" s="55">
        <f t="shared" ca="1" si="6"/>
        <v>3.304347826086957</v>
      </c>
      <c r="I32" s="49">
        <f t="shared" ca="1" si="2"/>
        <v>2.0072463768115947</v>
      </c>
      <c r="J32" s="56">
        <f ca="1">AVERAGE(H32:I32)</f>
        <v>2.6557971014492758</v>
      </c>
      <c r="K32" s="47">
        <f t="shared" ca="1" si="3"/>
        <v>0.91718923066950719</v>
      </c>
      <c r="L32" s="18">
        <v>5170</v>
      </c>
      <c r="M32" s="18">
        <v>4950</v>
      </c>
      <c r="N32" s="33">
        <v>0.98</v>
      </c>
      <c r="O32" s="33">
        <v>0.96</v>
      </c>
      <c r="P32" s="50">
        <f t="shared" ca="1" si="4"/>
        <v>0.39668900727501871</v>
      </c>
      <c r="Q32" s="50">
        <f t="shared" ca="1" si="5"/>
        <v>0.40550431854779689</v>
      </c>
    </row>
    <row r="33" spans="2:17" ht="25.5" x14ac:dyDescent="0.25">
      <c r="B33" s="28">
        <v>4</v>
      </c>
      <c r="C33" s="28" t="s">
        <v>33</v>
      </c>
      <c r="D33" s="42" t="s">
        <v>18</v>
      </c>
      <c r="E33" s="42">
        <v>10000</v>
      </c>
      <c r="F33" s="18">
        <v>0.45800000000000002</v>
      </c>
      <c r="G33" s="18">
        <v>0.54600000000000004</v>
      </c>
      <c r="H33" s="55">
        <f t="shared" ca="1" si="6"/>
        <v>2.4492753623188408</v>
      </c>
      <c r="I33" s="49">
        <f t="shared" ca="1" si="2"/>
        <v>3.0869565217391304</v>
      </c>
      <c r="J33" s="56">
        <f ca="1">AVERAGE(H33:I33)</f>
        <v>2.7681159420289854</v>
      </c>
      <c r="K33" s="47">
        <f t="shared" ca="1" si="3"/>
        <v>0.45090867206098922</v>
      </c>
      <c r="L33" s="18">
        <v>5240</v>
      </c>
      <c r="M33" s="18">
        <v>5670</v>
      </c>
      <c r="N33" s="33">
        <v>0.95</v>
      </c>
      <c r="O33" s="33">
        <v>0.97</v>
      </c>
      <c r="P33" s="50">
        <f t="shared" ca="1" si="4"/>
        <v>0.56589487107958392</v>
      </c>
      <c r="Q33" s="50">
        <f t="shared" ca="1" si="5"/>
        <v>0.54443677632083431</v>
      </c>
    </row>
    <row r="34" spans="2:17" ht="25.5" x14ac:dyDescent="0.25">
      <c r="B34" s="28">
        <v>6</v>
      </c>
      <c r="C34" s="28" t="s">
        <v>33</v>
      </c>
      <c r="D34" s="42" t="s">
        <v>18</v>
      </c>
      <c r="E34" s="42">
        <v>10000</v>
      </c>
      <c r="F34" s="18">
        <v>0.65800000000000003</v>
      </c>
      <c r="G34" s="18">
        <v>0.54300000000000004</v>
      </c>
      <c r="H34" s="55">
        <f t="shared" ca="1" si="6"/>
        <v>3.8985507246376816</v>
      </c>
      <c r="I34" s="49">
        <f t="shared" ca="1" si="2"/>
        <v>3.0652173913043481</v>
      </c>
      <c r="J34" s="56">
        <f ca="1">AVERAGE(H34:I34)</f>
        <v>3.4818840579710146</v>
      </c>
      <c r="K34" s="47">
        <f t="shared" ca="1" si="3"/>
        <v>0.58925565098878907</v>
      </c>
      <c r="L34" s="18">
        <v>4840</v>
      </c>
      <c r="M34" s="18">
        <v>4320</v>
      </c>
      <c r="N34" s="33">
        <v>0.86</v>
      </c>
      <c r="O34" s="33">
        <v>0.84</v>
      </c>
      <c r="P34" s="50">
        <f t="shared" ca="1" si="4"/>
        <v>0.66926143914942093</v>
      </c>
      <c r="Q34" s="50">
        <f t="shared" ca="1" si="5"/>
        <v>0.70954106280193241</v>
      </c>
    </row>
    <row r="35" spans="2:17" x14ac:dyDescent="0.25">
      <c r="B35" s="28"/>
      <c r="C35" s="28"/>
      <c r="D35" s="42"/>
      <c r="E35" s="42"/>
      <c r="F35" s="18"/>
      <c r="G35" s="18"/>
      <c r="H35" s="55"/>
      <c r="I35" s="49"/>
      <c r="J35" s="56"/>
      <c r="K35" s="47"/>
      <c r="L35" s="28"/>
      <c r="M35" s="18"/>
      <c r="N35" s="33"/>
      <c r="O35" s="33"/>
      <c r="P35" s="50"/>
      <c r="Q35" s="50"/>
    </row>
    <row r="36" spans="2:17" ht="25.5" x14ac:dyDescent="0.25">
      <c r="B36" s="28">
        <v>1</v>
      </c>
      <c r="C36" s="28" t="s">
        <v>34</v>
      </c>
      <c r="D36" s="42" t="s">
        <v>18</v>
      </c>
      <c r="E36" s="42">
        <v>10000</v>
      </c>
      <c r="F36" s="18">
        <v>0.214</v>
      </c>
      <c r="G36" s="18">
        <v>0.217</v>
      </c>
      <c r="H36" s="55">
        <f t="shared" ca="1" si="6"/>
        <v>0.6811594202898551</v>
      </c>
      <c r="I36" s="49">
        <f t="shared" ca="1" si="2"/>
        <v>0.70289855072463769</v>
      </c>
      <c r="J36" s="56">
        <f ca="1">AVERAGE(H36:I36)</f>
        <v>0.69202898550724634</v>
      </c>
      <c r="K36" s="47">
        <f t="shared" ca="1" si="3"/>
        <v>1.5371886547533631E-2</v>
      </c>
      <c r="L36" s="18">
        <v>845</v>
      </c>
      <c r="M36" s="18">
        <v>909</v>
      </c>
      <c r="N36" s="33">
        <v>0.89</v>
      </c>
      <c r="O36" s="33">
        <v>0.92</v>
      </c>
      <c r="P36" s="50">
        <f t="shared" ca="1" si="4"/>
        <v>0.80148067357427333</v>
      </c>
      <c r="Q36" s="50">
        <f t="shared" ca="1" si="5"/>
        <v>0.77326573237033858</v>
      </c>
    </row>
    <row r="37" spans="2:17" ht="25.5" x14ac:dyDescent="0.25">
      <c r="B37" s="28">
        <v>2</v>
      </c>
      <c r="C37" s="28" t="s">
        <v>34</v>
      </c>
      <c r="D37" s="42" t="s">
        <v>18</v>
      </c>
      <c r="E37" s="42">
        <v>10000</v>
      </c>
      <c r="F37" s="18">
        <v>0.314</v>
      </c>
      <c r="G37" s="18">
        <v>0.28599999999999998</v>
      </c>
      <c r="H37" s="55">
        <f t="shared" ca="1" si="6"/>
        <v>1.4057971014492754</v>
      </c>
      <c r="I37" s="49">
        <f t="shared" ca="1" si="2"/>
        <v>1.2028985507246375</v>
      </c>
      <c r="J37" s="56">
        <f ca="1">AVERAGE(H37:I37)</f>
        <v>1.3043478260869565</v>
      </c>
      <c r="K37" s="47">
        <f t="shared" ca="1" si="3"/>
        <v>0.14347094111031417</v>
      </c>
      <c r="L37" s="18">
        <v>2010</v>
      </c>
      <c r="M37" s="18">
        <v>2270</v>
      </c>
      <c r="N37" s="33">
        <v>0.95</v>
      </c>
      <c r="O37" s="33">
        <v>0.96</v>
      </c>
      <c r="P37" s="50">
        <f t="shared" ca="1" si="4"/>
        <v>0.56210212650683999</v>
      </c>
      <c r="Q37" s="50">
        <f t="shared" ca="1" si="5"/>
        <v>0.52991125582583154</v>
      </c>
    </row>
    <row r="38" spans="2:17" ht="25.5" x14ac:dyDescent="0.25">
      <c r="B38" s="28">
        <v>3</v>
      </c>
      <c r="C38" s="28" t="s">
        <v>34</v>
      </c>
      <c r="D38" s="42" t="s">
        <v>18</v>
      </c>
      <c r="E38" s="42">
        <v>10000</v>
      </c>
      <c r="F38" s="18">
        <v>0.46200000000000002</v>
      </c>
      <c r="G38" s="18">
        <v>0.47199999999999998</v>
      </c>
      <c r="H38" s="55">
        <f t="shared" ca="1" si="6"/>
        <v>2.4782608695652177</v>
      </c>
      <c r="I38" s="49">
        <f t="shared" ca="1" si="2"/>
        <v>2.5507246376811596</v>
      </c>
      <c r="J38" s="56">
        <f ca="1">AVERAGE(H38:I38)</f>
        <v>2.5144927536231885</v>
      </c>
      <c r="K38" s="47">
        <f t="shared" ca="1" si="3"/>
        <v>5.1239621825112054E-2</v>
      </c>
      <c r="L38" s="18">
        <v>4220</v>
      </c>
      <c r="M38" s="18">
        <v>4860</v>
      </c>
      <c r="N38" s="33">
        <v>0.95</v>
      </c>
      <c r="O38" s="33">
        <v>0.94</v>
      </c>
      <c r="P38" s="50">
        <f t="shared" ca="1" si="4"/>
        <v>0.56183362063461662</v>
      </c>
      <c r="Q38" s="50">
        <f t="shared" ca="1" si="5"/>
        <v>0.52484046042822208</v>
      </c>
    </row>
    <row r="39" spans="2:17" ht="25.5" x14ac:dyDescent="0.25">
      <c r="B39" s="28">
        <v>4</v>
      </c>
      <c r="C39" s="28" t="s">
        <v>34</v>
      </c>
      <c r="D39" s="42" t="s">
        <v>18</v>
      </c>
      <c r="E39" s="42">
        <v>10000</v>
      </c>
      <c r="F39" s="18">
        <v>0.56100000000000005</v>
      </c>
      <c r="G39" s="18">
        <v>0.56499999999999995</v>
      </c>
      <c r="H39" s="55">
        <f t="shared" ca="1" si="6"/>
        <v>3.1956521739130443</v>
      </c>
      <c r="I39" s="49">
        <f ca="1">E39*(G39-$J$34)/$I$34/1000</f>
        <v>3.22463768115942</v>
      </c>
      <c r="J39" s="56">
        <f ca="1">AVERAGE(H39:I39)</f>
        <v>3.2101449275362324</v>
      </c>
      <c r="K39" s="47">
        <f t="shared" ca="1" si="3"/>
        <v>2.0495848730044005E-2</v>
      </c>
      <c r="L39" s="18">
        <v>6390</v>
      </c>
      <c r="M39" s="18">
        <v>6880</v>
      </c>
      <c r="N39" s="33">
        <v>0.93</v>
      </c>
      <c r="O39" s="33">
        <v>0.96</v>
      </c>
      <c r="P39" s="50">
        <f t="shared" ca="1" si="4"/>
        <v>0.48600417199086965</v>
      </c>
      <c r="Q39" s="50">
        <f t="shared" ca="1" si="5"/>
        <v>0.46869733737782265</v>
      </c>
    </row>
    <row r="40" spans="2:17" ht="25.5" x14ac:dyDescent="0.25">
      <c r="B40" s="28">
        <v>6</v>
      </c>
      <c r="C40" s="28" t="s">
        <v>34</v>
      </c>
      <c r="D40" s="42" t="s">
        <v>18</v>
      </c>
      <c r="E40" s="42">
        <v>10000</v>
      </c>
      <c r="F40" s="18">
        <v>0.81799999999999995</v>
      </c>
      <c r="G40" s="18">
        <v>0.72299999999999998</v>
      </c>
      <c r="H40" s="55">
        <f t="shared" ca="1" si="6"/>
        <v>5.057971014492753</v>
      </c>
      <c r="I40" s="49">
        <f t="shared" ca="1" si="2"/>
        <v>4.3695652173913047</v>
      </c>
      <c r="J40" s="56">
        <f ca="1">AVERAGE(H40:I40)</f>
        <v>4.7137681159420293</v>
      </c>
      <c r="K40" s="47">
        <f t="shared" ca="1" si="3"/>
        <v>0.48677640733856464</v>
      </c>
      <c r="L40" s="18">
        <v>3900</v>
      </c>
      <c r="M40" s="18">
        <v>4060</v>
      </c>
      <c r="N40" s="33">
        <v>0.79</v>
      </c>
      <c r="O40" s="33">
        <v>0.82</v>
      </c>
      <c r="P40" s="50">
        <f t="shared" ca="1" si="4"/>
        <v>1.0978807078872626</v>
      </c>
      <c r="Q40" s="50">
        <f t="shared" ca="1" si="5"/>
        <v>1.0762475904904691</v>
      </c>
    </row>
    <row r="41" spans="2:17" x14ac:dyDescent="0.25">
      <c r="B41" s="6"/>
      <c r="C41" s="28"/>
      <c r="D41" s="42"/>
      <c r="E41" s="42"/>
      <c r="F41" s="18"/>
      <c r="G41" s="18"/>
      <c r="H41" s="44"/>
      <c r="I41" s="52"/>
      <c r="J41" s="45"/>
      <c r="K41" s="28"/>
      <c r="L41" s="47"/>
      <c r="M41" s="47"/>
      <c r="N41" s="28"/>
      <c r="O41" s="28"/>
      <c r="P41" s="57"/>
      <c r="Q41" s="5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workbookViewId="0">
      <selection activeCell="G13" sqref="G12:J13"/>
    </sheetView>
  </sheetViews>
  <sheetFormatPr defaultRowHeight="15" x14ac:dyDescent="0.25"/>
  <sheetData>
    <row r="1" spans="1:18" ht="14.45" x14ac:dyDescent="0.3"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ht="26.45" x14ac:dyDescent="0.3">
      <c r="B2" s="23"/>
      <c r="C2" s="3" t="s">
        <v>0</v>
      </c>
      <c r="D2" s="3" t="s">
        <v>1</v>
      </c>
      <c r="E2" s="3" t="s">
        <v>2</v>
      </c>
      <c r="F2" s="3" t="s">
        <v>3</v>
      </c>
      <c r="G2" s="4" t="s">
        <v>4</v>
      </c>
      <c r="H2" s="1"/>
      <c r="I2" s="1"/>
      <c r="J2" s="23"/>
      <c r="K2" s="23"/>
      <c r="L2" s="30"/>
      <c r="M2" s="23"/>
      <c r="N2" s="23"/>
      <c r="O2" s="23"/>
      <c r="P2" s="23"/>
      <c r="Q2" s="23"/>
      <c r="R2" s="29"/>
    </row>
    <row r="3" spans="1:18" ht="14.45" x14ac:dyDescent="0.3">
      <c r="B3" s="23"/>
      <c r="C3" s="31">
        <v>1</v>
      </c>
      <c r="D3" s="18">
        <v>2.3109999999999999</v>
      </c>
      <c r="E3" s="18">
        <v>2.1379999999999999</v>
      </c>
      <c r="F3" s="32">
        <f t="shared" ref="F3:F8" si="0">AVERAGE(D3:E3)-$H$17</f>
        <v>2.2244999999999999</v>
      </c>
      <c r="G3" s="33">
        <f t="shared" ref="G3:G8" si="1">_xlfn.STDEV.S(D3:E3)/AVERAGE(D3:E3)</f>
        <v>5.4991896221745447E-2</v>
      </c>
      <c r="H3" s="23"/>
      <c r="I3" s="23"/>
      <c r="J3" s="23"/>
      <c r="K3" s="23"/>
      <c r="L3" s="30"/>
      <c r="M3" s="23"/>
      <c r="N3" s="37"/>
      <c r="O3" s="37"/>
      <c r="P3" s="23"/>
      <c r="Q3" s="23"/>
      <c r="R3" s="29"/>
    </row>
    <row r="4" spans="1:18" ht="14.45" x14ac:dyDescent="0.3">
      <c r="B4" s="23"/>
      <c r="C4" s="31">
        <f>C3/2</f>
        <v>0.5</v>
      </c>
      <c r="D4" s="18">
        <v>1.91</v>
      </c>
      <c r="E4" s="18">
        <v>1.732</v>
      </c>
      <c r="F4" s="32">
        <f t="shared" si="0"/>
        <v>1.821</v>
      </c>
      <c r="G4" s="33">
        <f t="shared" si="1"/>
        <v>6.9118620017136409E-2</v>
      </c>
      <c r="H4" s="23"/>
      <c r="I4" s="23"/>
      <c r="J4" s="23"/>
      <c r="K4" s="23"/>
      <c r="L4" s="30"/>
      <c r="M4" s="23"/>
      <c r="N4" s="34"/>
      <c r="O4" s="23"/>
      <c r="P4" s="23"/>
      <c r="Q4" s="23"/>
      <c r="R4" s="29"/>
    </row>
    <row r="5" spans="1:18" ht="14.45" x14ac:dyDescent="0.3">
      <c r="B5" s="23"/>
      <c r="C5" s="31">
        <f>C4/2</f>
        <v>0.25</v>
      </c>
      <c r="D5" s="18">
        <v>1.3819999999999999</v>
      </c>
      <c r="E5" s="18">
        <v>1.3560000000000001</v>
      </c>
      <c r="F5" s="32">
        <f t="shared" si="0"/>
        <v>1.369</v>
      </c>
      <c r="G5" s="33">
        <f t="shared" si="1"/>
        <v>1.3429347195653831E-2</v>
      </c>
      <c r="H5" s="23"/>
      <c r="I5" s="23"/>
      <c r="J5" s="23"/>
      <c r="K5" s="23"/>
      <c r="L5" s="30"/>
      <c r="M5" s="23"/>
      <c r="N5" s="23"/>
      <c r="O5" s="23"/>
      <c r="P5" s="23"/>
      <c r="Q5" s="23"/>
      <c r="R5" s="29"/>
    </row>
    <row r="6" spans="1:18" ht="14.45" x14ac:dyDescent="0.3">
      <c r="B6" s="23"/>
      <c r="C6" s="31">
        <f>C5/2</f>
        <v>0.125</v>
      </c>
      <c r="D6" s="18">
        <v>0.79300000000000004</v>
      </c>
      <c r="E6" s="18">
        <v>0.71799999999999997</v>
      </c>
      <c r="F6" s="32">
        <f t="shared" si="0"/>
        <v>0.75550000000000006</v>
      </c>
      <c r="G6" s="33">
        <f t="shared" si="1"/>
        <v>7.0195908125732773E-2</v>
      </c>
      <c r="H6" s="23"/>
      <c r="I6" s="23"/>
      <c r="J6" s="23"/>
      <c r="K6" s="23"/>
      <c r="L6" s="30"/>
      <c r="M6" s="23"/>
      <c r="N6" s="23"/>
      <c r="O6" s="23"/>
      <c r="P6" s="23"/>
      <c r="Q6" s="23"/>
      <c r="R6" s="29"/>
    </row>
    <row r="7" spans="1:18" ht="14.45" x14ac:dyDescent="0.3">
      <c r="B7" s="23"/>
      <c r="C7" s="31">
        <f>C6/2</f>
        <v>6.25E-2</v>
      </c>
      <c r="D7" s="18">
        <v>0.51700000000000002</v>
      </c>
      <c r="E7" s="18">
        <v>0.48299999999999998</v>
      </c>
      <c r="F7" s="32">
        <f t="shared" si="0"/>
        <v>0.5</v>
      </c>
      <c r="G7" s="33">
        <f t="shared" si="1"/>
        <v>4.8083261120685276E-2</v>
      </c>
      <c r="H7" s="23"/>
      <c r="I7" s="23"/>
      <c r="J7" s="23"/>
      <c r="K7" s="23"/>
      <c r="L7" s="30"/>
      <c r="M7" s="23"/>
      <c r="N7" s="23"/>
      <c r="O7" s="23"/>
      <c r="P7" s="23"/>
      <c r="Q7" s="23"/>
      <c r="R7" s="29"/>
    </row>
    <row r="8" spans="1:18" ht="14.45" x14ac:dyDescent="0.3">
      <c r="B8" s="23"/>
      <c r="C8" s="31">
        <f>C7/2</f>
        <v>3.125E-2</v>
      </c>
      <c r="D8" s="18">
        <v>0.28899999999999998</v>
      </c>
      <c r="E8" s="18">
        <v>0.28699999999999998</v>
      </c>
      <c r="F8" s="32">
        <f t="shared" si="0"/>
        <v>0.28799999999999998</v>
      </c>
      <c r="G8" s="33">
        <f t="shared" si="1"/>
        <v>4.9104637582399182E-3</v>
      </c>
      <c r="H8" s="23"/>
      <c r="I8" s="23"/>
      <c r="J8" s="23"/>
      <c r="K8" s="23"/>
      <c r="L8" s="30"/>
      <c r="M8" s="23"/>
      <c r="N8" s="23"/>
      <c r="O8" s="23"/>
      <c r="P8" s="23"/>
      <c r="Q8" s="23"/>
      <c r="R8" s="29"/>
    </row>
    <row r="9" spans="1:18" ht="14.45" x14ac:dyDescent="0.3">
      <c r="B9" s="23"/>
      <c r="C9" s="34"/>
      <c r="D9" s="23"/>
      <c r="E9" s="23"/>
      <c r="F9" s="35"/>
      <c r="G9" s="36"/>
      <c r="H9" s="23"/>
      <c r="I9" s="23"/>
      <c r="J9" s="23"/>
      <c r="K9" s="23"/>
      <c r="L9" s="30"/>
      <c r="M9" s="23"/>
      <c r="N9" s="23"/>
      <c r="O9" s="23"/>
      <c r="P9" s="23"/>
      <c r="Q9" s="23"/>
      <c r="R9" s="29"/>
    </row>
    <row r="10" spans="1:18" ht="14.45" x14ac:dyDescent="0.3">
      <c r="B10" s="23"/>
      <c r="C10" s="23"/>
      <c r="D10" s="23"/>
      <c r="E10" s="23"/>
      <c r="F10" s="23"/>
      <c r="G10" s="23"/>
      <c r="H10" s="23"/>
      <c r="I10" s="23"/>
      <c r="J10" s="37"/>
      <c r="K10" s="38"/>
      <c r="L10" s="23"/>
      <c r="M10" s="37"/>
      <c r="N10" s="1"/>
      <c r="O10" s="23"/>
      <c r="P10" s="23"/>
      <c r="Q10" s="23"/>
      <c r="R10" s="29"/>
    </row>
    <row r="11" spans="1:18" ht="14.45" x14ac:dyDescent="0.3">
      <c r="B11" s="19"/>
      <c r="C11" s="23"/>
      <c r="D11" s="48"/>
      <c r="E11" s="23"/>
      <c r="F11" s="23"/>
      <c r="G11" s="1"/>
      <c r="H11" s="20"/>
      <c r="I11" s="25"/>
      <c r="J11" s="25"/>
      <c r="K11" s="39"/>
      <c r="L11" s="40"/>
      <c r="M11" s="34"/>
      <c r="N11" s="53"/>
      <c r="O11" s="23"/>
      <c r="P11" s="23"/>
      <c r="Q11" s="23"/>
      <c r="R11" s="29"/>
    </row>
    <row r="12" spans="1:18" ht="14.45" x14ac:dyDescent="0.3">
      <c r="B12" s="19"/>
      <c r="C12" s="23"/>
      <c r="D12" s="23"/>
      <c r="E12" s="23"/>
      <c r="F12" s="23"/>
      <c r="G12" s="155"/>
      <c r="H12" s="156" t="s">
        <v>35</v>
      </c>
      <c r="I12" s="79">
        <v>0.08</v>
      </c>
      <c r="J12" s="157"/>
      <c r="K12" s="26"/>
      <c r="L12" s="27"/>
      <c r="M12" s="1"/>
      <c r="N12" s="40"/>
      <c r="O12" s="1"/>
      <c r="P12" s="54"/>
      <c r="Q12" s="54"/>
      <c r="R12" s="29"/>
    </row>
    <row r="13" spans="1:18" ht="14.45" x14ac:dyDescent="0.3">
      <c r="B13" s="19"/>
      <c r="C13" s="23"/>
      <c r="D13" s="23"/>
      <c r="E13" s="23"/>
      <c r="F13" s="23"/>
      <c r="G13" s="158"/>
      <c r="H13" s="159"/>
      <c r="I13" s="159"/>
      <c r="J13" s="157"/>
      <c r="K13" s="26"/>
      <c r="L13" s="27"/>
      <c r="M13" s="1"/>
      <c r="N13" s="40"/>
      <c r="O13" s="1"/>
      <c r="P13" s="54"/>
      <c r="Q13" s="54"/>
      <c r="R13" s="29"/>
    </row>
    <row r="14" spans="1:18" ht="14.45" x14ac:dyDescent="0.3">
      <c r="B14" s="19"/>
      <c r="C14" s="23"/>
      <c r="D14" s="23"/>
      <c r="E14" s="23"/>
      <c r="F14" s="23"/>
      <c r="G14" s="24"/>
      <c r="H14" s="20"/>
      <c r="I14" s="20"/>
      <c r="J14" s="25"/>
      <c r="K14" s="26"/>
      <c r="L14" s="27"/>
      <c r="M14" s="1"/>
      <c r="N14" s="40"/>
      <c r="O14" s="1"/>
      <c r="P14" s="54"/>
      <c r="Q14" s="54"/>
      <c r="R14" s="29"/>
    </row>
    <row r="15" spans="1:18" x14ac:dyDescent="0.25">
      <c r="A15" s="137"/>
      <c r="B15" s="19"/>
      <c r="C15" s="41"/>
      <c r="D15" s="41"/>
      <c r="E15" s="23"/>
      <c r="F15" s="23"/>
      <c r="G15" s="23"/>
      <c r="H15" s="23"/>
      <c r="I15" s="23"/>
      <c r="J15" s="23"/>
      <c r="K15" s="26"/>
      <c r="L15" s="27"/>
      <c r="M15" s="1"/>
      <c r="N15" s="40"/>
      <c r="O15" s="1"/>
      <c r="P15" s="54"/>
      <c r="Q15" s="54"/>
      <c r="R15" s="29"/>
    </row>
    <row r="16" spans="1:18" ht="51" x14ac:dyDescent="0.25">
      <c r="A16" s="137"/>
      <c r="B16" s="3" t="s">
        <v>5</v>
      </c>
      <c r="C16" s="3" t="s">
        <v>6</v>
      </c>
      <c r="D16" s="3" t="s">
        <v>7</v>
      </c>
      <c r="E16" s="3" t="s">
        <v>8</v>
      </c>
      <c r="F16" s="3" t="s">
        <v>9</v>
      </c>
      <c r="G16" s="3" t="s">
        <v>10</v>
      </c>
      <c r="H16" s="3" t="s">
        <v>11</v>
      </c>
      <c r="I16" s="3" t="s">
        <v>67</v>
      </c>
      <c r="J16" s="3" t="s">
        <v>67</v>
      </c>
      <c r="K16" s="3" t="s">
        <v>23</v>
      </c>
      <c r="L16" s="5" t="s">
        <v>14</v>
      </c>
      <c r="M16" s="5" t="s">
        <v>14</v>
      </c>
      <c r="N16" s="3" t="s">
        <v>15</v>
      </c>
      <c r="O16" s="3" t="s">
        <v>15</v>
      </c>
      <c r="P16" s="3" t="s">
        <v>16</v>
      </c>
      <c r="Q16" s="3" t="s">
        <v>16</v>
      </c>
      <c r="R16" s="29"/>
    </row>
    <row r="17" spans="1:18" x14ac:dyDescent="0.25">
      <c r="A17" s="137"/>
      <c r="B17" s="28"/>
      <c r="C17" s="28"/>
      <c r="D17" s="18"/>
      <c r="E17" s="42"/>
      <c r="F17" s="43"/>
      <c r="G17" s="43"/>
      <c r="H17" s="44"/>
      <c r="I17" s="45"/>
      <c r="J17" s="18"/>
      <c r="K17" s="45"/>
      <c r="L17" s="28"/>
      <c r="M17" s="18"/>
      <c r="N17" s="18"/>
      <c r="O17" s="18"/>
      <c r="P17" s="46"/>
      <c r="Q17" s="46"/>
      <c r="R17" s="29"/>
    </row>
    <row r="18" spans="1:18" ht="25.5" x14ac:dyDescent="0.25">
      <c r="A18" s="137"/>
      <c r="B18" s="28">
        <v>0</v>
      </c>
      <c r="C18" s="28" t="s">
        <v>36</v>
      </c>
      <c r="D18" s="42" t="s">
        <v>18</v>
      </c>
      <c r="E18" s="42">
        <v>20000</v>
      </c>
      <c r="F18" s="18">
        <v>0.17299999999999999</v>
      </c>
      <c r="G18" s="18">
        <v>0.20499999999999999</v>
      </c>
      <c r="H18" s="55">
        <f ca="1">E18*(F18-$J$34)/$I$34/1000</f>
        <v>0.3850931677018633</v>
      </c>
      <c r="I18" s="49">
        <f ca="1">E18*(G18-$J$34)/$I$34/1000</f>
        <v>0.5175983436853</v>
      </c>
      <c r="J18" s="56">
        <f ca="1">AVERAGE(H18:I18)</f>
        <v>0.45134575569358165</v>
      </c>
      <c r="K18" s="47">
        <f ca="1">J18*_xlfn.STDEV.S(H18:I18)/AVERAGE(H18:I18)</f>
        <v>9.3695308480204839E-2</v>
      </c>
      <c r="L18" s="28">
        <v>430</v>
      </c>
      <c r="M18" s="18">
        <v>449</v>
      </c>
      <c r="N18" s="33">
        <v>0.91</v>
      </c>
      <c r="O18" s="33">
        <v>0.93</v>
      </c>
      <c r="P18" s="50">
        <f ca="1">1000*I18/AVERAGE(L18)</f>
        <v>0</v>
      </c>
      <c r="Q18" s="50">
        <f ca="1">1000*J18/AVERAGE(M18)</f>
        <v>1.0052244002084225</v>
      </c>
      <c r="R18" s="29"/>
    </row>
    <row r="19" spans="1:18" ht="25.5" x14ac:dyDescent="0.25">
      <c r="A19" s="137"/>
      <c r="B19" s="28">
        <v>1</v>
      </c>
      <c r="C19" s="28" t="s">
        <v>36</v>
      </c>
      <c r="D19" s="42" t="s">
        <v>18</v>
      </c>
      <c r="E19" s="42">
        <v>20000</v>
      </c>
      <c r="F19" s="18">
        <v>0.19</v>
      </c>
      <c r="G19" s="18">
        <v>0.26800000000000002</v>
      </c>
      <c r="H19" s="55">
        <f ca="1">E19*(F19-$J$34)/$I$34/1000</f>
        <v>0.45548654244306419</v>
      </c>
      <c r="I19" s="49">
        <f t="shared" ref="I19:I40" ca="1" si="2">E19*(G19-$J$34)/$I$34/1000</f>
        <v>0.77846790890269157</v>
      </c>
      <c r="J19" s="56">
        <f ca="1">AVERAGE(H19:I19)</f>
        <v>0.61697722567287783</v>
      </c>
      <c r="K19" s="47">
        <f t="shared" ref="K19:K40" ca="1" si="3">J19*_xlfn.STDEV.S(H19:I19)/AVERAGE(H19:I19)</f>
        <v>0.22838231442050017</v>
      </c>
      <c r="L19" s="28">
        <v>1170</v>
      </c>
      <c r="M19" s="18">
        <v>1240</v>
      </c>
      <c r="N19" s="33">
        <v>0.92</v>
      </c>
      <c r="O19" s="33">
        <v>0.94</v>
      </c>
      <c r="P19" s="50">
        <f t="shared" ref="P19:P40" ca="1" si="4">1000*I19/AVERAGE(L19:M19)</f>
        <v>0.64603145967028341</v>
      </c>
      <c r="Q19" s="50">
        <f t="shared" ref="Q19:Q40" ca="1" si="5">1000*J19/AVERAGE(M19)</f>
        <v>0.49756227876844983</v>
      </c>
      <c r="R19" s="29"/>
    </row>
    <row r="20" spans="1:18" ht="25.5" x14ac:dyDescent="0.25">
      <c r="A20" s="137"/>
      <c r="B20" s="28">
        <v>2</v>
      </c>
      <c r="C20" s="28" t="s">
        <v>36</v>
      </c>
      <c r="D20" s="42" t="s">
        <v>18</v>
      </c>
      <c r="E20" s="42">
        <v>20000</v>
      </c>
      <c r="F20" s="18">
        <v>0.48399999999999999</v>
      </c>
      <c r="G20" s="18">
        <v>0.45800000000000002</v>
      </c>
      <c r="H20" s="55">
        <f t="shared" ref="H20:H40" ca="1" si="6">E20*(F20-$J$34)/$I$34/1000</f>
        <v>1.67287784679089</v>
      </c>
      <c r="I20" s="49">
        <f t="shared" ca="1" si="2"/>
        <v>1.5652173913043477</v>
      </c>
      <c r="J20" s="56">
        <f ca="1">AVERAGE(H20:I20)</f>
        <v>1.6190476190476188</v>
      </c>
      <c r="K20" s="47">
        <f t="shared" ca="1" si="3"/>
        <v>7.6127438140166537E-2</v>
      </c>
      <c r="L20" s="28">
        <v>2490</v>
      </c>
      <c r="M20" s="18">
        <v>2430</v>
      </c>
      <c r="N20" s="33">
        <v>0.95</v>
      </c>
      <c r="O20" s="33">
        <v>0.94</v>
      </c>
      <c r="P20" s="50">
        <f t="shared" ca="1" si="4"/>
        <v>0.63626723223753978</v>
      </c>
      <c r="Q20" s="50">
        <f t="shared" ca="1" si="5"/>
        <v>0.66627474034881429</v>
      </c>
      <c r="R20" s="29"/>
    </row>
    <row r="21" spans="1:18" ht="25.5" x14ac:dyDescent="0.25">
      <c r="A21" s="137"/>
      <c r="B21" s="28">
        <v>3</v>
      </c>
      <c r="C21" s="28" t="s">
        <v>36</v>
      </c>
      <c r="D21" s="42" t="s">
        <v>18</v>
      </c>
      <c r="E21" s="42">
        <v>20000</v>
      </c>
      <c r="F21" s="18">
        <v>0.44900000000000001</v>
      </c>
      <c r="G21" s="18">
        <v>0.46</v>
      </c>
      <c r="H21" s="55">
        <f t="shared" ca="1" si="6"/>
        <v>1.527950310559006</v>
      </c>
      <c r="I21" s="49">
        <f t="shared" ca="1" si="2"/>
        <v>1.5734989648033126</v>
      </c>
      <c r="J21" s="56">
        <f ca="1">AVERAGE(H21:I21)</f>
        <v>1.5507246376811592</v>
      </c>
      <c r="K21" s="47">
        <f t="shared" ca="1" si="3"/>
        <v>3.2207762290070649E-2</v>
      </c>
      <c r="L21" s="18">
        <v>3920</v>
      </c>
      <c r="M21" s="18">
        <v>4360</v>
      </c>
      <c r="N21" s="33">
        <v>0.95</v>
      </c>
      <c r="O21" s="33">
        <v>0.97</v>
      </c>
      <c r="P21" s="50">
        <f t="shared" ca="1" si="4"/>
        <v>0.3800722137206069</v>
      </c>
      <c r="Q21" s="50">
        <f t="shared" ca="1" si="5"/>
        <v>0.35567078845898148</v>
      </c>
      <c r="R21" s="29"/>
    </row>
    <row r="22" spans="1:18" ht="25.5" x14ac:dyDescent="0.25">
      <c r="A22" s="137"/>
      <c r="B22" s="28">
        <v>4</v>
      </c>
      <c r="C22" s="28" t="s">
        <v>36</v>
      </c>
      <c r="D22" s="42" t="s">
        <v>18</v>
      </c>
      <c r="E22" s="42">
        <v>20000</v>
      </c>
      <c r="F22" s="18">
        <v>0.56200000000000006</v>
      </c>
      <c r="G22" s="18">
        <v>0.51800000000000002</v>
      </c>
      <c r="H22" s="55">
        <f t="shared" ca="1" si="6"/>
        <v>1.9958592132505175</v>
      </c>
      <c r="I22" s="49">
        <f t="shared" ca="1" si="2"/>
        <v>1.8136645962732918</v>
      </c>
      <c r="J22" s="56">
        <f ca="1">AVERAGE(H22:I22)</f>
        <v>1.9047619047619047</v>
      </c>
      <c r="K22" s="47">
        <f t="shared" ca="1" si="3"/>
        <v>0.12883104916028199</v>
      </c>
      <c r="L22" s="28">
        <v>4590</v>
      </c>
      <c r="M22" s="18">
        <v>5080</v>
      </c>
      <c r="N22" s="33">
        <v>0.94</v>
      </c>
      <c r="O22" s="33">
        <v>0.95</v>
      </c>
      <c r="P22" s="50">
        <f ca="1">1000*I22/AVERAGE(L22:M22)</f>
        <v>0.37511160212477596</v>
      </c>
      <c r="Q22" s="50">
        <f t="shared" ca="1" si="5"/>
        <v>0.37495313085864262</v>
      </c>
      <c r="R22" s="29"/>
    </row>
    <row r="23" spans="1:18" x14ac:dyDescent="0.25">
      <c r="A23" s="137"/>
      <c r="B23" s="28"/>
      <c r="C23" s="18"/>
      <c r="D23" s="18"/>
      <c r="E23" s="18"/>
      <c r="F23" s="28"/>
      <c r="G23" s="28"/>
      <c r="H23" s="55"/>
      <c r="I23" s="49"/>
      <c r="J23" s="56"/>
      <c r="K23" s="47"/>
      <c r="L23" s="18"/>
      <c r="M23" s="18"/>
      <c r="N23" s="18"/>
      <c r="O23" s="18"/>
      <c r="P23" s="50"/>
      <c r="Q23" s="50"/>
      <c r="R23" s="29"/>
    </row>
    <row r="24" spans="1:18" ht="25.5" x14ac:dyDescent="0.25">
      <c r="A24" s="137"/>
      <c r="B24" s="28">
        <v>0</v>
      </c>
      <c r="C24" s="28" t="s">
        <v>37</v>
      </c>
      <c r="D24" s="42" t="s">
        <v>18</v>
      </c>
      <c r="E24" s="42">
        <v>20000</v>
      </c>
      <c r="F24" s="18">
        <v>0.187</v>
      </c>
      <c r="G24" s="18">
        <v>0.16700000000000001</v>
      </c>
      <c r="H24" s="55">
        <f t="shared" ca="1" si="6"/>
        <v>0.44306418219461696</v>
      </c>
      <c r="I24" s="49">
        <f t="shared" ca="1" si="2"/>
        <v>0.36024844720496901</v>
      </c>
      <c r="J24" s="56">
        <f ca="1">AVERAGE(H24:I24)</f>
        <v>0.40165631469979302</v>
      </c>
      <c r="K24" s="47">
        <f t="shared" ca="1" si="3"/>
        <v>5.8559567800127971E-2</v>
      </c>
      <c r="L24" s="28">
        <v>343</v>
      </c>
      <c r="M24" s="18">
        <v>356</v>
      </c>
      <c r="N24" s="33">
        <v>0.92</v>
      </c>
      <c r="O24" s="33">
        <v>0.94</v>
      </c>
      <c r="P24" s="50">
        <f t="shared" ca="1" si="4"/>
        <v>1.0307537831329585</v>
      </c>
      <c r="Q24" s="50">
        <f t="shared" ca="1" si="5"/>
        <v>1.1282480749994186</v>
      </c>
      <c r="R24" s="29"/>
    </row>
    <row r="25" spans="1:18" ht="25.5" x14ac:dyDescent="0.25">
      <c r="A25" s="137"/>
      <c r="B25" s="28">
        <v>1</v>
      </c>
      <c r="C25" s="28" t="s">
        <v>37</v>
      </c>
      <c r="D25" s="42" t="s">
        <v>18</v>
      </c>
      <c r="E25" s="42">
        <v>20000</v>
      </c>
      <c r="F25" s="18">
        <v>0.26400000000000001</v>
      </c>
      <c r="G25" s="18">
        <v>0.314</v>
      </c>
      <c r="H25" s="55">
        <f t="shared" ca="1" si="6"/>
        <v>0.76190476190476197</v>
      </c>
      <c r="I25" s="49">
        <f t="shared" ca="1" si="2"/>
        <v>0.96894409937888204</v>
      </c>
      <c r="J25" s="56">
        <f ca="1">AVERAGE(H25:I25)</f>
        <v>0.86542443064182195</v>
      </c>
      <c r="K25" s="47">
        <f t="shared" ca="1" si="3"/>
        <v>0.14639891950032075</v>
      </c>
      <c r="L25" s="28">
        <v>1080</v>
      </c>
      <c r="M25" s="51">
        <v>917</v>
      </c>
      <c r="N25" s="33">
        <v>0.94</v>
      </c>
      <c r="O25" s="33">
        <v>0.94</v>
      </c>
      <c r="P25" s="50">
        <f t="shared" ca="1" si="4"/>
        <v>0.97039969892727296</v>
      </c>
      <c r="Q25" s="50">
        <f t="shared" ca="1" si="5"/>
        <v>0.94375619481114714</v>
      </c>
      <c r="R25" s="29"/>
    </row>
    <row r="26" spans="1:18" ht="25.5" x14ac:dyDescent="0.25">
      <c r="A26" s="137"/>
      <c r="B26" s="28">
        <v>2</v>
      </c>
      <c r="C26" s="28" t="s">
        <v>37</v>
      </c>
      <c r="D26" s="42" t="s">
        <v>18</v>
      </c>
      <c r="E26" s="42">
        <v>20000</v>
      </c>
      <c r="F26" s="18">
        <v>0.442</v>
      </c>
      <c r="G26" s="18">
        <v>0.38900000000000001</v>
      </c>
      <c r="H26" s="55">
        <f t="shared" ca="1" si="6"/>
        <v>1.4989648033126293</v>
      </c>
      <c r="I26" s="49">
        <f t="shared" ca="1" si="2"/>
        <v>1.2795031055900623</v>
      </c>
      <c r="J26" s="56">
        <f ca="1">AVERAGE(H26:I26)</f>
        <v>1.3892339544513459</v>
      </c>
      <c r="K26" s="47">
        <f t="shared" ca="1" si="3"/>
        <v>0.1551828546703394</v>
      </c>
      <c r="L26" s="28">
        <v>2510</v>
      </c>
      <c r="M26" s="18">
        <v>2370</v>
      </c>
      <c r="N26" s="33">
        <v>0.93</v>
      </c>
      <c r="O26" s="33">
        <v>0.93</v>
      </c>
      <c r="P26" s="50">
        <f t="shared" ca="1" si="4"/>
        <v>0.52438651868445174</v>
      </c>
      <c r="Q26" s="50">
        <f t="shared" ca="1" si="5"/>
        <v>0.58617466432546239</v>
      </c>
      <c r="R26" s="29"/>
    </row>
    <row r="27" spans="1:18" ht="25.5" x14ac:dyDescent="0.25">
      <c r="A27" s="137"/>
      <c r="B27" s="28">
        <v>3</v>
      </c>
      <c r="C27" s="28" t="s">
        <v>37</v>
      </c>
      <c r="D27" s="42" t="s">
        <v>18</v>
      </c>
      <c r="E27" s="42">
        <v>20000</v>
      </c>
      <c r="F27" s="18">
        <v>0.89800000000000002</v>
      </c>
      <c r="G27" s="18">
        <v>0.78900000000000003</v>
      </c>
      <c r="H27" s="55">
        <f t="shared" ca="1" si="6"/>
        <v>3.3871635610766049</v>
      </c>
      <c r="I27" s="49">
        <f t="shared" ca="1" si="2"/>
        <v>2.9358178053830231</v>
      </c>
      <c r="J27" s="56">
        <f ca="1">AVERAGE(H27:I27)</f>
        <v>3.1614906832298137</v>
      </c>
      <c r="K27" s="47">
        <f t="shared" ca="1" si="3"/>
        <v>0.31914964451069849</v>
      </c>
      <c r="L27" s="18">
        <v>3750</v>
      </c>
      <c r="M27" s="18">
        <v>3960</v>
      </c>
      <c r="N27" s="33">
        <v>0.92</v>
      </c>
      <c r="O27" s="33">
        <v>0.94</v>
      </c>
      <c r="P27" s="50">
        <f t="shared" ca="1" si="4"/>
        <v>0.76156103900986327</v>
      </c>
      <c r="Q27" s="50">
        <f t="shared" ca="1" si="5"/>
        <v>0.79835623313884185</v>
      </c>
      <c r="R27" s="29"/>
    </row>
    <row r="28" spans="1:18" ht="25.5" x14ac:dyDescent="0.25">
      <c r="A28" s="137"/>
      <c r="B28" s="28">
        <v>4</v>
      </c>
      <c r="C28" s="28" t="s">
        <v>37</v>
      </c>
      <c r="D28" s="42" t="s">
        <v>18</v>
      </c>
      <c r="E28" s="42">
        <v>20000</v>
      </c>
      <c r="F28" s="18">
        <v>1.0129999999999999</v>
      </c>
      <c r="G28" s="18">
        <v>0.93799999999999994</v>
      </c>
      <c r="H28" s="55">
        <f t="shared" ca="1" si="6"/>
        <v>3.8633540372670807</v>
      </c>
      <c r="I28" s="49">
        <f t="shared" ca="1" si="2"/>
        <v>3.5527950310559002</v>
      </c>
      <c r="J28" s="56">
        <f ca="1">AVERAGE(H28:I28)</f>
        <v>3.7080745341614905</v>
      </c>
      <c r="K28" s="47">
        <f t="shared" ca="1" si="3"/>
        <v>0.21959837925048087</v>
      </c>
      <c r="L28" s="28">
        <v>5300</v>
      </c>
      <c r="M28" s="18">
        <v>5440</v>
      </c>
      <c r="N28" s="33">
        <v>0.93</v>
      </c>
      <c r="O28" s="33">
        <v>0.93</v>
      </c>
      <c r="P28" s="50">
        <f t="shared" ca="1" si="4"/>
        <v>0.66160056444243953</v>
      </c>
      <c r="Q28" s="50">
        <f t="shared" ca="1" si="5"/>
        <v>0.68163134819145044</v>
      </c>
      <c r="R28" s="29"/>
    </row>
    <row r="29" spans="1:18" x14ac:dyDescent="0.25">
      <c r="A29" s="137"/>
      <c r="B29" s="28"/>
      <c r="C29" s="18"/>
      <c r="D29" s="18"/>
      <c r="E29" s="18"/>
      <c r="F29" s="28"/>
      <c r="G29" s="28"/>
      <c r="H29" s="55"/>
      <c r="I29" s="49"/>
      <c r="J29" s="56"/>
      <c r="K29" s="47"/>
      <c r="L29" s="18"/>
      <c r="M29" s="18"/>
      <c r="N29" s="18"/>
      <c r="O29" s="18"/>
      <c r="P29" s="50"/>
      <c r="Q29" s="50"/>
      <c r="R29" s="29"/>
    </row>
    <row r="30" spans="1:18" ht="25.5" x14ac:dyDescent="0.25">
      <c r="A30" s="137"/>
      <c r="B30" s="28">
        <v>0</v>
      </c>
      <c r="C30" s="28" t="s">
        <v>38</v>
      </c>
      <c r="D30" s="42" t="s">
        <v>18</v>
      </c>
      <c r="E30" s="42">
        <v>20000</v>
      </c>
      <c r="F30" s="18">
        <v>0.157</v>
      </c>
      <c r="G30" s="18">
        <v>0.16900000000000001</v>
      </c>
      <c r="H30" s="55">
        <f t="shared" ca="1" si="6"/>
        <v>0.31884057971014496</v>
      </c>
      <c r="I30" s="49">
        <f t="shared" ca="1" si="2"/>
        <v>0.36853002070393381</v>
      </c>
      <c r="J30" s="56">
        <f ca="1">AVERAGE(H30:I30)</f>
        <v>0.34368530020703936</v>
      </c>
      <c r="K30" s="47">
        <f t="shared" ca="1" si="3"/>
        <v>3.5135740680076924E-2</v>
      </c>
      <c r="L30" s="28">
        <v>337</v>
      </c>
      <c r="M30" s="18">
        <v>321</v>
      </c>
      <c r="N30" s="33">
        <v>0.94</v>
      </c>
      <c r="O30" s="33">
        <v>0.94</v>
      </c>
      <c r="P30" s="50">
        <f t="shared" ca="1" si="4"/>
        <v>1.1201520386137807</v>
      </c>
      <c r="Q30" s="50">
        <f t="shared" ca="1" si="5"/>
        <v>1.0706707171558858</v>
      </c>
      <c r="R30" s="29"/>
    </row>
    <row r="31" spans="1:18" ht="25.5" x14ac:dyDescent="0.25">
      <c r="A31" s="137"/>
      <c r="B31" s="28">
        <v>1</v>
      </c>
      <c r="C31" s="28" t="s">
        <v>38</v>
      </c>
      <c r="D31" s="42" t="s">
        <v>18</v>
      </c>
      <c r="E31" s="42">
        <v>20000</v>
      </c>
      <c r="F31" s="18">
        <v>0.17199999999999999</v>
      </c>
      <c r="G31" s="18">
        <v>0.17299999999999999</v>
      </c>
      <c r="H31" s="55">
        <f t="shared" ca="1" si="6"/>
        <v>0.38095238095238093</v>
      </c>
      <c r="I31" s="49">
        <f t="shared" ca="1" si="2"/>
        <v>0.3850931677018633</v>
      </c>
      <c r="J31" s="56">
        <f ca="1">AVERAGE(H31:I31)</f>
        <v>0.38302277432712212</v>
      </c>
      <c r="K31" s="47">
        <f t="shared" ca="1" si="3"/>
        <v>2.9279783900063878E-3</v>
      </c>
      <c r="L31" s="28">
        <v>942</v>
      </c>
      <c r="M31" s="18">
        <v>1060</v>
      </c>
      <c r="N31" s="33">
        <v>0.96</v>
      </c>
      <c r="O31" s="33">
        <v>0.96</v>
      </c>
      <c r="P31" s="50">
        <f t="shared" ca="1" si="4"/>
        <v>0.3847084592426207</v>
      </c>
      <c r="Q31" s="50">
        <f t="shared" ca="1" si="5"/>
        <v>0.36134223993124731</v>
      </c>
      <c r="R31" s="29"/>
    </row>
    <row r="32" spans="1:18" ht="25.5" x14ac:dyDescent="0.25">
      <c r="A32" s="137"/>
      <c r="B32" s="28">
        <v>2</v>
      </c>
      <c r="C32" s="28" t="s">
        <v>38</v>
      </c>
      <c r="D32" s="42" t="s">
        <v>18</v>
      </c>
      <c r="E32" s="42">
        <v>20000</v>
      </c>
      <c r="F32" s="18">
        <v>0.22500000000000001</v>
      </c>
      <c r="G32" s="18">
        <v>0.20100000000000001</v>
      </c>
      <c r="H32" s="55">
        <f t="shared" ca="1" si="6"/>
        <v>0.60041407867494834</v>
      </c>
      <c r="I32" s="49">
        <f t="shared" ca="1" si="2"/>
        <v>0.50103519668737062</v>
      </c>
      <c r="J32" s="56">
        <f ca="1">AVERAGE(H32:I32)</f>
        <v>0.55072463768115942</v>
      </c>
      <c r="K32" s="47">
        <f t="shared" ca="1" si="3"/>
        <v>7.0271481360153848E-2</v>
      </c>
      <c r="L32" s="28">
        <v>2490</v>
      </c>
      <c r="M32" s="18">
        <v>2330</v>
      </c>
      <c r="N32" s="33">
        <v>0.95</v>
      </c>
      <c r="O32" s="33">
        <v>0.96</v>
      </c>
      <c r="P32" s="50">
        <f t="shared" ca="1" si="4"/>
        <v>0.20789842186197952</v>
      </c>
      <c r="Q32" s="50">
        <f t="shared" ca="1" si="5"/>
        <v>0.23636250544255769</v>
      </c>
      <c r="R32" s="29"/>
    </row>
    <row r="33" spans="1:18" ht="25.5" x14ac:dyDescent="0.25">
      <c r="A33" s="137"/>
      <c r="B33" s="28">
        <v>3</v>
      </c>
      <c r="C33" s="28" t="s">
        <v>38</v>
      </c>
      <c r="D33" s="42" t="s">
        <v>18</v>
      </c>
      <c r="E33" s="42">
        <v>20000</v>
      </c>
      <c r="F33" s="18">
        <v>0.25700000000000001</v>
      </c>
      <c r="G33" s="18">
        <v>0.26400000000000001</v>
      </c>
      <c r="H33" s="55">
        <f t="shared" ca="1" si="6"/>
        <v>0.73291925465838503</v>
      </c>
      <c r="I33" s="49">
        <f t="shared" ca="1" si="2"/>
        <v>0.76190476190476197</v>
      </c>
      <c r="J33" s="56">
        <f ca="1">AVERAGE(H33:I33)</f>
        <v>0.7474120082815735</v>
      </c>
      <c r="K33" s="47">
        <f t="shared" ca="1" si="3"/>
        <v>2.0495848730044945E-2</v>
      </c>
      <c r="L33" s="28">
        <v>4120</v>
      </c>
      <c r="M33" s="18">
        <v>4010</v>
      </c>
      <c r="N33" s="33">
        <v>0.95</v>
      </c>
      <c r="O33" s="33">
        <v>0.94</v>
      </c>
      <c r="P33" s="50">
        <f t="shared" ca="1" si="4"/>
        <v>0.18743044573302878</v>
      </c>
      <c r="Q33" s="50">
        <f t="shared" ca="1" si="5"/>
        <v>0.18638703448418292</v>
      </c>
      <c r="R33" s="29"/>
    </row>
    <row r="34" spans="1:18" ht="25.5" x14ac:dyDescent="0.25">
      <c r="A34" s="137"/>
      <c r="B34" s="28">
        <v>4</v>
      </c>
      <c r="C34" s="28" t="s">
        <v>38</v>
      </c>
      <c r="D34" s="42" t="s">
        <v>18</v>
      </c>
      <c r="E34" s="42">
        <v>20000</v>
      </c>
      <c r="F34" s="18">
        <v>0.40200000000000002</v>
      </c>
      <c r="G34" s="18">
        <v>0.34699999999999998</v>
      </c>
      <c r="H34" s="55">
        <f t="shared" ca="1" si="6"/>
        <v>1.3333333333333333</v>
      </c>
      <c r="I34" s="49">
        <f t="shared" ca="1" si="2"/>
        <v>1.1055900621118009</v>
      </c>
      <c r="J34" s="56">
        <f ca="1">AVERAGE(H34:I34)</f>
        <v>1.2194616977225672</v>
      </c>
      <c r="K34" s="47">
        <f t="shared" ca="1" si="3"/>
        <v>0.16103881145035265</v>
      </c>
      <c r="L34" s="28">
        <v>5650</v>
      </c>
      <c r="M34" s="18">
        <v>5120</v>
      </c>
      <c r="N34" s="33">
        <v>0.94</v>
      </c>
      <c r="O34" s="33">
        <v>0.94</v>
      </c>
      <c r="P34" s="50">
        <f t="shared" ca="1" si="4"/>
        <v>0.20530920373478198</v>
      </c>
      <c r="Q34" s="50">
        <f t="shared" ca="1" si="5"/>
        <v>0.23817611283643889</v>
      </c>
      <c r="R34" s="29"/>
    </row>
    <row r="35" spans="1:18" x14ac:dyDescent="0.25">
      <c r="A35" s="137"/>
      <c r="B35" s="28"/>
      <c r="C35" s="28"/>
      <c r="D35" s="42"/>
      <c r="E35" s="42"/>
      <c r="F35" s="28"/>
      <c r="G35" s="28"/>
      <c r="H35" s="55"/>
      <c r="I35" s="49"/>
      <c r="J35" s="56"/>
      <c r="K35" s="47"/>
      <c r="L35" s="28"/>
      <c r="M35" s="18"/>
      <c r="N35" s="33"/>
      <c r="O35" s="33"/>
      <c r="P35" s="50"/>
      <c r="Q35" s="50"/>
      <c r="R35" s="29"/>
    </row>
    <row r="36" spans="1:18" ht="25.5" x14ac:dyDescent="0.25">
      <c r="A36" s="137"/>
      <c r="B36" s="28">
        <v>0</v>
      </c>
      <c r="C36" s="28" t="s">
        <v>39</v>
      </c>
      <c r="D36" s="42" t="s">
        <v>18</v>
      </c>
      <c r="E36" s="42">
        <v>20000</v>
      </c>
      <c r="F36" s="18">
        <v>0.20300000000000001</v>
      </c>
      <c r="G36" s="18">
        <v>0.182</v>
      </c>
      <c r="H36" s="55">
        <f t="shared" ca="1" si="6"/>
        <v>0.50931677018633548</v>
      </c>
      <c r="I36" s="49">
        <f t="shared" ca="1" si="2"/>
        <v>0.42236024844720493</v>
      </c>
      <c r="J36" s="56">
        <f ca="1">AVERAGE(H36:I36)</f>
        <v>0.46583850931677018</v>
      </c>
      <c r="K36" s="47">
        <f t="shared" ca="1" si="3"/>
        <v>6.1487546190134641E-2</v>
      </c>
      <c r="L36" s="28">
        <v>442</v>
      </c>
      <c r="M36" s="18">
        <v>418</v>
      </c>
      <c r="N36" s="33">
        <v>0.95</v>
      </c>
      <c r="O36" s="33">
        <v>0.94</v>
      </c>
      <c r="P36" s="50">
        <f t="shared" ca="1" si="4"/>
        <v>0.9822331359237324</v>
      </c>
      <c r="Q36" s="50">
        <f t="shared" ca="1" si="5"/>
        <v>1.1144461945377278</v>
      </c>
      <c r="R36" s="29"/>
    </row>
    <row r="37" spans="1:18" ht="25.5" x14ac:dyDescent="0.25">
      <c r="A37" s="137"/>
      <c r="B37" s="28">
        <v>1</v>
      </c>
      <c r="C37" s="28" t="s">
        <v>39</v>
      </c>
      <c r="D37" s="42" t="s">
        <v>18</v>
      </c>
      <c r="E37" s="42">
        <v>20000</v>
      </c>
      <c r="F37" s="18">
        <v>0.30599999999999999</v>
      </c>
      <c r="G37" s="18">
        <v>0.312</v>
      </c>
      <c r="H37" s="55">
        <f t="shared" ca="1" si="6"/>
        <v>0.93581780538302284</v>
      </c>
      <c r="I37" s="49">
        <f t="shared" ca="1" si="2"/>
        <v>0.96066252587991718</v>
      </c>
      <c r="J37" s="56">
        <f ca="1">AVERAGE(H37:I37)</f>
        <v>0.94824016563147007</v>
      </c>
      <c r="K37" s="47">
        <f t="shared" ca="1" si="3"/>
        <v>1.7567870340038403E-2</v>
      </c>
      <c r="L37" s="28">
        <v>1380</v>
      </c>
      <c r="M37" s="18">
        <v>1490</v>
      </c>
      <c r="N37" s="33">
        <v>0.97</v>
      </c>
      <c r="O37" s="33">
        <v>0.97</v>
      </c>
      <c r="P37" s="50">
        <f t="shared" ca="1" si="4"/>
        <v>0.66945123754698066</v>
      </c>
      <c r="Q37" s="50">
        <f t="shared" ca="1" si="5"/>
        <v>0.63640279572581882</v>
      </c>
      <c r="R37" s="29"/>
    </row>
    <row r="38" spans="1:18" ht="25.5" x14ac:dyDescent="0.25">
      <c r="A38" s="137"/>
      <c r="B38" s="28">
        <v>2</v>
      </c>
      <c r="C38" s="28" t="s">
        <v>39</v>
      </c>
      <c r="D38" s="42" t="s">
        <v>18</v>
      </c>
      <c r="E38" s="42">
        <v>20000</v>
      </c>
      <c r="F38" s="18">
        <v>0.48099999999999998</v>
      </c>
      <c r="G38" s="18">
        <v>0.57999999999999996</v>
      </c>
      <c r="H38" s="55">
        <f t="shared" ca="1" si="6"/>
        <v>1.660455486542443</v>
      </c>
      <c r="I38" s="49">
        <f t="shared" ca="1" si="2"/>
        <v>2.0703933747412</v>
      </c>
      <c r="J38" s="56">
        <f ca="1">AVERAGE(H38:I38)</f>
        <v>1.8654244306418215</v>
      </c>
      <c r="K38" s="47">
        <f t="shared" ca="1" si="3"/>
        <v>0.28986986061063397</v>
      </c>
      <c r="L38" s="28">
        <v>3130</v>
      </c>
      <c r="M38" s="18">
        <v>3050</v>
      </c>
      <c r="N38" s="33">
        <v>0.97</v>
      </c>
      <c r="O38" s="33">
        <v>0.97</v>
      </c>
      <c r="P38" s="50">
        <f t="shared" ca="1" si="4"/>
        <v>0.67003021836284793</v>
      </c>
      <c r="Q38" s="50">
        <f t="shared" ca="1" si="5"/>
        <v>0.61161456742354803</v>
      </c>
      <c r="R38" s="29"/>
    </row>
    <row r="39" spans="1:18" ht="25.5" x14ac:dyDescent="0.25">
      <c r="A39" s="137"/>
      <c r="B39" s="28">
        <v>3</v>
      </c>
      <c r="C39" s="28" t="s">
        <v>39</v>
      </c>
      <c r="D39" s="42" t="s">
        <v>18</v>
      </c>
      <c r="E39" s="42">
        <v>20000</v>
      </c>
      <c r="F39" s="18">
        <v>0.78900000000000003</v>
      </c>
      <c r="G39" s="18">
        <v>0.66500000000000004</v>
      </c>
      <c r="H39" s="55">
        <f t="shared" ca="1" si="6"/>
        <v>2.9358178053830231</v>
      </c>
      <c r="I39" s="49">
        <f t="shared" ca="1" si="2"/>
        <v>2.4223602484472053</v>
      </c>
      <c r="J39" s="56">
        <f ca="1">AVERAGE(H39:I39)</f>
        <v>2.679089026915114</v>
      </c>
      <c r="K39" s="47">
        <f t="shared" ca="1" si="3"/>
        <v>0.36306932036079453</v>
      </c>
      <c r="L39" s="28">
        <v>5430</v>
      </c>
      <c r="M39" s="18">
        <v>5270</v>
      </c>
      <c r="N39" s="33">
        <v>0.98</v>
      </c>
      <c r="O39" s="33">
        <v>0.98</v>
      </c>
      <c r="P39" s="50">
        <f t="shared" ca="1" si="4"/>
        <v>0.4527776165321879</v>
      </c>
      <c r="Q39" s="50">
        <f t="shared" ca="1" si="5"/>
        <v>0.50836603926282997</v>
      </c>
      <c r="R39" s="29"/>
    </row>
    <row r="40" spans="1:18" ht="25.5" x14ac:dyDescent="0.25">
      <c r="A40" s="137"/>
      <c r="B40" s="28">
        <v>4</v>
      </c>
      <c r="C40" s="28" t="s">
        <v>39</v>
      </c>
      <c r="D40" s="42" t="s">
        <v>18</v>
      </c>
      <c r="E40" s="42">
        <v>20000</v>
      </c>
      <c r="F40" s="18">
        <v>0.75900000000000001</v>
      </c>
      <c r="G40" s="18">
        <v>0.77</v>
      </c>
      <c r="H40" s="55">
        <f t="shared" ca="1" si="6"/>
        <v>2.8115942028985508</v>
      </c>
      <c r="I40" s="49">
        <f t="shared" ca="1" si="2"/>
        <v>2.8571428571428572</v>
      </c>
      <c r="J40" s="56">
        <f ca="1">AVERAGE(H40:I40)</f>
        <v>2.8343685300207042</v>
      </c>
      <c r="K40" s="47">
        <f t="shared" ca="1" si="3"/>
        <v>3.2207762290070496E-2</v>
      </c>
      <c r="L40" s="28">
        <v>5710</v>
      </c>
      <c r="M40" s="18">
        <v>5710</v>
      </c>
      <c r="N40" s="33">
        <v>0.96</v>
      </c>
      <c r="O40" s="33">
        <v>0.96</v>
      </c>
      <c r="P40" s="50">
        <f t="shared" ca="1" si="4"/>
        <v>0.50037528146109589</v>
      </c>
      <c r="Q40" s="50">
        <f t="shared" ca="1" si="5"/>
        <v>0.49638678284075383</v>
      </c>
      <c r="R40" s="29"/>
    </row>
    <row r="41" spans="1:18" x14ac:dyDescent="0.25">
      <c r="A41" s="137"/>
      <c r="B41" s="6"/>
      <c r="C41" s="28"/>
      <c r="D41" s="42"/>
      <c r="E41" s="42"/>
      <c r="F41" s="18"/>
      <c r="G41" s="18"/>
      <c r="H41" s="44"/>
      <c r="I41" s="52"/>
      <c r="J41" s="45"/>
      <c r="K41" s="28"/>
      <c r="L41" s="33"/>
      <c r="M41" s="47"/>
      <c r="N41" s="28"/>
      <c r="O41" s="28"/>
      <c r="P41" s="57"/>
      <c r="Q41" s="57"/>
      <c r="R41" s="2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workbookViewId="0">
      <selection activeCell="F11" sqref="F11:J13"/>
    </sheetView>
  </sheetViews>
  <sheetFormatPr defaultColWidth="8.85546875" defaultRowHeight="12.75" x14ac:dyDescent="0.25"/>
  <cols>
    <col min="1" max="16384" width="8.85546875" style="29"/>
  </cols>
  <sheetData>
    <row r="1" spans="1:18" x14ac:dyDescent="0.25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</row>
    <row r="2" spans="1:18" ht="38.25" x14ac:dyDescent="0.25">
      <c r="A2" s="81"/>
      <c r="B2" s="127"/>
      <c r="C2" s="84" t="s">
        <v>0</v>
      </c>
      <c r="D2" s="84" t="s">
        <v>1</v>
      </c>
      <c r="E2" s="84" t="s">
        <v>2</v>
      </c>
      <c r="F2" s="84" t="s">
        <v>3</v>
      </c>
      <c r="G2" s="85" t="s">
        <v>4</v>
      </c>
      <c r="H2" s="86"/>
      <c r="I2" s="86"/>
      <c r="J2" s="127"/>
      <c r="K2" s="127"/>
      <c r="L2" s="128"/>
      <c r="M2" s="127"/>
      <c r="N2" s="127"/>
      <c r="O2" s="127"/>
      <c r="P2" s="127"/>
      <c r="Q2" s="127"/>
      <c r="R2" s="81"/>
    </row>
    <row r="3" spans="1:18" x14ac:dyDescent="0.25">
      <c r="A3" s="81"/>
      <c r="B3" s="127"/>
      <c r="C3" s="88">
        <v>1</v>
      </c>
      <c r="D3" s="89">
        <v>1.742</v>
      </c>
      <c r="E3" s="89">
        <v>1.7130000000000001</v>
      </c>
      <c r="F3" s="90">
        <f>AVERAGE(D3:E3)-$H$17</f>
        <v>1.7275</v>
      </c>
      <c r="G3" s="91">
        <f t="shared" ref="G3:G8" si="0">_xlfn.STDEV.S(D3:E3)/AVERAGE(D3:E3)</f>
        <v>1.1870388801394976E-2</v>
      </c>
      <c r="H3" s="127"/>
      <c r="I3" s="127"/>
      <c r="J3" s="127"/>
      <c r="K3" s="127"/>
      <c r="L3" s="128"/>
      <c r="M3" s="127"/>
      <c r="N3" s="96"/>
      <c r="O3" s="96"/>
      <c r="P3" s="127"/>
      <c r="Q3" s="127"/>
      <c r="R3" s="81"/>
    </row>
    <row r="4" spans="1:18" x14ac:dyDescent="0.25">
      <c r="A4" s="81"/>
      <c r="B4" s="127"/>
      <c r="C4" s="88">
        <f>C3/2</f>
        <v>0.5</v>
      </c>
      <c r="D4" s="89">
        <v>1.141</v>
      </c>
      <c r="E4" s="89">
        <v>1.0860000000000001</v>
      </c>
      <c r="F4" s="90">
        <f t="shared" ref="F3:F8" si="1">AVERAGE(D4:E4)-$H$17</f>
        <v>1.1135000000000002</v>
      </c>
      <c r="G4" s="91">
        <f t="shared" si="0"/>
        <v>3.4926693278185955E-2</v>
      </c>
      <c r="H4" s="127"/>
      <c r="I4" s="127"/>
      <c r="J4" s="127"/>
      <c r="K4" s="127"/>
      <c r="L4" s="128"/>
      <c r="M4" s="127"/>
      <c r="N4" s="129"/>
      <c r="O4" s="127"/>
      <c r="P4" s="127"/>
      <c r="Q4" s="127"/>
      <c r="R4" s="81"/>
    </row>
    <row r="5" spans="1:18" x14ac:dyDescent="0.25">
      <c r="A5" s="81"/>
      <c r="B5" s="127"/>
      <c r="C5" s="88">
        <f>C4/2</f>
        <v>0.25</v>
      </c>
      <c r="D5" s="89">
        <v>0.61499999999999999</v>
      </c>
      <c r="E5" s="89">
        <v>0.59599999999999997</v>
      </c>
      <c r="F5" s="90">
        <f t="shared" si="1"/>
        <v>0.60549999999999993</v>
      </c>
      <c r="G5" s="91">
        <f t="shared" si="0"/>
        <v>2.2188321787852048E-2</v>
      </c>
      <c r="H5" s="127"/>
      <c r="I5" s="127"/>
      <c r="J5" s="127"/>
      <c r="K5" s="127"/>
      <c r="L5" s="128"/>
      <c r="M5" s="127"/>
      <c r="N5" s="127"/>
      <c r="O5" s="127"/>
      <c r="P5" s="127"/>
      <c r="Q5" s="127"/>
      <c r="R5" s="81"/>
    </row>
    <row r="6" spans="1:18" x14ac:dyDescent="0.25">
      <c r="A6" s="81"/>
      <c r="B6" s="127"/>
      <c r="C6" s="88">
        <f>C5/2</f>
        <v>0.125</v>
      </c>
      <c r="D6" s="89">
        <v>0.318</v>
      </c>
      <c r="E6" s="89">
        <v>0.311</v>
      </c>
      <c r="F6" s="90">
        <f t="shared" si="1"/>
        <v>0.3145</v>
      </c>
      <c r="G6" s="91">
        <f t="shared" si="0"/>
        <v>1.5738465717983582E-2</v>
      </c>
      <c r="H6" s="127"/>
      <c r="I6" s="127"/>
      <c r="J6" s="127"/>
      <c r="K6" s="127"/>
      <c r="L6" s="128"/>
      <c r="M6" s="127"/>
      <c r="N6" s="127"/>
      <c r="O6" s="127"/>
      <c r="P6" s="127"/>
      <c r="Q6" s="127"/>
      <c r="R6" s="81"/>
    </row>
    <row r="7" spans="1:18" x14ac:dyDescent="0.25">
      <c r="A7" s="81"/>
      <c r="B7" s="127"/>
      <c r="C7" s="88">
        <f>C6/2</f>
        <v>6.25E-2</v>
      </c>
      <c r="D7" s="89">
        <v>0.19800000000000001</v>
      </c>
      <c r="E7" s="89">
        <v>0.17699999999999999</v>
      </c>
      <c r="F7" s="90">
        <f t="shared" si="1"/>
        <v>0.1875</v>
      </c>
      <c r="G7" s="91">
        <f t="shared" si="0"/>
        <v>7.9195959492893389E-2</v>
      </c>
      <c r="H7" s="127"/>
      <c r="I7" s="127"/>
      <c r="J7" s="127"/>
      <c r="K7" s="127"/>
      <c r="L7" s="128"/>
      <c r="M7" s="127"/>
      <c r="N7" s="127"/>
      <c r="O7" s="127"/>
      <c r="P7" s="127"/>
      <c r="Q7" s="127"/>
      <c r="R7" s="81"/>
    </row>
    <row r="8" spans="1:18" x14ac:dyDescent="0.25">
      <c r="A8" s="81"/>
      <c r="B8" s="127"/>
      <c r="C8" s="88">
        <f>C7/2</f>
        <v>3.125E-2</v>
      </c>
      <c r="D8" s="89">
        <v>0.14399999999999999</v>
      </c>
      <c r="E8" s="89">
        <v>0.18</v>
      </c>
      <c r="F8" s="90">
        <f t="shared" si="1"/>
        <v>0.16199999999999998</v>
      </c>
      <c r="G8" s="91">
        <f t="shared" si="0"/>
        <v>0.15713484026367844</v>
      </c>
      <c r="H8" s="127"/>
      <c r="I8" s="127"/>
      <c r="J8" s="127"/>
      <c r="K8" s="127"/>
      <c r="L8" s="128"/>
      <c r="M8" s="127"/>
      <c r="N8" s="127"/>
      <c r="O8" s="127"/>
      <c r="P8" s="127"/>
      <c r="Q8" s="127"/>
      <c r="R8" s="81"/>
    </row>
    <row r="9" spans="1:18" x14ac:dyDescent="0.25">
      <c r="A9" s="81"/>
      <c r="B9" s="127"/>
      <c r="C9" s="129"/>
      <c r="D9" s="127"/>
      <c r="E9" s="127"/>
      <c r="F9" s="130"/>
      <c r="G9" s="131"/>
      <c r="H9" s="127"/>
      <c r="I9" s="127"/>
      <c r="J9" s="127"/>
      <c r="K9" s="127"/>
      <c r="L9" s="128"/>
      <c r="M9" s="127"/>
      <c r="N9" s="127"/>
      <c r="O9" s="127"/>
      <c r="P9" s="127"/>
      <c r="Q9" s="127"/>
      <c r="R9" s="81"/>
    </row>
    <row r="10" spans="1:18" x14ac:dyDescent="0.25">
      <c r="A10" s="81"/>
      <c r="B10" s="127"/>
      <c r="C10" s="127"/>
      <c r="D10" s="127"/>
      <c r="E10" s="127"/>
      <c r="F10" s="127"/>
      <c r="G10" s="127"/>
      <c r="H10" s="127"/>
      <c r="I10" s="127"/>
      <c r="J10" s="96"/>
      <c r="K10" s="97"/>
      <c r="L10" s="127"/>
      <c r="M10" s="96"/>
      <c r="N10" s="86"/>
      <c r="O10" s="127"/>
      <c r="P10" s="127"/>
      <c r="Q10" s="127"/>
      <c r="R10" s="81"/>
    </row>
    <row r="11" spans="1:18" x14ac:dyDescent="0.25">
      <c r="A11" s="81"/>
      <c r="B11" s="132"/>
      <c r="C11" s="127"/>
      <c r="D11" s="100"/>
      <c r="E11" s="127"/>
      <c r="F11" s="134"/>
      <c r="G11" s="150"/>
      <c r="H11" s="151"/>
      <c r="I11" s="152"/>
      <c r="J11" s="152"/>
      <c r="K11" s="103"/>
      <c r="L11" s="104"/>
      <c r="M11" s="129"/>
      <c r="N11" s="138"/>
      <c r="O11" s="127"/>
      <c r="P11" s="127"/>
      <c r="Q11" s="127"/>
      <c r="R11" s="81"/>
    </row>
    <row r="12" spans="1:18" x14ac:dyDescent="0.25">
      <c r="A12" s="81"/>
      <c r="B12" s="132"/>
      <c r="C12" s="127"/>
      <c r="D12" s="127"/>
      <c r="E12" s="127"/>
      <c r="F12" s="134"/>
      <c r="G12" s="153"/>
      <c r="H12" s="154" t="s">
        <v>40</v>
      </c>
      <c r="I12" s="134">
        <v>0.04</v>
      </c>
      <c r="J12" s="152"/>
      <c r="K12" s="107"/>
      <c r="L12" s="108"/>
      <c r="M12" s="86"/>
      <c r="N12" s="104"/>
      <c r="O12" s="86"/>
      <c r="P12" s="139"/>
      <c r="Q12" s="139"/>
      <c r="R12" s="81"/>
    </row>
    <row r="13" spans="1:18" x14ac:dyDescent="0.25">
      <c r="A13" s="81"/>
      <c r="B13" s="132"/>
      <c r="C13" s="127"/>
      <c r="D13" s="127"/>
      <c r="E13" s="127"/>
      <c r="F13" s="134"/>
      <c r="G13" s="150"/>
      <c r="H13" s="151"/>
      <c r="I13" s="151"/>
      <c r="J13" s="152"/>
      <c r="K13" s="107"/>
      <c r="L13" s="108"/>
      <c r="M13" s="86"/>
      <c r="N13" s="104"/>
      <c r="O13" s="86"/>
      <c r="P13" s="139"/>
      <c r="Q13" s="139"/>
      <c r="R13" s="81"/>
    </row>
    <row r="14" spans="1:18" x14ac:dyDescent="0.25">
      <c r="A14" s="81"/>
      <c r="B14" s="132"/>
      <c r="C14" s="127"/>
      <c r="D14" s="127"/>
      <c r="E14" s="127"/>
      <c r="F14" s="127"/>
      <c r="G14" s="106"/>
      <c r="H14" s="101"/>
      <c r="I14" s="101"/>
      <c r="J14" s="102"/>
      <c r="K14" s="107"/>
      <c r="L14" s="108"/>
      <c r="M14" s="86"/>
      <c r="N14" s="104"/>
      <c r="O14" s="86"/>
      <c r="P14" s="139"/>
      <c r="Q14" s="139"/>
      <c r="R14" s="81"/>
    </row>
    <row r="15" spans="1:18" x14ac:dyDescent="0.25">
      <c r="A15" s="81"/>
      <c r="B15" s="132"/>
      <c r="C15" s="111"/>
      <c r="D15" s="111"/>
      <c r="E15" s="127"/>
      <c r="F15" s="127"/>
      <c r="G15" s="127"/>
      <c r="H15" s="127"/>
      <c r="I15" s="127"/>
      <c r="J15" s="127"/>
      <c r="K15" s="107"/>
      <c r="L15" s="108"/>
      <c r="M15" s="86"/>
      <c r="N15" s="104"/>
      <c r="O15" s="86"/>
      <c r="P15" s="139"/>
      <c r="Q15" s="139"/>
      <c r="R15" s="81"/>
    </row>
    <row r="16" spans="1:18" ht="51" x14ac:dyDescent="0.25">
      <c r="A16" s="81"/>
      <c r="B16" s="84" t="s">
        <v>5</v>
      </c>
      <c r="C16" s="84" t="s">
        <v>6</v>
      </c>
      <c r="D16" s="84" t="s">
        <v>7</v>
      </c>
      <c r="E16" s="84" t="s">
        <v>8</v>
      </c>
      <c r="F16" s="84" t="s">
        <v>9</v>
      </c>
      <c r="G16" s="84" t="s">
        <v>10</v>
      </c>
      <c r="H16" s="84" t="s">
        <v>11</v>
      </c>
      <c r="I16" s="84" t="s">
        <v>67</v>
      </c>
      <c r="J16" s="84" t="s">
        <v>67</v>
      </c>
      <c r="K16" s="84" t="s">
        <v>23</v>
      </c>
      <c r="L16" s="114" t="s">
        <v>14</v>
      </c>
      <c r="M16" s="114" t="s">
        <v>14</v>
      </c>
      <c r="N16" s="84" t="s">
        <v>15</v>
      </c>
      <c r="O16" s="84" t="s">
        <v>15</v>
      </c>
      <c r="P16" s="84" t="s">
        <v>16</v>
      </c>
      <c r="Q16" s="84" t="s">
        <v>16</v>
      </c>
      <c r="R16" s="81"/>
    </row>
    <row r="17" spans="1:18" x14ac:dyDescent="0.25">
      <c r="A17" s="81"/>
      <c r="B17" s="115"/>
      <c r="C17" s="115"/>
      <c r="D17" s="89"/>
      <c r="E17" s="116"/>
      <c r="F17" s="89"/>
      <c r="G17" s="89"/>
      <c r="H17" s="118"/>
      <c r="I17" s="119"/>
      <c r="J17" s="89"/>
      <c r="K17" s="119"/>
      <c r="L17" s="115"/>
      <c r="M17" s="89"/>
      <c r="N17" s="89"/>
      <c r="O17" s="89"/>
      <c r="P17" s="120"/>
      <c r="Q17" s="120"/>
      <c r="R17" s="81"/>
    </row>
    <row r="18" spans="1:18" ht="25.5" x14ac:dyDescent="0.25">
      <c r="A18" s="81"/>
      <c r="B18" s="115">
        <v>1</v>
      </c>
      <c r="C18" s="115" t="s">
        <v>36</v>
      </c>
      <c r="D18" s="116" t="s">
        <v>18</v>
      </c>
      <c r="E18" s="116">
        <v>10000</v>
      </c>
      <c r="F18" s="89">
        <v>0.184</v>
      </c>
      <c r="G18" s="89">
        <v>0.16500000000000001</v>
      </c>
      <c r="H18" s="140">
        <f ca="1">E18*(F18-$J$34)/$I$34/1000</f>
        <v>0</v>
      </c>
      <c r="I18" s="122">
        <f ca="1">E18*(G18-$J$34)/$I$34/1000</f>
        <v>0.59808612440191389</v>
      </c>
      <c r="J18" s="141">
        <f ca="1">AVERAGE(H18:I18)</f>
        <v>0.64354066985645941</v>
      </c>
      <c r="K18" s="123">
        <f ca="1">J18*_xlfn.STDEV.S(H18:I18)/AVERAGE(H18:I18)</f>
        <v>6.428243465332252E-2</v>
      </c>
      <c r="L18" s="115">
        <v>959</v>
      </c>
      <c r="M18" s="89">
        <v>815</v>
      </c>
      <c r="N18" s="91">
        <v>0.87</v>
      </c>
      <c r="O18" s="91">
        <v>0.85</v>
      </c>
      <c r="P18" s="124">
        <f ca="1">1000*I18/AVERAGE(L18)</f>
        <v>0.6236560212741542</v>
      </c>
      <c r="Q18" s="124">
        <f ca="1">1000*J18/AVERAGE(M18)</f>
        <v>0.78962045381160662</v>
      </c>
      <c r="R18" s="81"/>
    </row>
    <row r="19" spans="1:18" ht="25.5" x14ac:dyDescent="0.25">
      <c r="A19" s="81"/>
      <c r="B19" s="115">
        <v>2</v>
      </c>
      <c r="C19" s="115" t="s">
        <v>36</v>
      </c>
      <c r="D19" s="116" t="s">
        <v>18</v>
      </c>
      <c r="E19" s="116">
        <v>10000</v>
      </c>
      <c r="F19" s="89">
        <v>0.38800000000000001</v>
      </c>
      <c r="G19" s="89">
        <v>0.42499999999999999</v>
      </c>
      <c r="H19" s="140">
        <f ca="1">E19*(F19-$J$34)/$I$34/1000</f>
        <v>0</v>
      </c>
      <c r="I19" s="122">
        <f ca="1">E19*(G19-$J$34)/$I$34/1000</f>
        <v>0</v>
      </c>
      <c r="J19" s="141">
        <f ca="1">AVERAGE(H19:I19)</f>
        <v>0</v>
      </c>
      <c r="K19" s="123">
        <f ca="1">J19*_xlfn.STDEV.S(H19:I19)/AVERAGE(H19:I19)</f>
        <v>0</v>
      </c>
      <c r="L19" s="115">
        <v>2380</v>
      </c>
      <c r="M19" s="89">
        <v>2160</v>
      </c>
      <c r="N19" s="91">
        <v>0.94</v>
      </c>
      <c r="O19" s="91">
        <v>0.92</v>
      </c>
      <c r="P19" s="124">
        <f t="shared" ref="P19:P40" ca="1" si="2">1000*I19/AVERAGE(L19:M19)</f>
        <v>0.81150011592858806</v>
      </c>
      <c r="Q19" s="124">
        <f t="shared" ref="Q19:Q40" ca="1" si="3">1000*J19/AVERAGE(M19)</f>
        <v>0.81184653553074615</v>
      </c>
      <c r="R19" s="81"/>
    </row>
    <row r="20" spans="1:18" ht="25.5" x14ac:dyDescent="0.25">
      <c r="A20" s="81"/>
      <c r="B20" s="115">
        <v>3</v>
      </c>
      <c r="C20" s="115" t="s">
        <v>36</v>
      </c>
      <c r="D20" s="116" t="s">
        <v>18</v>
      </c>
      <c r="E20" s="116">
        <v>10000</v>
      </c>
      <c r="F20" s="89">
        <v>0.64500000000000002</v>
      </c>
      <c r="G20" s="89">
        <v>0.63</v>
      </c>
      <c r="H20" s="140">
        <f t="shared" ref="H20:H40" ca="1" si="4">E20*(F20-$J$34)/$I$34/1000</f>
        <v>2.8947368421052633</v>
      </c>
      <c r="I20" s="122">
        <f t="shared" ref="I19:I40" ca="1" si="5">E20*(G20-$J$34)/$I$34/1000</f>
        <v>2.8229665071770338</v>
      </c>
      <c r="J20" s="141">
        <f ca="1">AVERAGE(H20:I20)</f>
        <v>2.8588516746411488</v>
      </c>
      <c r="K20" s="123">
        <f t="shared" ref="K19:K40" ca="1" si="6">J20*_xlfn.STDEV.S(H20:I20)/AVERAGE(H20:I20)</f>
        <v>5.0749290515780802E-2</v>
      </c>
      <c r="L20" s="115">
        <v>4460</v>
      </c>
      <c r="M20" s="89">
        <v>4710</v>
      </c>
      <c r="N20" s="91">
        <v>0.93</v>
      </c>
      <c r="O20" s="91">
        <v>0.92</v>
      </c>
      <c r="P20" s="124">
        <f t="shared" ca="1" si="2"/>
        <v>0.61569607572018181</v>
      </c>
      <c r="Q20" s="124">
        <f t="shared" ca="1" si="3"/>
        <v>0.60697487784313142</v>
      </c>
      <c r="R20" s="81"/>
    </row>
    <row r="21" spans="1:18" ht="25.5" x14ac:dyDescent="0.25">
      <c r="A21" s="81"/>
      <c r="B21" s="115">
        <v>4</v>
      </c>
      <c r="C21" s="115" t="s">
        <v>36</v>
      </c>
      <c r="D21" s="116" t="s">
        <v>18</v>
      </c>
      <c r="E21" s="116">
        <v>10000</v>
      </c>
      <c r="F21" s="89">
        <v>0.93799999999999994</v>
      </c>
      <c r="G21" s="89">
        <v>0.95699999999999996</v>
      </c>
      <c r="H21" s="140">
        <f t="shared" ca="1" si="4"/>
        <v>4.2966507177033497</v>
      </c>
      <c r="I21" s="122">
        <f t="shared" ca="1" si="5"/>
        <v>4.3875598086124397</v>
      </c>
      <c r="J21" s="141">
        <f ca="1">AVERAGE(H21:I21)</f>
        <v>4.3421052631578947</v>
      </c>
      <c r="K21" s="123">
        <f t="shared" ca="1" si="6"/>
        <v>6.4282434653321813E-2</v>
      </c>
      <c r="L21" s="89">
        <v>5880</v>
      </c>
      <c r="M21" s="89">
        <v>6730</v>
      </c>
      <c r="N21" s="91">
        <v>0.95</v>
      </c>
      <c r="O21" s="91">
        <v>0.97</v>
      </c>
      <c r="P21" s="124">
        <f t="shared" ca="1" si="2"/>
        <v>0.69588577456184619</v>
      </c>
      <c r="Q21" s="124">
        <f t="shared" ca="1" si="3"/>
        <v>0.64518651755689371</v>
      </c>
      <c r="R21" s="81"/>
    </row>
    <row r="22" spans="1:18" ht="25.5" x14ac:dyDescent="0.25">
      <c r="A22" s="81"/>
      <c r="B22" s="115">
        <v>6</v>
      </c>
      <c r="C22" s="115" t="s">
        <v>36</v>
      </c>
      <c r="D22" s="116" t="s">
        <v>18</v>
      </c>
      <c r="E22" s="116">
        <v>10000</v>
      </c>
      <c r="F22" s="89">
        <v>1.097</v>
      </c>
      <c r="G22" s="89">
        <v>1.139</v>
      </c>
      <c r="H22" s="140">
        <f t="shared" ca="1" si="4"/>
        <v>5.0574162679425845</v>
      </c>
      <c r="I22" s="122">
        <f t="shared" ca="1" si="5"/>
        <v>5.258373205741627</v>
      </c>
      <c r="J22" s="141">
        <f ca="1">AVERAGE(H22:I22)</f>
        <v>5.1578947368421062</v>
      </c>
      <c r="K22" s="123">
        <f t="shared" ca="1" si="6"/>
        <v>0.14209801344418624</v>
      </c>
      <c r="L22" s="115">
        <v>5940</v>
      </c>
      <c r="M22" s="89">
        <v>6080</v>
      </c>
      <c r="N22" s="91">
        <v>0.9</v>
      </c>
      <c r="O22" s="91">
        <v>0.89</v>
      </c>
      <c r="P22" s="124">
        <f ca="1">1000*I22/AVERAGE(L22:M22)</f>
        <v>0.87493730544785808</v>
      </c>
      <c r="Q22" s="124">
        <f t="shared" ca="1" si="3"/>
        <v>0.84833795013850422</v>
      </c>
      <c r="R22" s="81"/>
    </row>
    <row r="23" spans="1:18" x14ac:dyDescent="0.25">
      <c r="A23" s="81"/>
      <c r="B23" s="115"/>
      <c r="C23" s="89"/>
      <c r="D23" s="89"/>
      <c r="E23" s="89"/>
      <c r="F23" s="89"/>
      <c r="G23" s="89"/>
      <c r="H23" s="140"/>
      <c r="I23" s="122"/>
      <c r="J23" s="141"/>
      <c r="K23" s="123"/>
      <c r="L23" s="89"/>
      <c r="M23" s="89"/>
      <c r="N23" s="89"/>
      <c r="O23" s="89"/>
      <c r="P23" s="124"/>
      <c r="Q23" s="124"/>
      <c r="R23" s="81"/>
    </row>
    <row r="24" spans="1:18" ht="25.5" x14ac:dyDescent="0.25">
      <c r="A24" s="81"/>
      <c r="B24" s="115">
        <v>1</v>
      </c>
      <c r="C24" s="115" t="s">
        <v>37</v>
      </c>
      <c r="D24" s="116" t="s">
        <v>18</v>
      </c>
      <c r="E24" s="116">
        <v>10000</v>
      </c>
      <c r="F24" s="89">
        <v>0.20100000000000001</v>
      </c>
      <c r="G24" s="89">
        <v>0.188</v>
      </c>
      <c r="H24" s="140">
        <f t="shared" ca="1" si="4"/>
        <v>0.77033492822966509</v>
      </c>
      <c r="I24" s="122">
        <f t="shared" ca="1" si="5"/>
        <v>0.70813397129186606</v>
      </c>
      <c r="J24" s="141">
        <f ca="1">AVERAGE(H24:I24)</f>
        <v>0.73923444976076558</v>
      </c>
      <c r="K24" s="123">
        <f t="shared" ca="1" si="6"/>
        <v>4.3982718447010127E-2</v>
      </c>
      <c r="L24" s="115">
        <v>615</v>
      </c>
      <c r="M24" s="89">
        <v>674</v>
      </c>
      <c r="N24" s="91">
        <v>0.87</v>
      </c>
      <c r="O24" s="91">
        <v>0.89</v>
      </c>
      <c r="P24" s="124">
        <f t="shared" ca="1" si="2"/>
        <v>1.0987338577065415</v>
      </c>
      <c r="Q24" s="124">
        <f t="shared" ca="1" si="3"/>
        <v>1.0967870174492069</v>
      </c>
      <c r="R24" s="81"/>
    </row>
    <row r="25" spans="1:18" ht="25.5" x14ac:dyDescent="0.25">
      <c r="A25" s="81"/>
      <c r="B25" s="115">
        <v>2</v>
      </c>
      <c r="C25" s="115" t="s">
        <v>37</v>
      </c>
      <c r="D25" s="116" t="s">
        <v>18</v>
      </c>
      <c r="E25" s="116">
        <v>10000</v>
      </c>
      <c r="F25" s="89">
        <v>0.30299999999999999</v>
      </c>
      <c r="G25" s="89">
        <v>0.28999999999999998</v>
      </c>
      <c r="H25" s="140">
        <f t="shared" ca="1" si="4"/>
        <v>1.2583732057416268</v>
      </c>
      <c r="I25" s="122">
        <f t="shared" ca="1" si="5"/>
        <v>1.1961722488038276</v>
      </c>
      <c r="J25" s="141">
        <f ca="1">AVERAGE(H25:I25)</f>
        <v>1.2272727272727271</v>
      </c>
      <c r="K25" s="123">
        <f t="shared" ca="1" si="6"/>
        <v>4.3982718447010287E-2</v>
      </c>
      <c r="L25" s="115">
        <v>2050</v>
      </c>
      <c r="M25" s="125">
        <v>2360</v>
      </c>
      <c r="N25" s="91">
        <v>0.9</v>
      </c>
      <c r="O25" s="91">
        <v>0.91</v>
      </c>
      <c r="P25" s="124">
        <f t="shared" ca="1" si="2"/>
        <v>0.5424817454892642</v>
      </c>
      <c r="Q25" s="124">
        <f t="shared" ca="1" si="3"/>
        <v>0.52003081664098605</v>
      </c>
      <c r="R25" s="81"/>
    </row>
    <row r="26" spans="1:18" ht="25.5" x14ac:dyDescent="0.25">
      <c r="A26" s="81"/>
      <c r="B26" s="115">
        <v>3</v>
      </c>
      <c r="C26" s="115" t="s">
        <v>37</v>
      </c>
      <c r="D26" s="116" t="s">
        <v>18</v>
      </c>
      <c r="E26" s="116">
        <v>10000</v>
      </c>
      <c r="F26" s="89">
        <v>0.504</v>
      </c>
      <c r="G26" s="89">
        <v>0.47299999999999998</v>
      </c>
      <c r="H26" s="140">
        <f t="shared" ca="1" si="4"/>
        <v>2.2200956937799048</v>
      </c>
      <c r="I26" s="122">
        <f t="shared" ca="1" si="5"/>
        <v>2.0717703349282295</v>
      </c>
      <c r="J26" s="141">
        <f ca="1">AVERAGE(H26:I26)</f>
        <v>2.1459330143540671</v>
      </c>
      <c r="K26" s="123">
        <f t="shared" ca="1" si="6"/>
        <v>0.10488186706594771</v>
      </c>
      <c r="L26" s="115">
        <v>3780</v>
      </c>
      <c r="M26" s="89">
        <v>3820</v>
      </c>
      <c r="N26" s="91">
        <v>0.94</v>
      </c>
      <c r="O26" s="91">
        <v>0.9</v>
      </c>
      <c r="P26" s="124">
        <f t="shared" ca="1" si="2"/>
        <v>0.5452027197179552</v>
      </c>
      <c r="Q26" s="124">
        <f t="shared" ca="1" si="3"/>
        <v>0.56176256920263534</v>
      </c>
      <c r="R26" s="81"/>
    </row>
    <row r="27" spans="1:18" ht="25.5" x14ac:dyDescent="0.25">
      <c r="A27" s="81"/>
      <c r="B27" s="115">
        <v>4</v>
      </c>
      <c r="C27" s="115" t="s">
        <v>37</v>
      </c>
      <c r="D27" s="116" t="s">
        <v>18</v>
      </c>
      <c r="E27" s="116">
        <v>10000</v>
      </c>
      <c r="F27" s="89">
        <v>0.93100000000000005</v>
      </c>
      <c r="G27" s="89">
        <v>0.83899999999999997</v>
      </c>
      <c r="H27" s="140">
        <f t="shared" ca="1" si="4"/>
        <v>4.2631578947368425</v>
      </c>
      <c r="I27" s="122">
        <f t="shared" ca="1" si="5"/>
        <v>3.8229665071770333</v>
      </c>
      <c r="J27" s="141">
        <f ca="1">AVERAGE(H27:I27)</f>
        <v>4.0430622009569381</v>
      </c>
      <c r="K27" s="123">
        <f t="shared" ca="1" si="6"/>
        <v>0.3112623151634567</v>
      </c>
      <c r="L27" s="89">
        <v>5400</v>
      </c>
      <c r="M27" s="89">
        <v>4920</v>
      </c>
      <c r="N27" s="91">
        <v>0.93</v>
      </c>
      <c r="O27" s="91">
        <v>0.91</v>
      </c>
      <c r="P27" s="124">
        <f t="shared" ca="1" si="2"/>
        <v>0.74088498201105291</v>
      </c>
      <c r="Q27" s="124">
        <f t="shared" ca="1" si="3"/>
        <v>0.82176060995059719</v>
      </c>
      <c r="R27" s="81"/>
    </row>
    <row r="28" spans="1:18" ht="25.5" x14ac:dyDescent="0.25">
      <c r="A28" s="81"/>
      <c r="B28" s="115">
        <v>6</v>
      </c>
      <c r="C28" s="115" t="s">
        <v>37</v>
      </c>
      <c r="D28" s="116" t="s">
        <v>18</v>
      </c>
      <c r="E28" s="116">
        <v>10000</v>
      </c>
      <c r="F28" s="89">
        <v>1.282</v>
      </c>
      <c r="G28" s="89">
        <v>1.458</v>
      </c>
      <c r="H28" s="140">
        <f t="shared" ca="1" si="4"/>
        <v>5.9425837320574164</v>
      </c>
      <c r="I28" s="122">
        <f t="shared" ca="1" si="5"/>
        <v>6.7846889952153111</v>
      </c>
      <c r="J28" s="141">
        <f ca="1">AVERAGE(H28:I28)</f>
        <v>6.3636363636363633</v>
      </c>
      <c r="K28" s="123">
        <f t="shared" ca="1" si="6"/>
        <v>0.59545834205182946</v>
      </c>
      <c r="L28" s="115">
        <v>5670</v>
      </c>
      <c r="M28" s="89">
        <v>5440</v>
      </c>
      <c r="N28" s="91">
        <v>0.93</v>
      </c>
      <c r="O28" s="91">
        <v>0.88</v>
      </c>
      <c r="P28" s="124">
        <f t="shared" ca="1" si="2"/>
        <v>1.2213661557543316</v>
      </c>
      <c r="Q28" s="124">
        <f t="shared" ca="1" si="3"/>
        <v>1.1697860962566844</v>
      </c>
      <c r="R28" s="81"/>
    </row>
    <row r="29" spans="1:18" x14ac:dyDescent="0.25">
      <c r="A29" s="81"/>
      <c r="B29" s="115"/>
      <c r="C29" s="89"/>
      <c r="D29" s="89"/>
      <c r="E29" s="89"/>
      <c r="F29" s="89"/>
      <c r="G29" s="89"/>
      <c r="H29" s="140"/>
      <c r="I29" s="122"/>
      <c r="J29" s="141"/>
      <c r="K29" s="123"/>
      <c r="L29" s="89"/>
      <c r="M29" s="89"/>
      <c r="N29" s="89"/>
      <c r="O29" s="89"/>
      <c r="P29" s="124"/>
      <c r="Q29" s="124"/>
      <c r="R29" s="81"/>
    </row>
    <row r="30" spans="1:18" ht="25.5" x14ac:dyDescent="0.25">
      <c r="A30" s="81"/>
      <c r="B30" s="115">
        <v>1</v>
      </c>
      <c r="C30" s="115" t="s">
        <v>38</v>
      </c>
      <c r="D30" s="116" t="s">
        <v>18</v>
      </c>
      <c r="E30" s="116">
        <v>10000</v>
      </c>
      <c r="F30" s="89">
        <v>0.13600000000000001</v>
      </c>
      <c r="G30" s="89">
        <v>0.14399999999999999</v>
      </c>
      <c r="H30" s="140">
        <f t="shared" ca="1" si="4"/>
        <v>0.45933014354066992</v>
      </c>
      <c r="I30" s="122">
        <f t="shared" ca="1" si="5"/>
        <v>0.49760765550239228</v>
      </c>
      <c r="J30" s="141">
        <f ca="1">AVERAGE(H30:I30)</f>
        <v>0.4784688995215311</v>
      </c>
      <c r="K30" s="123">
        <f t="shared" ca="1" si="6"/>
        <v>2.7066288275083065E-2</v>
      </c>
      <c r="L30" s="115">
        <v>1060</v>
      </c>
      <c r="M30" s="89">
        <v>933</v>
      </c>
      <c r="N30" s="91">
        <v>0.93</v>
      </c>
      <c r="O30" s="91">
        <v>0.89</v>
      </c>
      <c r="P30" s="124">
        <f t="shared" ca="1" si="2"/>
        <v>0.49935539940029328</v>
      </c>
      <c r="Q30" s="124">
        <f t="shared" ca="1" si="3"/>
        <v>0.51282840248824346</v>
      </c>
      <c r="R30" s="81"/>
    </row>
    <row r="31" spans="1:18" ht="25.5" x14ac:dyDescent="0.25">
      <c r="A31" s="81"/>
      <c r="B31" s="115">
        <v>2</v>
      </c>
      <c r="C31" s="115" t="s">
        <v>38</v>
      </c>
      <c r="D31" s="116" t="s">
        <v>18</v>
      </c>
      <c r="E31" s="116">
        <v>10000</v>
      </c>
      <c r="F31" s="89">
        <v>0.185</v>
      </c>
      <c r="G31" s="89">
        <v>0.20300000000000001</v>
      </c>
      <c r="H31" s="140">
        <f t="shared" ca="1" si="4"/>
        <v>0.69377990430622016</v>
      </c>
      <c r="I31" s="122">
        <f t="shared" ca="1" si="5"/>
        <v>0.77990430622009566</v>
      </c>
      <c r="J31" s="141">
        <f ca="1">AVERAGE(H31:I31)</f>
        <v>0.73684210526315796</v>
      </c>
      <c r="K31" s="123">
        <f t="shared" ca="1" si="6"/>
        <v>6.0899148618937034E-2</v>
      </c>
      <c r="L31" s="115">
        <v>2030</v>
      </c>
      <c r="M31" s="89">
        <v>2300</v>
      </c>
      <c r="N31" s="91">
        <v>0.92</v>
      </c>
      <c r="O31" s="91">
        <v>0.94</v>
      </c>
      <c r="P31" s="124">
        <f t="shared" ca="1" si="2"/>
        <v>0.36023293589842759</v>
      </c>
      <c r="Q31" s="124">
        <f t="shared" ca="1" si="3"/>
        <v>0.32036613272311215</v>
      </c>
      <c r="R31" s="81"/>
    </row>
    <row r="32" spans="1:18" ht="25.5" x14ac:dyDescent="0.25">
      <c r="A32" s="81"/>
      <c r="B32" s="115">
        <v>3</v>
      </c>
      <c r="C32" s="115" t="s">
        <v>38</v>
      </c>
      <c r="D32" s="116" t="s">
        <v>18</v>
      </c>
      <c r="E32" s="116">
        <v>10000</v>
      </c>
      <c r="F32" s="89">
        <v>0.246</v>
      </c>
      <c r="G32" s="89">
        <v>0.245</v>
      </c>
      <c r="H32" s="140">
        <f t="shared" ca="1" si="4"/>
        <v>0.9856459330143541</v>
      </c>
      <c r="I32" s="122">
        <f t="shared" ca="1" si="5"/>
        <v>0.98086124401913877</v>
      </c>
      <c r="J32" s="141">
        <f ca="1">AVERAGE(H32:I32)</f>
        <v>0.98325358851674638</v>
      </c>
      <c r="K32" s="123">
        <f t="shared" ca="1" si="6"/>
        <v>3.3832860343854126E-3</v>
      </c>
      <c r="L32" s="115">
        <v>3250</v>
      </c>
      <c r="M32" s="89">
        <v>2970</v>
      </c>
      <c r="N32" s="91">
        <v>0.96</v>
      </c>
      <c r="O32" s="91">
        <v>0.94</v>
      </c>
      <c r="P32" s="124">
        <f t="shared" ca="1" si="2"/>
        <v>0.3153894675302697</v>
      </c>
      <c r="Q32" s="124">
        <f t="shared" ca="1" si="3"/>
        <v>0.33106181431540282</v>
      </c>
      <c r="R32" s="81"/>
    </row>
    <row r="33" spans="1:18" ht="25.5" x14ac:dyDescent="0.25">
      <c r="A33" s="81"/>
      <c r="B33" s="115">
        <v>4</v>
      </c>
      <c r="C33" s="115" t="s">
        <v>38</v>
      </c>
      <c r="D33" s="116" t="s">
        <v>18</v>
      </c>
      <c r="E33" s="116">
        <v>10000</v>
      </c>
      <c r="F33" s="89">
        <v>0.316</v>
      </c>
      <c r="G33" s="89">
        <v>0.32100000000000001</v>
      </c>
      <c r="H33" s="140">
        <f t="shared" ca="1" si="4"/>
        <v>1.3205741626794261</v>
      </c>
      <c r="I33" s="122">
        <f t="shared" ca="1" si="5"/>
        <v>1.3444976076555026</v>
      </c>
      <c r="J33" s="141">
        <f ca="1">AVERAGE(H33:I33)</f>
        <v>1.3325358851674642</v>
      </c>
      <c r="K33" s="123">
        <f t="shared" ca="1" si="6"/>
        <v>1.6916430171926983E-2</v>
      </c>
      <c r="L33" s="115">
        <v>4670</v>
      </c>
      <c r="M33" s="89">
        <v>5130</v>
      </c>
      <c r="N33" s="91">
        <v>0.94</v>
      </c>
      <c r="O33" s="91">
        <v>0.94</v>
      </c>
      <c r="P33" s="124">
        <f t="shared" ca="1" si="2"/>
        <v>0.27438726686846993</v>
      </c>
      <c r="Q33" s="124">
        <f t="shared" ca="1" si="3"/>
        <v>0.25975358385330682</v>
      </c>
      <c r="R33" s="81"/>
    </row>
    <row r="34" spans="1:18" ht="25.5" x14ac:dyDescent="0.25">
      <c r="A34" s="81"/>
      <c r="B34" s="115">
        <v>6</v>
      </c>
      <c r="C34" s="115" t="s">
        <v>38</v>
      </c>
      <c r="D34" s="116" t="s">
        <v>18</v>
      </c>
      <c r="E34" s="116">
        <v>10000</v>
      </c>
      <c r="F34" s="89">
        <v>0.33600000000000002</v>
      </c>
      <c r="G34" s="89">
        <v>0.36499999999999999</v>
      </c>
      <c r="H34" s="140">
        <f t="shared" ca="1" si="4"/>
        <v>1.4162679425837323</v>
      </c>
      <c r="I34" s="122">
        <f t="shared" ca="1" si="5"/>
        <v>1.5550239234449761</v>
      </c>
      <c r="J34" s="141">
        <f ca="1">AVERAGE(H34:I34)</f>
        <v>1.4856459330143541</v>
      </c>
      <c r="K34" s="123">
        <f t="shared" ca="1" si="6"/>
        <v>9.811529499717625E-2</v>
      </c>
      <c r="L34" s="115">
        <v>5000</v>
      </c>
      <c r="M34" s="89">
        <v>5230</v>
      </c>
      <c r="N34" s="91">
        <v>0.89</v>
      </c>
      <c r="O34" s="91">
        <v>0.91</v>
      </c>
      <c r="P34" s="124">
        <f t="shared" ca="1" si="2"/>
        <v>0.30401249725219476</v>
      </c>
      <c r="Q34" s="124">
        <f t="shared" ca="1" si="3"/>
        <v>0.28406231988802183</v>
      </c>
      <c r="R34" s="81"/>
    </row>
    <row r="35" spans="1:18" x14ac:dyDescent="0.25">
      <c r="A35" s="81"/>
      <c r="B35" s="115"/>
      <c r="C35" s="115"/>
      <c r="D35" s="116"/>
      <c r="E35" s="116"/>
      <c r="F35" s="89"/>
      <c r="G35" s="89"/>
      <c r="H35" s="140"/>
      <c r="I35" s="122"/>
      <c r="J35" s="141"/>
      <c r="K35" s="123"/>
      <c r="L35" s="115"/>
      <c r="M35" s="89"/>
      <c r="N35" s="91"/>
      <c r="O35" s="91"/>
      <c r="P35" s="124"/>
      <c r="Q35" s="124"/>
      <c r="R35" s="81"/>
    </row>
    <row r="36" spans="1:18" ht="25.5" x14ac:dyDescent="0.25">
      <c r="A36" s="81"/>
      <c r="B36" s="115">
        <v>1</v>
      </c>
      <c r="C36" s="115" t="s">
        <v>39</v>
      </c>
      <c r="D36" s="116" t="s">
        <v>18</v>
      </c>
      <c r="E36" s="116">
        <v>10000</v>
      </c>
      <c r="F36" s="89">
        <v>0.22600000000000001</v>
      </c>
      <c r="G36" s="89">
        <v>0.247</v>
      </c>
      <c r="H36" s="140">
        <f t="shared" ca="1" si="4"/>
        <v>0.88995215311004794</v>
      </c>
      <c r="I36" s="122">
        <f t="shared" ca="1" si="5"/>
        <v>0.99043062200956944</v>
      </c>
      <c r="J36" s="141">
        <f ca="1">AVERAGE(H36:I36)</f>
        <v>0.94019138755980869</v>
      </c>
      <c r="K36" s="123">
        <f t="shared" ca="1" si="6"/>
        <v>7.1049006722093272E-2</v>
      </c>
      <c r="L36" s="115">
        <v>692</v>
      </c>
      <c r="M36" s="89">
        <v>674</v>
      </c>
      <c r="N36" s="91">
        <v>0.88</v>
      </c>
      <c r="O36" s="91">
        <v>0.89</v>
      </c>
      <c r="P36" s="124">
        <f t="shared" ca="1" si="2"/>
        <v>1.4501180410096186</v>
      </c>
      <c r="Q36" s="124">
        <f t="shared" ca="1" si="3"/>
        <v>1.3949427115130693</v>
      </c>
      <c r="R36" s="81"/>
    </row>
    <row r="37" spans="1:18" ht="25.5" x14ac:dyDescent="0.25">
      <c r="A37" s="81"/>
      <c r="B37" s="115">
        <v>2</v>
      </c>
      <c r="C37" s="115" t="s">
        <v>39</v>
      </c>
      <c r="D37" s="116" t="s">
        <v>18</v>
      </c>
      <c r="E37" s="116">
        <v>10000</v>
      </c>
      <c r="F37" s="89">
        <v>0.32900000000000001</v>
      </c>
      <c r="G37" s="89">
        <v>0.32400000000000001</v>
      </c>
      <c r="H37" s="140">
        <f t="shared" ca="1" si="4"/>
        <v>1.3827751196172253</v>
      </c>
      <c r="I37" s="122">
        <f t="shared" ca="1" si="5"/>
        <v>1.3588516746411488</v>
      </c>
      <c r="J37" s="141">
        <f ca="1">AVERAGE(H37:I37)</f>
        <v>1.3708133971291869</v>
      </c>
      <c r="K37" s="123">
        <f t="shared" ca="1" si="6"/>
        <v>1.6916430171926983E-2</v>
      </c>
      <c r="L37" s="115">
        <v>1730</v>
      </c>
      <c r="M37" s="89">
        <v>1870</v>
      </c>
      <c r="N37" s="91">
        <v>0.94</v>
      </c>
      <c r="O37" s="91">
        <v>0.91</v>
      </c>
      <c r="P37" s="124">
        <f t="shared" ca="1" si="2"/>
        <v>0.75491759702286043</v>
      </c>
      <c r="Q37" s="124">
        <f t="shared" ca="1" si="3"/>
        <v>0.73305529258245294</v>
      </c>
      <c r="R37" s="81"/>
    </row>
    <row r="38" spans="1:18" ht="25.5" x14ac:dyDescent="0.25">
      <c r="A38" s="81"/>
      <c r="B38" s="115">
        <v>3</v>
      </c>
      <c r="C38" s="115" t="s">
        <v>39</v>
      </c>
      <c r="D38" s="116" t="s">
        <v>18</v>
      </c>
      <c r="E38" s="116">
        <v>10000</v>
      </c>
      <c r="F38" s="89">
        <v>0.53400000000000003</v>
      </c>
      <c r="G38" s="89">
        <v>0.63700000000000001</v>
      </c>
      <c r="H38" s="140">
        <f t="shared" ca="1" si="4"/>
        <v>2.3636363636363642</v>
      </c>
      <c r="I38" s="122">
        <f t="shared" ca="1" si="5"/>
        <v>2.8564593301435406</v>
      </c>
      <c r="J38" s="141">
        <f ca="1">AVERAGE(H38:I38)</f>
        <v>2.6100478468899526</v>
      </c>
      <c r="K38" s="123">
        <f t="shared" ca="1" si="6"/>
        <v>0.34847846154169521</v>
      </c>
      <c r="L38" s="115">
        <v>3430</v>
      </c>
      <c r="M38" s="89">
        <v>3410</v>
      </c>
      <c r="N38" s="91">
        <v>0.93</v>
      </c>
      <c r="O38" s="91">
        <v>0.92</v>
      </c>
      <c r="P38" s="124">
        <f t="shared" ca="1" si="2"/>
        <v>0.83522202635776044</v>
      </c>
      <c r="Q38" s="124">
        <f t="shared" ca="1" si="3"/>
        <v>0.76540992577417966</v>
      </c>
      <c r="R38" s="81"/>
    </row>
    <row r="39" spans="1:18" ht="25.5" x14ac:dyDescent="0.25">
      <c r="A39" s="81"/>
      <c r="B39" s="115">
        <v>4</v>
      </c>
      <c r="C39" s="115" t="s">
        <v>39</v>
      </c>
      <c r="D39" s="116" t="s">
        <v>18</v>
      </c>
      <c r="E39" s="116">
        <v>10000</v>
      </c>
      <c r="F39" s="89">
        <v>0.95099999999999996</v>
      </c>
      <c r="G39" s="89">
        <v>0.96899999999999997</v>
      </c>
      <c r="H39" s="140">
        <f t="shared" ca="1" si="4"/>
        <v>4.3588516746411488</v>
      </c>
      <c r="I39" s="122">
        <f t="shared" ca="1" si="5"/>
        <v>4.4449760765550241</v>
      </c>
      <c r="J39" s="141">
        <f ca="1">AVERAGE(H39:I39)</f>
        <v>4.4019138755980869</v>
      </c>
      <c r="K39" s="123">
        <f t="shared" ca="1" si="6"/>
        <v>6.089914861893695E-2</v>
      </c>
      <c r="L39" s="115">
        <v>4360</v>
      </c>
      <c r="M39" s="89">
        <v>4990</v>
      </c>
      <c r="N39" s="91">
        <v>0.93</v>
      </c>
      <c r="O39" s="91">
        <v>0.94</v>
      </c>
      <c r="P39" s="124">
        <f t="shared" ca="1" si="2"/>
        <v>0.95079702172299985</v>
      </c>
      <c r="Q39" s="124">
        <f t="shared" ca="1" si="3"/>
        <v>0.88214706925813358</v>
      </c>
      <c r="R39" s="81"/>
    </row>
    <row r="40" spans="1:18" ht="25.5" x14ac:dyDescent="0.25">
      <c r="A40" s="81"/>
      <c r="B40" s="115">
        <v>6</v>
      </c>
      <c r="C40" s="115" t="s">
        <v>39</v>
      </c>
      <c r="D40" s="116" t="s">
        <v>18</v>
      </c>
      <c r="E40" s="116">
        <v>10000</v>
      </c>
      <c r="F40" s="89">
        <v>1.167</v>
      </c>
      <c r="G40" s="89">
        <v>1.071</v>
      </c>
      <c r="H40" s="140">
        <f t="shared" ca="1" si="4"/>
        <v>5.392344497607656</v>
      </c>
      <c r="I40" s="122">
        <f t="shared" ca="1" si="5"/>
        <v>4.9330143540669864</v>
      </c>
      <c r="J40" s="141">
        <f ca="1">AVERAGE(H40:I40)</f>
        <v>5.1626794258373216</v>
      </c>
      <c r="K40" s="123">
        <f t="shared" ca="1" si="6"/>
        <v>0.32479545930099774</v>
      </c>
      <c r="L40" s="115">
        <v>4770</v>
      </c>
      <c r="M40" s="89">
        <v>5170</v>
      </c>
      <c r="N40" s="91">
        <v>0.88</v>
      </c>
      <c r="O40" s="91">
        <v>0.87</v>
      </c>
      <c r="P40" s="124">
        <f t="shared" ca="1" si="2"/>
        <v>0.99255822013420236</v>
      </c>
      <c r="Q40" s="124">
        <f t="shared" ca="1" si="3"/>
        <v>0.99858402820837955</v>
      </c>
      <c r="R40" s="81"/>
    </row>
    <row r="41" spans="1:18" x14ac:dyDescent="0.25">
      <c r="A41" s="81"/>
      <c r="B41" s="135"/>
      <c r="C41" s="115"/>
      <c r="D41" s="116"/>
      <c r="E41" s="116"/>
      <c r="F41" s="89"/>
      <c r="G41" s="89"/>
      <c r="H41" s="118"/>
      <c r="I41" s="136"/>
      <c r="J41" s="119"/>
      <c r="K41" s="115"/>
      <c r="L41" s="91"/>
      <c r="M41" s="123"/>
      <c r="N41" s="115"/>
      <c r="O41" s="115"/>
      <c r="P41" s="142"/>
      <c r="Q41" s="142"/>
      <c r="R41" s="81"/>
    </row>
    <row r="42" spans="1:18" x14ac:dyDescent="0.25">
      <c r="A42" s="81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G21"/>
  <sheetViews>
    <sheetView workbookViewId="0">
      <selection activeCell="J15" sqref="J15"/>
    </sheetView>
  </sheetViews>
  <sheetFormatPr defaultRowHeight="15" x14ac:dyDescent="0.25"/>
  <sheetData>
    <row r="2" spans="4:7" x14ac:dyDescent="0.3">
      <c r="D2" s="67"/>
      <c r="E2" s="67" t="s">
        <v>41</v>
      </c>
      <c r="F2" s="67" t="s">
        <v>23</v>
      </c>
      <c r="G2" s="67" t="s">
        <v>42</v>
      </c>
    </row>
    <row r="3" spans="4:7" x14ac:dyDescent="0.3">
      <c r="D3" s="67" t="s">
        <v>43</v>
      </c>
      <c r="E3" s="71">
        <v>2.0499999999999998</v>
      </c>
      <c r="F3" s="71">
        <v>0.16</v>
      </c>
      <c r="G3" s="74"/>
    </row>
    <row r="4" spans="4:7" x14ac:dyDescent="0.3">
      <c r="D4" s="67" t="s">
        <v>44</v>
      </c>
      <c r="E4" s="71">
        <v>2.15</v>
      </c>
      <c r="F4" s="71">
        <v>0.1</v>
      </c>
      <c r="G4" s="74">
        <v>0.53169999999999995</v>
      </c>
    </row>
    <row r="5" spans="4:7" x14ac:dyDescent="0.3">
      <c r="D5" s="67" t="s">
        <v>45</v>
      </c>
      <c r="E5" s="71">
        <v>2.71</v>
      </c>
      <c r="F5" s="71">
        <v>0.08</v>
      </c>
      <c r="G5" s="74">
        <v>3.4799999999999998E-2</v>
      </c>
    </row>
    <row r="6" spans="4:7" x14ac:dyDescent="0.3">
      <c r="D6" s="67" t="s">
        <v>46</v>
      </c>
      <c r="E6" s="71">
        <v>2.21</v>
      </c>
      <c r="F6" s="71">
        <v>0.11</v>
      </c>
      <c r="G6" s="74">
        <v>0.36409999999999998</v>
      </c>
    </row>
    <row r="7" spans="4:7" x14ac:dyDescent="0.3">
      <c r="D7" s="67"/>
      <c r="E7" s="71"/>
      <c r="F7" s="71"/>
      <c r="G7" s="74"/>
    </row>
    <row r="8" spans="4:7" x14ac:dyDescent="0.3">
      <c r="D8" s="67" t="s">
        <v>47</v>
      </c>
      <c r="E8" s="71">
        <v>0.57999999999999996</v>
      </c>
      <c r="F8" s="71">
        <v>0.05</v>
      </c>
      <c r="G8" s="74"/>
    </row>
    <row r="9" spans="4:7" x14ac:dyDescent="0.3">
      <c r="D9" s="67" t="s">
        <v>48</v>
      </c>
      <c r="E9" s="71">
        <v>2.54</v>
      </c>
      <c r="F9" s="71">
        <v>0.42</v>
      </c>
      <c r="G9" s="74">
        <v>2.2499999999999999E-2</v>
      </c>
    </row>
    <row r="10" spans="4:7" x14ac:dyDescent="0.3">
      <c r="D10" s="67" t="s">
        <v>49</v>
      </c>
      <c r="E10" s="71">
        <v>1.78</v>
      </c>
      <c r="F10" s="71">
        <v>0.14000000000000001</v>
      </c>
      <c r="G10" s="74">
        <v>7.6E-3</v>
      </c>
    </row>
    <row r="11" spans="4:7" x14ac:dyDescent="0.3">
      <c r="D11" s="67" t="s">
        <v>50</v>
      </c>
      <c r="E11" s="71">
        <v>1.19</v>
      </c>
      <c r="F11" s="71">
        <v>0.12</v>
      </c>
      <c r="G11" s="74">
        <v>2.1999999999999999E-2</v>
      </c>
    </row>
    <row r="12" spans="4:7" x14ac:dyDescent="0.3">
      <c r="D12" s="67"/>
      <c r="E12" s="71"/>
      <c r="F12" s="71"/>
      <c r="G12" s="74"/>
    </row>
    <row r="13" spans="4:7" x14ac:dyDescent="0.3">
      <c r="D13" s="67" t="s">
        <v>51</v>
      </c>
      <c r="E13" s="71">
        <v>0.62</v>
      </c>
      <c r="F13" s="71">
        <v>0.02</v>
      </c>
      <c r="G13" s="74"/>
    </row>
    <row r="14" spans="4:7" x14ac:dyDescent="0.3">
      <c r="D14" s="67" t="s">
        <v>52</v>
      </c>
      <c r="E14" s="71">
        <v>0.99</v>
      </c>
      <c r="F14" s="71">
        <v>0.06</v>
      </c>
      <c r="G14" s="74">
        <v>1.43E-2</v>
      </c>
    </row>
    <row r="15" spans="4:7" x14ac:dyDescent="0.3">
      <c r="D15" s="67" t="s">
        <v>53</v>
      </c>
      <c r="E15" s="71">
        <v>0.26</v>
      </c>
      <c r="F15" s="71">
        <v>0.03</v>
      </c>
      <c r="G15" s="74">
        <v>5.0000000000000001E-3</v>
      </c>
    </row>
    <row r="16" spans="4:7" x14ac:dyDescent="0.3">
      <c r="D16" s="67" t="s">
        <v>54</v>
      </c>
      <c r="E16" s="71">
        <v>0.75</v>
      </c>
      <c r="F16" s="71">
        <v>0.01</v>
      </c>
      <c r="G16" s="74">
        <v>1.4500000000000001E-2</v>
      </c>
    </row>
    <row r="17" spans="4:7" x14ac:dyDescent="0.3">
      <c r="D17" s="67"/>
      <c r="E17" s="71"/>
      <c r="F17" s="71"/>
      <c r="G17" s="74"/>
    </row>
    <row r="18" spans="4:7" x14ac:dyDescent="0.3">
      <c r="D18" s="67" t="s">
        <v>55</v>
      </c>
      <c r="E18" s="71">
        <v>0.12</v>
      </c>
      <c r="F18" s="71">
        <v>0.01</v>
      </c>
      <c r="G18" s="74"/>
    </row>
    <row r="19" spans="4:7" x14ac:dyDescent="0.3">
      <c r="D19" s="67" t="s">
        <v>56</v>
      </c>
      <c r="E19" s="71">
        <v>1.56</v>
      </c>
      <c r="F19" s="71">
        <v>0.05</v>
      </c>
      <c r="G19" s="74">
        <v>5.9999999999999995E-4</v>
      </c>
    </row>
    <row r="20" spans="4:7" x14ac:dyDescent="0.3">
      <c r="D20" s="67" t="s">
        <v>57</v>
      </c>
      <c r="E20" s="71">
        <v>0.99</v>
      </c>
      <c r="F20" s="71">
        <v>0.04</v>
      </c>
      <c r="G20" s="74">
        <v>1.1000000000000001E-3</v>
      </c>
    </row>
    <row r="21" spans="4:7" x14ac:dyDescent="0.3">
      <c r="D21" s="67" t="s">
        <v>58</v>
      </c>
      <c r="E21" s="71">
        <v>0.89</v>
      </c>
      <c r="F21" s="71">
        <v>0.05</v>
      </c>
      <c r="G21" s="74">
        <v>2.2000000000000001E-3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FSH_1</vt:lpstr>
      <vt:lpstr>FSH_2</vt:lpstr>
      <vt:lpstr>LH_1</vt:lpstr>
      <vt:lpstr>LH_2</vt:lpstr>
      <vt:lpstr>TSH_1</vt:lpstr>
      <vt:lpstr>TSH_2</vt:lpstr>
      <vt:lpstr>CG_1</vt:lpstr>
      <vt:lpstr>CG_2</vt:lpstr>
      <vt:lpstr>p-value heterodimer</vt:lpstr>
      <vt:lpstr>alfa_1</vt:lpstr>
      <vt:lpstr>alfa_2</vt:lpstr>
      <vt:lpstr>p-value alfa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 Д</dc:creator>
  <cp:lastModifiedBy>MS</cp:lastModifiedBy>
  <dcterms:created xsi:type="dcterms:W3CDTF">2024-07-31T15:04:15Z</dcterms:created>
  <dcterms:modified xsi:type="dcterms:W3CDTF">2024-08-12T08:52:57Z</dcterms:modified>
</cp:coreProperties>
</file>