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anuscripts\Rat Fiber\Rat Fiber PeerJ submission\"/>
    </mc:Choice>
  </mc:AlternateContent>
  <xr:revisionPtr revIDLastSave="0" documentId="13_ncr:1_{FC2A172A-2E78-4776-BCFA-96F6A456708C}" xr6:coauthVersionLast="47" xr6:coauthVersionMax="47" xr10:uidLastSave="{00000000-0000-0000-0000-000000000000}"/>
  <bookViews>
    <workbookView xWindow="-210" yWindow="0" windowWidth="14610" windowHeight="17385" xr2:uid="{00000000-000D-0000-FFFF-FFFF00000000}"/>
  </bookViews>
  <sheets>
    <sheet name="Fiber Complex Study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dxdgCCBcl+u2JWFBGzHg/4RpDLzSB/1rzpT7tGAyIA0="/>
    </ext>
  </extLst>
</workbook>
</file>

<file path=xl/calcChain.xml><?xml version="1.0" encoding="utf-8"?>
<calcChain xmlns="http://schemas.openxmlformats.org/spreadsheetml/2006/main">
  <c r="AC11" i="5" l="1"/>
  <c r="AC12" i="5"/>
  <c r="AC14" i="5" s="1"/>
  <c r="AC13" i="5"/>
  <c r="AC25" i="5"/>
  <c r="AC26" i="5"/>
  <c r="AC27" i="5"/>
  <c r="AC39" i="5"/>
  <c r="AC40" i="5"/>
  <c r="AC42" i="5" s="1"/>
  <c r="AC41" i="5"/>
  <c r="S30" i="5"/>
  <c r="AA39" i="5"/>
  <c r="R39" i="5"/>
  <c r="R40" i="5"/>
  <c r="R41" i="5"/>
  <c r="R25" i="5"/>
  <c r="T25" i="5"/>
  <c r="R26" i="5"/>
  <c r="T26" i="5"/>
  <c r="R27" i="5"/>
  <c r="T27" i="5"/>
  <c r="R11" i="5"/>
  <c r="R12" i="5"/>
  <c r="R13" i="5"/>
  <c r="S3" i="5"/>
  <c r="S4" i="5"/>
  <c r="S5" i="5"/>
  <c r="S6" i="5"/>
  <c r="S7" i="5"/>
  <c r="S8" i="5"/>
  <c r="S9" i="5"/>
  <c r="S16" i="5"/>
  <c r="S17" i="5"/>
  <c r="S18" i="5"/>
  <c r="S19" i="5"/>
  <c r="S20" i="5"/>
  <c r="S21" i="5"/>
  <c r="S22" i="5"/>
  <c r="S23" i="5"/>
  <c r="S31" i="5"/>
  <c r="S32" i="5"/>
  <c r="S33" i="5"/>
  <c r="S34" i="5"/>
  <c r="S35" i="5"/>
  <c r="S36" i="5"/>
  <c r="S37" i="5"/>
  <c r="S2" i="5"/>
  <c r="Q3" i="5"/>
  <c r="Q4" i="5"/>
  <c r="Q5" i="5"/>
  <c r="Q6" i="5"/>
  <c r="Q7" i="5"/>
  <c r="Q8" i="5"/>
  <c r="Q9" i="5"/>
  <c r="Q16" i="5"/>
  <c r="Q17" i="5"/>
  <c r="Q18" i="5"/>
  <c r="Q19" i="5"/>
  <c r="Q20" i="5"/>
  <c r="Q21" i="5"/>
  <c r="Q22" i="5"/>
  <c r="Q23" i="5"/>
  <c r="Q30" i="5"/>
  <c r="Q31" i="5"/>
  <c r="Q32" i="5"/>
  <c r="Q33" i="5"/>
  <c r="Q34" i="5"/>
  <c r="Q35" i="5"/>
  <c r="Q36" i="5"/>
  <c r="Q37" i="5"/>
  <c r="Q2" i="5"/>
  <c r="O3" i="5"/>
  <c r="O4" i="5"/>
  <c r="O5" i="5"/>
  <c r="O6" i="5"/>
  <c r="O7" i="5"/>
  <c r="O8" i="5"/>
  <c r="O9" i="5"/>
  <c r="O16" i="5"/>
  <c r="O17" i="5"/>
  <c r="O18" i="5"/>
  <c r="O19" i="5"/>
  <c r="O20" i="5"/>
  <c r="O21" i="5"/>
  <c r="O22" i="5"/>
  <c r="O23" i="5"/>
  <c r="O30" i="5"/>
  <c r="O31" i="5"/>
  <c r="O32" i="5"/>
  <c r="O33" i="5"/>
  <c r="O34" i="5"/>
  <c r="O35" i="5"/>
  <c r="O37" i="5"/>
  <c r="O2" i="5"/>
  <c r="R42" i="5" l="1"/>
  <c r="R14" i="5"/>
  <c r="Q27" i="5"/>
  <c r="O39" i="5"/>
  <c r="Q12" i="5"/>
  <c r="Q26" i="5"/>
  <c r="Q28" i="5" s="1"/>
  <c r="S11" i="5"/>
  <c r="O11" i="5"/>
  <c r="S41" i="5"/>
  <c r="O25" i="5"/>
  <c r="S27" i="5"/>
  <c r="Q39" i="5"/>
  <c r="S39" i="5"/>
  <c r="S40" i="5"/>
  <c r="S42" i="5" s="1"/>
  <c r="Q41" i="5"/>
  <c r="S25" i="5"/>
  <c r="O41" i="5"/>
  <c r="O40" i="5"/>
  <c r="Q11" i="5"/>
  <c r="Q25" i="5"/>
  <c r="O13" i="5"/>
  <c r="S13" i="5"/>
  <c r="O12" i="5"/>
  <c r="Q13" i="5"/>
  <c r="S26" i="5"/>
  <c r="S28" i="5" s="1"/>
  <c r="AC28" i="5"/>
  <c r="R28" i="5"/>
  <c r="O27" i="5"/>
  <c r="Q40" i="5"/>
  <c r="S12" i="5"/>
  <c r="O26" i="5"/>
  <c r="O28" i="5" s="1"/>
  <c r="T28" i="5"/>
  <c r="AB11" i="5"/>
  <c r="Z40" i="5"/>
  <c r="Z25" i="5"/>
  <c r="Z26" i="5"/>
  <c r="Z11" i="5"/>
  <c r="Z13" i="5"/>
  <c r="X11" i="5"/>
  <c r="Y11" i="5"/>
  <c r="AA11" i="5"/>
  <c r="X12" i="5"/>
  <c r="Y12" i="5"/>
  <c r="Z12" i="5"/>
  <c r="AA12" i="5"/>
  <c r="AB12" i="5"/>
  <c r="X13" i="5"/>
  <c r="Y13" i="5"/>
  <c r="AA13" i="5"/>
  <c r="AB13" i="5"/>
  <c r="X39" i="5"/>
  <c r="Y39" i="5"/>
  <c r="Z39" i="5"/>
  <c r="AB39" i="5"/>
  <c r="X40" i="5"/>
  <c r="Y40" i="5"/>
  <c r="AA40" i="5"/>
  <c r="AB40" i="5"/>
  <c r="X41" i="5"/>
  <c r="Y41" i="5"/>
  <c r="Z41" i="5"/>
  <c r="AA41" i="5"/>
  <c r="AB41" i="5"/>
  <c r="X25" i="5"/>
  <c r="Y25" i="5"/>
  <c r="AA25" i="5"/>
  <c r="AB25" i="5"/>
  <c r="X26" i="5"/>
  <c r="Y26" i="5"/>
  <c r="AA26" i="5"/>
  <c r="AB26" i="5"/>
  <c r="X27" i="5"/>
  <c r="Y27" i="5"/>
  <c r="AA27" i="5"/>
  <c r="AB27" i="5"/>
  <c r="Q42" i="5" l="1"/>
  <c r="Q14" i="5"/>
  <c r="O14" i="5"/>
  <c r="O42" i="5"/>
  <c r="X28" i="5"/>
  <c r="S14" i="5"/>
  <c r="X42" i="5"/>
  <c r="Y42" i="5"/>
  <c r="Y28" i="5"/>
  <c r="Y14" i="5"/>
  <c r="X14" i="5"/>
  <c r="AA14" i="5"/>
  <c r="Z27" i="5"/>
  <c r="Z28" i="5" s="1"/>
  <c r="Z42" i="5"/>
  <c r="Z14" i="5"/>
  <c r="AA42" i="5"/>
  <c r="AA28" i="5"/>
  <c r="AB28" i="5"/>
  <c r="AB42" i="5"/>
  <c r="AB14" i="5"/>
  <c r="W13" i="5" l="1"/>
  <c r="W12" i="5"/>
  <c r="W14" i="5" s="1"/>
  <c r="W11" i="5"/>
  <c r="V13" i="5"/>
  <c r="V12" i="5"/>
  <c r="V14" i="5" s="1"/>
  <c r="V11" i="5"/>
  <c r="W27" i="5"/>
  <c r="W26" i="5"/>
  <c r="W28" i="5" s="1"/>
  <c r="W25" i="5"/>
  <c r="V27" i="5"/>
  <c r="V26" i="5"/>
  <c r="V25" i="5"/>
  <c r="W41" i="5"/>
  <c r="W40" i="5"/>
  <c r="W42" i="5" s="1"/>
  <c r="W39" i="5"/>
  <c r="V41" i="5"/>
  <c r="V40" i="5"/>
  <c r="V39" i="5"/>
  <c r="U39" i="5"/>
  <c r="V28" i="5" l="1"/>
  <c r="V42" i="5"/>
  <c r="K39" i="5"/>
  <c r="K25" i="5"/>
  <c r="K11" i="5"/>
  <c r="J11" i="5"/>
  <c r="I41" i="5"/>
  <c r="I40" i="5"/>
  <c r="I42" i="5" s="1"/>
  <c r="I39" i="5"/>
  <c r="I27" i="5"/>
  <c r="I26" i="5"/>
  <c r="I25" i="5"/>
  <c r="I13" i="5"/>
  <c r="I12" i="5"/>
  <c r="I11" i="5"/>
  <c r="H41" i="5"/>
  <c r="G41" i="5"/>
  <c r="F41" i="5"/>
  <c r="E41" i="5"/>
  <c r="D41" i="5"/>
  <c r="C41" i="5"/>
  <c r="H40" i="5"/>
  <c r="G40" i="5"/>
  <c r="F40" i="5"/>
  <c r="E40" i="5"/>
  <c r="D40" i="5"/>
  <c r="C40" i="5"/>
  <c r="H39" i="5"/>
  <c r="G39" i="5"/>
  <c r="F39" i="5"/>
  <c r="E39" i="5"/>
  <c r="D39" i="5"/>
  <c r="C39" i="5"/>
  <c r="H27" i="5"/>
  <c r="G27" i="5"/>
  <c r="F27" i="5"/>
  <c r="E27" i="5"/>
  <c r="D27" i="5"/>
  <c r="C27" i="5"/>
  <c r="H26" i="5"/>
  <c r="G26" i="5"/>
  <c r="F26" i="5"/>
  <c r="E26" i="5"/>
  <c r="D26" i="5"/>
  <c r="C26" i="5"/>
  <c r="H25" i="5"/>
  <c r="G25" i="5"/>
  <c r="F25" i="5"/>
  <c r="E25" i="5"/>
  <c r="D25" i="5"/>
  <c r="C25" i="5"/>
  <c r="H13" i="5"/>
  <c r="G13" i="5"/>
  <c r="F13" i="5"/>
  <c r="E13" i="5"/>
  <c r="D13" i="5"/>
  <c r="C13" i="5"/>
  <c r="H12" i="5"/>
  <c r="G12" i="5"/>
  <c r="F12" i="5"/>
  <c r="E12" i="5"/>
  <c r="D12" i="5"/>
  <c r="C12" i="5"/>
  <c r="H11" i="5"/>
  <c r="G11" i="5"/>
  <c r="F11" i="5"/>
  <c r="E11" i="5"/>
  <c r="D11" i="5"/>
  <c r="C11" i="5"/>
  <c r="L11" i="5"/>
  <c r="M11" i="5"/>
  <c r="N11" i="5"/>
  <c r="P11" i="5"/>
  <c r="J12" i="5"/>
  <c r="K12" i="5"/>
  <c r="L12" i="5"/>
  <c r="M12" i="5"/>
  <c r="N12" i="5"/>
  <c r="P12" i="5"/>
  <c r="J13" i="5"/>
  <c r="K13" i="5"/>
  <c r="L13" i="5"/>
  <c r="M13" i="5"/>
  <c r="N13" i="5"/>
  <c r="P13" i="5"/>
  <c r="L20" i="5"/>
  <c r="L21" i="5"/>
  <c r="J25" i="5"/>
  <c r="M25" i="5"/>
  <c r="N25" i="5"/>
  <c r="P25" i="5"/>
  <c r="J26" i="5"/>
  <c r="K26" i="5"/>
  <c r="M26" i="5"/>
  <c r="N26" i="5"/>
  <c r="P26" i="5"/>
  <c r="J27" i="5"/>
  <c r="K27" i="5"/>
  <c r="M27" i="5"/>
  <c r="N27" i="5"/>
  <c r="P27" i="5"/>
  <c r="L34" i="5"/>
  <c r="L37" i="5"/>
  <c r="J39" i="5"/>
  <c r="M39" i="5"/>
  <c r="N39" i="5"/>
  <c r="P39" i="5"/>
  <c r="J40" i="5"/>
  <c r="K40" i="5"/>
  <c r="M40" i="5"/>
  <c r="N40" i="5"/>
  <c r="P40" i="5"/>
  <c r="U41" i="5"/>
  <c r="T41" i="5"/>
  <c r="U40" i="5"/>
  <c r="T40" i="5"/>
  <c r="T39" i="5"/>
  <c r="U18" i="5"/>
  <c r="U26" i="5" s="1"/>
  <c r="U13" i="5"/>
  <c r="T13" i="5"/>
  <c r="U12" i="5"/>
  <c r="T12" i="5"/>
  <c r="U11" i="5"/>
  <c r="T11" i="5"/>
  <c r="K28" i="5" l="1"/>
  <c r="F28" i="5"/>
  <c r="E14" i="5"/>
  <c r="C28" i="5"/>
  <c r="H42" i="5"/>
  <c r="G14" i="5"/>
  <c r="G28" i="5"/>
  <c r="I14" i="5"/>
  <c r="H14" i="5"/>
  <c r="G42" i="5"/>
  <c r="I28" i="5"/>
  <c r="E28" i="5"/>
  <c r="C14" i="5"/>
  <c r="D42" i="5"/>
  <c r="J14" i="5"/>
  <c r="C42" i="5"/>
  <c r="D14" i="5"/>
  <c r="F14" i="5"/>
  <c r="H28" i="5"/>
  <c r="U42" i="5"/>
  <c r="L14" i="5"/>
  <c r="K14" i="5"/>
  <c r="F42" i="5"/>
  <c r="E42" i="5"/>
  <c r="D28" i="5"/>
  <c r="N28" i="5"/>
  <c r="M28" i="5"/>
  <c r="L40" i="5"/>
  <c r="L26" i="5"/>
  <c r="J28" i="5"/>
  <c r="P28" i="5"/>
  <c r="L39" i="5"/>
  <c r="P14" i="5"/>
  <c r="N14" i="5"/>
  <c r="M14" i="5"/>
  <c r="L27" i="5"/>
  <c r="L25" i="5"/>
  <c r="U27" i="5"/>
  <c r="U28" i="5" s="1"/>
  <c r="U14" i="5"/>
  <c r="T14" i="5"/>
  <c r="U25" i="5"/>
  <c r="T42" i="5"/>
  <c r="L28" i="5" l="1"/>
  <c r="P41" i="5" l="1"/>
  <c r="N41" i="5"/>
  <c r="M41" i="5"/>
  <c r="K41" i="5"/>
  <c r="K42" i="5" s="1"/>
  <c r="J41" i="5"/>
  <c r="L41" i="5" l="1"/>
  <c r="J42" i="5"/>
  <c r="N42" i="5"/>
  <c r="P42" i="5"/>
  <c r="M42" i="5"/>
  <c r="L42" i="5" l="1"/>
</calcChain>
</file>

<file path=xl/sharedStrings.xml><?xml version="1.0" encoding="utf-8"?>
<sst xmlns="http://schemas.openxmlformats.org/spreadsheetml/2006/main" count="71" uniqueCount="37">
  <si>
    <t>Diet</t>
  </si>
  <si>
    <t>n</t>
  </si>
  <si>
    <t>--</t>
  </si>
  <si>
    <t xml:space="preserve"> Nasoanal Length (cm) at Week 6</t>
  </si>
  <si>
    <t>Abdominal Circumference (cm) at Week 6</t>
  </si>
  <si>
    <t>Tail Length (cm) at Week 6</t>
  </si>
  <si>
    <t>Epididymal Fat mass (g) at Week 6</t>
  </si>
  <si>
    <t>Liver Mass (g) at Week 6</t>
  </si>
  <si>
    <t>Heart Mass (g) at Week 6</t>
  </si>
  <si>
    <t>High fat diet</t>
  </si>
  <si>
    <t>Chow</t>
  </si>
  <si>
    <t>Animal number</t>
  </si>
  <si>
    <t>High fat diet + Fiber Complex</t>
  </si>
  <si>
    <t>s.d.</t>
  </si>
  <si>
    <t>s.e.m.</t>
  </si>
  <si>
    <t>Mean</t>
  </si>
  <si>
    <t>Whole blood glucose (mg/dl) at Week 3</t>
  </si>
  <si>
    <t>Whole blood glucose (mg/dl) at Week 6</t>
  </si>
  <si>
    <t>Body Mass (g) at Week 0 (baseline)</t>
  </si>
  <si>
    <t>Body Mass (g) at Week 1</t>
  </si>
  <si>
    <t>Body Mass (g) at Week 2</t>
  </si>
  <si>
    <t>Body Mass (g) at Week 3</t>
  </si>
  <si>
    <t>Body Mass (g) at Week 4</t>
  </si>
  <si>
    <t>Body Mass (g) at Week 5</t>
  </si>
  <si>
    <t xml:space="preserve">Body Mass (g) at Week 6, Regular Collection </t>
  </si>
  <si>
    <t>Whole Blood HDL at Week 6</t>
  </si>
  <si>
    <t>Plasma Total Triglycerides (mg/dL) at Week 6</t>
  </si>
  <si>
    <t>Plasma True Triglycerides (mg/dL) at Week 6</t>
  </si>
  <si>
    <t>Plasma Free Glycerol (mg/dL) at Week 6</t>
  </si>
  <si>
    <t>Whole Blood Triglycerides (mg/dL) at Week 6</t>
  </si>
  <si>
    <t>Liver Triglycerides (mg/dL) at Week 6</t>
  </si>
  <si>
    <t>Plasma TBARS (nM/mL) at Week 6</t>
  </si>
  <si>
    <t>Body Mass (g) at Week 6, Morning of Surgery</t>
  </si>
  <si>
    <t>Heart Norm to BM</t>
  </si>
  <si>
    <t>Liver Normalized to BM</t>
  </si>
  <si>
    <t>Epididymal Fat mass normalized to BM</t>
  </si>
  <si>
    <t>Plasma Beta-hydroxybutyrate (mM) at Week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</si>
</sst>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u/>
      <sz val="11"/>
      <color theme="1"/>
      <name val="Calibri"/>
      <family val="2"/>
      <scheme val="minor"/>
    </font>
    <font>
      <sz val="10"/>
      <name val="Arial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6" fillId="2" borderId="1" xfId="0" applyFont="1" applyFill="1" applyBorder="1"/>
    <xf numFmtId="0" fontId="7" fillId="0" borderId="0" xfId="0" applyFont="1"/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/>
    <xf numFmtId="0" fontId="12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0" xfId="0" applyFont="1" applyAlignment="1">
      <alignment wrapText="1"/>
    </xf>
    <xf numFmtId="0" fontId="13" fillId="0" borderId="1" xfId="0" applyFont="1" applyBorder="1"/>
    <xf numFmtId="2" fontId="8" fillId="0" borderId="0" xfId="0" applyNumberFormat="1" applyFont="1" applyAlignment="1">
      <alignment horizontal="center" wrapText="1"/>
    </xf>
    <xf numFmtId="2" fontId="1" fillId="0" borderId="0" xfId="0" applyNumberFormat="1" applyFont="1"/>
    <xf numFmtId="2" fontId="2" fillId="0" borderId="0" xfId="0" applyNumberFormat="1" applyFont="1"/>
    <xf numFmtId="2" fontId="0" fillId="0" borderId="0" xfId="0" applyNumberFormat="1"/>
    <xf numFmtId="2" fontId="12" fillId="0" borderId="0" xfId="0" applyNumberFormat="1" applyFont="1"/>
    <xf numFmtId="2" fontId="7" fillId="0" borderId="0" xfId="0" applyNumberFormat="1" applyFont="1"/>
    <xf numFmtId="164" fontId="8" fillId="0" borderId="0" xfId="0" applyNumberFormat="1" applyFont="1" applyAlignment="1">
      <alignment horizontal="center" wrapText="1"/>
    </xf>
    <xf numFmtId="164" fontId="0" fillId="0" borderId="0" xfId="0" applyNumberFormat="1"/>
    <xf numFmtId="164" fontId="12" fillId="0" borderId="0" xfId="0" applyNumberFormat="1" applyFont="1"/>
    <xf numFmtId="164" fontId="4" fillId="0" borderId="0" xfId="0" applyNumberFormat="1" applyFont="1"/>
    <xf numFmtId="164" fontId="7" fillId="0" borderId="0" xfId="0" applyNumberFormat="1" applyFont="1"/>
    <xf numFmtId="164" fontId="2" fillId="0" borderId="0" xfId="0" applyNumberFormat="1" applyFont="1"/>
    <xf numFmtId="164" fontId="2" fillId="0" borderId="0" xfId="0" quotePrefix="1" applyNumberFormat="1" applyFont="1"/>
    <xf numFmtId="2" fontId="9" fillId="0" borderId="1" xfId="0" applyNumberFormat="1" applyFont="1" applyBorder="1"/>
    <xf numFmtId="2" fontId="9" fillId="0" borderId="1" xfId="0" quotePrefix="1" applyNumberFormat="1" applyFont="1" applyBorder="1"/>
    <xf numFmtId="2" fontId="10" fillId="0" borderId="0" xfId="0" applyNumberFormat="1" applyFont="1" applyAlignment="1">
      <alignment horizontal="center" wrapText="1"/>
    </xf>
    <xf numFmtId="2" fontId="4" fillId="0" borderId="0" xfId="0" applyNumberFormat="1" applyFont="1"/>
    <xf numFmtId="164" fontId="10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165" fontId="4" fillId="0" borderId="0" xfId="0" applyNumberFormat="1" applyFont="1"/>
    <xf numFmtId="165" fontId="7" fillId="0" borderId="0" xfId="0" applyNumberFormat="1" applyFont="1"/>
    <xf numFmtId="165" fontId="0" fillId="0" borderId="0" xfId="0" applyNumberFormat="1"/>
    <xf numFmtId="165" fontId="0" fillId="0" borderId="0" xfId="0" quotePrefix="1" applyNumberFormat="1"/>
    <xf numFmtId="164" fontId="6" fillId="0" borderId="0" xfId="0" quotePrefix="1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3"/>
  <sheetViews>
    <sheetView tabSelected="1" topLeftCell="T1" workbookViewId="0">
      <pane ySplit="1" topLeftCell="A5" activePane="bottomLeft" state="frozen"/>
      <selection pane="bottomLeft" activeCell="AA30" sqref="AA30:AA37"/>
    </sheetView>
  </sheetViews>
  <sheetFormatPr defaultColWidth="14.42578125" defaultRowHeight="15" customHeight="1" x14ac:dyDescent="0.25"/>
  <cols>
    <col min="1" max="1" width="27.140625" style="4" customWidth="1"/>
    <col min="2" max="2" width="13.42578125" style="6" bestFit="1" customWidth="1"/>
    <col min="3" max="9" width="13.42578125" style="6" customWidth="1"/>
    <col min="10" max="10" width="13.28515625" customWidth="1"/>
    <col min="11" max="13" width="8.7109375" customWidth="1"/>
    <col min="14" max="14" width="8.7109375" style="24" customWidth="1"/>
    <col min="15" max="15" width="8.7109375" style="38" customWidth="1"/>
    <col min="16" max="16" width="8.7109375" style="20" customWidth="1"/>
    <col min="17" max="17" width="8.7109375" style="38" customWidth="1"/>
    <col min="18" max="18" width="8.7109375" style="20" customWidth="1"/>
    <col min="19" max="19" width="8.7109375" style="38" customWidth="1"/>
    <col min="22" max="22" width="14.42578125" style="20"/>
    <col min="23" max="23" width="14.42578125" style="24"/>
    <col min="24" max="24" width="9.140625"/>
    <col min="26" max="28" width="14.42578125" style="20"/>
    <col min="29" max="29" width="16.7109375" style="24" customWidth="1"/>
  </cols>
  <sheetData>
    <row r="1" spans="1:30" s="4" customFormat="1" ht="90" x14ac:dyDescent="0.25">
      <c r="A1" s="5" t="s">
        <v>0</v>
      </c>
      <c r="B1" s="5" t="s">
        <v>11</v>
      </c>
      <c r="C1" s="5" t="s">
        <v>18</v>
      </c>
      <c r="D1" s="5" t="s">
        <v>19</v>
      </c>
      <c r="E1" s="5" t="s">
        <v>20</v>
      </c>
      <c r="F1" s="5" t="s">
        <v>21</v>
      </c>
      <c r="G1" s="5" t="s">
        <v>22</v>
      </c>
      <c r="H1" s="5" t="s">
        <v>23</v>
      </c>
      <c r="I1" s="5" t="s">
        <v>24</v>
      </c>
      <c r="J1" s="5" t="s">
        <v>32</v>
      </c>
      <c r="K1" s="10" t="s">
        <v>4</v>
      </c>
      <c r="L1" s="5" t="s">
        <v>3</v>
      </c>
      <c r="M1" s="5" t="s">
        <v>5</v>
      </c>
      <c r="N1" s="34" t="s">
        <v>6</v>
      </c>
      <c r="O1" s="35" t="s">
        <v>35</v>
      </c>
      <c r="P1" s="32" t="s">
        <v>7</v>
      </c>
      <c r="Q1" s="35" t="s">
        <v>34</v>
      </c>
      <c r="R1" s="32" t="s">
        <v>8</v>
      </c>
      <c r="S1" s="35" t="s">
        <v>33</v>
      </c>
      <c r="T1" s="10" t="s">
        <v>16</v>
      </c>
      <c r="U1" s="10" t="s">
        <v>17</v>
      </c>
      <c r="V1" s="17" t="s">
        <v>31</v>
      </c>
      <c r="W1" s="23" t="s">
        <v>30</v>
      </c>
      <c r="X1" s="15" t="s">
        <v>25</v>
      </c>
      <c r="Y1" s="15" t="s">
        <v>29</v>
      </c>
      <c r="Z1" s="17" t="s">
        <v>26</v>
      </c>
      <c r="AA1" s="17" t="s">
        <v>27</v>
      </c>
      <c r="AB1" s="17" t="s">
        <v>28</v>
      </c>
      <c r="AC1" s="23" t="s">
        <v>36</v>
      </c>
    </row>
    <row r="2" spans="1:30" x14ac:dyDescent="0.25">
      <c r="A2" s="7" t="s">
        <v>10</v>
      </c>
      <c r="B2" s="8">
        <v>1</v>
      </c>
      <c r="C2" s="1">
        <v>156</v>
      </c>
      <c r="D2" s="1">
        <v>191.8</v>
      </c>
      <c r="E2" s="1">
        <v>232.5</v>
      </c>
      <c r="F2" s="1">
        <v>263.3</v>
      </c>
      <c r="G2" s="1">
        <v>276.7</v>
      </c>
      <c r="H2" s="1">
        <v>293.39999999999998</v>
      </c>
      <c r="I2" s="1">
        <v>309.3</v>
      </c>
      <c r="J2" s="1">
        <v>306.8</v>
      </c>
      <c r="K2" s="1">
        <v>15.4</v>
      </c>
      <c r="L2" s="1">
        <v>21.6</v>
      </c>
      <c r="M2" s="1">
        <v>20.100000000000001</v>
      </c>
      <c r="N2" s="26">
        <v>2.9601999999999999</v>
      </c>
      <c r="O2" s="36">
        <f>N2/J2</f>
        <v>9.6486310299869621E-3</v>
      </c>
      <c r="P2" s="33">
        <v>12.0745</v>
      </c>
      <c r="Q2" s="36">
        <f>P2/J2</f>
        <v>3.9356258148631029E-2</v>
      </c>
      <c r="R2" s="33">
        <v>1.0005999999999999</v>
      </c>
      <c r="S2" s="36">
        <f>R2/J2</f>
        <v>3.2614080834419816E-3</v>
      </c>
      <c r="T2" s="1">
        <v>82</v>
      </c>
      <c r="U2" s="1">
        <v>82</v>
      </c>
      <c r="V2" s="30">
        <v>9.2433399999999999</v>
      </c>
      <c r="W2" s="24">
        <v>7.0639981000000004E-2</v>
      </c>
      <c r="X2" s="11">
        <v>53</v>
      </c>
      <c r="Y2" s="11">
        <v>71</v>
      </c>
      <c r="Z2" s="18">
        <v>23.597626752966558</v>
      </c>
      <c r="AA2" s="20">
        <v>16.808662431140753</v>
      </c>
      <c r="AB2" s="19">
        <v>6.7889643218258033</v>
      </c>
      <c r="AC2" s="41">
        <v>0.15928909999999999</v>
      </c>
    </row>
    <row r="3" spans="1:30" x14ac:dyDescent="0.25">
      <c r="A3" s="7" t="s">
        <v>10</v>
      </c>
      <c r="B3" s="8">
        <v>2</v>
      </c>
      <c r="C3" s="1">
        <v>162</v>
      </c>
      <c r="D3" s="1">
        <v>208.1</v>
      </c>
      <c r="E3" s="1">
        <v>253.6</v>
      </c>
      <c r="F3" s="1">
        <v>294.39999999999998</v>
      </c>
      <c r="G3" s="1">
        <v>312.7</v>
      </c>
      <c r="H3" s="1">
        <v>336.5</v>
      </c>
      <c r="I3" s="1">
        <v>356.8</v>
      </c>
      <c r="J3" s="1">
        <v>356.4</v>
      </c>
      <c r="K3" s="1">
        <v>15.8</v>
      </c>
      <c r="L3" s="1">
        <v>21.8</v>
      </c>
      <c r="M3" s="1">
        <v>21.3</v>
      </c>
      <c r="N3" s="26">
        <v>2.8340999999999998</v>
      </c>
      <c r="O3" s="36">
        <f t="shared" ref="O3:O37" si="0">N3/J3</f>
        <v>7.9520202020202015E-3</v>
      </c>
      <c r="P3" s="33">
        <v>14.21</v>
      </c>
      <c r="Q3" s="36">
        <f t="shared" ref="Q3:Q37" si="1">P3/J3</f>
        <v>3.9870931537598207E-2</v>
      </c>
      <c r="R3" s="33">
        <v>1.1518999999999999</v>
      </c>
      <c r="S3" s="36">
        <f t="shared" ref="S3:S37" si="2">R3/J3</f>
        <v>3.2320426487093155E-3</v>
      </c>
      <c r="T3" s="1">
        <v>100</v>
      </c>
      <c r="U3" s="1">
        <v>103</v>
      </c>
      <c r="V3" s="31" t="s">
        <v>2</v>
      </c>
      <c r="W3" s="24">
        <v>7.5654539000000007E-2</v>
      </c>
      <c r="X3" s="11">
        <v>53</v>
      </c>
      <c r="Y3" s="11">
        <v>63</v>
      </c>
      <c r="Z3" s="20">
        <v>32.140364236309402</v>
      </c>
      <c r="AA3" s="20">
        <v>25.351399914483597</v>
      </c>
      <c r="AB3" s="19">
        <v>6.7889643218258033</v>
      </c>
      <c r="AC3" s="41">
        <v>0.2335479</v>
      </c>
    </row>
    <row r="4" spans="1:30" x14ac:dyDescent="0.25">
      <c r="A4" s="7" t="s">
        <v>10</v>
      </c>
      <c r="B4" s="8">
        <v>3</v>
      </c>
      <c r="C4" s="1">
        <v>156</v>
      </c>
      <c r="D4" s="1">
        <v>196.5</v>
      </c>
      <c r="E4" s="1">
        <v>244.6</v>
      </c>
      <c r="F4" s="1">
        <v>269.89999999999998</v>
      </c>
      <c r="G4" s="1">
        <v>287.89999999999998</v>
      </c>
      <c r="H4" s="1">
        <v>312.5</v>
      </c>
      <c r="I4" s="1">
        <v>334.6</v>
      </c>
      <c r="J4" s="1">
        <v>329.3</v>
      </c>
      <c r="K4" s="1">
        <v>15.4</v>
      </c>
      <c r="L4" s="1">
        <v>22.1</v>
      </c>
      <c r="M4" s="1">
        <v>20.3</v>
      </c>
      <c r="N4" s="26">
        <v>3.5192999999999999</v>
      </c>
      <c r="O4" s="36">
        <f t="shared" si="0"/>
        <v>1.0687215305192833E-2</v>
      </c>
      <c r="P4" s="33">
        <v>13.664400000000001</v>
      </c>
      <c r="Q4" s="36">
        <f t="shared" si="1"/>
        <v>4.1495293045854843E-2</v>
      </c>
      <c r="R4" s="33">
        <v>1.0004999999999999</v>
      </c>
      <c r="S4" s="36">
        <f t="shared" si="2"/>
        <v>3.0382629820832063E-3</v>
      </c>
      <c r="T4" s="1">
        <v>94</v>
      </c>
      <c r="U4" s="1">
        <v>98</v>
      </c>
      <c r="V4" s="30">
        <v>7.9721549999999999</v>
      </c>
      <c r="W4" s="24">
        <v>9.2224634999999999E-2</v>
      </c>
      <c r="X4" s="11">
        <v>54</v>
      </c>
      <c r="Y4" s="11">
        <v>73</v>
      </c>
      <c r="Z4" s="20">
        <v>107.60121200583792</v>
      </c>
      <c r="AA4" s="20">
        <v>93.633279028804836</v>
      </c>
      <c r="AB4" s="19">
        <v>13.967932977033081</v>
      </c>
      <c r="AC4" s="41">
        <v>0.1089716</v>
      </c>
    </row>
    <row r="5" spans="1:30" x14ac:dyDescent="0.25">
      <c r="A5" s="7" t="s">
        <v>10</v>
      </c>
      <c r="B5" s="8">
        <v>4</v>
      </c>
      <c r="C5" s="1">
        <v>149</v>
      </c>
      <c r="D5" s="1">
        <v>198.7</v>
      </c>
      <c r="E5" s="1">
        <v>237.2</v>
      </c>
      <c r="F5" s="1">
        <v>267.3</v>
      </c>
      <c r="G5" s="1">
        <v>281</v>
      </c>
      <c r="H5" s="1">
        <v>292.5</v>
      </c>
      <c r="I5" s="13">
        <v>306.5</v>
      </c>
      <c r="J5" s="1">
        <v>306.5</v>
      </c>
      <c r="K5" s="1">
        <v>16</v>
      </c>
      <c r="L5" s="1">
        <v>20.5</v>
      </c>
      <c r="M5" s="1">
        <v>20.5</v>
      </c>
      <c r="N5" s="26">
        <v>2.4340999999999999</v>
      </c>
      <c r="O5" s="36">
        <f t="shared" si="0"/>
        <v>7.9415986949429029E-3</v>
      </c>
      <c r="P5" s="33">
        <v>11.555300000000001</v>
      </c>
      <c r="Q5" s="36">
        <f t="shared" si="1"/>
        <v>3.7700815660685158E-2</v>
      </c>
      <c r="R5" s="33">
        <v>1.0202</v>
      </c>
      <c r="S5" s="36">
        <f t="shared" si="2"/>
        <v>3.3285481239804242E-3</v>
      </c>
      <c r="T5" s="1">
        <v>100</v>
      </c>
      <c r="U5" s="1">
        <v>119</v>
      </c>
      <c r="V5" s="30">
        <v>7.7905569999999997</v>
      </c>
      <c r="W5" s="24">
        <v>9.7346854999999996E-2</v>
      </c>
      <c r="X5" s="11">
        <v>50</v>
      </c>
      <c r="Y5" s="11">
        <v>62</v>
      </c>
      <c r="Z5" s="20">
        <v>44.161272923408845</v>
      </c>
      <c r="AA5" s="20">
        <v>37.372308601583036</v>
      </c>
      <c r="AB5" s="19">
        <v>6.7889643218258033</v>
      </c>
      <c r="AC5" s="41">
        <v>0.2014908</v>
      </c>
    </row>
    <row r="6" spans="1:30" x14ac:dyDescent="0.25">
      <c r="A6" s="7" t="s">
        <v>10</v>
      </c>
      <c r="B6" s="8">
        <v>5</v>
      </c>
      <c r="C6" s="1">
        <v>147</v>
      </c>
      <c r="D6" s="1">
        <v>185.4</v>
      </c>
      <c r="E6" s="1">
        <v>227.3</v>
      </c>
      <c r="F6" s="1">
        <v>251.5</v>
      </c>
      <c r="G6" s="1">
        <v>264.5</v>
      </c>
      <c r="H6" s="1">
        <v>275</v>
      </c>
      <c r="I6" s="1">
        <v>284.3</v>
      </c>
      <c r="J6" s="1">
        <v>282.10000000000002</v>
      </c>
      <c r="K6" s="1">
        <v>14</v>
      </c>
      <c r="L6" s="1">
        <v>21.1</v>
      </c>
      <c r="M6" s="1">
        <v>18.899999999999999</v>
      </c>
      <c r="N6" s="26">
        <v>2.3161</v>
      </c>
      <c r="O6" s="36">
        <f t="shared" si="0"/>
        <v>8.2102091456930162E-3</v>
      </c>
      <c r="P6" s="33">
        <v>9.2960999999999991</v>
      </c>
      <c r="Q6" s="36">
        <f t="shared" si="1"/>
        <v>3.2953208082240337E-2</v>
      </c>
      <c r="R6" s="33">
        <v>0.9325</v>
      </c>
      <c r="S6" s="36">
        <f t="shared" si="2"/>
        <v>3.3055654023395956E-3</v>
      </c>
      <c r="T6" s="1">
        <v>110</v>
      </c>
      <c r="U6" s="1">
        <v>105</v>
      </c>
      <c r="V6" s="30">
        <v>6.8825659999999997</v>
      </c>
      <c r="W6" s="25">
        <v>7.0826989000000007E-2</v>
      </c>
      <c r="X6" s="11">
        <v>54</v>
      </c>
      <c r="Y6" s="11">
        <v>87</v>
      </c>
      <c r="Z6" s="20">
        <v>21.963639824861978</v>
      </c>
      <c r="AA6" s="20">
        <v>16.532468367401336</v>
      </c>
      <c r="AB6" s="19">
        <v>5.4311714574606427</v>
      </c>
      <c r="AC6" s="25">
        <v>0.3242411</v>
      </c>
    </row>
    <row r="7" spans="1:30" x14ac:dyDescent="0.25">
      <c r="A7" s="7" t="s">
        <v>10</v>
      </c>
      <c r="B7" s="8">
        <v>6</v>
      </c>
      <c r="C7" s="1">
        <v>141.4</v>
      </c>
      <c r="D7" s="1">
        <v>189.4</v>
      </c>
      <c r="E7" s="1">
        <v>239.2</v>
      </c>
      <c r="F7" s="1">
        <v>272.89999999999998</v>
      </c>
      <c r="G7" s="1">
        <v>285.7</v>
      </c>
      <c r="H7" s="1">
        <v>303.39999999999998</v>
      </c>
      <c r="I7" s="1">
        <v>320.10000000000002</v>
      </c>
      <c r="J7" s="1">
        <v>317.7</v>
      </c>
      <c r="K7" s="1">
        <v>15.4</v>
      </c>
      <c r="L7" s="1">
        <v>21.4</v>
      </c>
      <c r="M7" s="1">
        <v>20.2</v>
      </c>
      <c r="N7" s="26">
        <v>2.5457000000000001</v>
      </c>
      <c r="O7" s="36">
        <f t="shared" si="0"/>
        <v>8.0129052565313195E-3</v>
      </c>
      <c r="P7" s="33">
        <v>11.007300000000001</v>
      </c>
      <c r="Q7" s="36">
        <f t="shared" si="1"/>
        <v>3.4646836638338056E-2</v>
      </c>
      <c r="R7" s="33">
        <v>1.0668</v>
      </c>
      <c r="S7" s="36">
        <f t="shared" si="2"/>
        <v>3.3578847969782813E-3</v>
      </c>
      <c r="T7" s="1">
        <v>102</v>
      </c>
      <c r="U7" s="1">
        <v>126</v>
      </c>
      <c r="V7" s="30">
        <v>8.6985469999999996</v>
      </c>
      <c r="W7" s="26">
        <v>9.9145383000000004E-2</v>
      </c>
      <c r="X7" s="11">
        <v>57</v>
      </c>
      <c r="Y7" s="11">
        <v>66</v>
      </c>
      <c r="Z7" s="20">
        <v>59.005964845485103</v>
      </c>
      <c r="AA7" s="20">
        <v>47.558615430491599</v>
      </c>
      <c r="AB7" s="19">
        <v>11.447349414993505</v>
      </c>
      <c r="AC7" s="41">
        <v>0.1777523</v>
      </c>
    </row>
    <row r="8" spans="1:30" x14ac:dyDescent="0.25">
      <c r="A8" s="7" t="s">
        <v>10</v>
      </c>
      <c r="B8" s="8">
        <v>7</v>
      </c>
      <c r="C8" s="1">
        <v>155.9</v>
      </c>
      <c r="D8" s="1">
        <v>195</v>
      </c>
      <c r="E8" s="1">
        <v>237.9</v>
      </c>
      <c r="F8" s="1">
        <v>265.3</v>
      </c>
      <c r="G8" s="1">
        <v>280.7</v>
      </c>
      <c r="H8" s="1">
        <v>298</v>
      </c>
      <c r="I8" s="1">
        <v>314.39999999999998</v>
      </c>
      <c r="J8" s="1">
        <v>307.7</v>
      </c>
      <c r="K8" s="1">
        <v>14.9</v>
      </c>
      <c r="L8" s="1">
        <v>21.3</v>
      </c>
      <c r="M8" s="1">
        <v>19.8</v>
      </c>
      <c r="N8" s="26">
        <v>2.3039000000000001</v>
      </c>
      <c r="O8" s="36">
        <f t="shared" si="0"/>
        <v>7.4874878128046805E-3</v>
      </c>
      <c r="P8" s="33">
        <v>12.15</v>
      </c>
      <c r="Q8" s="36">
        <f t="shared" si="1"/>
        <v>3.9486512837179071E-2</v>
      </c>
      <c r="R8" s="33">
        <v>1.157</v>
      </c>
      <c r="S8" s="36">
        <f t="shared" si="2"/>
        <v>3.7601559961000976E-3</v>
      </c>
      <c r="T8" s="1">
        <v>80</v>
      </c>
      <c r="U8" s="1">
        <v>92</v>
      </c>
      <c r="V8" s="30">
        <v>5.2481840000000002</v>
      </c>
      <c r="W8" s="26">
        <v>6.5848170999999997E-2</v>
      </c>
      <c r="X8" s="11">
        <v>57</v>
      </c>
      <c r="Y8" s="11">
        <v>88</v>
      </c>
      <c r="Z8" s="20">
        <v>32.350561583856837</v>
      </c>
      <c r="AA8" s="20">
        <v>25.366595095340294</v>
      </c>
      <c r="AB8" s="19">
        <v>6.9839664885165451</v>
      </c>
      <c r="AC8" s="41">
        <v>0.30719809999999997</v>
      </c>
    </row>
    <row r="9" spans="1:30" x14ac:dyDescent="0.25">
      <c r="A9" s="7" t="s">
        <v>10</v>
      </c>
      <c r="B9" s="8">
        <v>8</v>
      </c>
      <c r="C9" s="1">
        <v>156.9</v>
      </c>
      <c r="D9" s="1">
        <v>198.4</v>
      </c>
      <c r="E9" s="1">
        <v>238</v>
      </c>
      <c r="F9" s="1">
        <v>266.10000000000002</v>
      </c>
      <c r="G9" s="1">
        <v>282</v>
      </c>
      <c r="H9" s="1">
        <v>293.7</v>
      </c>
      <c r="I9" s="1">
        <v>308.10000000000002</v>
      </c>
      <c r="J9" s="1">
        <v>306.3</v>
      </c>
      <c r="K9" s="1">
        <v>15.4</v>
      </c>
      <c r="L9" s="1">
        <v>20.5</v>
      </c>
      <c r="M9" s="1">
        <v>20.399999999999999</v>
      </c>
      <c r="N9" s="26">
        <v>3.0304000000000002</v>
      </c>
      <c r="O9" s="36">
        <f t="shared" si="0"/>
        <v>9.8935683969964099E-3</v>
      </c>
      <c r="P9" s="33">
        <v>12.8117</v>
      </c>
      <c r="Q9" s="36">
        <f t="shared" si="1"/>
        <v>4.1827293503101534E-2</v>
      </c>
      <c r="R9" s="33">
        <v>1.0432999999999999</v>
      </c>
      <c r="S9" s="36">
        <f t="shared" si="2"/>
        <v>3.4061377734247466E-3</v>
      </c>
      <c r="T9" s="1">
        <v>107</v>
      </c>
      <c r="U9" s="1">
        <v>114</v>
      </c>
      <c r="V9" s="30">
        <v>5.066586</v>
      </c>
      <c r="W9" s="26">
        <v>8.488946E-2</v>
      </c>
      <c r="X9" s="11">
        <v>67</v>
      </c>
      <c r="Y9" s="11">
        <v>82</v>
      </c>
      <c r="Z9" s="20">
        <v>43.110286185671676</v>
      </c>
      <c r="AA9" s="20">
        <v>35.934928681699404</v>
      </c>
      <c r="AB9" s="19">
        <v>7.1753575039722728</v>
      </c>
      <c r="AC9" s="41">
        <v>0.18120149999999999</v>
      </c>
      <c r="AD9" s="1"/>
    </row>
    <row r="10" spans="1:30" x14ac:dyDescent="0.25">
      <c r="B10" s="8"/>
      <c r="J10" s="1"/>
      <c r="K10" s="1"/>
      <c r="L10" s="1"/>
      <c r="M10" s="1"/>
      <c r="N10" s="26"/>
      <c r="O10" s="36"/>
      <c r="P10" s="33"/>
      <c r="Q10" s="36"/>
      <c r="R10" s="33"/>
      <c r="S10" s="36"/>
      <c r="X10" s="11"/>
      <c r="Y10" s="11"/>
      <c r="Z10" s="19"/>
      <c r="AA10" s="19"/>
      <c r="AB10" s="19"/>
      <c r="AC10" s="41"/>
      <c r="AD10" s="2"/>
    </row>
    <row r="11" spans="1:30" x14ac:dyDescent="0.25">
      <c r="B11" s="9" t="s">
        <v>15</v>
      </c>
      <c r="C11" s="3">
        <f t="shared" ref="C11:U11" si="3">AVERAGE(C2:C9)</f>
        <v>153.02500000000001</v>
      </c>
      <c r="D11" s="3">
        <f t="shared" si="3"/>
        <v>195.41249999999999</v>
      </c>
      <c r="E11" s="3">
        <f t="shared" si="3"/>
        <v>238.78750000000002</v>
      </c>
      <c r="F11" s="3">
        <f t="shared" si="3"/>
        <v>268.83750000000003</v>
      </c>
      <c r="G11" s="3">
        <f t="shared" si="3"/>
        <v>283.89999999999998</v>
      </c>
      <c r="H11" s="3">
        <f t="shared" si="3"/>
        <v>300.625</v>
      </c>
      <c r="I11" s="3">
        <f t="shared" si="3"/>
        <v>316.76249999999999</v>
      </c>
      <c r="J11" s="3">
        <f>AVERAGE(J2:J9)</f>
        <v>314.10000000000002</v>
      </c>
      <c r="K11" s="3">
        <f>AVERAGE(K2:K9)</f>
        <v>15.287500000000001</v>
      </c>
      <c r="L11" s="3">
        <f t="shared" si="3"/>
        <v>21.287500000000001</v>
      </c>
      <c r="M11" s="3">
        <f t="shared" si="3"/>
        <v>20.1875</v>
      </c>
      <c r="N11" s="27">
        <f t="shared" si="3"/>
        <v>2.7429749999999995</v>
      </c>
      <c r="O11" s="37">
        <f t="shared" ref="O11" si="4">AVERAGE(O2:O9)</f>
        <v>8.7292044805210404E-3</v>
      </c>
      <c r="P11" s="22">
        <f t="shared" si="3"/>
        <v>12.096162500000002</v>
      </c>
      <c r="Q11" s="37">
        <f t="shared" ref="Q11:S11" si="5">AVERAGE(Q2:Q9)</f>
        <v>3.8417143681703535E-2</v>
      </c>
      <c r="R11" s="22">
        <f t="shared" si="5"/>
        <v>1.0466</v>
      </c>
      <c r="S11" s="37">
        <f t="shared" si="5"/>
        <v>3.3362507258822061E-3</v>
      </c>
      <c r="T11" s="3">
        <f t="shared" si="3"/>
        <v>96.875</v>
      </c>
      <c r="U11" s="3">
        <f t="shared" si="3"/>
        <v>104.875</v>
      </c>
      <c r="V11" s="22">
        <f>AVERAGE(V2:V9)</f>
        <v>7.2717049999999999</v>
      </c>
      <c r="W11" s="27">
        <f>AVERAGE(W2:W9)</f>
        <v>8.2072001624999988E-2</v>
      </c>
      <c r="X11" s="3">
        <f t="shared" ref="X11:AA11" si="6">AVERAGE(X2:X9)</f>
        <v>55.625</v>
      </c>
      <c r="Y11" s="3">
        <f t="shared" si="6"/>
        <v>74</v>
      </c>
      <c r="Z11" s="22">
        <f t="shared" si="6"/>
        <v>45.491366044799797</v>
      </c>
      <c r="AA11" s="22">
        <f t="shared" si="6"/>
        <v>37.319782193868107</v>
      </c>
      <c r="AB11" s="22">
        <f>AVERAGE(AB2:AB9)</f>
        <v>8.1715838509316825</v>
      </c>
      <c r="AC11" s="27">
        <f>AVERAGE(AC2:AC9)</f>
        <v>0.21171155</v>
      </c>
      <c r="AD11" s="1"/>
    </row>
    <row r="12" spans="1:30" x14ac:dyDescent="0.25">
      <c r="B12" s="9" t="s">
        <v>13</v>
      </c>
      <c r="C12" s="3">
        <f t="shared" ref="C12:U12" si="7">STDEV(C2:C9)</f>
        <v>6.6458902445689798</v>
      </c>
      <c r="D12" s="3">
        <f t="shared" si="7"/>
        <v>6.8817434460420559</v>
      </c>
      <c r="E12" s="3">
        <f t="shared" si="7"/>
        <v>7.8265915770714427</v>
      </c>
      <c r="F12" s="3">
        <f t="shared" si="7"/>
        <v>12.09898903686938</v>
      </c>
      <c r="G12" s="3">
        <f t="shared" si="7"/>
        <v>13.623194506848549</v>
      </c>
      <c r="H12" s="3">
        <f t="shared" si="7"/>
        <v>17.989818549073014</v>
      </c>
      <c r="I12" s="3">
        <f t="shared" si="7"/>
        <v>21.473434584554539</v>
      </c>
      <c r="J12" s="3">
        <f t="shared" si="7"/>
        <v>21.613950521430748</v>
      </c>
      <c r="K12" s="3">
        <f t="shared" si="7"/>
        <v>0.61280968847246065</v>
      </c>
      <c r="L12" s="3">
        <f t="shared" si="7"/>
        <v>0.57430081714327119</v>
      </c>
      <c r="M12" s="3">
        <f t="shared" si="7"/>
        <v>0.67704716020588818</v>
      </c>
      <c r="N12" s="27">
        <f t="shared" si="7"/>
        <v>0.42259646658654332</v>
      </c>
      <c r="O12" s="37">
        <f t="shared" ref="O12" si="8">STDEV(O2:O9)</f>
        <v>1.1700753452147405E-3</v>
      </c>
      <c r="P12" s="22">
        <f t="shared" si="7"/>
        <v>1.547419200694671</v>
      </c>
      <c r="Q12" s="37">
        <f t="shared" ref="Q12:S12" si="9">STDEV(Q2:Q9)</f>
        <v>3.1583459523947116E-3</v>
      </c>
      <c r="R12" s="22">
        <f t="shared" si="9"/>
        <v>7.7138243248265459E-2</v>
      </c>
      <c r="S12" s="37">
        <f t="shared" si="9"/>
        <v>2.0399799356569443E-4</v>
      </c>
      <c r="T12" s="3">
        <f t="shared" si="7"/>
        <v>10.920982425718719</v>
      </c>
      <c r="U12" s="3">
        <f t="shared" si="7"/>
        <v>14.485830515171912</v>
      </c>
      <c r="V12" s="22">
        <f>STDEV(V2:V9)</f>
        <v>1.6223273646994487</v>
      </c>
      <c r="W12" s="27">
        <f>STDEV(W2:W9)</f>
        <v>1.3078736529981882E-2</v>
      </c>
      <c r="X12" s="3">
        <f t="shared" ref="X12:AB12" si="10">STDEV(X2:X9)</f>
        <v>5.1252177654083289</v>
      </c>
      <c r="Y12" s="3">
        <f t="shared" si="10"/>
        <v>10.474458731327633</v>
      </c>
      <c r="Z12" s="22">
        <f t="shared" si="10"/>
        <v>27.855586122214198</v>
      </c>
      <c r="AA12" s="22">
        <f t="shared" si="10"/>
        <v>25.119439018810986</v>
      </c>
      <c r="AB12" s="22">
        <f t="shared" si="10"/>
        <v>2.9271140230931554</v>
      </c>
      <c r="AC12" s="27">
        <f t="shared" ref="AC12" si="11">STDEV(AC2:AC9)</f>
        <v>7.343566199407868E-2</v>
      </c>
      <c r="AD12" s="1"/>
    </row>
    <row r="13" spans="1:30" x14ac:dyDescent="0.25">
      <c r="B13" s="8" t="s">
        <v>1</v>
      </c>
      <c r="C13" s="3">
        <f t="shared" ref="C13:U13" si="12">COUNT(C2:C9)</f>
        <v>8</v>
      </c>
      <c r="D13" s="3">
        <f t="shared" si="12"/>
        <v>8</v>
      </c>
      <c r="E13" s="3">
        <f t="shared" si="12"/>
        <v>8</v>
      </c>
      <c r="F13" s="3">
        <f t="shared" si="12"/>
        <v>8</v>
      </c>
      <c r="G13" s="3">
        <f t="shared" si="12"/>
        <v>8</v>
      </c>
      <c r="H13" s="3">
        <f t="shared" si="12"/>
        <v>8</v>
      </c>
      <c r="I13" s="3">
        <f t="shared" si="12"/>
        <v>8</v>
      </c>
      <c r="J13" s="3">
        <f t="shared" si="12"/>
        <v>8</v>
      </c>
      <c r="K13" s="3">
        <f t="shared" si="12"/>
        <v>8</v>
      </c>
      <c r="L13" s="3">
        <f t="shared" si="12"/>
        <v>8</v>
      </c>
      <c r="M13" s="3">
        <f t="shared" si="12"/>
        <v>8</v>
      </c>
      <c r="N13" s="27">
        <f t="shared" si="12"/>
        <v>8</v>
      </c>
      <c r="O13" s="37">
        <f t="shared" ref="O13" si="13">COUNT(O2:O9)</f>
        <v>8</v>
      </c>
      <c r="P13" s="22">
        <f t="shared" si="12"/>
        <v>8</v>
      </c>
      <c r="Q13" s="37">
        <f t="shared" ref="Q13:S13" si="14">COUNT(Q2:Q9)</f>
        <v>8</v>
      </c>
      <c r="R13" s="22">
        <f t="shared" si="14"/>
        <v>8</v>
      </c>
      <c r="S13" s="37">
        <f t="shared" si="14"/>
        <v>8</v>
      </c>
      <c r="T13" s="3">
        <f t="shared" si="12"/>
        <v>8</v>
      </c>
      <c r="U13" s="3">
        <f t="shared" si="12"/>
        <v>8</v>
      </c>
      <c r="V13" s="22">
        <f>COUNT(V2:V9)</f>
        <v>7</v>
      </c>
      <c r="W13" s="27">
        <f>COUNT(W2:W9)</f>
        <v>8</v>
      </c>
      <c r="X13" s="3">
        <f t="shared" ref="X13:AB13" si="15">COUNT(X2:X9)</f>
        <v>8</v>
      </c>
      <c r="Y13" s="3">
        <f t="shared" si="15"/>
        <v>8</v>
      </c>
      <c r="Z13" s="22">
        <f t="shared" si="15"/>
        <v>8</v>
      </c>
      <c r="AA13" s="22">
        <f t="shared" si="15"/>
        <v>8</v>
      </c>
      <c r="AB13" s="22">
        <f t="shared" si="15"/>
        <v>8</v>
      </c>
      <c r="AC13" s="27">
        <f t="shared" ref="AC13" si="16">COUNT(AC2:AC9)</f>
        <v>8</v>
      </c>
      <c r="AD13" s="1"/>
    </row>
    <row r="14" spans="1:30" x14ac:dyDescent="0.25">
      <c r="B14" s="9" t="s">
        <v>14</v>
      </c>
      <c r="C14" s="3">
        <f t="shared" ref="C14:H14" si="17">C12/(SQRT(C13))</f>
        <v>2.3496770294781242</v>
      </c>
      <c r="D14" s="3">
        <f t="shared" si="17"/>
        <v>2.4330637285412084</v>
      </c>
      <c r="E14" s="3">
        <f t="shared" si="17"/>
        <v>2.767117988862366</v>
      </c>
      <c r="F14" s="3">
        <f t="shared" si="17"/>
        <v>4.2776385967360167</v>
      </c>
      <c r="G14" s="3">
        <f t="shared" si="17"/>
        <v>4.8165266086079663</v>
      </c>
      <c r="H14" s="3">
        <f t="shared" si="17"/>
        <v>6.3603613441825324</v>
      </c>
      <c r="I14" s="3">
        <f t="shared" ref="I14" si="18">I12/(SQRT(I13))</f>
        <v>7.5920056050521234</v>
      </c>
      <c r="J14" s="3">
        <f t="shared" ref="J14:P14" si="19">J12/(SQRT(J13))</f>
        <v>7.6416854909670979</v>
      </c>
      <c r="K14" s="3">
        <f t="shared" si="19"/>
        <v>0.21666094314784629</v>
      </c>
      <c r="L14" s="3">
        <f t="shared" si="19"/>
        <v>0.20304600112149124</v>
      </c>
      <c r="M14" s="3">
        <f t="shared" si="19"/>
        <v>0.23937231908233916</v>
      </c>
      <c r="N14" s="27">
        <f t="shared" si="19"/>
        <v>0.14941041361440952</v>
      </c>
      <c r="O14" s="37">
        <f t="shared" ref="O14" si="20">O12/(SQRT(O13))</f>
        <v>4.1368410555026676E-4</v>
      </c>
      <c r="P14" s="22">
        <f t="shared" si="19"/>
        <v>0.54709530507473447</v>
      </c>
      <c r="Q14" s="37">
        <f t="shared" ref="Q14:S14" si="21">Q12/(SQRT(Q13))</f>
        <v>1.1166439201356925E-3</v>
      </c>
      <c r="R14" s="22">
        <f t="shared" si="21"/>
        <v>2.727248744483296E-2</v>
      </c>
      <c r="S14" s="37">
        <f t="shared" si="21"/>
        <v>7.2124182299376105E-5</v>
      </c>
      <c r="T14" s="3">
        <f t="shared" ref="T14:U14" si="22">T12/(SQRT(T13))</f>
        <v>3.8611503652224086</v>
      </c>
      <c r="U14" s="3">
        <f t="shared" si="22"/>
        <v>5.1215144941985384</v>
      </c>
      <c r="V14" s="22">
        <f>V12/(SQRT(V13))</f>
        <v>0.61318210744707546</v>
      </c>
      <c r="W14" s="27">
        <f>W12/(SQRT(W13))</f>
        <v>4.6240316448512018E-3</v>
      </c>
      <c r="X14" s="3">
        <f t="shared" ref="X14:AB14" si="23">X12/(SQRT(X13))</f>
        <v>1.8120381184889964</v>
      </c>
      <c r="Y14" s="3">
        <f t="shared" si="23"/>
        <v>3.7032803990902052</v>
      </c>
      <c r="Z14" s="22">
        <f t="shared" si="23"/>
        <v>9.8484369204717712</v>
      </c>
      <c r="AA14" s="22">
        <f t="shared" si="23"/>
        <v>8.8810628349016021</v>
      </c>
      <c r="AB14" s="22">
        <f t="shared" si="23"/>
        <v>1.0348910875177033</v>
      </c>
      <c r="AC14" s="27">
        <f t="shared" ref="AC14" si="24">AC12/(SQRT(AC13))</f>
        <v>2.5963427288468129E-2</v>
      </c>
      <c r="AD14" s="1"/>
    </row>
    <row r="15" spans="1:30" x14ac:dyDescent="0.25">
      <c r="B15" s="8"/>
      <c r="C15" s="3"/>
      <c r="D15" s="3"/>
      <c r="E15" s="3"/>
      <c r="F15"/>
      <c r="G15"/>
      <c r="H15"/>
      <c r="I15"/>
      <c r="O15" s="36"/>
      <c r="Q15" s="36"/>
      <c r="S15" s="36"/>
      <c r="X15" s="11"/>
      <c r="Y15" s="16"/>
      <c r="Z15" s="21"/>
      <c r="AA15" s="21"/>
      <c r="AB15" s="21"/>
      <c r="AC15" s="25"/>
      <c r="AD15" s="3"/>
    </row>
    <row r="16" spans="1:30" x14ac:dyDescent="0.25">
      <c r="A16" s="7" t="s">
        <v>9</v>
      </c>
      <c r="B16" s="9">
        <v>1</v>
      </c>
      <c r="C16" s="1">
        <v>153</v>
      </c>
      <c r="D16" s="1">
        <v>192.7</v>
      </c>
      <c r="E16" s="1">
        <v>239.1</v>
      </c>
      <c r="F16" s="1">
        <v>268</v>
      </c>
      <c r="G16" s="1">
        <v>285.10000000000002</v>
      </c>
      <c r="H16" s="1">
        <v>311.7</v>
      </c>
      <c r="I16" s="1">
        <v>333.1</v>
      </c>
      <c r="J16" s="1">
        <v>338</v>
      </c>
      <c r="K16" s="1">
        <v>16</v>
      </c>
      <c r="L16" s="1">
        <v>21.5</v>
      </c>
      <c r="M16" s="1">
        <v>20.5</v>
      </c>
      <c r="N16" s="26">
        <v>4.6609999999999996</v>
      </c>
      <c r="O16" s="36">
        <f t="shared" si="0"/>
        <v>1.3789940828402366E-2</v>
      </c>
      <c r="P16" s="33">
        <v>11.7532</v>
      </c>
      <c r="Q16" s="36">
        <f t="shared" si="1"/>
        <v>3.4772781065088756E-2</v>
      </c>
      <c r="R16" s="33">
        <v>1.1285000000000001</v>
      </c>
      <c r="S16" s="36">
        <f t="shared" si="2"/>
        <v>3.3387573964497042E-3</v>
      </c>
      <c r="T16" s="1">
        <v>137</v>
      </c>
      <c r="U16" s="1">
        <v>135</v>
      </c>
      <c r="V16" s="30">
        <v>6.3377720000000002</v>
      </c>
      <c r="W16" s="28">
        <v>0.18366041799999999</v>
      </c>
      <c r="X16" s="11">
        <v>61</v>
      </c>
      <c r="Y16" s="11">
        <v>76</v>
      </c>
      <c r="Z16" s="20">
        <v>71.586077796814521</v>
      </c>
      <c r="AA16" s="20">
        <v>62.276529912949144</v>
      </c>
      <c r="AB16" s="21">
        <v>9.3095478838653811</v>
      </c>
      <c r="AC16" s="25">
        <v>0.26377899999999999</v>
      </c>
      <c r="AD16" s="3"/>
    </row>
    <row r="17" spans="1:30" x14ac:dyDescent="0.25">
      <c r="A17" s="7" t="s">
        <v>9</v>
      </c>
      <c r="B17" s="9">
        <v>2</v>
      </c>
      <c r="C17" s="1">
        <v>161</v>
      </c>
      <c r="D17" s="1">
        <v>196.2</v>
      </c>
      <c r="E17" s="1">
        <v>245.5</v>
      </c>
      <c r="F17" s="1">
        <v>279.10000000000002</v>
      </c>
      <c r="G17" s="1">
        <v>298.39999999999998</v>
      </c>
      <c r="H17" s="1">
        <v>329</v>
      </c>
      <c r="I17" s="1">
        <v>350.2</v>
      </c>
      <c r="J17" s="14">
        <v>352.9</v>
      </c>
      <c r="K17" s="1">
        <v>16.2</v>
      </c>
      <c r="L17" s="1">
        <v>21.8</v>
      </c>
      <c r="M17" s="1">
        <v>21.5</v>
      </c>
      <c r="N17" s="26">
        <v>5.3010999999999999</v>
      </c>
      <c r="O17" s="36">
        <f t="shared" si="0"/>
        <v>1.5021535845848684E-2</v>
      </c>
      <c r="P17" s="33">
        <v>12.5708</v>
      </c>
      <c r="Q17" s="36">
        <f t="shared" si="1"/>
        <v>3.5621422499291587E-2</v>
      </c>
      <c r="R17" s="33">
        <v>1.1740999999999999</v>
      </c>
      <c r="S17" s="36">
        <f t="shared" si="2"/>
        <v>3.3270048172286768E-3</v>
      </c>
      <c r="T17" s="1">
        <v>137</v>
      </c>
      <c r="U17" s="1">
        <v>169</v>
      </c>
      <c r="V17" s="31" t="s">
        <v>2</v>
      </c>
      <c r="W17" s="28">
        <v>0.13991506300000001</v>
      </c>
      <c r="X17" s="11">
        <v>53</v>
      </c>
      <c r="Y17" s="11">
        <v>71</v>
      </c>
      <c r="Z17" s="20">
        <v>64.49092582016624</v>
      </c>
      <c r="AA17" s="20">
        <v>52.27079004087981</v>
      </c>
      <c r="AB17" s="21">
        <v>12.220135779286439</v>
      </c>
      <c r="AC17" s="25">
        <v>0.24166370000000001</v>
      </c>
      <c r="AD17" s="3"/>
    </row>
    <row r="18" spans="1:30" x14ac:dyDescent="0.25">
      <c r="A18" s="7" t="s">
        <v>9</v>
      </c>
      <c r="B18" s="9">
        <v>3</v>
      </c>
      <c r="C18" s="1">
        <v>156.19999999999999</v>
      </c>
      <c r="D18" s="1">
        <v>193.5</v>
      </c>
      <c r="E18" s="1">
        <v>240</v>
      </c>
      <c r="F18" s="1">
        <v>269.60000000000002</v>
      </c>
      <c r="G18" s="1">
        <v>294.2</v>
      </c>
      <c r="H18" s="1">
        <v>315.60000000000002</v>
      </c>
      <c r="I18" s="1">
        <v>336.2</v>
      </c>
      <c r="J18" s="1">
        <v>330.6</v>
      </c>
      <c r="K18" s="1">
        <v>15.8</v>
      </c>
      <c r="L18" s="1">
        <v>21.6</v>
      </c>
      <c r="M18" s="1">
        <v>19.2</v>
      </c>
      <c r="N18" s="26">
        <v>3.9007000000000001</v>
      </c>
      <c r="O18" s="36">
        <f t="shared" si="0"/>
        <v>1.1798850574712643E-2</v>
      </c>
      <c r="P18" s="33">
        <v>9.2965</v>
      </c>
      <c r="Q18" s="36">
        <f t="shared" si="1"/>
        <v>2.8120084694494858E-2</v>
      </c>
      <c r="R18" s="33">
        <v>1.1281000000000001</v>
      </c>
      <c r="S18" s="36">
        <f t="shared" si="2"/>
        <v>3.4122807017543861E-3</v>
      </c>
      <c r="T18" s="1">
        <v>129</v>
      </c>
      <c r="U18" s="1">
        <f>AVERAGE(111,114)</f>
        <v>112.5</v>
      </c>
      <c r="V18" s="30">
        <v>10.332929999999999</v>
      </c>
      <c r="W18" s="28">
        <v>0.150794071</v>
      </c>
      <c r="X18" s="11">
        <v>62</v>
      </c>
      <c r="Y18" s="11">
        <v>67</v>
      </c>
      <c r="Z18" s="20">
        <v>57.185576495970544</v>
      </c>
      <c r="AA18" s="20">
        <v>44.961829565449094</v>
      </c>
      <c r="AB18" s="21">
        <v>12.223746930521456</v>
      </c>
      <c r="AC18" s="25">
        <v>0.32363239999999999</v>
      </c>
      <c r="AD18" s="3"/>
    </row>
    <row r="19" spans="1:30" x14ac:dyDescent="0.25">
      <c r="A19" s="7" t="s">
        <v>9</v>
      </c>
      <c r="B19" s="9">
        <v>4</v>
      </c>
      <c r="C19" s="1">
        <v>153.5</v>
      </c>
      <c r="D19" s="1">
        <v>197.2</v>
      </c>
      <c r="E19" s="1">
        <v>247.4</v>
      </c>
      <c r="F19" s="1">
        <v>275.89999999999998</v>
      </c>
      <c r="G19" s="1">
        <v>295.39999999999998</v>
      </c>
      <c r="H19" s="1">
        <v>307.8</v>
      </c>
      <c r="I19" s="1">
        <v>326.7</v>
      </c>
      <c r="J19" s="1">
        <v>327.5</v>
      </c>
      <c r="K19" s="1">
        <v>15.3</v>
      </c>
      <c r="L19" s="1">
        <v>22</v>
      </c>
      <c r="M19" s="1">
        <v>20.100000000000001</v>
      </c>
      <c r="N19" s="26">
        <v>4.5663999999999998</v>
      </c>
      <c r="O19" s="36">
        <f t="shared" si="0"/>
        <v>1.3943206106870228E-2</v>
      </c>
      <c r="P19" s="33">
        <v>11.061199999999999</v>
      </c>
      <c r="Q19" s="36">
        <f t="shared" si="1"/>
        <v>3.3774656488549618E-2</v>
      </c>
      <c r="R19" s="33">
        <v>1.1240000000000001</v>
      </c>
      <c r="S19" s="36">
        <f t="shared" si="2"/>
        <v>3.4320610687022905E-3</v>
      </c>
      <c r="T19" s="1">
        <v>124</v>
      </c>
      <c r="U19" s="1">
        <v>121</v>
      </c>
      <c r="V19" s="30">
        <v>6.8825659999999997</v>
      </c>
      <c r="W19" s="28">
        <v>0.162344459</v>
      </c>
      <c r="X19" s="11">
        <v>50</v>
      </c>
      <c r="Y19" s="11">
        <v>74</v>
      </c>
      <c r="Z19" s="20">
        <v>47.381654927343106</v>
      </c>
      <c r="AA19" s="20">
        <v>37.295709527949775</v>
      </c>
      <c r="AB19" s="21">
        <v>10.085945399393333</v>
      </c>
      <c r="AC19" s="41">
        <v>0.40012310000000001</v>
      </c>
    </row>
    <row r="20" spans="1:30" x14ac:dyDescent="0.25">
      <c r="A20" s="7" t="s">
        <v>9</v>
      </c>
      <c r="B20" s="9">
        <v>5</v>
      </c>
      <c r="C20" s="1">
        <v>155.80000000000001</v>
      </c>
      <c r="D20" s="1">
        <v>200.4</v>
      </c>
      <c r="E20" s="1">
        <v>245.4</v>
      </c>
      <c r="F20" s="1">
        <v>273.8</v>
      </c>
      <c r="G20" s="1">
        <v>293.5</v>
      </c>
      <c r="H20" s="1">
        <v>312.89999999999998</v>
      </c>
      <c r="I20" s="1">
        <v>332.1</v>
      </c>
      <c r="J20" s="1">
        <v>328.5</v>
      </c>
      <c r="K20" s="1">
        <v>14.5</v>
      </c>
      <c r="L20" s="1">
        <f>42.1-20.1</f>
        <v>22</v>
      </c>
      <c r="M20" s="1">
        <v>20.100000000000001</v>
      </c>
      <c r="N20" s="26">
        <v>4.0098000000000003</v>
      </c>
      <c r="O20" s="36">
        <f t="shared" si="0"/>
        <v>1.2206392694063928E-2</v>
      </c>
      <c r="P20" s="33">
        <v>10.3422</v>
      </c>
      <c r="Q20" s="36">
        <f t="shared" si="1"/>
        <v>3.1483105022831054E-2</v>
      </c>
      <c r="R20" s="33">
        <v>1.2045999999999999</v>
      </c>
      <c r="S20" s="36">
        <f t="shared" si="2"/>
        <v>3.6669710806697103E-3</v>
      </c>
      <c r="T20" s="1">
        <v>130</v>
      </c>
      <c r="U20" s="1">
        <v>122</v>
      </c>
      <c r="V20" s="30">
        <v>8.8801459999999999</v>
      </c>
      <c r="W20" s="25">
        <v>0.18215990500000001</v>
      </c>
      <c r="X20" s="11">
        <v>63</v>
      </c>
      <c r="Y20" s="11">
        <v>53</v>
      </c>
      <c r="Z20" s="20">
        <v>75.671045117075948</v>
      </c>
      <c r="AA20" s="20">
        <v>61.51172112458714</v>
      </c>
      <c r="AB20" s="21">
        <v>14.15932399248881</v>
      </c>
      <c r="AC20" s="41">
        <v>0.40681859999999997</v>
      </c>
      <c r="AD20" s="1"/>
    </row>
    <row r="21" spans="1:30" x14ac:dyDescent="0.25">
      <c r="A21" s="7" t="s">
        <v>9</v>
      </c>
      <c r="B21" s="9">
        <v>6</v>
      </c>
      <c r="C21" s="1">
        <v>151.1</v>
      </c>
      <c r="D21" s="1">
        <v>193.7</v>
      </c>
      <c r="E21" s="1">
        <v>223.8</v>
      </c>
      <c r="F21" s="1">
        <v>248.7</v>
      </c>
      <c r="G21" s="1">
        <v>261.5</v>
      </c>
      <c r="H21" s="1">
        <v>276.7</v>
      </c>
      <c r="I21" s="1">
        <v>292.10000000000002</v>
      </c>
      <c r="J21" s="1">
        <v>296.5</v>
      </c>
      <c r="K21" s="1">
        <v>15.6</v>
      </c>
      <c r="L21" s="1">
        <f>40.2-19.6</f>
        <v>20.6</v>
      </c>
      <c r="M21" s="1">
        <v>19.600000000000001</v>
      </c>
      <c r="N21" s="26">
        <v>3.4862000000000002</v>
      </c>
      <c r="O21" s="36">
        <f t="shared" si="0"/>
        <v>1.1757841483979764E-2</v>
      </c>
      <c r="P21" s="33">
        <v>9.3755000000000006</v>
      </c>
      <c r="Q21" s="36">
        <f t="shared" si="1"/>
        <v>3.1620573355817874E-2</v>
      </c>
      <c r="R21" s="33">
        <v>1.0611999999999999</v>
      </c>
      <c r="S21" s="36">
        <f t="shared" si="2"/>
        <v>3.5790893760539629E-3</v>
      </c>
      <c r="T21" s="1">
        <v>123</v>
      </c>
      <c r="U21" s="1">
        <v>106</v>
      </c>
      <c r="V21" s="30">
        <v>6.3377720000000002</v>
      </c>
      <c r="W21" s="28">
        <v>0.103474371</v>
      </c>
      <c r="X21" s="11">
        <v>71</v>
      </c>
      <c r="Y21" s="11">
        <v>58</v>
      </c>
      <c r="Z21" s="20">
        <v>71.213274953994542</v>
      </c>
      <c r="AA21" s="20">
        <v>59.188141341398847</v>
      </c>
      <c r="AB21" s="21">
        <v>12.025133612595699</v>
      </c>
      <c r="AC21" s="41">
        <v>0.16111510000000001</v>
      </c>
      <c r="AD21" s="1"/>
    </row>
    <row r="22" spans="1:30" ht="15.75" customHeight="1" x14ac:dyDescent="0.25">
      <c r="A22" s="7" t="s">
        <v>9</v>
      </c>
      <c r="B22" s="9">
        <v>7</v>
      </c>
      <c r="C22" s="1">
        <v>154.19999999999999</v>
      </c>
      <c r="D22" s="1">
        <v>186.3</v>
      </c>
      <c r="E22" s="1">
        <v>220</v>
      </c>
      <c r="F22" s="1">
        <v>242.5</v>
      </c>
      <c r="G22" s="1">
        <v>257.7</v>
      </c>
      <c r="H22" s="1">
        <v>273.8</v>
      </c>
      <c r="I22" s="1">
        <v>291.5</v>
      </c>
      <c r="J22" s="1">
        <v>288.3</v>
      </c>
      <c r="K22" s="1">
        <v>15</v>
      </c>
      <c r="L22" s="1">
        <v>20.8</v>
      </c>
      <c r="M22" s="1">
        <v>20.2</v>
      </c>
      <c r="N22" s="26">
        <v>3.4813000000000001</v>
      </c>
      <c r="O22" s="36">
        <f t="shared" si="0"/>
        <v>1.2075268817204301E-2</v>
      </c>
      <c r="P22" s="33">
        <v>9.6897000000000002</v>
      </c>
      <c r="Q22" s="36">
        <f t="shared" si="1"/>
        <v>3.3609781477627471E-2</v>
      </c>
      <c r="R22" s="33">
        <v>1.0602</v>
      </c>
      <c r="S22" s="36">
        <f t="shared" si="2"/>
        <v>3.6774193548387095E-3</v>
      </c>
      <c r="T22" s="1">
        <v>148</v>
      </c>
      <c r="U22" s="1">
        <v>107</v>
      </c>
      <c r="V22" s="30">
        <v>4.7033889999999996</v>
      </c>
      <c r="W22" s="28">
        <v>0.136361705</v>
      </c>
      <c r="X22" s="11">
        <v>59</v>
      </c>
      <c r="Y22" s="11">
        <v>70</v>
      </c>
      <c r="Z22" s="20">
        <v>37.625325210990532</v>
      </c>
      <c r="AA22" s="20">
        <v>32.775549102367101</v>
      </c>
      <c r="AB22" s="21">
        <v>4.8497761086234341</v>
      </c>
      <c r="AC22" s="41">
        <v>0.17491180000000001</v>
      </c>
      <c r="AD22" s="1"/>
    </row>
    <row r="23" spans="1:30" ht="15.75" customHeight="1" x14ac:dyDescent="0.25">
      <c r="A23" s="7" t="s">
        <v>9</v>
      </c>
      <c r="B23" s="9">
        <v>8</v>
      </c>
      <c r="C23" s="1">
        <v>165.2</v>
      </c>
      <c r="D23" s="1">
        <v>199.3</v>
      </c>
      <c r="E23" s="1">
        <v>237.8</v>
      </c>
      <c r="F23" s="1">
        <v>265.7</v>
      </c>
      <c r="G23" s="1">
        <v>284.2</v>
      </c>
      <c r="H23" s="1">
        <v>306.39999999999998</v>
      </c>
      <c r="I23" s="1">
        <v>326.5</v>
      </c>
      <c r="J23" s="1">
        <v>325.8</v>
      </c>
      <c r="K23" s="1">
        <v>16</v>
      </c>
      <c r="L23" s="1">
        <v>21.1</v>
      </c>
      <c r="M23" s="1">
        <v>20.8</v>
      </c>
      <c r="N23" s="26">
        <v>6.1780999999999997</v>
      </c>
      <c r="O23" s="36">
        <f t="shared" si="0"/>
        <v>1.8962860650705952E-2</v>
      </c>
      <c r="P23" s="33">
        <v>11.122999999999999</v>
      </c>
      <c r="Q23" s="36">
        <f t="shared" si="1"/>
        <v>3.4140577041129522E-2</v>
      </c>
      <c r="R23" s="33">
        <v>1.0387</v>
      </c>
      <c r="S23" s="36">
        <f t="shared" si="2"/>
        <v>3.1881522406384281E-3</v>
      </c>
      <c r="T23" s="1">
        <v>143</v>
      </c>
      <c r="U23" s="1">
        <v>103</v>
      </c>
      <c r="V23" s="30">
        <v>6.8825659999999997</v>
      </c>
      <c r="W23" s="28">
        <v>0.18963437499999999</v>
      </c>
      <c r="X23" s="11">
        <v>71</v>
      </c>
      <c r="Y23" s="11">
        <v>76</v>
      </c>
      <c r="Z23" s="20">
        <v>51.863221016561965</v>
      </c>
      <c r="AA23" s="20">
        <v>43.521461663680263</v>
      </c>
      <c r="AB23" s="21">
        <v>8.3417593528817076</v>
      </c>
      <c r="AC23" s="41">
        <v>0.36481970000000002</v>
      </c>
      <c r="AD23" s="1"/>
    </row>
    <row r="24" spans="1:30" ht="15.75" customHeight="1" x14ac:dyDescent="0.25">
      <c r="B24" s="8"/>
      <c r="J24" s="1"/>
      <c r="K24" s="1"/>
      <c r="L24" s="1"/>
      <c r="M24" s="1"/>
      <c r="N24" s="26"/>
      <c r="O24" s="36"/>
      <c r="P24" s="33"/>
      <c r="Q24" s="36"/>
      <c r="R24" s="33"/>
      <c r="S24" s="36"/>
      <c r="X24" s="11"/>
      <c r="Y24" s="11"/>
      <c r="Z24" s="19"/>
      <c r="AA24" s="19"/>
      <c r="AB24" s="19"/>
      <c r="AC24" s="41"/>
      <c r="AD24" s="1"/>
    </row>
    <row r="25" spans="1:30" ht="15.75" customHeight="1" x14ac:dyDescent="0.25">
      <c r="B25" s="9" t="s">
        <v>15</v>
      </c>
      <c r="C25" s="3">
        <f t="shared" ref="C25:U25" si="25">AVERAGE(C16:C23)</f>
        <v>156.25</v>
      </c>
      <c r="D25" s="3">
        <f t="shared" si="25"/>
        <v>194.91249999999997</v>
      </c>
      <c r="E25" s="3">
        <f t="shared" si="25"/>
        <v>237.375</v>
      </c>
      <c r="F25" s="3">
        <f t="shared" si="25"/>
        <v>265.41249999999997</v>
      </c>
      <c r="G25" s="3">
        <f t="shared" si="25"/>
        <v>283.75</v>
      </c>
      <c r="H25" s="3">
        <f t="shared" si="25"/>
        <v>304.23750000000001</v>
      </c>
      <c r="I25" s="3">
        <f t="shared" si="25"/>
        <v>323.55</v>
      </c>
      <c r="J25" s="3">
        <f t="shared" si="25"/>
        <v>323.51250000000005</v>
      </c>
      <c r="K25" s="3">
        <f>AVERAGE(K16:K23)</f>
        <v>15.549999999999999</v>
      </c>
      <c r="L25" s="3">
        <f t="shared" si="25"/>
        <v>21.425000000000001</v>
      </c>
      <c r="M25" s="3">
        <f t="shared" si="25"/>
        <v>20.25</v>
      </c>
      <c r="N25" s="27">
        <f t="shared" si="25"/>
        <v>4.4480750000000002</v>
      </c>
      <c r="O25" s="37">
        <f t="shared" ref="O25" si="26">AVERAGE(O16:O23)</f>
        <v>1.3694487125223483E-2</v>
      </c>
      <c r="P25" s="22">
        <f t="shared" si="25"/>
        <v>10.651512500000001</v>
      </c>
      <c r="Q25" s="37">
        <f t="shared" ref="Q25:T25" si="27">AVERAGE(Q16:Q23)</f>
        <v>3.2892872705603843E-2</v>
      </c>
      <c r="R25" s="22">
        <f t="shared" si="27"/>
        <v>1.1149250000000002</v>
      </c>
      <c r="S25" s="37">
        <f t="shared" si="27"/>
        <v>3.4527170045419832E-3</v>
      </c>
      <c r="T25" s="3">
        <f t="shared" si="27"/>
        <v>133.875</v>
      </c>
      <c r="U25" s="3">
        <f t="shared" si="25"/>
        <v>121.9375</v>
      </c>
      <c r="V25" s="22">
        <f>AVERAGE(V16:V23)</f>
        <v>7.1938772857142856</v>
      </c>
      <c r="W25" s="27">
        <f>AVERAGE(W16:W23)</f>
        <v>0.15604304587500001</v>
      </c>
      <c r="X25" s="3">
        <f t="shared" ref="X25:AB25" si="28">AVERAGE(X16:X23)</f>
        <v>61.25</v>
      </c>
      <c r="Y25" s="3">
        <f t="shared" si="28"/>
        <v>68.125</v>
      </c>
      <c r="Z25" s="22">
        <f t="shared" si="28"/>
        <v>59.627137667364671</v>
      </c>
      <c r="AA25" s="22">
        <f t="shared" si="28"/>
        <v>49.225216534907645</v>
      </c>
      <c r="AB25" s="22">
        <f t="shared" si="28"/>
        <v>10.401921132457032</v>
      </c>
      <c r="AC25" s="27">
        <f t="shared" ref="AC25" si="29">AVERAGE(AC16:AC23)</f>
        <v>0.29210792500000005</v>
      </c>
      <c r="AD25" s="1"/>
    </row>
    <row r="26" spans="1:30" ht="15.75" customHeight="1" x14ac:dyDescent="0.25">
      <c r="B26" s="9" t="s">
        <v>13</v>
      </c>
      <c r="C26" s="3">
        <f t="shared" ref="C26:U26" si="30">STDEV(C16:C23)</f>
        <v>4.6555650263191142</v>
      </c>
      <c r="D26" s="3">
        <f t="shared" si="30"/>
        <v>4.4527479476963752</v>
      </c>
      <c r="E26" s="3">
        <f t="shared" si="30"/>
        <v>10.191978638685844</v>
      </c>
      <c r="F26" s="3">
        <f t="shared" si="30"/>
        <v>13.072811207125381</v>
      </c>
      <c r="G26" s="3">
        <f t="shared" si="30"/>
        <v>15.722140893838668</v>
      </c>
      <c r="H26" s="3">
        <f t="shared" si="30"/>
        <v>19.180118985181355</v>
      </c>
      <c r="I26" s="3">
        <f t="shared" si="30"/>
        <v>20.940323370405306</v>
      </c>
      <c r="J26" s="3">
        <f t="shared" si="30"/>
        <v>21.177308442225197</v>
      </c>
      <c r="K26" s="3">
        <f t="shared" si="30"/>
        <v>0.58064004094004495</v>
      </c>
      <c r="L26" s="3">
        <f t="shared" si="30"/>
        <v>0.53652319880611166</v>
      </c>
      <c r="M26" s="3">
        <f t="shared" si="30"/>
        <v>0.70710678118654746</v>
      </c>
      <c r="N26" s="27">
        <f t="shared" si="30"/>
        <v>0.93591344189208203</v>
      </c>
      <c r="O26" s="37">
        <f t="shared" ref="O26" si="31">STDEV(O16:O23)</f>
        <v>2.4427185583938771E-3</v>
      </c>
      <c r="P26" s="22">
        <f t="shared" si="30"/>
        <v>1.1815575947965553</v>
      </c>
      <c r="Q26" s="37">
        <f t="shared" ref="Q26:T26" si="32">STDEV(Q16:Q23)</f>
        <v>2.3968134293770992E-3</v>
      </c>
      <c r="R26" s="22">
        <f t="shared" si="32"/>
        <v>5.8156138356767008E-2</v>
      </c>
      <c r="S26" s="37">
        <f t="shared" si="32"/>
        <v>1.7452488751354536E-4</v>
      </c>
      <c r="T26" s="3">
        <f t="shared" si="32"/>
        <v>8.9192808806860331</v>
      </c>
      <c r="U26" s="3">
        <f t="shared" si="30"/>
        <v>21.749281597330981</v>
      </c>
      <c r="V26" s="22">
        <f>STDEV(V16:V23)</f>
        <v>1.8510964307136759</v>
      </c>
      <c r="W26" s="27">
        <f>STDEV(W16:W23)</f>
        <v>2.9402087144107598E-2</v>
      </c>
      <c r="X26" s="3">
        <f t="shared" ref="X26:AB26" si="33">STDEV(X16:X23)</f>
        <v>7.4976186695700733</v>
      </c>
      <c r="Y26" s="3">
        <f t="shared" si="33"/>
        <v>8.4758059035283306</v>
      </c>
      <c r="Z26" s="22">
        <f t="shared" si="33"/>
        <v>13.408896030570437</v>
      </c>
      <c r="AA26" s="22">
        <f t="shared" si="33"/>
        <v>11.297561992096098</v>
      </c>
      <c r="AB26" s="22">
        <f t="shared" si="33"/>
        <v>2.9213878710180126</v>
      </c>
      <c r="AC26" s="27">
        <f t="shared" ref="AC26" si="34">STDEV(AC16:AC23)</f>
        <v>9.6619882219606809E-2</v>
      </c>
      <c r="AD26" s="1"/>
    </row>
    <row r="27" spans="1:30" ht="15.75" customHeight="1" x14ac:dyDescent="0.25">
      <c r="B27" s="8" t="s">
        <v>1</v>
      </c>
      <c r="C27" s="3">
        <f t="shared" ref="C27:U27" si="35">COUNT(C16:C23)</f>
        <v>8</v>
      </c>
      <c r="D27" s="3">
        <f t="shared" si="35"/>
        <v>8</v>
      </c>
      <c r="E27" s="3">
        <f t="shared" si="35"/>
        <v>8</v>
      </c>
      <c r="F27" s="3">
        <f t="shared" si="35"/>
        <v>8</v>
      </c>
      <c r="G27" s="3">
        <f t="shared" si="35"/>
        <v>8</v>
      </c>
      <c r="H27" s="3">
        <f t="shared" si="35"/>
        <v>8</v>
      </c>
      <c r="I27" s="3">
        <f t="shared" si="35"/>
        <v>8</v>
      </c>
      <c r="J27" s="3">
        <f t="shared" si="35"/>
        <v>8</v>
      </c>
      <c r="K27" s="3">
        <f t="shared" si="35"/>
        <v>8</v>
      </c>
      <c r="L27" s="3">
        <f t="shared" si="35"/>
        <v>8</v>
      </c>
      <c r="M27" s="3">
        <f t="shared" si="35"/>
        <v>8</v>
      </c>
      <c r="N27" s="27">
        <f t="shared" si="35"/>
        <v>8</v>
      </c>
      <c r="O27" s="37">
        <f t="shared" ref="O27" si="36">COUNT(O16:O23)</f>
        <v>8</v>
      </c>
      <c r="P27" s="22">
        <f t="shared" si="35"/>
        <v>8</v>
      </c>
      <c r="Q27" s="37">
        <f t="shared" ref="Q27:T27" si="37">COUNT(Q16:Q23)</f>
        <v>8</v>
      </c>
      <c r="R27" s="22">
        <f t="shared" si="37"/>
        <v>8</v>
      </c>
      <c r="S27" s="37">
        <f t="shared" si="37"/>
        <v>8</v>
      </c>
      <c r="T27" s="3">
        <f t="shared" si="37"/>
        <v>8</v>
      </c>
      <c r="U27" s="3">
        <f t="shared" si="35"/>
        <v>8</v>
      </c>
      <c r="V27" s="22">
        <f>COUNT(V16:V23)</f>
        <v>7</v>
      </c>
      <c r="W27" s="27">
        <f>COUNT(W16:W23)</f>
        <v>8</v>
      </c>
      <c r="X27" s="3">
        <f t="shared" ref="X27:AB27" si="38">COUNT(X16:X23)</f>
        <v>8</v>
      </c>
      <c r="Y27" s="3">
        <f t="shared" si="38"/>
        <v>8</v>
      </c>
      <c r="Z27" s="22">
        <f t="shared" si="38"/>
        <v>8</v>
      </c>
      <c r="AA27" s="22">
        <f t="shared" si="38"/>
        <v>8</v>
      </c>
      <c r="AB27" s="22">
        <f t="shared" si="38"/>
        <v>8</v>
      </c>
      <c r="AC27" s="27">
        <f t="shared" ref="AC27" si="39">COUNT(AC16:AC23)</f>
        <v>8</v>
      </c>
      <c r="AD27" s="1"/>
    </row>
    <row r="28" spans="1:30" ht="15.75" customHeight="1" x14ac:dyDescent="0.25">
      <c r="B28" s="9" t="s">
        <v>14</v>
      </c>
      <c r="C28" s="3">
        <f t="shared" ref="C28:H28" si="40">C26/(SQRT(C27))</f>
        <v>1.6459908001825865</v>
      </c>
      <c r="D28" s="3">
        <f t="shared" si="40"/>
        <v>1.5742841343652945</v>
      </c>
      <c r="E28" s="3">
        <f t="shared" si="40"/>
        <v>3.6034086045615985</v>
      </c>
      <c r="F28" s="3">
        <f t="shared" si="40"/>
        <v>4.6219367268649263</v>
      </c>
      <c r="G28" s="3">
        <f t="shared" si="40"/>
        <v>5.5586162204018246</v>
      </c>
      <c r="H28" s="3">
        <f t="shared" si="40"/>
        <v>6.7811960991932887</v>
      </c>
      <c r="I28" s="3">
        <f t="shared" ref="I28" si="41">I26/(SQRT(I27))</f>
        <v>7.4035223277263658</v>
      </c>
      <c r="J28" s="3">
        <f t="shared" ref="J28:U28" si="42">J26/(SQRT(J27))</f>
        <v>7.4873092033882784</v>
      </c>
      <c r="K28" s="3">
        <f t="shared" si="42"/>
        <v>0.20528725518857016</v>
      </c>
      <c r="L28" s="3">
        <f t="shared" si="42"/>
        <v>0.18968959606984986</v>
      </c>
      <c r="M28" s="3">
        <f t="shared" si="42"/>
        <v>0.24999999999999997</v>
      </c>
      <c r="N28" s="27">
        <f t="shared" si="42"/>
        <v>0.33089537068276648</v>
      </c>
      <c r="O28" s="37">
        <f t="shared" ref="O28" si="43">O26/(SQRT(O27))</f>
        <v>8.6363142858526896E-4</v>
      </c>
      <c r="P28" s="22">
        <f t="shared" si="42"/>
        <v>0.41774369382155557</v>
      </c>
      <c r="Q28" s="37">
        <f t="shared" ref="Q28:T28" si="44">Q26/(SQRT(Q27))</f>
        <v>8.4740151457576548E-4</v>
      </c>
      <c r="R28" s="22">
        <f t="shared" si="44"/>
        <v>2.0561299899846515E-2</v>
      </c>
      <c r="S28" s="37">
        <f t="shared" si="44"/>
        <v>6.1703865723323665E-5</v>
      </c>
      <c r="T28" s="3">
        <f t="shared" si="44"/>
        <v>3.1534419970203076</v>
      </c>
      <c r="U28" s="3">
        <f t="shared" si="42"/>
        <v>7.6895322517042608</v>
      </c>
      <c r="V28" s="22">
        <f>V26/(SQRT(V27))</f>
        <v>0.69964868692395599</v>
      </c>
      <c r="W28" s="27">
        <f>W26/(SQRT(W27))</f>
        <v>1.0395207600318146E-2</v>
      </c>
      <c r="X28" s="3">
        <f t="shared" ref="X28:AB28" si="45">X26/(SQRT(X27))</f>
        <v>2.6508085020019294</v>
      </c>
      <c r="Y28" s="3">
        <f t="shared" si="45"/>
        <v>2.9966499152029273</v>
      </c>
      <c r="Z28" s="22">
        <f t="shared" si="45"/>
        <v>4.7407606557208677</v>
      </c>
      <c r="AA28" s="22">
        <f t="shared" si="45"/>
        <v>3.9942913477432755</v>
      </c>
      <c r="AB28" s="22">
        <f t="shared" si="45"/>
        <v>1.0328665870364837</v>
      </c>
      <c r="AC28" s="27">
        <f t="shared" ref="AC28" si="46">AC26/(SQRT(AC27))</f>
        <v>3.4160286957464751E-2</v>
      </c>
      <c r="AD28" s="3"/>
    </row>
    <row r="29" spans="1:30" ht="15.75" customHeight="1" x14ac:dyDescent="0.25">
      <c r="C29"/>
      <c r="D29"/>
      <c r="E29"/>
      <c r="F29"/>
      <c r="G29"/>
      <c r="H29"/>
      <c r="I29"/>
      <c r="O29" s="36"/>
      <c r="Q29" s="36"/>
      <c r="S29" s="36"/>
      <c r="X29" s="11"/>
      <c r="Y29" s="12"/>
      <c r="Z29" s="21"/>
      <c r="AA29" s="21"/>
      <c r="AB29" s="21"/>
      <c r="AC29" s="25"/>
      <c r="AD29" s="3"/>
    </row>
    <row r="30" spans="1:30" ht="15.75" customHeight="1" x14ac:dyDescent="0.25">
      <c r="A30" s="7" t="s">
        <v>12</v>
      </c>
      <c r="B30" s="8">
        <v>1</v>
      </c>
      <c r="C30" s="1">
        <v>157</v>
      </c>
      <c r="D30" s="1">
        <v>192.5</v>
      </c>
      <c r="E30" s="1">
        <v>239.7</v>
      </c>
      <c r="F30" s="1">
        <v>273.10000000000002</v>
      </c>
      <c r="G30" s="1">
        <v>294.60000000000002</v>
      </c>
      <c r="H30" s="1">
        <v>312.7</v>
      </c>
      <c r="I30" s="1">
        <v>328.3</v>
      </c>
      <c r="J30" s="1">
        <v>327.39999999999998</v>
      </c>
      <c r="K30" s="1">
        <v>14.9</v>
      </c>
      <c r="L30" s="1">
        <v>21</v>
      </c>
      <c r="M30" s="1">
        <v>21</v>
      </c>
      <c r="N30" s="26">
        <v>4.2042000000000002</v>
      </c>
      <c r="O30" s="36">
        <f t="shared" si="0"/>
        <v>1.2841172877214419E-2</v>
      </c>
      <c r="P30" s="33">
        <v>11.6106</v>
      </c>
      <c r="Q30" s="36">
        <f t="shared" si="1"/>
        <v>3.5463042150274897E-2</v>
      </c>
      <c r="R30" s="33">
        <v>1.0126999999999999</v>
      </c>
      <c r="S30" s="36">
        <f>R30/J30</f>
        <v>3.0931582162492363E-3</v>
      </c>
      <c r="T30" s="1">
        <v>147</v>
      </c>
      <c r="U30" s="1">
        <v>127</v>
      </c>
      <c r="V30" s="30">
        <v>6.5193709999999996</v>
      </c>
      <c r="W30" s="24">
        <v>0.21560296500000001</v>
      </c>
      <c r="X30" s="11">
        <v>55</v>
      </c>
      <c r="Y30" s="11">
        <v>89</v>
      </c>
      <c r="Z30" s="20">
        <v>43.530680880766539</v>
      </c>
      <c r="AA30" s="20">
        <v>35.773928027957062</v>
      </c>
      <c r="AB30" s="21">
        <v>7.7567528528094787</v>
      </c>
      <c r="AC30" s="25">
        <v>0.25890960000000002</v>
      </c>
      <c r="AD30" s="3"/>
    </row>
    <row r="31" spans="1:30" ht="15.75" customHeight="1" x14ac:dyDescent="0.25">
      <c r="A31" s="7" t="s">
        <v>12</v>
      </c>
      <c r="B31" s="8">
        <v>2</v>
      </c>
      <c r="C31" s="1">
        <v>147</v>
      </c>
      <c r="D31" s="1">
        <v>190.1</v>
      </c>
      <c r="E31" s="1">
        <v>239.2</v>
      </c>
      <c r="F31" s="1">
        <v>279.8</v>
      </c>
      <c r="G31" s="1">
        <v>301.60000000000002</v>
      </c>
      <c r="H31" s="1">
        <v>324.10000000000002</v>
      </c>
      <c r="I31" s="1">
        <v>346.7</v>
      </c>
      <c r="J31" s="1">
        <v>344.2</v>
      </c>
      <c r="K31" s="1">
        <v>16.5</v>
      </c>
      <c r="L31" s="1">
        <v>22.1</v>
      </c>
      <c r="M31" s="1">
        <v>21.6</v>
      </c>
      <c r="N31" s="26">
        <v>4.5681000000000003</v>
      </c>
      <c r="O31" s="36">
        <f t="shared" si="0"/>
        <v>1.3271644392794888E-2</v>
      </c>
      <c r="P31" s="33">
        <v>12.0312</v>
      </c>
      <c r="Q31" s="36">
        <f t="shared" si="1"/>
        <v>3.4954096455549102E-2</v>
      </c>
      <c r="R31" s="33">
        <v>1.2661</v>
      </c>
      <c r="S31" s="36">
        <f t="shared" si="2"/>
        <v>3.6783846600813483E-3</v>
      </c>
      <c r="T31" s="1">
        <v>146</v>
      </c>
      <c r="U31" s="1">
        <v>160</v>
      </c>
      <c r="V31" s="31" t="s">
        <v>2</v>
      </c>
      <c r="W31" s="29" t="s">
        <v>2</v>
      </c>
      <c r="X31" s="11">
        <v>59</v>
      </c>
      <c r="Y31" s="11">
        <v>50</v>
      </c>
      <c r="Z31" s="20">
        <v>61.829748080461947</v>
      </c>
      <c r="AA31" s="20">
        <v>46.69902440575445</v>
      </c>
      <c r="AB31" s="21">
        <v>15.130723674707502</v>
      </c>
      <c r="AC31" s="25">
        <v>0.18607090000000001</v>
      </c>
      <c r="AD31" s="3"/>
    </row>
    <row r="32" spans="1:30" ht="15.75" customHeight="1" x14ac:dyDescent="0.25">
      <c r="A32" s="7" t="s">
        <v>12</v>
      </c>
      <c r="B32" s="8">
        <v>3</v>
      </c>
      <c r="C32" s="1">
        <v>153.30000000000001</v>
      </c>
      <c r="D32" s="1">
        <v>197.1</v>
      </c>
      <c r="E32" s="1">
        <v>230</v>
      </c>
      <c r="F32" s="1">
        <v>251.3</v>
      </c>
      <c r="G32" s="1">
        <v>266.8</v>
      </c>
      <c r="H32" s="1">
        <v>278</v>
      </c>
      <c r="I32" s="1">
        <v>294.89999999999998</v>
      </c>
      <c r="J32" s="1">
        <v>299</v>
      </c>
      <c r="K32" s="1">
        <v>14.7</v>
      </c>
      <c r="L32" s="1">
        <v>20.8</v>
      </c>
      <c r="M32" s="1">
        <v>19.2</v>
      </c>
      <c r="N32" s="26">
        <v>4.1643999999999997</v>
      </c>
      <c r="O32" s="36">
        <f t="shared" si="0"/>
        <v>1.3927759197324413E-2</v>
      </c>
      <c r="P32" s="33">
        <v>9.5505999999999993</v>
      </c>
      <c r="Q32" s="36">
        <f t="shared" si="1"/>
        <v>3.1941806020066889E-2</v>
      </c>
      <c r="R32" s="33">
        <v>0.93400000000000005</v>
      </c>
      <c r="S32" s="36">
        <f t="shared" si="2"/>
        <v>3.1237458193979933E-3</v>
      </c>
      <c r="T32" s="1">
        <v>137</v>
      </c>
      <c r="U32" s="1">
        <v>133</v>
      </c>
      <c r="V32" s="30">
        <v>9.0617420000000006</v>
      </c>
      <c r="W32" s="24">
        <v>0.14183430599999999</v>
      </c>
      <c r="X32" s="11">
        <v>65</v>
      </c>
      <c r="Y32" s="11">
        <v>75</v>
      </c>
      <c r="Z32" s="20">
        <v>101.48565898851447</v>
      </c>
      <c r="AA32" s="20">
        <v>81.118766023037068</v>
      </c>
      <c r="AB32" s="19">
        <v>20.366892965477405</v>
      </c>
      <c r="AC32" s="41">
        <v>0.30922699999999997</v>
      </c>
    </row>
    <row r="33" spans="1:30" ht="15.75" customHeight="1" x14ac:dyDescent="0.25">
      <c r="A33" s="7" t="s">
        <v>12</v>
      </c>
      <c r="B33" s="8">
        <v>4</v>
      </c>
      <c r="C33" s="1">
        <v>157.9</v>
      </c>
      <c r="D33" s="1">
        <v>208.5</v>
      </c>
      <c r="E33" s="1">
        <v>252.6</v>
      </c>
      <c r="F33" s="1">
        <v>284.10000000000002</v>
      </c>
      <c r="G33" s="1">
        <v>306.60000000000002</v>
      </c>
      <c r="H33" s="1">
        <v>325.39999999999998</v>
      </c>
      <c r="I33" s="1">
        <v>344.6</v>
      </c>
      <c r="J33" s="1">
        <v>350.5</v>
      </c>
      <c r="K33" s="1">
        <v>15.7</v>
      </c>
      <c r="L33" s="1">
        <v>21.9</v>
      </c>
      <c r="M33" s="1">
        <v>20.100000000000001</v>
      </c>
      <c r="N33" s="26">
        <v>4.1833</v>
      </c>
      <c r="O33" s="36">
        <f t="shared" si="0"/>
        <v>1.1935235378031385E-2</v>
      </c>
      <c r="P33" s="33">
        <v>10.8285</v>
      </c>
      <c r="Q33" s="36">
        <f t="shared" si="1"/>
        <v>3.0894436519258203E-2</v>
      </c>
      <c r="R33" s="33">
        <v>1.1773</v>
      </c>
      <c r="S33" s="36">
        <f t="shared" si="2"/>
        <v>3.3589158345221112E-3</v>
      </c>
      <c r="T33" s="1">
        <v>157</v>
      </c>
      <c r="U33" s="1">
        <v>142</v>
      </c>
      <c r="V33" s="30">
        <v>7.9721549999999999</v>
      </c>
      <c r="W33" s="24">
        <v>0.18245526000000001</v>
      </c>
      <c r="X33" s="11">
        <v>68</v>
      </c>
      <c r="Y33" s="11">
        <v>88</v>
      </c>
      <c r="Z33" s="20">
        <v>30.506377308204836</v>
      </c>
      <c r="AA33" s="20">
        <v>24.298808335216243</v>
      </c>
      <c r="AB33" s="19">
        <v>6.2075689729885948</v>
      </c>
      <c r="AC33" s="41">
        <v>0.43278889999999998</v>
      </c>
    </row>
    <row r="34" spans="1:30" ht="15.75" customHeight="1" x14ac:dyDescent="0.25">
      <c r="A34" s="7" t="s">
        <v>12</v>
      </c>
      <c r="B34" s="8">
        <v>5</v>
      </c>
      <c r="C34" s="1">
        <v>156.5</v>
      </c>
      <c r="D34" s="1">
        <v>195</v>
      </c>
      <c r="E34" s="1">
        <v>231.5</v>
      </c>
      <c r="F34" s="1">
        <v>258.10000000000002</v>
      </c>
      <c r="G34" s="1">
        <v>274.3</v>
      </c>
      <c r="H34" s="1">
        <v>297</v>
      </c>
      <c r="I34" s="1">
        <v>315</v>
      </c>
      <c r="J34" s="1">
        <v>310</v>
      </c>
      <c r="K34" s="1">
        <v>15.4</v>
      </c>
      <c r="L34" s="1">
        <f>41.1-20.3</f>
        <v>20.8</v>
      </c>
      <c r="M34" s="1">
        <v>20.3</v>
      </c>
      <c r="N34" s="26">
        <v>4.1227999999999998</v>
      </c>
      <c r="O34" s="36">
        <f t="shared" si="0"/>
        <v>1.3299354838709677E-2</v>
      </c>
      <c r="P34" s="33">
        <v>10.1874</v>
      </c>
      <c r="Q34" s="36">
        <f t="shared" si="1"/>
        <v>3.2862580645161288E-2</v>
      </c>
      <c r="R34" s="33">
        <v>1.0585</v>
      </c>
      <c r="S34" s="36">
        <f t="shared" si="2"/>
        <v>3.4145161290322582E-3</v>
      </c>
      <c r="T34" s="1">
        <v>124</v>
      </c>
      <c r="U34" s="1">
        <v>128</v>
      </c>
      <c r="V34" s="30">
        <v>6.8825659999999997</v>
      </c>
      <c r="W34" s="24">
        <v>0.12067338599999999</v>
      </c>
      <c r="X34" s="11">
        <v>55</v>
      </c>
      <c r="Y34" s="11">
        <v>52</v>
      </c>
      <c r="Z34" s="20">
        <v>36.832127673075696</v>
      </c>
      <c r="AA34" s="20">
        <v>29.266765835721941</v>
      </c>
      <c r="AB34" s="19">
        <v>7.5653618373537554</v>
      </c>
      <c r="AC34" s="41">
        <v>0.20514289999999999</v>
      </c>
      <c r="AD34" s="1"/>
    </row>
    <row r="35" spans="1:30" ht="15.75" customHeight="1" x14ac:dyDescent="0.25">
      <c r="A35" s="7" t="s">
        <v>12</v>
      </c>
      <c r="B35" s="8">
        <v>6</v>
      </c>
      <c r="C35" s="1">
        <v>163.5</v>
      </c>
      <c r="D35" s="1">
        <v>193.2</v>
      </c>
      <c r="E35" s="1">
        <v>223.3</v>
      </c>
      <c r="F35" s="1">
        <v>254</v>
      </c>
      <c r="G35" s="1">
        <v>266.89999999999998</v>
      </c>
      <c r="H35" s="1">
        <v>291.89999999999998</v>
      </c>
      <c r="I35" s="1">
        <v>306.8</v>
      </c>
      <c r="J35" s="1">
        <v>303.89999999999998</v>
      </c>
      <c r="K35" s="1">
        <v>16</v>
      </c>
      <c r="L35" s="1">
        <v>21.1</v>
      </c>
      <c r="M35" s="1">
        <v>20</v>
      </c>
      <c r="N35" s="26">
        <v>3.4546999999999999</v>
      </c>
      <c r="O35" s="36">
        <f t="shared" si="0"/>
        <v>1.136788417242514E-2</v>
      </c>
      <c r="P35" s="33">
        <v>10.2011</v>
      </c>
      <c r="Q35" s="36">
        <f t="shared" si="1"/>
        <v>3.3567291872326425E-2</v>
      </c>
      <c r="R35" s="33">
        <v>1.0698000000000001</v>
      </c>
      <c r="S35" s="36">
        <f t="shared" si="2"/>
        <v>3.5202369200394872E-3</v>
      </c>
      <c r="T35" s="1">
        <v>145</v>
      </c>
      <c r="U35" s="1">
        <v>127</v>
      </c>
      <c r="V35" s="30">
        <v>5.2481840000000002</v>
      </c>
      <c r="W35" s="25">
        <v>0.117500548</v>
      </c>
      <c r="X35" s="11">
        <v>56</v>
      </c>
      <c r="Y35" s="11">
        <v>68</v>
      </c>
      <c r="Z35" s="20">
        <v>69.158893330795095</v>
      </c>
      <c r="AA35" s="20">
        <v>58.877945764711029</v>
      </c>
      <c r="AB35" s="19">
        <v>10.280947566084073</v>
      </c>
      <c r="AC35" s="41">
        <v>0.18038989999999999</v>
      </c>
      <c r="AD35" s="1"/>
    </row>
    <row r="36" spans="1:30" ht="15.75" customHeight="1" x14ac:dyDescent="0.25">
      <c r="A36" s="7" t="s">
        <v>12</v>
      </c>
      <c r="B36" s="8">
        <v>7</v>
      </c>
      <c r="C36" s="1">
        <v>165</v>
      </c>
      <c r="D36" s="1">
        <v>199.2</v>
      </c>
      <c r="E36" s="1">
        <v>246.5</v>
      </c>
      <c r="F36" s="1">
        <v>285.7</v>
      </c>
      <c r="G36" s="1">
        <v>313.39999999999998</v>
      </c>
      <c r="H36" s="1">
        <v>341</v>
      </c>
      <c r="I36" s="1">
        <v>362.4</v>
      </c>
      <c r="J36" s="1">
        <v>357.8</v>
      </c>
      <c r="K36" s="1">
        <v>16.2</v>
      </c>
      <c r="L36" s="1">
        <v>21.4</v>
      </c>
      <c r="M36" s="1">
        <v>21.4</v>
      </c>
      <c r="N36" s="40" t="s">
        <v>2</v>
      </c>
      <c r="O36" s="39" t="s">
        <v>2</v>
      </c>
      <c r="P36" s="33">
        <v>12.104100000000001</v>
      </c>
      <c r="Q36" s="36">
        <f t="shared" si="1"/>
        <v>3.3829234209055342E-2</v>
      </c>
      <c r="R36" s="33">
        <v>1.375</v>
      </c>
      <c r="S36" s="36">
        <f t="shared" si="2"/>
        <v>3.8429290106204582E-3</v>
      </c>
      <c r="T36" s="1">
        <v>95.5</v>
      </c>
      <c r="U36" s="1">
        <v>122</v>
      </c>
      <c r="V36" s="30">
        <v>3.976998</v>
      </c>
      <c r="W36" s="26">
        <v>0.11461289500000001</v>
      </c>
      <c r="X36" s="11">
        <v>70</v>
      </c>
      <c r="Y36" s="11">
        <v>61</v>
      </c>
      <c r="Z36" s="20">
        <v>40.286502950694839</v>
      </c>
      <c r="AA36" s="20">
        <v>33.302536462178288</v>
      </c>
      <c r="AB36" s="19">
        <v>6.9839664885165451</v>
      </c>
      <c r="AC36" s="41">
        <v>0.31450230000000001</v>
      </c>
      <c r="AD36" s="1"/>
    </row>
    <row r="37" spans="1:30" ht="15.75" customHeight="1" x14ac:dyDescent="0.25">
      <c r="A37" s="7" t="s">
        <v>12</v>
      </c>
      <c r="B37" s="8">
        <v>8</v>
      </c>
      <c r="C37" s="1">
        <v>151.6</v>
      </c>
      <c r="D37" s="1">
        <v>191.2</v>
      </c>
      <c r="E37" s="1">
        <v>240.5</v>
      </c>
      <c r="F37" s="1">
        <v>278.5</v>
      </c>
      <c r="G37" s="1">
        <v>308.60000000000002</v>
      </c>
      <c r="H37" s="1">
        <v>336.5</v>
      </c>
      <c r="I37" s="1">
        <v>357.7</v>
      </c>
      <c r="J37" s="1">
        <v>356.3</v>
      </c>
      <c r="K37" s="1">
        <v>15.8</v>
      </c>
      <c r="L37" s="1">
        <f>42.3-20.7</f>
        <v>21.599999999999998</v>
      </c>
      <c r="M37" s="1">
        <v>20.7</v>
      </c>
      <c r="N37" s="26">
        <v>7.4313000000000002</v>
      </c>
      <c r="O37" s="36">
        <f t="shared" si="0"/>
        <v>2.0856862194779679E-2</v>
      </c>
      <c r="P37" s="33">
        <v>12.0357</v>
      </c>
      <c r="Q37" s="36">
        <f t="shared" si="1"/>
        <v>3.3779680044905981E-2</v>
      </c>
      <c r="R37" s="33">
        <v>1.3118000000000001</v>
      </c>
      <c r="S37" s="36">
        <f t="shared" si="2"/>
        <v>3.6817288801571711E-3</v>
      </c>
      <c r="T37" s="1">
        <v>131</v>
      </c>
      <c r="U37" s="1">
        <v>97</v>
      </c>
      <c r="V37" s="30">
        <v>2.3426140000000002</v>
      </c>
      <c r="W37" s="26">
        <v>0.122867975</v>
      </c>
      <c r="X37" s="11">
        <v>47</v>
      </c>
      <c r="Y37" s="11">
        <v>85</v>
      </c>
      <c r="Z37" s="20">
        <v>42.106891300209391</v>
      </c>
      <c r="AA37" s="20">
        <v>38.809910222641861</v>
      </c>
      <c r="AB37" s="19">
        <v>3.2969810775675317</v>
      </c>
      <c r="AC37" s="41">
        <v>0.2335479</v>
      </c>
      <c r="AD37" s="1"/>
    </row>
    <row r="38" spans="1:30" ht="15.75" customHeight="1" x14ac:dyDescent="0.25">
      <c r="B38" s="8"/>
      <c r="J38" s="1"/>
      <c r="K38" s="1"/>
      <c r="L38" s="1"/>
      <c r="M38" s="1"/>
      <c r="N38" s="26"/>
      <c r="O38" s="36"/>
      <c r="P38" s="33"/>
      <c r="Q38" s="36"/>
      <c r="R38" s="33"/>
      <c r="S38" s="36"/>
      <c r="X38" s="11"/>
      <c r="Y38" s="11"/>
      <c r="Z38" s="19"/>
      <c r="AA38" s="19"/>
      <c r="AB38" s="19"/>
      <c r="AC38" s="41"/>
      <c r="AD38" s="1"/>
    </row>
    <row r="39" spans="1:30" ht="15.75" customHeight="1" x14ac:dyDescent="0.25">
      <c r="B39" s="9" t="s">
        <v>15</v>
      </c>
      <c r="C39" s="3">
        <f t="shared" ref="C39:T39" si="47">AVERAGE(C30:C37)</f>
        <v>156.47499999999999</v>
      </c>
      <c r="D39" s="3">
        <f t="shared" si="47"/>
        <v>195.85000000000002</v>
      </c>
      <c r="E39" s="3">
        <f t="shared" si="47"/>
        <v>237.91249999999999</v>
      </c>
      <c r="F39" s="3">
        <f t="shared" si="47"/>
        <v>270.57500000000005</v>
      </c>
      <c r="G39" s="3">
        <f t="shared" si="47"/>
        <v>291.59999999999997</v>
      </c>
      <c r="H39" s="3">
        <f t="shared" si="47"/>
        <v>313.32499999999999</v>
      </c>
      <c r="I39" s="3">
        <f t="shared" si="47"/>
        <v>332.04999999999995</v>
      </c>
      <c r="J39" s="3">
        <f t="shared" si="47"/>
        <v>331.13750000000005</v>
      </c>
      <c r="K39" s="3">
        <f>AVERAGE(K30:K37)</f>
        <v>15.65</v>
      </c>
      <c r="L39" s="3">
        <f t="shared" si="47"/>
        <v>21.337500000000002</v>
      </c>
      <c r="M39" s="3">
        <f t="shared" si="47"/>
        <v>20.537499999999998</v>
      </c>
      <c r="N39" s="27">
        <f t="shared" si="47"/>
        <v>4.5898285714285709</v>
      </c>
      <c r="O39" s="37">
        <f t="shared" ref="O39" si="48">AVERAGE(O30:O37)</f>
        <v>1.3928559007325659E-2</v>
      </c>
      <c r="P39" s="22">
        <f t="shared" si="47"/>
        <v>11.06865</v>
      </c>
      <c r="Q39" s="37">
        <f t="shared" ref="Q39:S39" si="49">AVERAGE(Q30:Q37)</f>
        <v>3.3411520989574763E-2</v>
      </c>
      <c r="R39" s="22">
        <f t="shared" si="49"/>
        <v>1.1506500000000002</v>
      </c>
      <c r="S39" s="37">
        <f t="shared" si="49"/>
        <v>3.4642019337625079E-3</v>
      </c>
      <c r="T39" s="3">
        <f t="shared" si="47"/>
        <v>135.3125</v>
      </c>
      <c r="U39" s="3">
        <f>AVERAGE(U30:U37)</f>
        <v>129.5</v>
      </c>
      <c r="V39" s="22">
        <f>AVERAGE(V30:V37)</f>
        <v>6.0005185714285716</v>
      </c>
      <c r="W39" s="27">
        <f>AVERAGE(W30:W37)</f>
        <v>0.14507819071428571</v>
      </c>
      <c r="X39" s="3">
        <f t="shared" ref="X39:AB39" si="50">AVERAGE(X30:X37)</f>
        <v>59.375</v>
      </c>
      <c r="Y39" s="3">
        <f t="shared" si="50"/>
        <v>71</v>
      </c>
      <c r="Z39" s="22">
        <f t="shared" si="50"/>
        <v>53.217110064090349</v>
      </c>
      <c r="AA39" s="22">
        <f>AVERAGE(AA30:AA37)</f>
        <v>43.518460634652243</v>
      </c>
      <c r="AB39" s="22">
        <f t="shared" si="50"/>
        <v>9.6986494294381114</v>
      </c>
      <c r="AC39" s="27">
        <f t="shared" ref="AC39" si="51">AVERAGE(AC30:AC37)</f>
        <v>0.265072425</v>
      </c>
      <c r="AD39" s="1"/>
    </row>
    <row r="40" spans="1:30" ht="15.75" customHeight="1" x14ac:dyDescent="0.25">
      <c r="B40" s="9" t="s">
        <v>13</v>
      </c>
      <c r="C40" s="3">
        <f t="shared" ref="C40:U40" si="52">STDEV(C30:C37)</f>
        <v>5.951650431362955</v>
      </c>
      <c r="D40" s="3">
        <f t="shared" si="52"/>
        <v>5.9336811027027263</v>
      </c>
      <c r="E40" s="3">
        <f t="shared" si="52"/>
        <v>9.3980906115474898</v>
      </c>
      <c r="F40" s="3">
        <f t="shared" si="52"/>
        <v>13.978836043922149</v>
      </c>
      <c r="G40" s="3">
        <f t="shared" si="52"/>
        <v>19.35628358662154</v>
      </c>
      <c r="H40" s="3">
        <f t="shared" si="52"/>
        <v>22.48388311657931</v>
      </c>
      <c r="I40" s="3">
        <f t="shared" si="52"/>
        <v>24.708645103630079</v>
      </c>
      <c r="J40" s="3">
        <f t="shared" si="52"/>
        <v>24.275321831028325</v>
      </c>
      <c r="K40" s="3">
        <f t="shared" si="52"/>
        <v>0.62105900340811881</v>
      </c>
      <c r="L40" s="3">
        <f t="shared" si="52"/>
        <v>0.49551560448255705</v>
      </c>
      <c r="M40" s="3">
        <f t="shared" si="52"/>
        <v>0.79630844705876569</v>
      </c>
      <c r="N40" s="27">
        <f t="shared" si="52"/>
        <v>1.2958928012690536</v>
      </c>
      <c r="O40" s="37">
        <f t="shared" ref="O40" si="53">STDEV(O30:O37)</f>
        <v>3.1765186313196035E-3</v>
      </c>
      <c r="P40" s="22">
        <f t="shared" si="52"/>
        <v>1.0084604319739785</v>
      </c>
      <c r="Q40" s="37">
        <f t="shared" ref="Q40:S40" si="54">STDEV(Q30:Q37)</f>
        <v>1.4985554928816295E-3</v>
      </c>
      <c r="R40" s="22">
        <f t="shared" si="54"/>
        <v>0.15645032986314117</v>
      </c>
      <c r="S40" s="37">
        <f t="shared" si="54"/>
        <v>2.691000820440471E-4</v>
      </c>
      <c r="T40" s="3">
        <f t="shared" si="52"/>
        <v>19.084282051692995</v>
      </c>
      <c r="U40" s="3">
        <f t="shared" si="52"/>
        <v>17.832554500127006</v>
      </c>
      <c r="V40" s="22">
        <f>STDEV(V30:V37)</f>
        <v>2.3218729242800138</v>
      </c>
      <c r="W40" s="27">
        <f>STDEV(W30:W37)</f>
        <v>3.9070152035223418E-2</v>
      </c>
      <c r="X40" s="3">
        <f t="shared" ref="X40:AB40" si="55">STDEV(X30:X37)</f>
        <v>7.7632375426014848</v>
      </c>
      <c r="Y40" s="3">
        <f t="shared" si="55"/>
        <v>15.748015748023622</v>
      </c>
      <c r="Z40" s="22">
        <f t="shared" si="55"/>
        <v>23.381556542595423</v>
      </c>
      <c r="AA40" s="22">
        <f t="shared" si="55"/>
        <v>18.588905726618481</v>
      </c>
      <c r="AB40" s="22">
        <f t="shared" si="55"/>
        <v>5.5099689400945051</v>
      </c>
      <c r="AC40" s="27">
        <f t="shared" ref="AC40" si="56">STDEV(AC30:AC37)</f>
        <v>8.4985250880251509E-2</v>
      </c>
      <c r="AD40" s="1"/>
    </row>
    <row r="41" spans="1:30" ht="15.75" customHeight="1" x14ac:dyDescent="0.25">
      <c r="B41" s="8" t="s">
        <v>1</v>
      </c>
      <c r="C41" s="3">
        <f t="shared" ref="C41:U41" si="57">COUNT(C30:C37)</f>
        <v>8</v>
      </c>
      <c r="D41" s="3">
        <f t="shared" si="57"/>
        <v>8</v>
      </c>
      <c r="E41" s="3">
        <f t="shared" si="57"/>
        <v>8</v>
      </c>
      <c r="F41" s="3">
        <f t="shared" si="57"/>
        <v>8</v>
      </c>
      <c r="G41" s="3">
        <f t="shared" si="57"/>
        <v>8</v>
      </c>
      <c r="H41" s="3">
        <f t="shared" si="57"/>
        <v>8</v>
      </c>
      <c r="I41" s="3">
        <f t="shared" si="57"/>
        <v>8</v>
      </c>
      <c r="J41" s="3">
        <f t="shared" si="57"/>
        <v>8</v>
      </c>
      <c r="K41" s="3">
        <f t="shared" si="57"/>
        <v>8</v>
      </c>
      <c r="L41" s="3">
        <f t="shared" si="57"/>
        <v>8</v>
      </c>
      <c r="M41" s="3">
        <f t="shared" si="57"/>
        <v>8</v>
      </c>
      <c r="N41" s="27">
        <f t="shared" si="57"/>
        <v>7</v>
      </c>
      <c r="O41" s="37">
        <f t="shared" ref="O41" si="58">COUNT(O30:O37)</f>
        <v>7</v>
      </c>
      <c r="P41" s="22">
        <f t="shared" si="57"/>
        <v>8</v>
      </c>
      <c r="Q41" s="37">
        <f t="shared" ref="Q41:S41" si="59">COUNT(Q30:Q37)</f>
        <v>8</v>
      </c>
      <c r="R41" s="22">
        <f t="shared" si="59"/>
        <v>8</v>
      </c>
      <c r="S41" s="37">
        <f t="shared" si="59"/>
        <v>8</v>
      </c>
      <c r="T41" s="3">
        <f t="shared" si="57"/>
        <v>8</v>
      </c>
      <c r="U41" s="3">
        <f t="shared" si="57"/>
        <v>8</v>
      </c>
      <c r="V41" s="22">
        <f>COUNT(V30:V37)</f>
        <v>7</v>
      </c>
      <c r="W41" s="27">
        <f>COUNT(W30:W37)</f>
        <v>7</v>
      </c>
      <c r="X41" s="3">
        <f t="shared" ref="X41:AB41" si="60">COUNT(X30:X37)</f>
        <v>8</v>
      </c>
      <c r="Y41" s="3">
        <f t="shared" si="60"/>
        <v>8</v>
      </c>
      <c r="Z41" s="22">
        <f t="shared" si="60"/>
        <v>8</v>
      </c>
      <c r="AA41" s="22">
        <f t="shared" si="60"/>
        <v>8</v>
      </c>
      <c r="AB41" s="22">
        <f t="shared" si="60"/>
        <v>8</v>
      </c>
      <c r="AC41" s="27">
        <f t="shared" ref="AC41" si="61">COUNT(AC30:AC37)</f>
        <v>8</v>
      </c>
      <c r="AD41" s="1"/>
    </row>
    <row r="42" spans="1:30" ht="15.75" customHeight="1" x14ac:dyDescent="0.25">
      <c r="B42" s="9" t="s">
        <v>14</v>
      </c>
      <c r="C42" s="3">
        <f t="shared" ref="C42:H42" si="62">C40/(SQRT(C41))</f>
        <v>2.1042261896342929</v>
      </c>
      <c r="D42" s="3">
        <f t="shared" si="62"/>
        <v>2.0978730725597843</v>
      </c>
      <c r="E42" s="3">
        <f t="shared" si="62"/>
        <v>3.3227268008154285</v>
      </c>
      <c r="F42" s="3">
        <f t="shared" si="62"/>
        <v>4.9422648798761406</v>
      </c>
      <c r="G42" s="3">
        <f t="shared" si="62"/>
        <v>6.8434796913349789</v>
      </c>
      <c r="H42" s="3">
        <f t="shared" si="62"/>
        <v>7.9492531095694776</v>
      </c>
      <c r="I42" s="3">
        <f t="shared" ref="I42" si="63">I40/(SQRT(I41))</f>
        <v>8.7358252533543066</v>
      </c>
      <c r="J42" s="3">
        <f t="shared" ref="J42:U42" si="64">J40/(SQRT(J41))</f>
        <v>8.5826223411029829</v>
      </c>
      <c r="K42" s="3">
        <f>K40/(SQRT(K41))</f>
        <v>0.21957751641341997</v>
      </c>
      <c r="L42" s="3">
        <f t="shared" si="64"/>
        <v>0.17519122205668364</v>
      </c>
      <c r="M42" s="3">
        <f t="shared" si="64"/>
        <v>0.28153755141569103</v>
      </c>
      <c r="N42" s="27">
        <f t="shared" si="64"/>
        <v>0.48980143970810902</v>
      </c>
      <c r="O42" s="37">
        <f t="shared" ref="O42" si="65">O40/(SQRT(O41))</f>
        <v>1.2006111904907055E-3</v>
      </c>
      <c r="P42" s="22">
        <f t="shared" si="64"/>
        <v>0.35654460500355756</v>
      </c>
      <c r="Q42" s="37">
        <f t="shared" ref="Q42:S42" si="66">Q40/(SQRT(Q41))</f>
        <v>5.2981937550047463E-4</v>
      </c>
      <c r="R42" s="22">
        <f t="shared" si="66"/>
        <v>5.5313544582549667E-2</v>
      </c>
      <c r="S42" s="37">
        <f t="shared" si="66"/>
        <v>9.5141246415600994E-5</v>
      </c>
      <c r="T42" s="3">
        <f t="shared" si="64"/>
        <v>6.7473126264144172</v>
      </c>
      <c r="U42" s="3">
        <f t="shared" si="64"/>
        <v>6.3047601064592449</v>
      </c>
      <c r="V42" s="22">
        <f>V40/(SQRT(V41))</f>
        <v>0.87758547621988869</v>
      </c>
      <c r="W42" s="27">
        <f>W40/(SQRT(W41))</f>
        <v>1.4767129424383605E-2</v>
      </c>
      <c r="X42" s="3">
        <f t="shared" ref="X42:AB42" si="67">X40/(SQRT(X41))</f>
        <v>2.7447189551677491</v>
      </c>
      <c r="Y42" s="3">
        <f t="shared" si="67"/>
        <v>5.5677643628300215</v>
      </c>
      <c r="Z42" s="22">
        <f t="shared" si="67"/>
        <v>8.2666285929829542</v>
      </c>
      <c r="AA42" s="22">
        <f t="shared" si="67"/>
        <v>6.572170647064687</v>
      </c>
      <c r="AB42" s="22">
        <f t="shared" si="67"/>
        <v>1.9480682008340391</v>
      </c>
      <c r="AC42" s="27">
        <f t="shared" ref="AC42" si="68">AC40/(SQRT(AC41))</f>
        <v>3.0046823599132924E-2</v>
      </c>
      <c r="AD42" s="3"/>
    </row>
    <row r="43" spans="1:30" ht="15.75" customHeight="1" x14ac:dyDescent="0.25">
      <c r="Y43" s="3"/>
      <c r="Z43" s="22"/>
      <c r="AA43" s="22"/>
      <c r="AB43" s="22"/>
      <c r="AC43" s="27"/>
      <c r="AD43" s="3"/>
    </row>
    <row r="44" spans="1:30" ht="15.75" customHeight="1" x14ac:dyDescent="0.25">
      <c r="W44" s="28"/>
      <c r="Y44" s="3"/>
      <c r="Z44" s="22"/>
      <c r="AA44" s="22"/>
      <c r="AB44" s="22"/>
      <c r="AC44" s="27"/>
      <c r="AD44" s="3"/>
    </row>
    <row r="45" spans="1:30" ht="15.75" customHeight="1" x14ac:dyDescent="0.25">
      <c r="Y45" s="3"/>
      <c r="Z45" s="22"/>
      <c r="AA45" s="22"/>
      <c r="AB45" s="22"/>
      <c r="AC45" s="27"/>
      <c r="AD45" s="3"/>
    </row>
    <row r="46" spans="1:30" ht="15.75" customHeight="1" x14ac:dyDescent="0.25"/>
    <row r="47" spans="1:30" ht="15.75" customHeight="1" x14ac:dyDescent="0.25"/>
    <row r="48" spans="1:3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pageMargins left="0.7" right="0.7" top="0.75" bottom="0.75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Fiber Complex Study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Karen Sweazea</cp:lastModifiedBy>
  <cp:lastPrinted>2024-08-07T22:58:02Z</cp:lastPrinted>
  <dcterms:created xsi:type="dcterms:W3CDTF">2015-06-05T18:17:20Z</dcterms:created>
  <dcterms:modified xsi:type="dcterms:W3CDTF">2024-08-08T04:41:36Z</dcterms:modified>
</cp:coreProperties>
</file>