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 activeTab="1"/>
  </bookViews>
  <sheets>
    <sheet name="Ct" sheetId="2" r:id="rId1"/>
    <sheet name="Calculation of relative expres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<sst xmlns="http://schemas.openxmlformats.org/spreadsheetml/2006/main" count="155" uniqueCount="81">
  <si>
    <t>S1-N vs S1-H</t>
  </si>
  <si>
    <t>Il6</t>
  </si>
  <si>
    <t>Ccl2</t>
  </si>
  <si>
    <t>Ccl20</t>
  </si>
  <si>
    <t>Cxcl1</t>
  </si>
  <si>
    <t>Cxcl3</t>
  </si>
  <si>
    <t>Aldh3A1</t>
  </si>
  <si>
    <t>Gapdh</t>
  </si>
  <si>
    <t>S1-N</t>
  </si>
  <si>
    <t>S1-N1</t>
  </si>
  <si>
    <t>S1-N2</t>
  </si>
  <si>
    <t>S1-N3</t>
  </si>
  <si>
    <t>S1-H</t>
  </si>
  <si>
    <t>S1-H1</t>
  </si>
  <si>
    <t>S1-H2</t>
  </si>
  <si>
    <t>S1-H3</t>
  </si>
  <si>
    <t>S2-N vs S2-H</t>
  </si>
  <si>
    <t>Atp1b2</t>
  </si>
  <si>
    <t>S2-N</t>
  </si>
  <si>
    <t>S2-N1</t>
  </si>
  <si>
    <t>S2-N2</t>
  </si>
  <si>
    <t>S2-N3</t>
  </si>
  <si>
    <t>S2-H</t>
  </si>
  <si>
    <t>S2-H1</t>
  </si>
  <si>
    <t>S2-H2</t>
  </si>
  <si>
    <t>S2-H3</t>
  </si>
  <si>
    <t>S3-N vs S3-H</t>
  </si>
  <si>
    <t>Lef1</t>
  </si>
  <si>
    <t>S3-N</t>
  </si>
  <si>
    <t>S3-N1</t>
  </si>
  <si>
    <t>S3-N2</t>
  </si>
  <si>
    <t>S3-N3</t>
  </si>
  <si>
    <t>S3-H</t>
  </si>
  <si>
    <t>S3-H1</t>
  </si>
  <si>
    <t>S3-H2</t>
  </si>
  <si>
    <t>S3-H3</t>
  </si>
  <si>
    <t>S4-N vs S4-H</t>
  </si>
  <si>
    <t>Erbb3</t>
  </si>
  <si>
    <t>Prckq</t>
  </si>
  <si>
    <t>Dbd2</t>
  </si>
  <si>
    <t>S4-N</t>
  </si>
  <si>
    <t>S4-N1</t>
  </si>
  <si>
    <t>S4-N2</t>
  </si>
  <si>
    <t>S4-N3</t>
  </si>
  <si>
    <t>S4-H</t>
  </si>
  <si>
    <t>S4-H1</t>
  </si>
  <si>
    <t>S4-H2</t>
  </si>
  <si>
    <t>S4-H3</t>
  </si>
  <si>
    <t>Note: Every group has 3 biological replicates, and multiple holes were set.</t>
  </si>
  <si>
    <t></t>
  </si>
  <si>
    <t>Input Ct value</t>
  </si>
  <si>
    <t>Average</t>
  </si>
  <si>
    <t>Standard deviation</t>
  </si>
  <si>
    <t>△</t>
  </si>
  <si>
    <t>△△Ct±△SD</t>
  </si>
  <si>
    <t>Final results</t>
  </si>
  <si>
    <t>Relative expression after normalization</t>
  </si>
  <si>
    <t>Sample number</t>
  </si>
  <si>
    <t>Objective gene Ct (parallel hole)</t>
  </si>
  <si>
    <t>Internal reference Ct (parallel hole)</t>
  </si>
  <si>
    <t>Objective gene</t>
  </si>
  <si>
    <t>Internal reference gene</t>
  </si>
  <si>
    <t>△Ct</t>
  </si>
  <si>
    <t>△SD</t>
  </si>
  <si>
    <t>reference</t>
  </si>
  <si>
    <t>△△Ct</t>
  </si>
  <si>
    <t>minus</t>
  </si>
  <si>
    <t>add</t>
  </si>
  <si>
    <t>Reletive expression</t>
  </si>
  <si>
    <t>Positive deviation</t>
  </si>
  <si>
    <t>Negative deviation</t>
  </si>
  <si>
    <t>N group</t>
  </si>
  <si>
    <t>H group</t>
  </si>
  <si>
    <t>1-N1</t>
  </si>
  <si>
    <t>1-H2</t>
  </si>
  <si>
    <t>2-N1</t>
  </si>
  <si>
    <t>2-H1</t>
  </si>
  <si>
    <t>3-N1</t>
  </si>
  <si>
    <t>3-H1</t>
  </si>
  <si>
    <t>4-N1</t>
  </si>
  <si>
    <t>4-H1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</si>
</sst>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name val="等线"/>
      <charset val="134"/>
    </font>
    <font>
      <sz val="10"/>
      <color rgb="FF000000"/>
      <name val="Arial"/>
      <charset val="134"/>
    </font>
    <font>
      <sz val="12"/>
      <color indexed="10"/>
      <name val="宋体"/>
      <charset val="134"/>
    </font>
    <font>
      <b/>
      <sz val="11"/>
      <color theme="1"/>
      <name val="华文细黑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7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20" fillId="8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1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3" fillId="3" borderId="2" xfId="49" applyFont="1" applyFill="1" applyBorder="1"/>
    <xf numFmtId="0" fontId="3" fillId="3" borderId="2" xfId="5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5" fillId="0" borderId="0" xfId="0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7" fillId="4" borderId="0" xfId="0" applyFont="1" applyFill="1" applyBorder="1">
      <alignment vertical="center"/>
    </xf>
    <xf numFmtId="0" fontId="7" fillId="4" borderId="0" xfId="0" applyFont="1" applyFill="1">
      <alignment vertical="center"/>
    </xf>
    <xf numFmtId="0" fontId="5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5" fillId="0" borderId="8" xfId="0" applyNumberFormat="1" applyFont="1" applyBorder="1">
      <alignment vertical="center"/>
    </xf>
    <xf numFmtId="0" fontId="5" fillId="0" borderId="8" xfId="0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4BACC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15755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7"/>
                <c:pt idx="0">
                  <c:v>0.0156199783617292</c:v>
                </c:pt>
                <c:pt idx="1">
                  <c:v>0.0136719793272888</c:v>
                </c:pt>
                <c:pt idx="2">
                  <c:v>0.0215728952085994</c:v>
                </c:pt>
                <c:pt idx="3">
                  <c:v>0.0113921333887875</c:v>
                </c:pt>
                <c:pt idx="4">
                  <c:v>0.0708157137150887</c:v>
                </c:pt>
                <c:pt idx="5">
                  <c:v>0.0764650338758446</c:v>
                </c:pt>
                <c:pt idx="6">
                  <c:v>0.00401477893144059</c:v>
                </c:pt>
              </c:numLit>
            </c:plus>
            <c:minus>
              <c:numLit>
                <c:formatCode>General</c:formatCode>
                <c:ptCount val="7"/>
                <c:pt idx="0">
                  <c:v>0.015379747045667</c:v>
                </c:pt>
                <c:pt idx="1">
                  <c:v>0.0133906140613353</c:v>
                </c:pt>
                <c:pt idx="2">
                  <c:v>0.0211950109249464</c:v>
                </c:pt>
                <c:pt idx="3">
                  <c:v>0.0111451433067635</c:v>
                </c:pt>
                <c:pt idx="4">
                  <c:v>0.0672205823904826</c:v>
                </c:pt>
                <c:pt idx="5">
                  <c:v>0.0710334580962002</c:v>
                </c:pt>
                <c:pt idx="6">
                  <c:v>0.00395303264703084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cat>
            <c:numRef>
              <c:f>{14,19,25,29,35,41,45}</c:f>
              <c:numCache>
                <c:formatCode>General</c:formatCode>
                <c:ptCount val="7"/>
                <c:pt idx="0">
                  <c:v>14</c:v>
                </c:pt>
                <c:pt idx="1">
                  <c:v>19</c:v>
                </c:pt>
                <c:pt idx="2">
                  <c:v>25</c:v>
                </c:pt>
                <c:pt idx="3">
                  <c:v>29</c:v>
                </c:pt>
                <c:pt idx="4">
                  <c:v>35</c:v>
                </c:pt>
                <c:pt idx="5">
                  <c:v>41</c:v>
                </c:pt>
                <c:pt idx="6">
                  <c:v>45</c:v>
                </c:pt>
              </c:numCache>
            </c:numRef>
          </c:cat>
          <c:val>
            <c:numRef>
              <c:f>{1,0.650670928,1.209994089,0.514056913,1.32408891,1,0.257028457}</c:f>
              <c:numCache>
                <c:formatCode>General</c:formatCode>
                <c:ptCount val="7"/>
                <c:pt idx="0">
                  <c:v>1</c:v>
                </c:pt>
                <c:pt idx="1">
                  <c:v>0.650670928</c:v>
                </c:pt>
                <c:pt idx="2">
                  <c:v>1.209994089</c:v>
                </c:pt>
                <c:pt idx="3">
                  <c:v>0.514056913</c:v>
                </c:pt>
                <c:pt idx="4">
                  <c:v>1.32408891</c:v>
                </c:pt>
                <c:pt idx="5">
                  <c:v>1</c:v>
                </c:pt>
                <c:pt idx="6">
                  <c:v>0.257028457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19632"/>
        <c:axId val="69444625"/>
      </c:lineChart>
      <c:catAx>
        <c:axId val="6044196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69444625"/>
        <c:crosses val="autoZero"/>
        <c:auto val="1"/>
        <c:lblAlgn val="ctr"/>
        <c:lblOffset val="100"/>
        <c:tickLblSkip val="1"/>
        <c:noMultiLvlLbl val="0"/>
      </c:catAx>
      <c:valAx>
        <c:axId val="6944462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604419632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13649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69823"/>
        <c:axId val="137402644"/>
      </c:lineChart>
      <c:catAx>
        <c:axId val="6506982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37402644"/>
        <c:crosses val="autoZero"/>
        <c:auto val="1"/>
        <c:lblAlgn val="ctr"/>
        <c:lblOffset val="100"/>
        <c:tickLblSkip val="1"/>
        <c:noMultiLvlLbl val="0"/>
      </c:catAx>
      <c:valAx>
        <c:axId val="1374026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65069823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04186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773352"/>
        <c:axId val="361558397"/>
      </c:lineChart>
      <c:catAx>
        <c:axId val="7797733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361558397"/>
        <c:crosses val="autoZero"/>
        <c:auto val="1"/>
        <c:lblAlgn val="ctr"/>
        <c:lblOffset val="100"/>
        <c:tickLblSkip val="1"/>
        <c:noMultiLvlLbl val="0"/>
      </c:catAx>
      <c:valAx>
        <c:axId val="36155839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79773352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06612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863146"/>
        <c:axId val="822735425"/>
      </c:lineChart>
      <c:catAx>
        <c:axId val="71286314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822735425"/>
        <c:crosses val="autoZero"/>
        <c:auto val="1"/>
        <c:lblAlgn val="ctr"/>
        <c:lblOffset val="100"/>
        <c:tickLblSkip val="1"/>
        <c:noMultiLvlLbl val="0"/>
      </c:catAx>
      <c:valAx>
        <c:axId val="82273542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12863146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33623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42304"/>
        <c:axId val="197161461"/>
      </c:lineChart>
      <c:catAx>
        <c:axId val="160842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97161461"/>
        <c:crosses val="autoZero"/>
        <c:auto val="1"/>
        <c:lblAlgn val="ctr"/>
        <c:lblOffset val="100"/>
        <c:tickLblSkip val="1"/>
        <c:noMultiLvlLbl val="0"/>
      </c:catAx>
      <c:valAx>
        <c:axId val="19716146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60842304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13836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52599"/>
        <c:axId val="486302753"/>
      </c:lineChart>
      <c:catAx>
        <c:axId val="546552599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86302753"/>
        <c:crosses val="autoZero"/>
        <c:auto val="1"/>
        <c:lblAlgn val="ctr"/>
        <c:lblOffset val="100"/>
        <c:tickLblSkip val="1"/>
        <c:noMultiLvlLbl val="0"/>
      </c:catAx>
      <c:valAx>
        <c:axId val="48630275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46552599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13649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069823"/>
        <c:axId val="137402644"/>
      </c:lineChart>
      <c:catAx>
        <c:axId val="6506982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37402644"/>
        <c:crosses val="autoZero"/>
        <c:auto val="1"/>
        <c:lblAlgn val="ctr"/>
        <c:lblOffset val="100"/>
        <c:tickLblSkip val="1"/>
        <c:noMultiLvlLbl val="0"/>
      </c:catAx>
      <c:valAx>
        <c:axId val="1374026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65069823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13648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754135"/>
        <c:axId val="486194874"/>
      </c:lineChart>
      <c:catAx>
        <c:axId val="91175413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86194874"/>
        <c:crosses val="autoZero"/>
        <c:auto val="1"/>
        <c:lblAlgn val="ctr"/>
        <c:lblOffset val="100"/>
        <c:tickLblSkip val="1"/>
        <c:noMultiLvlLbl val="0"/>
      </c:catAx>
      <c:valAx>
        <c:axId val="48619487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11754135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04186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773352"/>
        <c:axId val="361558397"/>
      </c:lineChart>
      <c:catAx>
        <c:axId val="7797733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361558397"/>
        <c:crosses val="autoZero"/>
        <c:auto val="1"/>
        <c:lblAlgn val="ctr"/>
        <c:lblOffset val="100"/>
        <c:tickLblSkip val="1"/>
        <c:noMultiLvlLbl val="0"/>
      </c:catAx>
      <c:valAx>
        <c:axId val="36155839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79773352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22895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1050"/>
        <c:axId val="799841288"/>
      </c:lineChart>
      <c:catAx>
        <c:axId val="2381105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99841288"/>
        <c:crosses val="autoZero"/>
        <c:auto val="1"/>
        <c:lblAlgn val="ctr"/>
        <c:lblOffset val="100"/>
        <c:tickLblSkip val="1"/>
        <c:noMultiLvlLbl val="0"/>
      </c:catAx>
      <c:valAx>
        <c:axId val="7998412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3811050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06612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2863146"/>
        <c:axId val="822735425"/>
      </c:lineChart>
      <c:catAx>
        <c:axId val="71286314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822735425"/>
        <c:crosses val="autoZero"/>
        <c:auto val="1"/>
        <c:lblAlgn val="ctr"/>
        <c:lblOffset val="100"/>
        <c:tickLblSkip val="1"/>
        <c:noMultiLvlLbl val="0"/>
      </c:catAx>
      <c:valAx>
        <c:axId val="82273542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12863146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03840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543343"/>
        <c:axId val="578531810"/>
      </c:lineChart>
      <c:catAx>
        <c:axId val="77754334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78531810"/>
        <c:crosses val="autoZero"/>
        <c:auto val="1"/>
        <c:lblAlgn val="ctr"/>
        <c:lblOffset val="100"/>
        <c:tickLblSkip val="1"/>
        <c:noMultiLvlLbl val="0"/>
      </c:catAx>
      <c:valAx>
        <c:axId val="57853181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77543343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33623</a:t>
            </a:r>
            <a:endParaRPr sz="30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>
                  <a:alpha val="100000"/>
                </a:srgbClr>
              </a:solidFill>
              <a:ln w="6350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 cap="flat" cmpd="sng" algn="ctr">
                <a:solidFill>
                  <a:srgbClr val="000000">
                    <a:alpha val="100000"/>
                  </a:srgbClr>
                </a:solidFill>
                <a:prstDash val="solid"/>
                <a:round/>
              </a:ln>
            </c:spPr>
          </c:errBars>
          <c:val>
            <c:numRef>
              <c:f>'D:\qPCR\PCR\[real-time-20191019-2.xls]Real time PCR结果分析'!#REF!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'D:\qPCR\PCR\[real-time-20191019-2.xls]Real time PCR结果分析'!#REF!</c15:sqref>
                        </c15:formulaRef>
                      </c:ext>
                    </c:extLst>
                    <c:numCache>
                      <c:ptCount val="0"/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42304"/>
        <c:axId val="197161461"/>
      </c:lineChart>
      <c:catAx>
        <c:axId val="1608423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97161461"/>
        <c:crosses val="autoZero"/>
        <c:auto val="1"/>
        <c:lblAlgn val="ctr"/>
        <c:lblOffset val="100"/>
        <c:tickLblSkip val="1"/>
        <c:noMultiLvlLbl val="0"/>
      </c:catAx>
      <c:valAx>
        <c:axId val="19716146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60842304"/>
        <c:crosses val="autoZero"/>
        <c:crossBetween val="between"/>
      </c:valAx>
      <c:spPr>
        <a:solidFill>
          <a:srgbClr val="C0C0C0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legend>
      <c:legendPos val="r"/>
      <c:layout/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zh-CN" sz="275" b="0" i="0" u="none" strike="noStrike" kern="12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3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externalData r:id="rId1">
    <c:autoUpdate val="0"/>
  </c:externalData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57150</xdr:colOff>
      <xdr:row>13</xdr:row>
      <xdr:rowOff>0</xdr:rowOff>
    </xdr:from>
    <xdr:to>
      <xdr:col>8</xdr:col>
      <xdr:colOff>27940</xdr:colOff>
      <xdr:row>13</xdr:row>
      <xdr:rowOff>0</xdr:rowOff>
    </xdr:to>
    <xdr:graphicFrame>
      <xdr:nvGraphicFramePr>
        <xdr:cNvPr id="2" name="图表 1"/>
        <xdr:cNvGraphicFramePr/>
      </xdr:nvGraphicFramePr>
      <xdr:xfrm>
        <a:off x="1885950" y="3169920"/>
        <a:ext cx="346837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95250</xdr:colOff>
      <xdr:row>13</xdr:row>
      <xdr:rowOff>0</xdr:rowOff>
    </xdr:from>
    <xdr:to>
      <xdr:col>8</xdr:col>
      <xdr:colOff>66675</xdr:colOff>
      <xdr:row>13</xdr:row>
      <xdr:rowOff>0</xdr:rowOff>
    </xdr:to>
    <xdr:graphicFrame>
      <xdr:nvGraphicFramePr>
        <xdr:cNvPr id="3" name="图表 2"/>
        <xdr:cNvGraphicFramePr/>
      </xdr:nvGraphicFramePr>
      <xdr:xfrm>
        <a:off x="1924050" y="3169920"/>
        <a:ext cx="3469005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742315</xdr:colOff>
      <xdr:row>13</xdr:row>
      <xdr:rowOff>0</xdr:rowOff>
    </xdr:from>
    <xdr:to>
      <xdr:col>11</xdr:col>
      <xdr:colOff>370840</xdr:colOff>
      <xdr:row>13</xdr:row>
      <xdr:rowOff>0</xdr:rowOff>
    </xdr:to>
    <xdr:graphicFrame>
      <xdr:nvGraphicFramePr>
        <xdr:cNvPr id="4" name="图表 3"/>
        <xdr:cNvGraphicFramePr/>
      </xdr:nvGraphicFramePr>
      <xdr:xfrm>
        <a:off x="3695700" y="3169920"/>
        <a:ext cx="440182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561975</xdr:colOff>
      <xdr:row>13</xdr:row>
      <xdr:rowOff>0</xdr:rowOff>
    </xdr:from>
    <xdr:to>
      <xdr:col>8</xdr:col>
      <xdr:colOff>533400</xdr:colOff>
      <xdr:row>13</xdr:row>
      <xdr:rowOff>0</xdr:rowOff>
    </xdr:to>
    <xdr:graphicFrame>
      <xdr:nvGraphicFramePr>
        <xdr:cNvPr id="5" name="图表 4"/>
        <xdr:cNvGraphicFramePr/>
      </xdr:nvGraphicFramePr>
      <xdr:xfrm>
        <a:off x="2390775" y="3169920"/>
        <a:ext cx="3469005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152400</xdr:colOff>
      <xdr:row>13</xdr:row>
      <xdr:rowOff>0</xdr:rowOff>
    </xdr:from>
    <xdr:to>
      <xdr:col>10</xdr:col>
      <xdr:colOff>742950</xdr:colOff>
      <xdr:row>13</xdr:row>
      <xdr:rowOff>0</xdr:rowOff>
    </xdr:to>
    <xdr:graphicFrame>
      <xdr:nvGraphicFramePr>
        <xdr:cNvPr id="6" name="图表 5"/>
        <xdr:cNvGraphicFramePr/>
      </xdr:nvGraphicFramePr>
      <xdr:xfrm>
        <a:off x="3200400" y="3169920"/>
        <a:ext cx="449961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200025</xdr:colOff>
      <xdr:row>13</xdr:row>
      <xdr:rowOff>0</xdr:rowOff>
    </xdr:from>
    <xdr:to>
      <xdr:col>8</xdr:col>
      <xdr:colOff>170815</xdr:colOff>
      <xdr:row>13</xdr:row>
      <xdr:rowOff>0</xdr:rowOff>
    </xdr:to>
    <xdr:graphicFrame>
      <xdr:nvGraphicFramePr>
        <xdr:cNvPr id="7" name="图表 6"/>
        <xdr:cNvGraphicFramePr/>
      </xdr:nvGraphicFramePr>
      <xdr:xfrm>
        <a:off x="2028825" y="3169920"/>
        <a:ext cx="346837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724535</xdr:colOff>
      <xdr:row>13</xdr:row>
      <xdr:rowOff>0</xdr:rowOff>
    </xdr:from>
    <xdr:to>
      <xdr:col>16</xdr:col>
      <xdr:colOff>942975</xdr:colOff>
      <xdr:row>13</xdr:row>
      <xdr:rowOff>0</xdr:rowOff>
    </xdr:to>
    <xdr:graphicFrame>
      <xdr:nvGraphicFramePr>
        <xdr:cNvPr id="8" name="图表 7"/>
        <xdr:cNvGraphicFramePr/>
      </xdr:nvGraphicFramePr>
      <xdr:xfrm>
        <a:off x="7681595" y="3169920"/>
        <a:ext cx="536194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304800</xdr:colOff>
      <xdr:row>13</xdr:row>
      <xdr:rowOff>0</xdr:rowOff>
    </xdr:from>
    <xdr:to>
      <xdr:col>8</xdr:col>
      <xdr:colOff>276225</xdr:colOff>
      <xdr:row>13</xdr:row>
      <xdr:rowOff>0</xdr:rowOff>
    </xdr:to>
    <xdr:graphicFrame>
      <xdr:nvGraphicFramePr>
        <xdr:cNvPr id="9" name="图表 8"/>
        <xdr:cNvGraphicFramePr/>
      </xdr:nvGraphicFramePr>
      <xdr:xfrm>
        <a:off x="2133600" y="3169920"/>
        <a:ext cx="3469005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676275</xdr:colOff>
      <xdr:row>13</xdr:row>
      <xdr:rowOff>0</xdr:rowOff>
    </xdr:from>
    <xdr:to>
      <xdr:col>15</xdr:col>
      <xdr:colOff>895350</xdr:colOff>
      <xdr:row>13</xdr:row>
      <xdr:rowOff>0</xdr:rowOff>
    </xdr:to>
    <xdr:graphicFrame>
      <xdr:nvGraphicFramePr>
        <xdr:cNvPr id="10" name="图表 9"/>
        <xdr:cNvGraphicFramePr/>
      </xdr:nvGraphicFramePr>
      <xdr:xfrm>
        <a:off x="6957060" y="3169920"/>
        <a:ext cx="505587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742315</xdr:colOff>
      <xdr:row>20</xdr:row>
      <xdr:rowOff>0</xdr:rowOff>
    </xdr:from>
    <xdr:to>
      <xdr:col>11</xdr:col>
      <xdr:colOff>370840</xdr:colOff>
      <xdr:row>20</xdr:row>
      <xdr:rowOff>0</xdr:rowOff>
    </xdr:to>
    <xdr:graphicFrame>
      <xdr:nvGraphicFramePr>
        <xdr:cNvPr id="11" name="图表 10"/>
        <xdr:cNvGraphicFramePr/>
      </xdr:nvGraphicFramePr>
      <xdr:xfrm>
        <a:off x="3695700" y="4556760"/>
        <a:ext cx="440182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152400</xdr:colOff>
      <xdr:row>20</xdr:row>
      <xdr:rowOff>0</xdr:rowOff>
    </xdr:from>
    <xdr:to>
      <xdr:col>10</xdr:col>
      <xdr:colOff>742950</xdr:colOff>
      <xdr:row>20</xdr:row>
      <xdr:rowOff>0</xdr:rowOff>
    </xdr:to>
    <xdr:graphicFrame>
      <xdr:nvGraphicFramePr>
        <xdr:cNvPr id="12" name="图表 11"/>
        <xdr:cNvGraphicFramePr/>
      </xdr:nvGraphicFramePr>
      <xdr:xfrm>
        <a:off x="3200400" y="4556760"/>
        <a:ext cx="449961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724535</xdr:colOff>
      <xdr:row>20</xdr:row>
      <xdr:rowOff>0</xdr:rowOff>
    </xdr:from>
    <xdr:to>
      <xdr:col>16</xdr:col>
      <xdr:colOff>942975</xdr:colOff>
      <xdr:row>20</xdr:row>
      <xdr:rowOff>0</xdr:rowOff>
    </xdr:to>
    <xdr:graphicFrame>
      <xdr:nvGraphicFramePr>
        <xdr:cNvPr id="13" name="图表 12"/>
        <xdr:cNvGraphicFramePr/>
      </xdr:nvGraphicFramePr>
      <xdr:xfrm>
        <a:off x="7681595" y="4556760"/>
        <a:ext cx="536194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676275</xdr:colOff>
      <xdr:row>20</xdr:row>
      <xdr:rowOff>0</xdr:rowOff>
    </xdr:from>
    <xdr:to>
      <xdr:col>15</xdr:col>
      <xdr:colOff>895350</xdr:colOff>
      <xdr:row>20</xdr:row>
      <xdr:rowOff>0</xdr:rowOff>
    </xdr:to>
    <xdr:graphicFrame>
      <xdr:nvGraphicFramePr>
        <xdr:cNvPr id="14" name="图表 13"/>
        <xdr:cNvGraphicFramePr/>
      </xdr:nvGraphicFramePr>
      <xdr:xfrm>
        <a:off x="6957060" y="4556760"/>
        <a:ext cx="505587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4"/>
  <sheetViews>
    <sheetView zoomScale="85" zoomScaleNormal="85" workbookViewId="0">
      <selection activeCell="C1" sqref="C1"/>
    </sheetView>
  </sheetViews>
  <sheetFormatPr defaultColWidth="8.88888888888889" defaultRowHeight="14.4"/>
  <cols>
    <col min="16" max="16" width="9.66666666666667"/>
  </cols>
  <sheetData>
    <row r="1" ht="16.2" spans="1:2">
      <c r="A1" s="34" t="s">
        <v>0</v>
      </c>
      <c r="B1" s="35"/>
    </row>
    <row r="2" spans="1:9">
      <c r="A2" s="36"/>
      <c r="B2" s="36"/>
      <c r="C2" s="36" t="s">
        <v>1</v>
      </c>
      <c r="D2" s="36" t="s">
        <v>2</v>
      </c>
      <c r="E2" s="36" t="s">
        <v>3</v>
      </c>
      <c r="F2" s="36" t="s">
        <v>4</v>
      </c>
      <c r="G2" s="36" t="s">
        <v>5</v>
      </c>
      <c r="H2" s="36" t="s">
        <v>6</v>
      </c>
      <c r="I2" s="36" t="s">
        <v>7</v>
      </c>
    </row>
    <row r="3" spans="1:9">
      <c r="A3" s="37" t="s">
        <v>8</v>
      </c>
      <c r="B3" s="38" t="s">
        <v>9</v>
      </c>
      <c r="C3" s="39">
        <v>27.09</v>
      </c>
      <c r="D3" s="40">
        <v>20.57</v>
      </c>
      <c r="E3" s="40">
        <v>28.05</v>
      </c>
      <c r="F3" s="40">
        <v>26.24</v>
      </c>
      <c r="G3" s="39">
        <v>26.98</v>
      </c>
      <c r="H3" s="39">
        <v>30.67</v>
      </c>
      <c r="I3" s="40">
        <v>21.76</v>
      </c>
    </row>
    <row r="4" spans="1:9">
      <c r="A4" s="41"/>
      <c r="B4" s="42"/>
      <c r="C4" s="43">
        <v>27.22</v>
      </c>
      <c r="D4" s="44">
        <v>20.54</v>
      </c>
      <c r="E4" s="44">
        <v>27.99</v>
      </c>
      <c r="F4" s="44">
        <v>26.25</v>
      </c>
      <c r="G4" s="43">
        <v>27.15</v>
      </c>
      <c r="H4" s="43">
        <v>31.5</v>
      </c>
      <c r="I4" s="44">
        <v>21.77</v>
      </c>
    </row>
    <row r="5" spans="1:9">
      <c r="A5" s="41"/>
      <c r="B5" s="38" t="s">
        <v>10</v>
      </c>
      <c r="C5" s="39">
        <v>27.15</v>
      </c>
      <c r="D5" s="40">
        <v>20.52</v>
      </c>
      <c r="E5" s="40">
        <v>27.98</v>
      </c>
      <c r="F5" s="40">
        <v>26.31</v>
      </c>
      <c r="G5" s="39">
        <v>27.11</v>
      </c>
      <c r="H5" s="39">
        <v>30.42</v>
      </c>
      <c r="I5" s="40">
        <v>21.76</v>
      </c>
    </row>
    <row r="6" spans="1:9">
      <c r="A6" s="41"/>
      <c r="B6" s="42"/>
      <c r="C6" s="43">
        <v>27.28</v>
      </c>
      <c r="D6" s="44">
        <v>20.54</v>
      </c>
      <c r="E6" s="44">
        <v>27.97</v>
      </c>
      <c r="F6" s="44">
        <v>26.24</v>
      </c>
      <c r="G6" s="43">
        <v>27.01</v>
      </c>
      <c r="H6" s="43">
        <v>31.18</v>
      </c>
      <c r="I6" s="44">
        <v>21.75</v>
      </c>
    </row>
    <row r="7" spans="1:9">
      <c r="A7" s="41"/>
      <c r="B7" s="38" t="s">
        <v>11</v>
      </c>
      <c r="C7" s="45">
        <v>24.99</v>
      </c>
      <c r="D7" s="46">
        <v>18.57</v>
      </c>
      <c r="E7" s="46">
        <v>26.03</v>
      </c>
      <c r="F7" s="46">
        <v>24.19</v>
      </c>
      <c r="G7" s="45">
        <v>25.11</v>
      </c>
      <c r="H7" s="45">
        <v>28.96</v>
      </c>
      <c r="I7" s="46">
        <v>20.06</v>
      </c>
    </row>
    <row r="8" spans="1:9">
      <c r="A8" s="41"/>
      <c r="B8" s="42"/>
      <c r="C8" s="43">
        <v>25.23</v>
      </c>
      <c r="D8" s="44">
        <v>18.61</v>
      </c>
      <c r="E8" s="46">
        <v>25.67</v>
      </c>
      <c r="F8" s="46">
        <v>23.99</v>
      </c>
      <c r="G8" s="45">
        <v>25</v>
      </c>
      <c r="H8" s="45">
        <v>28.35</v>
      </c>
      <c r="I8" s="46">
        <v>19.92</v>
      </c>
    </row>
    <row r="9" spans="1:9">
      <c r="A9" s="37" t="s">
        <v>12</v>
      </c>
      <c r="B9" s="38" t="s">
        <v>13</v>
      </c>
      <c r="C9" s="39">
        <v>25.65</v>
      </c>
      <c r="D9" s="39">
        <v>19.26</v>
      </c>
      <c r="E9" s="40">
        <v>26.14</v>
      </c>
      <c r="F9" s="40">
        <v>23.07</v>
      </c>
      <c r="G9" s="40">
        <v>25.59</v>
      </c>
      <c r="H9" s="39">
        <v>29.03</v>
      </c>
      <c r="I9" s="40">
        <v>20.97</v>
      </c>
    </row>
    <row r="10" spans="1:9">
      <c r="A10" s="41"/>
      <c r="B10" s="42"/>
      <c r="C10" s="43">
        <v>25.75</v>
      </c>
      <c r="D10" s="43">
        <v>19.25</v>
      </c>
      <c r="E10" s="44">
        <v>26.15</v>
      </c>
      <c r="F10" s="44">
        <v>23.09</v>
      </c>
      <c r="G10" s="44">
        <v>25.61</v>
      </c>
      <c r="H10" s="43">
        <v>28.97</v>
      </c>
      <c r="I10" s="44">
        <v>20.94</v>
      </c>
    </row>
    <row r="11" spans="1:9">
      <c r="A11" s="41"/>
      <c r="B11" s="38" t="s">
        <v>14</v>
      </c>
      <c r="C11" s="39">
        <v>25.6</v>
      </c>
      <c r="D11" s="39">
        <v>19.26</v>
      </c>
      <c r="E11" s="40">
        <v>26.18</v>
      </c>
      <c r="F11" s="40">
        <v>23.07</v>
      </c>
      <c r="G11" s="40">
        <v>25.47</v>
      </c>
      <c r="H11" s="39">
        <v>29.11</v>
      </c>
      <c r="I11" s="40">
        <v>20.97</v>
      </c>
    </row>
    <row r="12" spans="1:9">
      <c r="A12" s="41"/>
      <c r="B12" s="42"/>
      <c r="C12" s="43">
        <v>25.82</v>
      </c>
      <c r="D12" s="43">
        <v>19.27</v>
      </c>
      <c r="E12" s="44">
        <v>26.24</v>
      </c>
      <c r="F12" s="44">
        <v>23.11</v>
      </c>
      <c r="G12" s="44">
        <v>25.54</v>
      </c>
      <c r="H12" s="43">
        <v>29.17</v>
      </c>
      <c r="I12" s="44">
        <v>20.98</v>
      </c>
    </row>
    <row r="13" spans="1:9">
      <c r="A13" s="41"/>
      <c r="B13" s="47" t="s">
        <v>15</v>
      </c>
      <c r="C13" s="45">
        <v>23.67</v>
      </c>
      <c r="D13" s="45">
        <v>17.85</v>
      </c>
      <c r="E13" s="46">
        <v>24.04</v>
      </c>
      <c r="F13" s="46">
        <v>20.74</v>
      </c>
      <c r="G13" s="46">
        <v>23.58</v>
      </c>
      <c r="H13" s="45">
        <v>27.15</v>
      </c>
      <c r="I13" s="46">
        <v>19.36</v>
      </c>
    </row>
    <row r="14" spans="1:9">
      <c r="A14" s="48"/>
      <c r="B14" s="49"/>
      <c r="C14" s="43">
        <v>23.28</v>
      </c>
      <c r="D14" s="43">
        <v>17.7</v>
      </c>
      <c r="E14" s="44">
        <v>24.29</v>
      </c>
      <c r="F14" s="44">
        <v>20.82</v>
      </c>
      <c r="G14" s="44">
        <v>23.79</v>
      </c>
      <c r="H14" s="43">
        <v>27.14</v>
      </c>
      <c r="I14" s="44">
        <v>19.49</v>
      </c>
    </row>
    <row r="16" ht="16.2" spans="1:9">
      <c r="A16" s="34" t="s">
        <v>16</v>
      </c>
      <c r="B16" s="34"/>
      <c r="C16" s="50"/>
      <c r="D16" s="36"/>
      <c r="E16" s="36"/>
      <c r="F16" s="36"/>
      <c r="G16" s="36"/>
      <c r="H16" s="36"/>
      <c r="I16" s="36"/>
    </row>
    <row r="17" spans="2:11">
      <c r="B17" s="36"/>
      <c r="C17" s="36" t="s">
        <v>17</v>
      </c>
      <c r="D17" s="36" t="s">
        <v>7</v>
      </c>
      <c r="J17" s="36"/>
      <c r="K17" s="36"/>
    </row>
    <row r="18" spans="1:4">
      <c r="A18" s="51" t="s">
        <v>18</v>
      </c>
      <c r="B18" s="38" t="s">
        <v>19</v>
      </c>
      <c r="C18" s="39">
        <v>35</v>
      </c>
      <c r="D18" s="39">
        <v>24.03</v>
      </c>
    </row>
    <row r="19" spans="1:4">
      <c r="A19" s="52"/>
      <c r="B19" s="42"/>
      <c r="C19" s="43">
        <v>34.03</v>
      </c>
      <c r="D19" s="43">
        <v>23.92</v>
      </c>
    </row>
    <row r="20" spans="1:4">
      <c r="A20" s="52"/>
      <c r="B20" s="38" t="s">
        <v>20</v>
      </c>
      <c r="C20" s="39">
        <v>35</v>
      </c>
      <c r="D20" s="39">
        <v>24.06</v>
      </c>
    </row>
    <row r="21" spans="1:4">
      <c r="A21" s="52"/>
      <c r="B21" s="42"/>
      <c r="C21" s="43">
        <v>35</v>
      </c>
      <c r="D21" s="43">
        <v>24.05</v>
      </c>
    </row>
    <row r="22" spans="1:4">
      <c r="A22" s="52"/>
      <c r="B22" s="38" t="s">
        <v>21</v>
      </c>
      <c r="C22" s="39">
        <v>28.96</v>
      </c>
      <c r="D22" s="45">
        <v>20.84</v>
      </c>
    </row>
    <row r="23" spans="1:4">
      <c r="A23" s="53"/>
      <c r="B23" s="42"/>
      <c r="C23" s="43">
        <v>28.35</v>
      </c>
      <c r="D23" s="43">
        <v>21.29</v>
      </c>
    </row>
    <row r="24" spans="1:4">
      <c r="A24" s="54" t="s">
        <v>22</v>
      </c>
      <c r="B24" s="38" t="s">
        <v>23</v>
      </c>
      <c r="C24" s="39">
        <v>30.97</v>
      </c>
      <c r="D24" s="39">
        <v>22.6</v>
      </c>
    </row>
    <row r="25" spans="1:4">
      <c r="A25" s="55"/>
      <c r="B25" s="42"/>
      <c r="C25" s="43">
        <v>31.26</v>
      </c>
      <c r="D25" s="43">
        <v>22.54</v>
      </c>
    </row>
    <row r="26" spans="1:4">
      <c r="A26" s="55"/>
      <c r="B26" s="38" t="s">
        <v>24</v>
      </c>
      <c r="C26" s="39">
        <v>30.97</v>
      </c>
      <c r="D26" s="39">
        <v>22.68</v>
      </c>
    </row>
    <row r="27" spans="1:4">
      <c r="A27" s="55"/>
      <c r="B27" s="42"/>
      <c r="C27" s="43">
        <v>30.89</v>
      </c>
      <c r="D27" s="43">
        <v>22.7</v>
      </c>
    </row>
    <row r="28" spans="1:4">
      <c r="A28" s="55"/>
      <c r="B28" s="47" t="s">
        <v>25</v>
      </c>
      <c r="C28" s="45">
        <v>27.15</v>
      </c>
      <c r="D28" s="45">
        <v>21.3</v>
      </c>
    </row>
    <row r="29" spans="1:4">
      <c r="A29" s="55"/>
      <c r="B29" s="49"/>
      <c r="C29" s="43">
        <v>27.14</v>
      </c>
      <c r="D29" s="43">
        <v>21.37</v>
      </c>
    </row>
    <row r="31" ht="16.2" spans="1:2">
      <c r="A31" s="34" t="s">
        <v>26</v>
      </c>
      <c r="B31" s="35"/>
    </row>
    <row r="32" spans="3:4">
      <c r="C32" s="36" t="s">
        <v>27</v>
      </c>
      <c r="D32" s="36" t="s">
        <v>7</v>
      </c>
    </row>
    <row r="33" spans="1:4">
      <c r="A33" s="56" t="s">
        <v>28</v>
      </c>
      <c r="B33" s="38" t="s">
        <v>29</v>
      </c>
      <c r="C33" s="39">
        <v>32.2</v>
      </c>
      <c r="D33" s="39">
        <v>24.61</v>
      </c>
    </row>
    <row r="34" spans="1:4">
      <c r="A34" s="57"/>
      <c r="B34" s="42"/>
      <c r="C34" s="43">
        <v>33.88</v>
      </c>
      <c r="D34" s="43">
        <v>24.62</v>
      </c>
    </row>
    <row r="35" spans="1:4">
      <c r="A35" s="57"/>
      <c r="B35" s="38" t="s">
        <v>30</v>
      </c>
      <c r="C35" s="39">
        <v>34.15</v>
      </c>
      <c r="D35" s="39">
        <v>24.7</v>
      </c>
    </row>
    <row r="36" spans="1:4">
      <c r="A36" s="57"/>
      <c r="B36" s="42"/>
      <c r="C36" s="43">
        <v>33.22</v>
      </c>
      <c r="D36" s="43">
        <v>24.7</v>
      </c>
    </row>
    <row r="37" spans="1:4">
      <c r="A37" s="57"/>
      <c r="B37" s="38" t="s">
        <v>31</v>
      </c>
      <c r="C37" s="45">
        <v>29.96</v>
      </c>
      <c r="D37" s="45">
        <v>23.02</v>
      </c>
    </row>
    <row r="38" spans="1:7">
      <c r="A38" s="57"/>
      <c r="B38" s="42"/>
      <c r="C38" s="45">
        <v>31.04</v>
      </c>
      <c r="D38" s="43">
        <v>22.98</v>
      </c>
      <c r="G38" s="58"/>
    </row>
    <row r="39" spans="1:4">
      <c r="A39" s="56" t="s">
        <v>32</v>
      </c>
      <c r="B39" s="38" t="s">
        <v>33</v>
      </c>
      <c r="C39" s="39">
        <v>32.39</v>
      </c>
      <c r="D39" s="39">
        <v>22.59</v>
      </c>
    </row>
    <row r="40" spans="1:4">
      <c r="A40" s="57"/>
      <c r="B40" s="42"/>
      <c r="C40" s="43">
        <v>32.46</v>
      </c>
      <c r="D40" s="43">
        <v>22.63</v>
      </c>
    </row>
    <row r="41" spans="1:4">
      <c r="A41" s="57"/>
      <c r="B41" s="38" t="s">
        <v>34</v>
      </c>
      <c r="C41" s="39">
        <v>31.93</v>
      </c>
      <c r="D41" s="39">
        <v>22.58</v>
      </c>
    </row>
    <row r="42" spans="1:4">
      <c r="A42" s="57"/>
      <c r="B42" s="42"/>
      <c r="C42" s="43">
        <v>32.27</v>
      </c>
      <c r="D42" s="43">
        <v>22.61</v>
      </c>
    </row>
    <row r="43" spans="1:4">
      <c r="A43" s="57"/>
      <c r="B43" s="59" t="s">
        <v>35</v>
      </c>
      <c r="C43" s="45">
        <v>29.51</v>
      </c>
      <c r="D43" s="45">
        <v>21.02</v>
      </c>
    </row>
    <row r="44" spans="1:6">
      <c r="A44" s="60"/>
      <c r="B44" s="61"/>
      <c r="C44" s="43">
        <v>29.09</v>
      </c>
      <c r="D44" s="43">
        <v>20.76</v>
      </c>
      <c r="F44" s="62"/>
    </row>
    <row r="46" ht="16.2" spans="1:2">
      <c r="A46" s="34" t="s">
        <v>36</v>
      </c>
      <c r="B46" s="35"/>
    </row>
    <row r="47" spans="2:6">
      <c r="B47" s="36"/>
      <c r="C47" s="36" t="s">
        <v>37</v>
      </c>
      <c r="D47" s="36" t="s">
        <v>38</v>
      </c>
      <c r="E47" s="36" t="s">
        <v>39</v>
      </c>
      <c r="F47" s="36" t="s">
        <v>7</v>
      </c>
    </row>
    <row r="48" spans="1:7">
      <c r="A48" s="51" t="s">
        <v>40</v>
      </c>
      <c r="B48" s="59" t="s">
        <v>41</v>
      </c>
      <c r="C48" s="39">
        <v>33.34</v>
      </c>
      <c r="D48" s="39">
        <v>32.8</v>
      </c>
      <c r="E48" s="39">
        <v>35</v>
      </c>
      <c r="F48" s="39">
        <v>22.44</v>
      </c>
      <c r="G48" s="63"/>
    </row>
    <row r="49" spans="1:7">
      <c r="A49" s="52"/>
      <c r="B49" s="64"/>
      <c r="C49" s="43">
        <v>32.68</v>
      </c>
      <c r="D49" s="43">
        <v>32.92</v>
      </c>
      <c r="E49" s="43">
        <v>34</v>
      </c>
      <c r="F49" s="43">
        <v>22.5</v>
      </c>
      <c r="G49" s="63"/>
    </row>
    <row r="50" spans="1:7">
      <c r="A50" s="52"/>
      <c r="B50" s="59" t="s">
        <v>42</v>
      </c>
      <c r="C50" s="39">
        <v>32.01</v>
      </c>
      <c r="D50" s="39">
        <v>34.07</v>
      </c>
      <c r="E50" s="39">
        <v>35</v>
      </c>
      <c r="F50" s="39">
        <v>22.48</v>
      </c>
      <c r="G50" s="63"/>
    </row>
    <row r="51" spans="1:7">
      <c r="A51" s="52"/>
      <c r="B51" s="64"/>
      <c r="C51" s="43">
        <v>32.9</v>
      </c>
      <c r="D51" s="43">
        <v>35</v>
      </c>
      <c r="E51" s="43">
        <v>35</v>
      </c>
      <c r="F51" s="43">
        <v>22.55</v>
      </c>
      <c r="G51" s="63"/>
    </row>
    <row r="52" spans="1:6">
      <c r="A52" s="52"/>
      <c r="B52" s="59" t="s">
        <v>43</v>
      </c>
      <c r="C52" s="45">
        <v>29.63</v>
      </c>
      <c r="D52" s="45">
        <v>30.81</v>
      </c>
      <c r="E52" s="45">
        <v>31.73</v>
      </c>
      <c r="F52" s="45">
        <v>20.55</v>
      </c>
    </row>
    <row r="53" spans="1:6">
      <c r="A53" s="53"/>
      <c r="B53" s="64"/>
      <c r="C53" s="43">
        <v>30.21</v>
      </c>
      <c r="D53" s="43">
        <v>30.07</v>
      </c>
      <c r="E53" s="43">
        <v>31.32</v>
      </c>
      <c r="F53" s="43">
        <v>20.75</v>
      </c>
    </row>
    <row r="54" spans="1:7">
      <c r="A54" s="65" t="s">
        <v>44</v>
      </c>
      <c r="B54" s="59" t="s">
        <v>45</v>
      </c>
      <c r="C54" s="39">
        <v>31.24</v>
      </c>
      <c r="D54" s="39">
        <v>31.95</v>
      </c>
      <c r="E54" s="39">
        <v>31.52</v>
      </c>
      <c r="F54" s="39">
        <v>21.69</v>
      </c>
      <c r="G54" s="63"/>
    </row>
    <row r="55" spans="1:7">
      <c r="A55" s="52"/>
      <c r="B55" s="64"/>
      <c r="C55" s="43">
        <v>31.57</v>
      </c>
      <c r="D55" s="43">
        <v>33.77</v>
      </c>
      <c r="E55" s="43">
        <v>32.84</v>
      </c>
      <c r="F55" s="43">
        <v>21.8</v>
      </c>
      <c r="G55" s="63"/>
    </row>
    <row r="56" spans="1:7">
      <c r="A56" s="52"/>
      <c r="B56" s="59" t="s">
        <v>46</v>
      </c>
      <c r="C56" s="39">
        <v>31.57</v>
      </c>
      <c r="D56" s="39">
        <v>33.05</v>
      </c>
      <c r="E56" s="39">
        <v>33.33</v>
      </c>
      <c r="F56" s="39">
        <v>21.74</v>
      </c>
      <c r="G56" s="63"/>
    </row>
    <row r="57" spans="1:7">
      <c r="A57" s="52"/>
      <c r="B57" s="64"/>
      <c r="C57" s="43">
        <v>31.64</v>
      </c>
      <c r="D57" s="43">
        <v>32.23</v>
      </c>
      <c r="E57" s="43">
        <v>32.84</v>
      </c>
      <c r="F57" s="43">
        <v>21.88</v>
      </c>
      <c r="G57" s="63"/>
    </row>
    <row r="58" spans="1:7">
      <c r="A58" s="52"/>
      <c r="B58" s="59" t="s">
        <v>47</v>
      </c>
      <c r="C58" s="45">
        <v>29.51</v>
      </c>
      <c r="D58" s="45">
        <v>32.69</v>
      </c>
      <c r="E58" s="45">
        <v>32.21</v>
      </c>
      <c r="F58" s="45">
        <v>20.55</v>
      </c>
      <c r="G58" s="63"/>
    </row>
    <row r="59" spans="1:7">
      <c r="A59" s="53"/>
      <c r="B59" s="61"/>
      <c r="C59" s="43">
        <v>29.56</v>
      </c>
      <c r="D59" s="43">
        <v>33.43</v>
      </c>
      <c r="E59" s="43">
        <v>32.47</v>
      </c>
      <c r="F59" s="43">
        <v>20.62</v>
      </c>
      <c r="G59" s="63"/>
    </row>
    <row r="60" spans="1:2">
      <c r="A60" s="66"/>
      <c r="B60" s="66"/>
    </row>
    <row r="61" spans="1:2">
      <c r="A61" s="36" t="s">
        <v>48</v>
      </c>
      <c r="B61" s="66"/>
    </row>
    <row r="74" spans="1:1">
      <c r="A74" t="s">
        <v>49</v>
      </c>
    </row>
  </sheetData>
  <mergeCells count="32">
    <mergeCell ref="A3:A8"/>
    <mergeCell ref="A9:A14"/>
    <mergeCell ref="A18:A23"/>
    <mergeCell ref="A24:A29"/>
    <mergeCell ref="A33:A38"/>
    <mergeCell ref="A39:A44"/>
    <mergeCell ref="A48:A53"/>
    <mergeCell ref="A54:A59"/>
    <mergeCell ref="B3:B4"/>
    <mergeCell ref="B5:B6"/>
    <mergeCell ref="B7:B8"/>
    <mergeCell ref="B9:B10"/>
    <mergeCell ref="B11:B12"/>
    <mergeCell ref="B13:B14"/>
    <mergeCell ref="B18:B19"/>
    <mergeCell ref="B20:B21"/>
    <mergeCell ref="B22:B23"/>
    <mergeCell ref="B24:B25"/>
    <mergeCell ref="B26:B27"/>
    <mergeCell ref="B28:B29"/>
    <mergeCell ref="B33:B34"/>
    <mergeCell ref="B35:B36"/>
    <mergeCell ref="B37:B38"/>
    <mergeCell ref="B39:B40"/>
    <mergeCell ref="B41:B42"/>
    <mergeCell ref="B43:B44"/>
    <mergeCell ref="B48:B49"/>
    <mergeCell ref="B50:B51"/>
    <mergeCell ref="B52:B53"/>
    <mergeCell ref="B54:B55"/>
    <mergeCell ref="B56:B57"/>
    <mergeCell ref="B58:B5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1" sqref="A1"/>
    </sheetView>
  </sheetViews>
  <sheetFormatPr defaultColWidth="8.88888888888889" defaultRowHeight="15.6"/>
  <cols>
    <col min="6" max="7" width="9.44444444444444"/>
    <col min="8" max="9" width="14.3333333333333"/>
    <col min="10" max="10" width="9.44444444444444"/>
    <col min="11" max="11" width="11.2222222222222" customWidth="1"/>
    <col min="12" max="12" width="8.88888888888889" style="3"/>
    <col min="13" max="13" width="9.44444444444444"/>
    <col min="14" max="15" width="15.5555555555556"/>
    <col min="16" max="17" width="14.3333333333333"/>
    <col min="18" max="18" width="15.5555555555556"/>
    <col min="19" max="20" width="12.8888888888889"/>
    <col min="22" max="23" width="12.8888888888889"/>
  </cols>
  <sheetData>
    <row r="1" s="1" customFormat="1" spans="1:23">
      <c r="A1" s="4"/>
      <c r="B1" s="5" t="s">
        <v>50</v>
      </c>
      <c r="C1" s="5"/>
      <c r="D1" s="5"/>
      <c r="E1" s="5"/>
      <c r="F1" s="6" t="s">
        <v>51</v>
      </c>
      <c r="G1" s="5"/>
      <c r="H1" s="5" t="s">
        <v>52</v>
      </c>
      <c r="I1" s="5"/>
      <c r="J1" s="5" t="s">
        <v>53</v>
      </c>
      <c r="K1" s="5"/>
      <c r="L1" s="5"/>
      <c r="M1" s="5"/>
      <c r="N1" s="5" t="s">
        <v>54</v>
      </c>
      <c r="O1" s="5"/>
      <c r="P1" s="19" t="s">
        <v>55</v>
      </c>
      <c r="Q1" s="29"/>
      <c r="R1" s="19"/>
      <c r="S1" s="30" t="s">
        <v>56</v>
      </c>
      <c r="T1" s="30"/>
      <c r="U1" s="30"/>
      <c r="V1" s="30"/>
      <c r="W1" s="30"/>
    </row>
    <row r="2" s="2" customFormat="1" ht="62.4" spans="1:23">
      <c r="A2" s="7" t="s">
        <v>57</v>
      </c>
      <c r="B2" s="8" t="s">
        <v>58</v>
      </c>
      <c r="C2" s="8"/>
      <c r="D2" s="8" t="s">
        <v>59</v>
      </c>
      <c r="E2" s="8"/>
      <c r="F2" s="9" t="s">
        <v>60</v>
      </c>
      <c r="G2" s="8" t="s">
        <v>61</v>
      </c>
      <c r="H2" s="9" t="s">
        <v>60</v>
      </c>
      <c r="I2" s="8" t="s">
        <v>61</v>
      </c>
      <c r="J2" s="8" t="s">
        <v>62</v>
      </c>
      <c r="K2" s="8" t="s">
        <v>63</v>
      </c>
      <c r="L2" s="8" t="s">
        <v>64</v>
      </c>
      <c r="M2" s="8" t="s">
        <v>65</v>
      </c>
      <c r="N2" s="8" t="s">
        <v>66</v>
      </c>
      <c r="O2" s="8" t="s">
        <v>67</v>
      </c>
      <c r="P2" s="20" t="s">
        <v>68</v>
      </c>
      <c r="Q2" s="20" t="s">
        <v>69</v>
      </c>
      <c r="R2" s="20" t="s">
        <v>70</v>
      </c>
      <c r="S2" s="31"/>
      <c r="T2" s="31" t="s">
        <v>71</v>
      </c>
      <c r="U2" s="31"/>
      <c r="V2" s="31"/>
      <c r="W2" s="31" t="s">
        <v>72</v>
      </c>
    </row>
    <row r="3" s="1" customFormat="1" spans="1:23">
      <c r="A3" s="10" t="s">
        <v>1</v>
      </c>
      <c r="B3" s="11">
        <v>2</v>
      </c>
      <c r="C3" s="11">
        <v>2</v>
      </c>
      <c r="D3" s="12">
        <v>1</v>
      </c>
      <c r="E3" s="12">
        <v>1</v>
      </c>
      <c r="F3" s="5">
        <f t="shared" ref="F3:F9" si="0">AVERAGE(B3:C3)</f>
        <v>2</v>
      </c>
      <c r="G3" s="5">
        <f t="shared" ref="G3:G9" si="1">AVERAGE(D3:E3)</f>
        <v>1</v>
      </c>
      <c r="H3" s="5">
        <f>STDEV(B3:C3)</f>
        <v>0</v>
      </c>
      <c r="I3" s="5">
        <f t="shared" ref="I3:I7" si="2">STDEV(D3:E3)</f>
        <v>0</v>
      </c>
      <c r="J3" s="5">
        <f t="shared" ref="J3:J6" si="3">F3-G3</f>
        <v>1</v>
      </c>
      <c r="K3" s="5">
        <f t="shared" ref="K3:K6" si="4">SQRT(SUMSQ(H3:I3))</f>
        <v>0</v>
      </c>
      <c r="L3" s="19">
        <f>J3</f>
        <v>1</v>
      </c>
      <c r="M3" s="5">
        <f t="shared" ref="M3:M6" si="5">J3-L3</f>
        <v>0</v>
      </c>
      <c r="N3" s="5">
        <f t="shared" ref="N3:N6" si="6">M3-K3</f>
        <v>0</v>
      </c>
      <c r="O3" s="5">
        <f t="shared" ref="O3:O6" si="7">M3+K3</f>
        <v>0</v>
      </c>
      <c r="P3" s="19">
        <f t="shared" ref="P3:P6" si="8">POWER(2,-M3)</f>
        <v>1</v>
      </c>
      <c r="Q3" s="19">
        <f t="shared" ref="Q3:Q6" si="9">POWER(2,-N3)-P3</f>
        <v>0</v>
      </c>
      <c r="R3" s="19">
        <f t="shared" ref="R3:R6" si="10">P3-POWER(2,-O3)</f>
        <v>0</v>
      </c>
      <c r="S3" s="32"/>
      <c r="T3" s="32"/>
      <c r="U3" s="32"/>
      <c r="V3" s="32"/>
      <c r="W3" s="32"/>
    </row>
    <row r="4" spans="1:23">
      <c r="A4" s="13" t="s">
        <v>73</v>
      </c>
      <c r="B4" s="14">
        <v>27.09</v>
      </c>
      <c r="C4" s="14">
        <v>27.15</v>
      </c>
      <c r="D4" s="14">
        <v>21.76</v>
      </c>
      <c r="E4" s="14">
        <v>21.76</v>
      </c>
      <c r="F4" s="15">
        <f t="shared" si="0"/>
        <v>27.12</v>
      </c>
      <c r="G4" s="16">
        <f t="shared" si="1"/>
        <v>21.76</v>
      </c>
      <c r="H4" s="16">
        <f>STDEV(B4:C4)</f>
        <v>0.0424264068711919</v>
      </c>
      <c r="I4" s="16">
        <f t="shared" si="2"/>
        <v>0</v>
      </c>
      <c r="J4" s="21">
        <f t="shared" si="3"/>
        <v>5.36</v>
      </c>
      <c r="K4" s="21">
        <f t="shared" si="4"/>
        <v>0.0424264068711919</v>
      </c>
      <c r="L4" s="22">
        <f>$J$4</f>
        <v>5.36</v>
      </c>
      <c r="M4" s="16">
        <f t="shared" si="5"/>
        <v>0</v>
      </c>
      <c r="N4" s="16">
        <f t="shared" si="6"/>
        <v>-0.0424264068711919</v>
      </c>
      <c r="O4" s="16">
        <f t="shared" si="7"/>
        <v>0.0424264068711919</v>
      </c>
      <c r="P4" s="23">
        <f t="shared" si="8"/>
        <v>1</v>
      </c>
      <c r="Q4" s="23">
        <f t="shared" si="9"/>
        <v>0.0298444220753227</v>
      </c>
      <c r="R4" s="23">
        <f t="shared" si="10"/>
        <v>0.0289795443229968</v>
      </c>
      <c r="S4" s="33">
        <f>P4</f>
        <v>1</v>
      </c>
      <c r="T4" s="33">
        <f>S4/$S$7</f>
        <v>0.96936041977258</v>
      </c>
      <c r="U4" s="33"/>
      <c r="V4" s="33">
        <f>P7</f>
        <v>2.81864151028403</v>
      </c>
      <c r="W4" s="33">
        <f>V4/$S$7</f>
        <v>2.73227951759735</v>
      </c>
    </row>
    <row r="5" spans="1:23">
      <c r="A5" s="13" t="s">
        <v>73</v>
      </c>
      <c r="B5" s="14">
        <v>27.22</v>
      </c>
      <c r="C5" s="14">
        <v>27.28</v>
      </c>
      <c r="D5" s="14">
        <v>21.77</v>
      </c>
      <c r="E5" s="14">
        <v>21.75</v>
      </c>
      <c r="F5" s="15">
        <f t="shared" si="0"/>
        <v>27.25</v>
      </c>
      <c r="G5" s="16">
        <f t="shared" si="1"/>
        <v>21.76</v>
      </c>
      <c r="H5" s="16">
        <f>STDEV(B5:C5)</f>
        <v>0.0424264068711945</v>
      </c>
      <c r="I5" s="16">
        <f t="shared" si="2"/>
        <v>0.0141421356237306</v>
      </c>
      <c r="J5" s="21">
        <f t="shared" si="3"/>
        <v>5.49</v>
      </c>
      <c r="K5" s="21">
        <f t="shared" si="4"/>
        <v>0.0447213595499972</v>
      </c>
      <c r="L5" s="22">
        <f>$J$4</f>
        <v>5.36</v>
      </c>
      <c r="M5" s="24">
        <f t="shared" si="5"/>
        <v>0.130000000000006</v>
      </c>
      <c r="N5" s="24">
        <f t="shared" si="6"/>
        <v>0.0852786404500088</v>
      </c>
      <c r="O5" s="24">
        <f t="shared" si="7"/>
        <v>0.174721359550003</v>
      </c>
      <c r="P5" s="25">
        <f t="shared" si="8"/>
        <v>0.913831450229397</v>
      </c>
      <c r="Q5" s="25">
        <f t="shared" si="9"/>
        <v>0.0287710149580551</v>
      </c>
      <c r="R5" s="25">
        <f t="shared" si="10"/>
        <v>0.0278928384920606</v>
      </c>
      <c r="S5" s="33">
        <f>P5</f>
        <v>0.913831450229397</v>
      </c>
      <c r="T5" s="33">
        <f>S5/$S$7</f>
        <v>0.885832038195754</v>
      </c>
      <c r="U5" s="33"/>
      <c r="V5" s="33">
        <f>P8</f>
        <v>2.52275481766249</v>
      </c>
      <c r="W5" s="33">
        <f>V5/$S$7</f>
        <v>2.44545866903261</v>
      </c>
    </row>
    <row r="6" spans="1:23">
      <c r="A6" s="13" t="s">
        <v>73</v>
      </c>
      <c r="B6" s="14">
        <v>24.99</v>
      </c>
      <c r="C6" s="14">
        <v>25.23</v>
      </c>
      <c r="D6" s="14">
        <v>20.06</v>
      </c>
      <c r="E6" s="14">
        <v>19.92</v>
      </c>
      <c r="F6" s="15">
        <f t="shared" si="0"/>
        <v>25.11</v>
      </c>
      <c r="G6" s="16">
        <f t="shared" si="1"/>
        <v>19.99</v>
      </c>
      <c r="H6" s="16">
        <f>STDEV(B5:C5)</f>
        <v>0.0424264068711945</v>
      </c>
      <c r="I6" s="16">
        <f t="shared" si="2"/>
        <v>0.0989949493661146</v>
      </c>
      <c r="J6" s="21">
        <f t="shared" si="3"/>
        <v>5.12</v>
      </c>
      <c r="K6" s="21">
        <f t="shared" si="4"/>
        <v>0.107703296142689</v>
      </c>
      <c r="L6" s="22">
        <f>$J$4</f>
        <v>5.36</v>
      </c>
      <c r="M6" s="16">
        <f t="shared" si="5"/>
        <v>-0.239999999999998</v>
      </c>
      <c r="N6" s="16">
        <f t="shared" si="6"/>
        <v>-0.347703296142687</v>
      </c>
      <c r="O6" s="16">
        <f t="shared" si="7"/>
        <v>-0.13229670385731</v>
      </c>
      <c r="P6" s="23">
        <f t="shared" si="8"/>
        <v>1.18099266142953</v>
      </c>
      <c r="Q6" s="23">
        <f t="shared" si="9"/>
        <v>0.0915405384651427</v>
      </c>
      <c r="R6" s="23">
        <f t="shared" si="10"/>
        <v>0.0849555077695336</v>
      </c>
      <c r="S6" s="33">
        <f>P6</f>
        <v>1.18099266142953</v>
      </c>
      <c r="T6" s="33">
        <f>S6/$S$7</f>
        <v>1.14480754203167</v>
      </c>
      <c r="U6" s="33"/>
      <c r="V6" s="33">
        <f>P9</f>
        <v>2.47941539987796</v>
      </c>
      <c r="W6" s="33">
        <f>V6/$S$7</f>
        <v>2.4034471528163</v>
      </c>
    </row>
    <row r="7" spans="1:23">
      <c r="A7" s="13" t="s">
        <v>74</v>
      </c>
      <c r="B7" s="14">
        <v>25.65</v>
      </c>
      <c r="C7" s="14">
        <v>25.6</v>
      </c>
      <c r="D7" s="14">
        <v>21.76</v>
      </c>
      <c r="E7" s="14">
        <v>21.76</v>
      </c>
      <c r="F7" s="15">
        <f t="shared" si="0"/>
        <v>25.625</v>
      </c>
      <c r="G7" s="16">
        <f t="shared" si="1"/>
        <v>21.76</v>
      </c>
      <c r="H7" s="16">
        <f t="shared" ref="H7:H9" si="11">STDEV(B7:C7)</f>
        <v>0.0353553390593254</v>
      </c>
      <c r="I7" s="16">
        <f t="shared" si="2"/>
        <v>0</v>
      </c>
      <c r="J7" s="21">
        <f t="shared" ref="J7:J9" si="12">F7-G7</f>
        <v>3.865</v>
      </c>
      <c r="K7" s="21">
        <f t="shared" ref="K7:K9" si="13">SQRT(SUMSQ(H7:I7))</f>
        <v>0.0353553390593254</v>
      </c>
      <c r="L7" s="22">
        <f>$J$4</f>
        <v>5.36</v>
      </c>
      <c r="M7" s="24">
        <f t="shared" ref="M7:M9" si="14">J7-L7</f>
        <v>-1.495</v>
      </c>
      <c r="N7" s="24">
        <f t="shared" ref="N7:N9" si="15">M7-K7</f>
        <v>-1.53035533905933</v>
      </c>
      <c r="O7" s="24">
        <f t="shared" ref="O7:O9" si="16">M7+K7</f>
        <v>-1.45964466094067</v>
      </c>
      <c r="P7" s="25">
        <f t="shared" ref="P7:P9" si="17">POWER(2,-M7)</f>
        <v>2.81864151028403</v>
      </c>
      <c r="Q7" s="25">
        <f t="shared" ref="Q7:Q9" si="18">POWER(2,-N7)-P7</f>
        <v>0.0699282544326589</v>
      </c>
      <c r="R7" s="25">
        <f t="shared" ref="R7:R9" si="19">P7-POWER(2,-O7)</f>
        <v>0.0682353887010509</v>
      </c>
      <c r="S7" s="33">
        <f>AVERAGE(S4:S6)</f>
        <v>1.03160803721964</v>
      </c>
      <c r="T7" s="33"/>
      <c r="U7" s="33"/>
      <c r="V7" s="33"/>
      <c r="W7" s="33"/>
    </row>
    <row r="8" spans="1:23">
      <c r="A8" s="13" t="s">
        <v>74</v>
      </c>
      <c r="B8" s="14">
        <v>25.75</v>
      </c>
      <c r="C8" s="14">
        <v>25.82</v>
      </c>
      <c r="D8" s="14">
        <v>21.77</v>
      </c>
      <c r="E8" s="14">
        <v>21.75</v>
      </c>
      <c r="F8" s="15">
        <f t="shared" si="0"/>
        <v>25.785</v>
      </c>
      <c r="G8" s="16">
        <f t="shared" si="1"/>
        <v>21.76</v>
      </c>
      <c r="H8" s="16">
        <f t="shared" si="11"/>
        <v>0.0494974746830585</v>
      </c>
      <c r="I8" s="16">
        <f t="shared" ref="I8:I13" si="20">STDEV(D8:E8)</f>
        <v>0.0141421356237306</v>
      </c>
      <c r="J8" s="21">
        <f t="shared" si="12"/>
        <v>4.025</v>
      </c>
      <c r="K8" s="21">
        <f t="shared" si="13"/>
        <v>0.0514781507049351</v>
      </c>
      <c r="L8" s="22">
        <f>$J$4</f>
        <v>5.36</v>
      </c>
      <c r="M8" s="24">
        <f t="shared" si="14"/>
        <v>-1.33499999999999</v>
      </c>
      <c r="N8" s="24">
        <f t="shared" si="15"/>
        <v>-1.38647815070493</v>
      </c>
      <c r="O8" s="24">
        <f t="shared" si="16"/>
        <v>-1.28352184929506</v>
      </c>
      <c r="P8" s="25">
        <f t="shared" si="17"/>
        <v>2.52275481766249</v>
      </c>
      <c r="Q8" s="25">
        <f t="shared" si="18"/>
        <v>0.0916420329953689</v>
      </c>
      <c r="R8" s="25">
        <f t="shared" si="19"/>
        <v>0.088429719528341</v>
      </c>
      <c r="S8" s="33"/>
      <c r="T8" s="33"/>
      <c r="U8" s="33"/>
      <c r="V8" s="33"/>
      <c r="W8" s="33"/>
    </row>
    <row r="9" spans="1:23">
      <c r="A9" s="13" t="s">
        <v>74</v>
      </c>
      <c r="B9" s="14">
        <v>23.67</v>
      </c>
      <c r="C9" s="14">
        <v>23.28</v>
      </c>
      <c r="D9" s="14">
        <v>19.36</v>
      </c>
      <c r="E9" s="14">
        <v>19.49</v>
      </c>
      <c r="F9" s="15">
        <f t="shared" si="0"/>
        <v>23.475</v>
      </c>
      <c r="G9" s="16">
        <f t="shared" si="1"/>
        <v>19.425</v>
      </c>
      <c r="H9" s="16">
        <f t="shared" si="11"/>
        <v>0.275771644662754</v>
      </c>
      <c r="I9" s="16">
        <f t="shared" si="20"/>
        <v>0.0919238815542505</v>
      </c>
      <c r="J9" s="21">
        <f t="shared" si="12"/>
        <v>4.05</v>
      </c>
      <c r="K9" s="21">
        <f t="shared" si="13"/>
        <v>0.290688837074973</v>
      </c>
      <c r="L9" s="22">
        <f>$J$4</f>
        <v>5.36</v>
      </c>
      <c r="M9" s="24">
        <f t="shared" si="14"/>
        <v>-1.30999999999999</v>
      </c>
      <c r="N9" s="16">
        <f t="shared" si="15"/>
        <v>-1.60068883707496</v>
      </c>
      <c r="O9" s="16">
        <f t="shared" si="16"/>
        <v>-1.01931116292502</v>
      </c>
      <c r="P9" s="23">
        <f t="shared" si="17"/>
        <v>2.47941539987796</v>
      </c>
      <c r="Q9" s="23">
        <f t="shared" si="18"/>
        <v>0.55346548340568</v>
      </c>
      <c r="R9" s="23">
        <f t="shared" si="19"/>
        <v>0.452464470471129</v>
      </c>
      <c r="S9" s="33"/>
      <c r="T9" s="33"/>
      <c r="U9" s="33"/>
      <c r="V9" s="33"/>
      <c r="W9" s="33"/>
    </row>
    <row r="10" s="1" customFormat="1" spans="1:23">
      <c r="A10" s="5" t="s">
        <v>2</v>
      </c>
      <c r="B10" s="11">
        <v>2</v>
      </c>
      <c r="C10" s="11">
        <v>2</v>
      </c>
      <c r="D10" s="12">
        <v>1</v>
      </c>
      <c r="E10" s="12">
        <v>1</v>
      </c>
      <c r="F10" s="5">
        <f t="shared" ref="F10:F21" si="21">AVERAGE(B10:C10)</f>
        <v>2</v>
      </c>
      <c r="G10" s="5">
        <f t="shared" ref="G10:G13" si="22">AVERAGE(D10:E10)</f>
        <v>1</v>
      </c>
      <c r="H10" s="5">
        <f t="shared" ref="H10:H21" si="23">STDEV(B10:C10)</f>
        <v>0</v>
      </c>
      <c r="I10" s="5">
        <f t="shared" si="20"/>
        <v>0</v>
      </c>
      <c r="J10" s="5">
        <f t="shared" ref="J10:J13" si="24">F10-G10</f>
        <v>1</v>
      </c>
      <c r="K10" s="5">
        <f t="shared" ref="K10:K13" si="25">SQRT(SUMSQ(H10:I10))</f>
        <v>0</v>
      </c>
      <c r="L10" s="19">
        <f>J10</f>
        <v>1</v>
      </c>
      <c r="M10" s="5">
        <f t="shared" ref="M10:M13" si="26">J10-L10</f>
        <v>0</v>
      </c>
      <c r="N10" s="5">
        <f t="shared" ref="N10:N13" si="27">M10-K10</f>
        <v>0</v>
      </c>
      <c r="O10" s="5">
        <f t="shared" ref="O10:O13" si="28">M10+K10</f>
        <v>0</v>
      </c>
      <c r="P10" s="19">
        <f t="shared" ref="P10:P13" si="29">POWER(2,-M10)</f>
        <v>1</v>
      </c>
      <c r="Q10" s="19">
        <f t="shared" ref="Q10:Q13" si="30">POWER(2,-N10)-P10</f>
        <v>0</v>
      </c>
      <c r="R10" s="19">
        <f t="shared" ref="R10:R13" si="31">P10-POWER(2,-O10)</f>
        <v>0</v>
      </c>
      <c r="S10" s="32"/>
      <c r="T10" s="32"/>
      <c r="U10" s="32"/>
      <c r="V10" s="32"/>
      <c r="W10" s="32"/>
    </row>
    <row r="11" spans="1:23">
      <c r="A11" s="13" t="s">
        <v>73</v>
      </c>
      <c r="B11" s="14">
        <v>20.57</v>
      </c>
      <c r="C11" s="14">
        <v>20.54</v>
      </c>
      <c r="D11" s="14">
        <v>21.76</v>
      </c>
      <c r="E11" s="14">
        <v>21.76</v>
      </c>
      <c r="F11" s="15">
        <f t="shared" si="21"/>
        <v>20.555</v>
      </c>
      <c r="G11" s="16">
        <f t="shared" si="22"/>
        <v>21.76</v>
      </c>
      <c r="H11" s="16">
        <f t="shared" si="23"/>
        <v>0.0212132034355972</v>
      </c>
      <c r="I11" s="16">
        <f t="shared" si="20"/>
        <v>0</v>
      </c>
      <c r="J11" s="21">
        <f t="shared" si="24"/>
        <v>-1.205</v>
      </c>
      <c r="K11" s="21">
        <f t="shared" si="25"/>
        <v>0.0212132034355972</v>
      </c>
      <c r="L11" s="22">
        <f t="shared" ref="L11:L13" si="32">$J$11</f>
        <v>-1.205</v>
      </c>
      <c r="M11" s="16">
        <f t="shared" si="26"/>
        <v>0</v>
      </c>
      <c r="N11" s="16">
        <f t="shared" si="27"/>
        <v>-0.0212132034355972</v>
      </c>
      <c r="O11" s="16">
        <f t="shared" si="28"/>
        <v>0.0212132034355972</v>
      </c>
      <c r="P11" s="23">
        <f t="shared" si="29"/>
        <v>1</v>
      </c>
      <c r="Q11" s="23">
        <f t="shared" si="30"/>
        <v>0.0148125058725501</v>
      </c>
      <c r="R11" s="23">
        <f t="shared" si="31"/>
        <v>0.0145962981209166</v>
      </c>
      <c r="S11" s="33">
        <f>P11</f>
        <v>1</v>
      </c>
      <c r="T11" s="33">
        <f t="shared" ref="T11:T13" si="33">S11/$S$7</f>
        <v>0.96936041977258</v>
      </c>
      <c r="U11" s="33"/>
      <c r="V11" s="33">
        <f>P14</f>
        <v>2.46228882668983</v>
      </c>
      <c r="W11" s="33">
        <f t="shared" ref="W11:W13" si="34">V11/$S$7</f>
        <v>2.38684533064139</v>
      </c>
    </row>
    <row r="12" spans="1:23">
      <c r="A12" s="13" t="s">
        <v>73</v>
      </c>
      <c r="B12" s="14">
        <v>20.52</v>
      </c>
      <c r="C12" s="14">
        <v>20.54</v>
      </c>
      <c r="D12" s="14">
        <v>21.77</v>
      </c>
      <c r="E12" s="14">
        <v>21.75</v>
      </c>
      <c r="F12" s="15">
        <f t="shared" si="21"/>
        <v>20.53</v>
      </c>
      <c r="G12" s="16">
        <f t="shared" si="22"/>
        <v>21.76</v>
      </c>
      <c r="H12" s="16">
        <f t="shared" si="23"/>
        <v>0.0141421356237306</v>
      </c>
      <c r="I12" s="16">
        <f t="shared" si="20"/>
        <v>0.0141421356237306</v>
      </c>
      <c r="J12" s="21">
        <f t="shared" si="24"/>
        <v>-1.23</v>
      </c>
      <c r="K12" s="21">
        <f t="shared" si="25"/>
        <v>0.0199999999999996</v>
      </c>
      <c r="L12" s="22">
        <f t="shared" si="32"/>
        <v>-1.205</v>
      </c>
      <c r="M12" s="24">
        <f t="shared" si="26"/>
        <v>-0.0249999999999981</v>
      </c>
      <c r="N12" s="24">
        <f t="shared" si="27"/>
        <v>-0.0449999999999977</v>
      </c>
      <c r="O12" s="24">
        <f t="shared" si="28"/>
        <v>-0.00499999999999853</v>
      </c>
      <c r="P12" s="25">
        <f t="shared" si="29"/>
        <v>1.01747969210269</v>
      </c>
      <c r="Q12" s="25">
        <f t="shared" si="30"/>
        <v>0.014203487198672</v>
      </c>
      <c r="R12" s="25">
        <f t="shared" si="31"/>
        <v>0.0140079435931835</v>
      </c>
      <c r="S12" s="33">
        <f>P12</f>
        <v>1.01747969210269</v>
      </c>
      <c r="T12" s="33">
        <f t="shared" si="33"/>
        <v>0.986304541446735</v>
      </c>
      <c r="U12" s="33"/>
      <c r="V12" s="33">
        <f>P15</f>
        <v>2.44528055538413</v>
      </c>
      <c r="W12" s="33">
        <f t="shared" si="34"/>
        <v>2.37035818562889</v>
      </c>
    </row>
    <row r="13" spans="1:23">
      <c r="A13" s="13" t="s">
        <v>73</v>
      </c>
      <c r="B13" s="14">
        <v>18.57</v>
      </c>
      <c r="C13" s="14">
        <v>18.61</v>
      </c>
      <c r="D13" s="14">
        <v>20.06</v>
      </c>
      <c r="E13" s="14">
        <v>19.92</v>
      </c>
      <c r="F13" s="15">
        <f t="shared" si="21"/>
        <v>18.59</v>
      </c>
      <c r="G13" s="16">
        <f t="shared" si="22"/>
        <v>19.99</v>
      </c>
      <c r="H13" s="16">
        <f t="shared" si="23"/>
        <v>0.0282842712474613</v>
      </c>
      <c r="I13" s="16">
        <f t="shared" si="20"/>
        <v>0.0989949493661146</v>
      </c>
      <c r="J13" s="21">
        <f t="shared" si="24"/>
        <v>-1.4</v>
      </c>
      <c r="K13" s="21">
        <f t="shared" si="25"/>
        <v>0.102956301409868</v>
      </c>
      <c r="L13" s="22">
        <f t="shared" si="32"/>
        <v>-1.205</v>
      </c>
      <c r="M13" s="24">
        <f t="shared" si="26"/>
        <v>-0.194999999999998</v>
      </c>
      <c r="N13" s="24">
        <f t="shared" si="27"/>
        <v>-0.297956301409866</v>
      </c>
      <c r="O13" s="24">
        <f t="shared" si="28"/>
        <v>-0.0920436985901301</v>
      </c>
      <c r="P13" s="25">
        <f t="shared" si="29"/>
        <v>1.14472416059868</v>
      </c>
      <c r="Q13" s="25">
        <f t="shared" si="30"/>
        <v>0.0846774680642401</v>
      </c>
      <c r="R13" s="25">
        <f t="shared" si="31"/>
        <v>0.0788451400189547</v>
      </c>
      <c r="S13" s="33">
        <f>P13</f>
        <v>1.14472416059868</v>
      </c>
      <c r="T13" s="33">
        <f t="shared" si="33"/>
        <v>1.10965029284175</v>
      </c>
      <c r="U13" s="33"/>
      <c r="V13" s="33">
        <f>P16</f>
        <v>1.36131411649947</v>
      </c>
      <c r="W13" s="33">
        <f t="shared" si="34"/>
        <v>1.31960402341227</v>
      </c>
    </row>
    <row r="14" spans="1:23">
      <c r="A14" s="13" t="s">
        <v>74</v>
      </c>
      <c r="B14" s="14">
        <v>19.26</v>
      </c>
      <c r="C14" s="14">
        <v>19.25</v>
      </c>
      <c r="D14" s="14">
        <v>21.76</v>
      </c>
      <c r="E14" s="14">
        <v>21.76</v>
      </c>
      <c r="F14" s="15">
        <f t="shared" si="21"/>
        <v>19.255</v>
      </c>
      <c r="G14" s="16">
        <f t="shared" ref="G14:G16" si="35">AVERAGE(D14:E14)</f>
        <v>21.76</v>
      </c>
      <c r="H14" s="16">
        <f t="shared" si="23"/>
        <v>0.00707106781186658</v>
      </c>
      <c r="I14" s="16">
        <f t="shared" ref="I14:I16" si="36">STDEV(D14:E14)</f>
        <v>0</v>
      </c>
      <c r="J14" s="21">
        <f t="shared" ref="J14:J16" si="37">F14-G14</f>
        <v>-2.505</v>
      </c>
      <c r="K14" s="21">
        <f t="shared" ref="K14:K16" si="38">SQRT(SUMSQ(H14:I14))</f>
        <v>0.00707106781186658</v>
      </c>
      <c r="L14" s="22">
        <f t="shared" ref="L14:L16" si="39">$J$11</f>
        <v>-1.205</v>
      </c>
      <c r="M14" s="24">
        <f t="shared" ref="M14:M16" si="40">J14-L14</f>
        <v>-1.3</v>
      </c>
      <c r="N14" s="24">
        <f t="shared" ref="N14:N16" si="41">M14-K14</f>
        <v>-1.30707106781186</v>
      </c>
      <c r="O14" s="24">
        <f t="shared" ref="O14:O16" si="42">M14+K14</f>
        <v>-1.29292893218813</v>
      </c>
      <c r="P14" s="25">
        <f t="shared" ref="P14:P16" si="43">POWER(2,-M14)</f>
        <v>2.46228882668983</v>
      </c>
      <c r="Q14" s="25">
        <f t="shared" ref="Q14:Q16" si="44">POWER(2,-N14)-P14</f>
        <v>0.0120980171002691</v>
      </c>
      <c r="R14" s="25">
        <f t="shared" ref="R14:R16" si="45">P14-POWER(2,-O14)</f>
        <v>0.01203886627746</v>
      </c>
      <c r="S14" s="33">
        <f>AVERAGE(S11:S13)</f>
        <v>1.05406795090046</v>
      </c>
      <c r="T14" s="33"/>
      <c r="U14" s="33"/>
      <c r="V14" s="33"/>
      <c r="W14" s="33"/>
    </row>
    <row r="15" spans="1:23">
      <c r="A15" s="13" t="s">
        <v>74</v>
      </c>
      <c r="B15" s="14">
        <v>19.26</v>
      </c>
      <c r="C15" s="14">
        <v>19.27</v>
      </c>
      <c r="D15" s="14">
        <v>21.77</v>
      </c>
      <c r="E15" s="14">
        <v>21.75</v>
      </c>
      <c r="F15" s="15">
        <f t="shared" si="21"/>
        <v>19.265</v>
      </c>
      <c r="G15" s="16">
        <f t="shared" si="35"/>
        <v>21.76</v>
      </c>
      <c r="H15" s="16">
        <f t="shared" si="23"/>
        <v>0.00707106781186407</v>
      </c>
      <c r="I15" s="16">
        <f t="shared" si="36"/>
        <v>0.0141421356237306</v>
      </c>
      <c r="J15" s="21">
        <f t="shared" si="37"/>
        <v>-2.495</v>
      </c>
      <c r="K15" s="21">
        <f t="shared" si="38"/>
        <v>0.015811388300841</v>
      </c>
      <c r="L15" s="22">
        <f t="shared" si="39"/>
        <v>-1.205</v>
      </c>
      <c r="M15" s="26">
        <f t="shared" si="40"/>
        <v>-1.29</v>
      </c>
      <c r="N15" s="26">
        <f t="shared" si="41"/>
        <v>-1.30581138830084</v>
      </c>
      <c r="O15" s="26">
        <f t="shared" si="42"/>
        <v>-1.27418861169916</v>
      </c>
      <c r="P15" s="27">
        <f t="shared" si="43"/>
        <v>2.44528055538413</v>
      </c>
      <c r="Q15" s="27">
        <f t="shared" si="44"/>
        <v>0.0269467370441503</v>
      </c>
      <c r="R15" s="27">
        <f t="shared" si="45"/>
        <v>0.0266530235010833</v>
      </c>
      <c r="S15" s="33"/>
      <c r="T15" s="33"/>
      <c r="U15" s="33"/>
      <c r="V15" s="33"/>
      <c r="W15" s="33"/>
    </row>
    <row r="16" spans="1:23">
      <c r="A16" s="13" t="s">
        <v>74</v>
      </c>
      <c r="B16" s="14">
        <v>17.85</v>
      </c>
      <c r="C16" s="14">
        <v>17.7</v>
      </c>
      <c r="D16" s="14">
        <v>19.36</v>
      </c>
      <c r="E16" s="14">
        <v>19.49</v>
      </c>
      <c r="F16" s="15">
        <f t="shared" si="21"/>
        <v>17.775</v>
      </c>
      <c r="G16" s="16">
        <f t="shared" si="35"/>
        <v>19.425</v>
      </c>
      <c r="H16" s="16">
        <f t="shared" si="23"/>
        <v>0.106066017177984</v>
      </c>
      <c r="I16" s="16">
        <f t="shared" si="36"/>
        <v>0.0919238815542505</v>
      </c>
      <c r="J16" s="21">
        <f t="shared" si="37"/>
        <v>-1.65</v>
      </c>
      <c r="K16" s="21">
        <f t="shared" si="38"/>
        <v>0.140356688476183</v>
      </c>
      <c r="L16" s="22">
        <f t="shared" si="39"/>
        <v>-1.205</v>
      </c>
      <c r="M16" s="24">
        <f t="shared" si="40"/>
        <v>-0.444999999999998</v>
      </c>
      <c r="N16" s="24">
        <f t="shared" si="41"/>
        <v>-0.585356688476181</v>
      </c>
      <c r="O16" s="24">
        <f t="shared" si="42"/>
        <v>-0.304643311523815</v>
      </c>
      <c r="P16" s="25">
        <f t="shared" si="43"/>
        <v>1.36131411649947</v>
      </c>
      <c r="Q16" s="25">
        <f t="shared" si="44"/>
        <v>0.139095784693167</v>
      </c>
      <c r="R16" s="25">
        <f t="shared" si="45"/>
        <v>0.126200883570461</v>
      </c>
      <c r="S16" s="33"/>
      <c r="T16" s="33"/>
      <c r="U16" s="33"/>
      <c r="V16" s="33"/>
      <c r="W16" s="33"/>
    </row>
    <row r="17" s="1" customFormat="1" spans="1:23">
      <c r="A17" s="5" t="s">
        <v>3</v>
      </c>
      <c r="B17" s="11">
        <v>2</v>
      </c>
      <c r="C17" s="11">
        <v>2</v>
      </c>
      <c r="D17" s="12">
        <v>1</v>
      </c>
      <c r="E17" s="12">
        <v>1</v>
      </c>
      <c r="F17" s="5">
        <f t="shared" si="21"/>
        <v>2</v>
      </c>
      <c r="G17" s="5">
        <f t="shared" ref="G17:G20" si="46">AVERAGE(D17:E17)</f>
        <v>1</v>
      </c>
      <c r="H17" s="5">
        <f t="shared" si="23"/>
        <v>0</v>
      </c>
      <c r="I17" s="5">
        <f t="shared" ref="I17:I20" si="47">STDEV(D17:E17)</f>
        <v>0</v>
      </c>
      <c r="J17" s="5">
        <f t="shared" ref="J17:J20" si="48">F17-G17</f>
        <v>1</v>
      </c>
      <c r="K17" s="5">
        <f t="shared" ref="K17:K20" si="49">SQRT(SUMSQ(H17:I17))</f>
        <v>0</v>
      </c>
      <c r="L17" s="19">
        <f>J17</f>
        <v>1</v>
      </c>
      <c r="M17" s="5">
        <f t="shared" ref="M17:M20" si="50">J17-L17</f>
        <v>0</v>
      </c>
      <c r="N17" s="5">
        <f t="shared" ref="N17:N20" si="51">M17-K17</f>
        <v>0</v>
      </c>
      <c r="O17" s="5">
        <f t="shared" ref="O17:O20" si="52">M17+K17</f>
        <v>0</v>
      </c>
      <c r="P17" s="19">
        <f t="shared" ref="P17:P20" si="53">POWER(2,-M17)</f>
        <v>1</v>
      </c>
      <c r="Q17" s="19">
        <f t="shared" ref="Q17:Q20" si="54">POWER(2,-N17)-P17</f>
        <v>0</v>
      </c>
      <c r="R17" s="19">
        <f t="shared" ref="R17:R20" si="55">P17-POWER(2,-O17)</f>
        <v>0</v>
      </c>
      <c r="S17" s="32"/>
      <c r="T17" s="32"/>
      <c r="U17" s="32"/>
      <c r="V17" s="32"/>
      <c r="W17" s="32"/>
    </row>
    <row r="18" spans="1:23">
      <c r="A18" s="13" t="s">
        <v>73</v>
      </c>
      <c r="B18" s="14">
        <v>28.05</v>
      </c>
      <c r="C18" s="14">
        <v>27.99</v>
      </c>
      <c r="D18" s="14">
        <v>21.76</v>
      </c>
      <c r="E18" s="14">
        <v>21.76</v>
      </c>
      <c r="F18" s="15">
        <f t="shared" si="21"/>
        <v>28.02</v>
      </c>
      <c r="G18" s="16">
        <f t="shared" si="46"/>
        <v>21.76</v>
      </c>
      <c r="H18" s="16">
        <f t="shared" si="23"/>
        <v>0.0424264068711945</v>
      </c>
      <c r="I18" s="16">
        <f t="shared" si="47"/>
        <v>0</v>
      </c>
      <c r="J18" s="21">
        <f t="shared" si="48"/>
        <v>6.26</v>
      </c>
      <c r="K18" s="21">
        <f t="shared" si="49"/>
        <v>0.0424264068711945</v>
      </c>
      <c r="L18" s="22">
        <f t="shared" ref="L18:L20" si="56">$J$18</f>
        <v>6.26</v>
      </c>
      <c r="M18" s="16">
        <f t="shared" si="50"/>
        <v>0</v>
      </c>
      <c r="N18" s="16">
        <f t="shared" si="51"/>
        <v>-0.0424264068711945</v>
      </c>
      <c r="O18" s="16">
        <f t="shared" si="52"/>
        <v>0.0424264068711945</v>
      </c>
      <c r="P18" s="23">
        <f t="shared" si="53"/>
        <v>1</v>
      </c>
      <c r="Q18" s="23">
        <f t="shared" si="54"/>
        <v>0.0298444220753247</v>
      </c>
      <c r="R18" s="23">
        <f t="shared" si="55"/>
        <v>0.0289795443229984</v>
      </c>
      <c r="S18" s="33">
        <f>P18</f>
        <v>1</v>
      </c>
      <c r="T18" s="33">
        <f t="shared" ref="T18:T20" si="57">S18/$S$7</f>
        <v>0.96936041977258</v>
      </c>
      <c r="U18" s="33"/>
      <c r="V18" s="33">
        <f>P21</f>
        <v>3.66801617281868</v>
      </c>
      <c r="W18" s="33">
        <f t="shared" ref="W18:W20" si="58">V18/$S$7</f>
        <v>3.55562969701613</v>
      </c>
    </row>
    <row r="19" spans="1:23">
      <c r="A19" s="13" t="s">
        <v>73</v>
      </c>
      <c r="B19" s="14">
        <v>27.98</v>
      </c>
      <c r="C19" s="14">
        <v>27.97</v>
      </c>
      <c r="D19" s="14">
        <v>21.77</v>
      </c>
      <c r="E19" s="14">
        <v>21.75</v>
      </c>
      <c r="F19" s="15">
        <f t="shared" si="21"/>
        <v>27.975</v>
      </c>
      <c r="G19" s="16">
        <f t="shared" si="46"/>
        <v>21.76</v>
      </c>
      <c r="H19" s="16">
        <f t="shared" si="23"/>
        <v>0.00707106781186658</v>
      </c>
      <c r="I19" s="16">
        <f t="shared" si="47"/>
        <v>0.0141421356237306</v>
      </c>
      <c r="J19" s="21">
        <f t="shared" si="48"/>
        <v>6.215</v>
      </c>
      <c r="K19" s="21">
        <f t="shared" si="49"/>
        <v>0.0158113883008421</v>
      </c>
      <c r="L19" s="22">
        <f t="shared" si="56"/>
        <v>6.26</v>
      </c>
      <c r="M19" s="24">
        <f t="shared" si="50"/>
        <v>-0.0449999999999982</v>
      </c>
      <c r="N19" s="24">
        <f t="shared" si="51"/>
        <v>-0.0608113883008402</v>
      </c>
      <c r="O19" s="24">
        <f t="shared" si="52"/>
        <v>-0.0291886116991561</v>
      </c>
      <c r="P19" s="25">
        <f t="shared" si="53"/>
        <v>1.03168317930136</v>
      </c>
      <c r="Q19" s="25">
        <f t="shared" si="54"/>
        <v>0.0113690411860088</v>
      </c>
      <c r="R19" s="25">
        <f t="shared" si="55"/>
        <v>0.01124512112242</v>
      </c>
      <c r="S19" s="33">
        <f>P19</f>
        <v>1.03168317930136</v>
      </c>
      <c r="T19" s="33">
        <f t="shared" si="57"/>
        <v>1.00007283975987</v>
      </c>
      <c r="U19" s="33"/>
      <c r="V19" s="33">
        <f>P22</f>
        <v>3.50642288526413</v>
      </c>
      <c r="W19" s="33">
        <f t="shared" si="58"/>
        <v>3.39898755995982</v>
      </c>
    </row>
    <row r="20" spans="1:23">
      <c r="A20" s="13" t="s">
        <v>73</v>
      </c>
      <c r="B20" s="14">
        <v>26.03</v>
      </c>
      <c r="C20" s="14">
        <v>25.67</v>
      </c>
      <c r="D20" s="14">
        <v>20.06</v>
      </c>
      <c r="E20" s="14">
        <v>19.92</v>
      </c>
      <c r="F20" s="15">
        <f t="shared" si="21"/>
        <v>25.85</v>
      </c>
      <c r="G20" s="16">
        <f t="shared" si="46"/>
        <v>19.99</v>
      </c>
      <c r="H20" s="16">
        <f t="shared" si="23"/>
        <v>0.254558441227157</v>
      </c>
      <c r="I20" s="16">
        <f t="shared" si="47"/>
        <v>0.0989949493661146</v>
      </c>
      <c r="J20" s="21">
        <f t="shared" si="48"/>
        <v>5.86</v>
      </c>
      <c r="K20" s="21">
        <f t="shared" si="49"/>
        <v>0.273130005674952</v>
      </c>
      <c r="L20" s="22">
        <f t="shared" si="56"/>
        <v>6.26</v>
      </c>
      <c r="M20" s="16">
        <f t="shared" si="50"/>
        <v>-0.399999999999995</v>
      </c>
      <c r="N20" s="16">
        <f t="shared" si="51"/>
        <v>-0.673130005674947</v>
      </c>
      <c r="O20" s="16">
        <f t="shared" si="52"/>
        <v>-0.126869994325043</v>
      </c>
      <c r="P20" s="23">
        <f t="shared" si="53"/>
        <v>1.31950791077289</v>
      </c>
      <c r="Q20" s="23">
        <f t="shared" si="54"/>
        <v>0.275020723700045</v>
      </c>
      <c r="R20" s="23">
        <f t="shared" si="55"/>
        <v>0.227585765914231</v>
      </c>
      <c r="S20" s="33">
        <f>P20</f>
        <v>1.31950791077289</v>
      </c>
      <c r="T20" s="33">
        <f t="shared" si="57"/>
        <v>1.27907874228005</v>
      </c>
      <c r="U20" s="33"/>
      <c r="V20" s="33">
        <f>P23</f>
        <v>2.86791049603165</v>
      </c>
      <c r="W20" s="33">
        <f t="shared" si="58"/>
        <v>2.78003892230343</v>
      </c>
    </row>
    <row r="21" spans="1:23">
      <c r="A21" s="13" t="s">
        <v>74</v>
      </c>
      <c r="B21" s="14">
        <v>26.14</v>
      </c>
      <c r="C21" s="14">
        <v>26.15</v>
      </c>
      <c r="D21" s="14">
        <v>21.76</v>
      </c>
      <c r="E21" s="14">
        <v>21.76</v>
      </c>
      <c r="F21" s="15">
        <f t="shared" si="21"/>
        <v>26.145</v>
      </c>
      <c r="G21" s="16">
        <f t="shared" ref="G21:G23" si="59">AVERAGE(D21:E21)</f>
        <v>21.76</v>
      </c>
      <c r="H21" s="16">
        <f t="shared" si="23"/>
        <v>0.00707106781186407</v>
      </c>
      <c r="I21" s="16">
        <f t="shared" ref="I21:I23" si="60">STDEV(D21:E21)</f>
        <v>0</v>
      </c>
      <c r="J21" s="21">
        <f t="shared" ref="J21:J23" si="61">F21-G21</f>
        <v>4.385</v>
      </c>
      <c r="K21" s="21">
        <f t="shared" ref="K21:K23" si="62">SQRT(SUMSQ(H21:I21))</f>
        <v>0.00707106781186407</v>
      </c>
      <c r="L21" s="22">
        <f t="shared" ref="L21:L23" si="63">$J$18</f>
        <v>6.26</v>
      </c>
      <c r="M21" s="24">
        <f t="shared" ref="M21:M23" si="64">J21-L21</f>
        <v>-1.875</v>
      </c>
      <c r="N21" s="24">
        <f t="shared" ref="N21:N23" si="65">M21-K21</f>
        <v>-1.88207106781186</v>
      </c>
      <c r="O21" s="24">
        <f t="shared" ref="O21:O23" si="66">M21+K21</f>
        <v>-1.86792893218813</v>
      </c>
      <c r="P21" s="25">
        <f t="shared" ref="P21:P23" si="67">POWER(2,-M21)</f>
        <v>3.66801617281868</v>
      </c>
      <c r="Q21" s="25">
        <f t="shared" ref="Q21:Q23" si="68">POWER(2,-N21)-P21</f>
        <v>0.0180221434227379</v>
      </c>
      <c r="R21" s="25">
        <f t="shared" ref="R21:R23" si="69">P21-POWER(2,-O21)</f>
        <v>0.0179340277750741</v>
      </c>
      <c r="S21" s="33">
        <f>AVERAGE(S18:S20)</f>
        <v>1.11706369669142</v>
      </c>
      <c r="T21" s="33"/>
      <c r="U21" s="33"/>
      <c r="V21" s="33"/>
      <c r="W21" s="33"/>
    </row>
    <row r="22" spans="1:23">
      <c r="A22" s="13" t="s">
        <v>74</v>
      </c>
      <c r="B22" s="14">
        <v>26.18</v>
      </c>
      <c r="C22" s="14">
        <v>26.24</v>
      </c>
      <c r="D22" s="14">
        <v>21.77</v>
      </c>
      <c r="E22" s="14">
        <v>21.75</v>
      </c>
      <c r="F22" s="15">
        <f t="shared" ref="F22:F28" si="70">AVERAGE(B22:C22)</f>
        <v>26.21</v>
      </c>
      <c r="G22" s="16">
        <f t="shared" si="59"/>
        <v>21.76</v>
      </c>
      <c r="H22" s="16">
        <f t="shared" ref="H22:H28" si="71">STDEV(B22:C22)</f>
        <v>0.0424264068711919</v>
      </c>
      <c r="I22" s="16">
        <f t="shared" si="60"/>
        <v>0.0141421356237306</v>
      </c>
      <c r="J22" s="21">
        <f t="shared" si="61"/>
        <v>4.45</v>
      </c>
      <c r="K22" s="21">
        <f t="shared" si="62"/>
        <v>0.0447213595499948</v>
      </c>
      <c r="L22" s="22">
        <f t="shared" si="63"/>
        <v>6.26</v>
      </c>
      <c r="M22" s="26">
        <f t="shared" si="64"/>
        <v>-1.81</v>
      </c>
      <c r="N22" s="26">
        <f t="shared" si="65"/>
        <v>-1.85472135954999</v>
      </c>
      <c r="O22" s="26">
        <f t="shared" si="66"/>
        <v>-1.76527864045</v>
      </c>
      <c r="P22" s="27">
        <f t="shared" si="67"/>
        <v>3.50642288526413</v>
      </c>
      <c r="Q22" s="27">
        <f t="shared" si="68"/>
        <v>0.110396009303327</v>
      </c>
      <c r="R22" s="27">
        <f t="shared" si="69"/>
        <v>0.107026396606267</v>
      </c>
      <c r="S22" s="33"/>
      <c r="T22" s="33"/>
      <c r="U22" s="33"/>
      <c r="V22" s="33"/>
      <c r="W22" s="33"/>
    </row>
    <row r="23" spans="1:23">
      <c r="A23" s="13" t="s">
        <v>74</v>
      </c>
      <c r="B23" s="14">
        <v>24.04</v>
      </c>
      <c r="C23" s="14">
        <v>24.29</v>
      </c>
      <c r="D23" s="14">
        <v>19.36</v>
      </c>
      <c r="E23" s="14">
        <v>19.49</v>
      </c>
      <c r="F23" s="15">
        <f t="shared" si="70"/>
        <v>24.165</v>
      </c>
      <c r="G23" s="16">
        <f t="shared" si="59"/>
        <v>19.425</v>
      </c>
      <c r="H23" s="16">
        <f t="shared" si="71"/>
        <v>0.176776695296637</v>
      </c>
      <c r="I23" s="16">
        <f t="shared" si="60"/>
        <v>0.0919238815542505</v>
      </c>
      <c r="J23" s="21">
        <f t="shared" si="61"/>
        <v>4.74</v>
      </c>
      <c r="K23" s="21">
        <f t="shared" si="62"/>
        <v>0.199248588451712</v>
      </c>
      <c r="L23" s="22">
        <f t="shared" si="63"/>
        <v>6.26</v>
      </c>
      <c r="M23" s="16">
        <f t="shared" si="64"/>
        <v>-1.52</v>
      </c>
      <c r="N23" s="16">
        <f t="shared" si="65"/>
        <v>-1.71924858845171</v>
      </c>
      <c r="O23" s="16">
        <f t="shared" si="66"/>
        <v>-1.32075141154829</v>
      </c>
      <c r="P23" s="23">
        <f t="shared" si="67"/>
        <v>2.86791049603165</v>
      </c>
      <c r="Q23" s="23">
        <f t="shared" si="68"/>
        <v>0.424738187181402</v>
      </c>
      <c r="R23" s="23">
        <f t="shared" si="69"/>
        <v>0.369948701570655</v>
      </c>
      <c r="S23" s="33"/>
      <c r="T23" s="33"/>
      <c r="U23" s="33"/>
      <c r="V23" s="33"/>
      <c r="W23" s="33"/>
    </row>
    <row r="24" s="1" customFormat="1" spans="1:23">
      <c r="A24" s="5" t="s">
        <v>4</v>
      </c>
      <c r="B24" s="11">
        <v>2</v>
      </c>
      <c r="C24" s="11">
        <v>2</v>
      </c>
      <c r="D24" s="12">
        <v>1</v>
      </c>
      <c r="E24" s="12">
        <v>1</v>
      </c>
      <c r="F24" s="5">
        <f t="shared" si="70"/>
        <v>2</v>
      </c>
      <c r="G24" s="5">
        <f t="shared" ref="G24:G27" si="72">AVERAGE(D24:E24)</f>
        <v>1</v>
      </c>
      <c r="H24" s="5">
        <f t="shared" si="71"/>
        <v>0</v>
      </c>
      <c r="I24" s="5">
        <f t="shared" ref="I24:I27" si="73">STDEV(D24:E24)</f>
        <v>0</v>
      </c>
      <c r="J24" s="5">
        <f t="shared" ref="J24:J27" si="74">F24-G24</f>
        <v>1</v>
      </c>
      <c r="K24" s="5">
        <f t="shared" ref="K24:K27" si="75">SQRT(SUMSQ(H24:I24))</f>
        <v>0</v>
      </c>
      <c r="L24" s="19">
        <f>J24</f>
        <v>1</v>
      </c>
      <c r="M24" s="5">
        <f t="shared" ref="M24:M27" si="76">J24-L24</f>
        <v>0</v>
      </c>
      <c r="N24" s="5">
        <f t="shared" ref="N24:N27" si="77">M24-K24</f>
        <v>0</v>
      </c>
      <c r="O24" s="5">
        <f t="shared" ref="O24:O27" si="78">M24+K24</f>
        <v>0</v>
      </c>
      <c r="P24" s="19">
        <f t="shared" ref="P24:P27" si="79">POWER(2,-M24)</f>
        <v>1</v>
      </c>
      <c r="Q24" s="19">
        <f t="shared" ref="Q24:Q27" si="80">POWER(2,-N24)-P24</f>
        <v>0</v>
      </c>
      <c r="R24" s="19">
        <f t="shared" ref="R24:R27" si="81">P24-POWER(2,-O24)</f>
        <v>0</v>
      </c>
      <c r="S24" s="32"/>
      <c r="T24" s="32"/>
      <c r="U24" s="32"/>
      <c r="V24" s="32"/>
      <c r="W24" s="32"/>
    </row>
    <row r="25" spans="1:23">
      <c r="A25" s="13" t="s">
        <v>73</v>
      </c>
      <c r="B25" s="14">
        <v>26.24</v>
      </c>
      <c r="C25" s="14">
        <v>26.25</v>
      </c>
      <c r="D25" s="14">
        <v>21.76</v>
      </c>
      <c r="E25" s="14">
        <v>21.76</v>
      </c>
      <c r="F25" s="15">
        <f t="shared" si="70"/>
        <v>26.245</v>
      </c>
      <c r="G25" s="16">
        <f t="shared" si="72"/>
        <v>21.76</v>
      </c>
      <c r="H25" s="16">
        <f t="shared" si="71"/>
        <v>0.00707106781186658</v>
      </c>
      <c r="I25" s="16">
        <f t="shared" si="73"/>
        <v>0</v>
      </c>
      <c r="J25" s="21">
        <f t="shared" si="74"/>
        <v>4.485</v>
      </c>
      <c r="K25" s="21">
        <f t="shared" si="75"/>
        <v>0.00707106781186658</v>
      </c>
      <c r="L25" s="22">
        <f t="shared" ref="L25:L27" si="82">$J$25</f>
        <v>4.485</v>
      </c>
      <c r="M25" s="16">
        <f t="shared" si="76"/>
        <v>0</v>
      </c>
      <c r="N25" s="16">
        <f t="shared" si="77"/>
        <v>-0.00707106781186658</v>
      </c>
      <c r="O25" s="16">
        <f t="shared" si="78"/>
        <v>0.00707106781186658</v>
      </c>
      <c r="P25" s="23">
        <f t="shared" si="79"/>
        <v>1</v>
      </c>
      <c r="Q25" s="23">
        <f t="shared" si="80"/>
        <v>0.00491332169042624</v>
      </c>
      <c r="R25" s="23">
        <f t="shared" si="81"/>
        <v>0.00488929899163959</v>
      </c>
      <c r="S25" s="33">
        <f>P25</f>
        <v>1</v>
      </c>
      <c r="T25" s="33">
        <f t="shared" ref="T25:T27" si="83">S25/$S$7</f>
        <v>0.96936041977258</v>
      </c>
      <c r="U25" s="33"/>
      <c r="V25" s="33">
        <f>P28</f>
        <v>9.03171523844906</v>
      </c>
      <c r="W25" s="33">
        <f t="shared" ref="W25:W27" si="84">V25/$S$7</f>
        <v>8.75498727480939</v>
      </c>
    </row>
    <row r="26" spans="1:23">
      <c r="A26" s="13" t="s">
        <v>73</v>
      </c>
      <c r="B26" s="14">
        <v>26.31</v>
      </c>
      <c r="C26" s="14">
        <v>26.24</v>
      </c>
      <c r="D26" s="14">
        <v>21.77</v>
      </c>
      <c r="E26" s="14">
        <v>21.75</v>
      </c>
      <c r="F26" s="15">
        <f t="shared" si="70"/>
        <v>26.275</v>
      </c>
      <c r="G26" s="16">
        <f t="shared" si="72"/>
        <v>21.76</v>
      </c>
      <c r="H26" s="16">
        <f t="shared" si="71"/>
        <v>0.0494974746830585</v>
      </c>
      <c r="I26" s="16">
        <f t="shared" si="73"/>
        <v>0.0141421356237306</v>
      </c>
      <c r="J26" s="21">
        <f t="shared" si="74"/>
        <v>4.515</v>
      </c>
      <c r="K26" s="21">
        <f t="shared" si="75"/>
        <v>0.0514781507049351</v>
      </c>
      <c r="L26" s="22">
        <f t="shared" si="82"/>
        <v>4.485</v>
      </c>
      <c r="M26" s="24">
        <f t="shared" si="76"/>
        <v>0.0300000000000047</v>
      </c>
      <c r="N26" s="24">
        <f t="shared" si="77"/>
        <v>-0.0214781507049304</v>
      </c>
      <c r="O26" s="24">
        <f t="shared" si="78"/>
        <v>0.0814781507049398</v>
      </c>
      <c r="P26" s="25">
        <f t="shared" si="79"/>
        <v>0.979420297586924</v>
      </c>
      <c r="Q26" s="25">
        <f t="shared" si="80"/>
        <v>0.035578593131361</v>
      </c>
      <c r="R26" s="25">
        <f t="shared" si="81"/>
        <v>0.0343314624194142</v>
      </c>
      <c r="S26" s="33">
        <f>P26</f>
        <v>0.979420297586924</v>
      </c>
      <c r="T26" s="33">
        <f t="shared" si="83"/>
        <v>0.949411270802646</v>
      </c>
      <c r="U26" s="33"/>
      <c r="V26" s="33">
        <f>P29</f>
        <v>8.8458452265621</v>
      </c>
      <c r="W26" s="33">
        <f t="shared" si="84"/>
        <v>8.57481224206351</v>
      </c>
    </row>
    <row r="27" spans="1:23">
      <c r="A27" s="13" t="s">
        <v>73</v>
      </c>
      <c r="B27" s="14">
        <v>24.19</v>
      </c>
      <c r="C27" s="14">
        <v>23.99</v>
      </c>
      <c r="D27" s="14">
        <v>20.06</v>
      </c>
      <c r="E27" s="14">
        <v>19.92</v>
      </c>
      <c r="F27" s="15">
        <f t="shared" si="70"/>
        <v>24.09</v>
      </c>
      <c r="G27" s="16">
        <f t="shared" si="72"/>
        <v>19.99</v>
      </c>
      <c r="H27" s="16">
        <f t="shared" si="71"/>
        <v>0.141421356237312</v>
      </c>
      <c r="I27" s="16">
        <f t="shared" si="73"/>
        <v>0.0989949493661146</v>
      </c>
      <c r="J27" s="21">
        <f t="shared" si="74"/>
        <v>4.1</v>
      </c>
      <c r="K27" s="21">
        <f t="shared" si="75"/>
        <v>0.172626765016321</v>
      </c>
      <c r="L27" s="22">
        <f t="shared" si="82"/>
        <v>4.485</v>
      </c>
      <c r="M27" s="16">
        <f t="shared" si="76"/>
        <v>-0.384999999999998</v>
      </c>
      <c r="N27" s="16">
        <f t="shared" si="77"/>
        <v>-0.557626765016319</v>
      </c>
      <c r="O27" s="16">
        <f t="shared" si="78"/>
        <v>-0.212373234983677</v>
      </c>
      <c r="P27" s="23">
        <f t="shared" si="79"/>
        <v>1.30585978708892</v>
      </c>
      <c r="Q27" s="23">
        <f t="shared" si="80"/>
        <v>0.165986249276523</v>
      </c>
      <c r="R27" s="23">
        <f t="shared" si="81"/>
        <v>0.147267283930852</v>
      </c>
      <c r="S27" s="33">
        <f>P27</f>
        <v>1.30585978708892</v>
      </c>
      <c r="T27" s="33">
        <f t="shared" si="83"/>
        <v>1.26584879137665</v>
      </c>
      <c r="U27" s="33"/>
      <c r="V27" s="33">
        <f>P30</f>
        <v>8.75434961008587</v>
      </c>
      <c r="W27" s="33">
        <f t="shared" si="84"/>
        <v>8.48612001286876</v>
      </c>
    </row>
    <row r="28" spans="1:23">
      <c r="A28" s="13" t="s">
        <v>74</v>
      </c>
      <c r="B28" s="14">
        <v>23.07</v>
      </c>
      <c r="C28" s="14">
        <v>23.07</v>
      </c>
      <c r="D28" s="14">
        <v>21.76</v>
      </c>
      <c r="E28" s="14">
        <v>21.76</v>
      </c>
      <c r="F28" s="15">
        <f t="shared" si="70"/>
        <v>23.07</v>
      </c>
      <c r="G28" s="16">
        <f t="shared" ref="G28:G30" si="85">AVERAGE(D28:E28)</f>
        <v>21.76</v>
      </c>
      <c r="H28" s="16">
        <f t="shared" si="71"/>
        <v>0</v>
      </c>
      <c r="I28" s="16">
        <f t="shared" ref="I28:I30" si="86">STDEV(D28:E28)</f>
        <v>0</v>
      </c>
      <c r="J28" s="21">
        <f t="shared" ref="J28:J30" si="87">F28-G28</f>
        <v>1.31</v>
      </c>
      <c r="K28" s="21">
        <f t="shared" ref="K28:K30" si="88">SQRT(SUMSQ(H28:I28))</f>
        <v>0</v>
      </c>
      <c r="L28" s="22">
        <f t="shared" ref="L28:L30" si="89">$J$25</f>
        <v>4.485</v>
      </c>
      <c r="M28" s="24">
        <f t="shared" ref="M28:M30" si="90">J28-L28</f>
        <v>-3.175</v>
      </c>
      <c r="N28" s="24">
        <f t="shared" ref="N28:N30" si="91">M28-K28</f>
        <v>-3.175</v>
      </c>
      <c r="O28" s="24">
        <f t="shared" ref="O28:O30" si="92">M28+K28</f>
        <v>-3.175</v>
      </c>
      <c r="P28" s="25">
        <f t="shared" ref="P28:P30" si="93">POWER(2,-M28)</f>
        <v>9.03171523844906</v>
      </c>
      <c r="Q28" s="25">
        <f t="shared" ref="Q28:Q30" si="94">POWER(2,-N28)-P28</f>
        <v>0</v>
      </c>
      <c r="R28" s="25">
        <f t="shared" ref="R28:R30" si="95">P28-POWER(2,-O28)</f>
        <v>0</v>
      </c>
      <c r="S28" s="33">
        <f>AVERAGE(S25:S27)</f>
        <v>1.09509336155861</v>
      </c>
      <c r="T28" s="33"/>
      <c r="U28" s="33"/>
      <c r="V28" s="33"/>
      <c r="W28" s="33"/>
    </row>
    <row r="29" spans="1:23">
      <c r="A29" s="13" t="s">
        <v>74</v>
      </c>
      <c r="B29" s="14">
        <v>23.09</v>
      </c>
      <c r="C29" s="14">
        <v>23.11</v>
      </c>
      <c r="D29" s="14">
        <v>21.77</v>
      </c>
      <c r="E29" s="14">
        <v>21.75</v>
      </c>
      <c r="F29" s="15">
        <f t="shared" ref="F29:F45" si="96">AVERAGE(B29:C29)</f>
        <v>23.1</v>
      </c>
      <c r="G29" s="16">
        <f t="shared" si="85"/>
        <v>21.76</v>
      </c>
      <c r="H29" s="16">
        <f t="shared" ref="H29:H45" si="97">STDEV(B29:C29)</f>
        <v>0.0141421356237306</v>
      </c>
      <c r="I29" s="16">
        <f t="shared" si="86"/>
        <v>0.0141421356237306</v>
      </c>
      <c r="J29" s="21">
        <f t="shared" si="87"/>
        <v>1.34</v>
      </c>
      <c r="K29" s="21">
        <f t="shared" si="88"/>
        <v>0.0199999999999996</v>
      </c>
      <c r="L29" s="22">
        <f t="shared" si="89"/>
        <v>4.485</v>
      </c>
      <c r="M29" s="24">
        <f t="shared" si="90"/>
        <v>-3.14499999999999</v>
      </c>
      <c r="N29" s="24">
        <f t="shared" si="91"/>
        <v>-3.16499999999999</v>
      </c>
      <c r="O29" s="24">
        <f t="shared" si="92"/>
        <v>-3.12499999999999</v>
      </c>
      <c r="P29" s="25">
        <f t="shared" si="93"/>
        <v>8.8458452265621</v>
      </c>
      <c r="Q29" s="25">
        <f t="shared" si="94"/>
        <v>0.123483397665916</v>
      </c>
      <c r="R29" s="25">
        <f t="shared" si="95"/>
        <v>0.121783365240086</v>
      </c>
      <c r="S29" s="33"/>
      <c r="T29" s="33"/>
      <c r="U29" s="33"/>
      <c r="V29" s="33"/>
      <c r="W29" s="33"/>
    </row>
    <row r="30" spans="1:23">
      <c r="A30" s="13" t="s">
        <v>74</v>
      </c>
      <c r="B30" s="14">
        <v>20.74</v>
      </c>
      <c r="C30" s="14">
        <v>20.82</v>
      </c>
      <c r="D30" s="14">
        <v>19.36</v>
      </c>
      <c r="E30" s="14">
        <v>19.49</v>
      </c>
      <c r="F30" s="15">
        <f t="shared" si="96"/>
        <v>20.78</v>
      </c>
      <c r="G30" s="16">
        <f t="shared" si="85"/>
        <v>19.425</v>
      </c>
      <c r="H30" s="16">
        <f t="shared" si="97"/>
        <v>0.0565685424949251</v>
      </c>
      <c r="I30" s="16">
        <f t="shared" si="86"/>
        <v>0.0919238815542505</v>
      </c>
      <c r="J30" s="21">
        <f t="shared" si="87"/>
        <v>1.355</v>
      </c>
      <c r="K30" s="21">
        <f t="shared" si="88"/>
        <v>0.107935165724615</v>
      </c>
      <c r="L30" s="22">
        <f t="shared" si="89"/>
        <v>4.485</v>
      </c>
      <c r="M30" s="16">
        <f t="shared" si="90"/>
        <v>-3.12999999999999</v>
      </c>
      <c r="N30" s="16">
        <f t="shared" si="91"/>
        <v>-3.23793516572461</v>
      </c>
      <c r="O30" s="16">
        <f t="shared" si="92"/>
        <v>-3.02206483427538</v>
      </c>
      <c r="P30" s="23">
        <f t="shared" si="93"/>
        <v>8.75434961008587</v>
      </c>
      <c r="Q30" s="23">
        <f t="shared" si="94"/>
        <v>0.680079138124684</v>
      </c>
      <c r="R30" s="23">
        <f t="shared" si="95"/>
        <v>0.631055752983308</v>
      </c>
      <c r="S30" s="33"/>
      <c r="T30" s="33"/>
      <c r="U30" s="33"/>
      <c r="V30" s="33"/>
      <c r="W30" s="33"/>
    </row>
    <row r="31" s="1" customFormat="1" spans="1:23">
      <c r="A31" s="5" t="s">
        <v>5</v>
      </c>
      <c r="B31" s="11">
        <v>2</v>
      </c>
      <c r="C31" s="11">
        <v>2</v>
      </c>
      <c r="D31" s="12">
        <v>1</v>
      </c>
      <c r="E31" s="12">
        <v>1</v>
      </c>
      <c r="F31" s="5">
        <f t="shared" si="96"/>
        <v>2</v>
      </c>
      <c r="G31" s="5">
        <f t="shared" ref="G31:G34" si="98">AVERAGE(D31:E31)</f>
        <v>1</v>
      </c>
      <c r="H31" s="5">
        <f t="shared" si="97"/>
        <v>0</v>
      </c>
      <c r="I31" s="5">
        <f t="shared" ref="I31:I34" si="99">STDEV(D31:E31)</f>
        <v>0</v>
      </c>
      <c r="J31" s="5">
        <f t="shared" ref="J31:J34" si="100">F31-G31</f>
        <v>1</v>
      </c>
      <c r="K31" s="5">
        <f t="shared" ref="K31:K34" si="101">SQRT(SUMSQ(H31:I31))</f>
        <v>0</v>
      </c>
      <c r="L31" s="19">
        <f>J31</f>
        <v>1</v>
      </c>
      <c r="M31" s="5">
        <f t="shared" ref="M31:M34" si="102">J31-L31</f>
        <v>0</v>
      </c>
      <c r="N31" s="5">
        <f t="shared" ref="N31:N34" si="103">M31-K31</f>
        <v>0</v>
      </c>
      <c r="O31" s="5">
        <f t="shared" ref="O31:O34" si="104">M31+K31</f>
        <v>0</v>
      </c>
      <c r="P31" s="19">
        <f t="shared" ref="P31:P34" si="105">POWER(2,-M31)</f>
        <v>1</v>
      </c>
      <c r="Q31" s="19">
        <f t="shared" ref="Q31:Q34" si="106">POWER(2,-N31)-P31</f>
        <v>0</v>
      </c>
      <c r="R31" s="19">
        <f t="shared" ref="R31:R34" si="107">P31-POWER(2,-O31)</f>
        <v>0</v>
      </c>
      <c r="S31" s="32"/>
      <c r="T31" s="32"/>
      <c r="U31" s="32"/>
      <c r="V31" s="32"/>
      <c r="W31" s="32"/>
    </row>
    <row r="32" spans="1:23">
      <c r="A32" s="13" t="s">
        <v>73</v>
      </c>
      <c r="B32" s="17">
        <v>26.98</v>
      </c>
      <c r="C32" s="17">
        <v>27.11</v>
      </c>
      <c r="D32" s="17">
        <v>21.76</v>
      </c>
      <c r="E32" s="17">
        <v>21.76</v>
      </c>
      <c r="F32" s="15">
        <f t="shared" si="96"/>
        <v>27.045</v>
      </c>
      <c r="G32" s="16">
        <f t="shared" si="98"/>
        <v>21.76</v>
      </c>
      <c r="H32" s="16">
        <f t="shared" si="97"/>
        <v>0.0919238815542505</v>
      </c>
      <c r="I32" s="16">
        <f t="shared" si="99"/>
        <v>0</v>
      </c>
      <c r="J32" s="21">
        <f t="shared" si="100"/>
        <v>5.285</v>
      </c>
      <c r="K32" s="21">
        <f t="shared" si="101"/>
        <v>0.0919238815542505</v>
      </c>
      <c r="L32" s="22">
        <f t="shared" ref="L32:L34" si="108">$J$32</f>
        <v>5.285</v>
      </c>
      <c r="M32" s="16">
        <f t="shared" si="102"/>
        <v>0</v>
      </c>
      <c r="N32" s="16">
        <f t="shared" si="103"/>
        <v>-0.0919238815542505</v>
      </c>
      <c r="O32" s="16">
        <f t="shared" si="104"/>
        <v>0.0919238815542505</v>
      </c>
      <c r="P32" s="23">
        <f t="shared" si="105"/>
        <v>1</v>
      </c>
      <c r="Q32" s="23">
        <f t="shared" si="106"/>
        <v>0.0657905021069058</v>
      </c>
      <c r="R32" s="23">
        <f t="shared" si="107"/>
        <v>0.0617293004364817</v>
      </c>
      <c r="S32" s="33">
        <f>P32</f>
        <v>1</v>
      </c>
      <c r="T32" s="33">
        <f t="shared" ref="T32:T34" si="109">S32/$S$7</f>
        <v>0.96936041977258</v>
      </c>
      <c r="U32" s="33"/>
      <c r="V32" s="33">
        <f>P35</f>
        <v>2.85798827948219</v>
      </c>
      <c r="W32" s="33">
        <f t="shared" ref="W32:W34" si="110">V32/$S$7</f>
        <v>2.77042071830397</v>
      </c>
    </row>
    <row r="33" spans="1:23">
      <c r="A33" s="13" t="s">
        <v>73</v>
      </c>
      <c r="B33" s="17">
        <v>27.15</v>
      </c>
      <c r="C33" s="17">
        <v>27.01</v>
      </c>
      <c r="D33" s="17">
        <v>21.77</v>
      </c>
      <c r="E33" s="17">
        <v>21.75</v>
      </c>
      <c r="F33" s="15">
        <f t="shared" si="96"/>
        <v>27.08</v>
      </c>
      <c r="G33" s="16">
        <f t="shared" si="98"/>
        <v>21.76</v>
      </c>
      <c r="H33" s="16">
        <f t="shared" si="97"/>
        <v>0.0989949493661146</v>
      </c>
      <c r="I33" s="16">
        <f t="shared" si="99"/>
        <v>0.0141421356237306</v>
      </c>
      <c r="J33" s="21">
        <f t="shared" si="100"/>
        <v>5.32</v>
      </c>
      <c r="K33" s="21">
        <f t="shared" si="101"/>
        <v>0.0999999999999979</v>
      </c>
      <c r="L33" s="22">
        <f t="shared" si="108"/>
        <v>5.285</v>
      </c>
      <c r="M33" s="24">
        <f t="shared" si="102"/>
        <v>0.0350000000000001</v>
      </c>
      <c r="N33" s="24">
        <f t="shared" si="103"/>
        <v>-0.0649999999999977</v>
      </c>
      <c r="O33" s="24">
        <f t="shared" si="104"/>
        <v>0.134999999999998</v>
      </c>
      <c r="P33" s="25">
        <f t="shared" si="105"/>
        <v>0.976031760776225</v>
      </c>
      <c r="Q33" s="25">
        <f t="shared" si="106"/>
        <v>0.070053179016303</v>
      </c>
      <c r="R33" s="25">
        <f t="shared" si="107"/>
        <v>0.0653619271842448</v>
      </c>
      <c r="S33" s="33">
        <f>P33</f>
        <v>0.976031760776225</v>
      </c>
      <c r="T33" s="33">
        <f t="shared" si="109"/>
        <v>0.946126557337412</v>
      </c>
      <c r="U33" s="33"/>
      <c r="V33" s="33">
        <f>P36</f>
        <v>2.77021893622185</v>
      </c>
      <c r="W33" s="33">
        <f t="shared" si="110"/>
        <v>2.68534059087796</v>
      </c>
    </row>
    <row r="34" spans="1:23">
      <c r="A34" s="13" t="s">
        <v>73</v>
      </c>
      <c r="B34" s="17">
        <v>25.11</v>
      </c>
      <c r="C34" s="17">
        <v>25</v>
      </c>
      <c r="D34" s="17">
        <v>20.06</v>
      </c>
      <c r="E34" s="17">
        <v>19.92</v>
      </c>
      <c r="F34" s="15">
        <f t="shared" si="96"/>
        <v>25.055</v>
      </c>
      <c r="G34" s="16">
        <f t="shared" si="98"/>
        <v>19.99</v>
      </c>
      <c r="H34" s="16">
        <f t="shared" si="97"/>
        <v>0.0777817459305198</v>
      </c>
      <c r="I34" s="16">
        <f t="shared" si="99"/>
        <v>0.0989949493661146</v>
      </c>
      <c r="J34" s="21">
        <f t="shared" si="100"/>
        <v>5.065</v>
      </c>
      <c r="K34" s="21">
        <f t="shared" si="101"/>
        <v>0.12589678312014</v>
      </c>
      <c r="L34" s="22">
        <f t="shared" si="108"/>
        <v>5.285</v>
      </c>
      <c r="M34" s="24">
        <f t="shared" si="102"/>
        <v>-0.220000000000002</v>
      </c>
      <c r="N34" s="24">
        <f t="shared" si="103"/>
        <v>-0.345896783120142</v>
      </c>
      <c r="O34" s="24">
        <f t="shared" si="104"/>
        <v>-0.0941032168798626</v>
      </c>
      <c r="P34" s="25">
        <f t="shared" si="105"/>
        <v>1.16473358646846</v>
      </c>
      <c r="Q34" s="25">
        <f t="shared" si="106"/>
        <v>0.106207170777047</v>
      </c>
      <c r="R34" s="25">
        <f t="shared" si="107"/>
        <v>0.0973318844506321</v>
      </c>
      <c r="S34" s="33">
        <f>P34</f>
        <v>1.16473358646846</v>
      </c>
      <c r="T34" s="33">
        <f t="shared" si="109"/>
        <v>1.12904663830229</v>
      </c>
      <c r="U34" s="33"/>
      <c r="V34" s="33">
        <f>P37</f>
        <v>2.03495938420537</v>
      </c>
      <c r="W34" s="33">
        <f t="shared" si="110"/>
        <v>1.97260908289347</v>
      </c>
    </row>
    <row r="35" spans="1:23">
      <c r="A35" s="13" t="s">
        <v>74</v>
      </c>
      <c r="B35" s="17">
        <v>25.59</v>
      </c>
      <c r="C35" s="17">
        <v>25.47</v>
      </c>
      <c r="D35" s="17">
        <v>21.76</v>
      </c>
      <c r="E35" s="17">
        <v>21.76</v>
      </c>
      <c r="F35" s="15">
        <f t="shared" si="96"/>
        <v>25.53</v>
      </c>
      <c r="G35" s="16">
        <f t="shared" ref="G35:G37" si="111">AVERAGE(D35:E35)</f>
        <v>21.76</v>
      </c>
      <c r="H35" s="16">
        <f t="shared" si="97"/>
        <v>0.0848528137423864</v>
      </c>
      <c r="I35" s="16">
        <f t="shared" ref="I35:I37" si="112">STDEV(D35:E35)</f>
        <v>0</v>
      </c>
      <c r="J35" s="21">
        <f t="shared" ref="J35:J37" si="113">F35-G35</f>
        <v>3.77</v>
      </c>
      <c r="K35" s="21">
        <f t="shared" ref="K35:K37" si="114">SQRT(SUMSQ(H35:I35))</f>
        <v>0.0848528137423864</v>
      </c>
      <c r="L35" s="22">
        <f t="shared" ref="L35:L37" si="115">$J$32</f>
        <v>5.285</v>
      </c>
      <c r="M35" s="24">
        <f t="shared" ref="M35:M37" si="116">J35-L35</f>
        <v>-1.515</v>
      </c>
      <c r="N35" s="24">
        <f t="shared" ref="N35:N37" si="117">M35-K35</f>
        <v>-1.59985281374239</v>
      </c>
      <c r="O35" s="24">
        <f t="shared" ref="O35:O37" si="118">M35+K35</f>
        <v>-1.43014718625761</v>
      </c>
      <c r="P35" s="25">
        <f t="shared" ref="P35:P37" si="119">POWER(2,-M35)</f>
        <v>2.85798827948219</v>
      </c>
      <c r="Q35" s="25">
        <f t="shared" ref="Q35:Q37" si="120">POWER(2,-N35)-P35</f>
        <v>0.173135597232957</v>
      </c>
      <c r="R35" s="25">
        <f t="shared" ref="R35:R37" si="121">P35-POWER(2,-O35)</f>
        <v>0.163246217501735</v>
      </c>
      <c r="S35" s="33">
        <f>AVERAGE(S32:S34)</f>
        <v>1.0469217824149</v>
      </c>
      <c r="T35" s="33"/>
      <c r="U35" s="33"/>
      <c r="V35" s="33"/>
      <c r="W35" s="33"/>
    </row>
    <row r="36" spans="1:23">
      <c r="A36" s="13" t="s">
        <v>74</v>
      </c>
      <c r="B36" s="17">
        <v>25.61</v>
      </c>
      <c r="C36" s="17">
        <v>25.54</v>
      </c>
      <c r="D36" s="17">
        <v>21.77</v>
      </c>
      <c r="E36" s="17">
        <v>21.75</v>
      </c>
      <c r="F36" s="15">
        <f t="shared" si="96"/>
        <v>25.575</v>
      </c>
      <c r="G36" s="16">
        <f t="shared" si="111"/>
        <v>21.76</v>
      </c>
      <c r="H36" s="16">
        <f t="shared" si="97"/>
        <v>0.0494974746830585</v>
      </c>
      <c r="I36" s="16">
        <f t="shared" si="112"/>
        <v>0.0141421356237306</v>
      </c>
      <c r="J36" s="21">
        <f t="shared" si="113"/>
        <v>3.815</v>
      </c>
      <c r="K36" s="21">
        <f t="shared" si="114"/>
        <v>0.0514781507049351</v>
      </c>
      <c r="L36" s="22">
        <f t="shared" si="115"/>
        <v>5.285</v>
      </c>
      <c r="M36" s="24">
        <f t="shared" si="116"/>
        <v>-1.47</v>
      </c>
      <c r="N36" s="24">
        <f t="shared" si="117"/>
        <v>-1.52147815070493</v>
      </c>
      <c r="O36" s="24">
        <f t="shared" si="118"/>
        <v>-1.41852184929506</v>
      </c>
      <c r="P36" s="25">
        <f t="shared" si="119"/>
        <v>2.77021893622185</v>
      </c>
      <c r="Q36" s="25">
        <f t="shared" si="120"/>
        <v>0.100631457873051</v>
      </c>
      <c r="R36" s="25">
        <f t="shared" si="121"/>
        <v>0.0971040395392757</v>
      </c>
      <c r="S36" s="33"/>
      <c r="T36" s="33"/>
      <c r="U36" s="33"/>
      <c r="V36" s="33"/>
      <c r="W36" s="33"/>
    </row>
    <row r="37" spans="1:23">
      <c r="A37" s="13" t="s">
        <v>74</v>
      </c>
      <c r="B37" s="17">
        <v>23.58</v>
      </c>
      <c r="C37" s="17">
        <v>23.79</v>
      </c>
      <c r="D37" s="17">
        <v>19.36</v>
      </c>
      <c r="E37" s="17">
        <v>19.49</v>
      </c>
      <c r="F37" s="15">
        <f t="shared" si="96"/>
        <v>23.685</v>
      </c>
      <c r="G37" s="16">
        <f t="shared" si="111"/>
        <v>19.425</v>
      </c>
      <c r="H37" s="16">
        <f t="shared" si="97"/>
        <v>0.148492424049176</v>
      </c>
      <c r="I37" s="16">
        <f t="shared" si="112"/>
        <v>0.0919238815542505</v>
      </c>
      <c r="J37" s="21">
        <f t="shared" si="113"/>
        <v>4.26</v>
      </c>
      <c r="K37" s="21">
        <f t="shared" si="114"/>
        <v>0.17464249196573</v>
      </c>
      <c r="L37" s="22">
        <f t="shared" si="115"/>
        <v>5.285</v>
      </c>
      <c r="M37" s="24">
        <f t="shared" si="116"/>
        <v>-1.025</v>
      </c>
      <c r="N37" s="24">
        <f t="shared" si="117"/>
        <v>-1.19964249196573</v>
      </c>
      <c r="O37" s="24">
        <f t="shared" si="118"/>
        <v>-0.850357508034269</v>
      </c>
      <c r="P37" s="25">
        <f t="shared" si="119"/>
        <v>2.03495938420537</v>
      </c>
      <c r="Q37" s="25">
        <f t="shared" si="120"/>
        <v>0.261868088354054</v>
      </c>
      <c r="R37" s="25">
        <f t="shared" si="121"/>
        <v>0.232011733657203</v>
      </c>
      <c r="S37" s="33"/>
      <c r="T37" s="33"/>
      <c r="U37" s="33"/>
      <c r="V37" s="33"/>
      <c r="W37" s="33"/>
    </row>
    <row r="38" s="1" customFormat="1" spans="1:23">
      <c r="A38" s="5" t="s">
        <v>6</v>
      </c>
      <c r="B38" s="11">
        <v>2</v>
      </c>
      <c r="C38" s="11">
        <v>2</v>
      </c>
      <c r="D38" s="12">
        <v>1</v>
      </c>
      <c r="E38" s="12">
        <v>1</v>
      </c>
      <c r="F38" s="5">
        <f t="shared" si="96"/>
        <v>2</v>
      </c>
      <c r="G38" s="5">
        <f t="shared" ref="G38:G41" si="122">AVERAGE(D38:E38)</f>
        <v>1</v>
      </c>
      <c r="H38" s="5">
        <f t="shared" si="97"/>
        <v>0</v>
      </c>
      <c r="I38" s="5">
        <f t="shared" ref="I38:I41" si="123">STDEV(D38:E38)</f>
        <v>0</v>
      </c>
      <c r="J38" s="5">
        <f t="shared" ref="J38:J41" si="124">F38-G38</f>
        <v>1</v>
      </c>
      <c r="K38" s="5">
        <f t="shared" ref="K38:K41" si="125">SQRT(SUMSQ(H38:I38))</f>
        <v>0</v>
      </c>
      <c r="L38" s="19">
        <f>J38</f>
        <v>1</v>
      </c>
      <c r="M38" s="5">
        <f t="shared" ref="M38:M41" si="126">J38-L38</f>
        <v>0</v>
      </c>
      <c r="N38" s="5">
        <f t="shared" ref="N38:N41" si="127">M38-K38</f>
        <v>0</v>
      </c>
      <c r="O38" s="5">
        <f t="shared" ref="O38:O41" si="128">M38+K38</f>
        <v>0</v>
      </c>
      <c r="P38" s="19">
        <f t="shared" ref="P38:P41" si="129">POWER(2,-M38)</f>
        <v>1</v>
      </c>
      <c r="Q38" s="19">
        <f t="shared" ref="Q38:Q41" si="130">POWER(2,-N38)-P38</f>
        <v>0</v>
      </c>
      <c r="R38" s="19">
        <f t="shared" ref="R38:R41" si="131">P38-POWER(2,-O38)</f>
        <v>0</v>
      </c>
      <c r="S38" s="32"/>
      <c r="T38" s="32"/>
      <c r="U38" s="32"/>
      <c r="V38" s="32"/>
      <c r="W38" s="32"/>
    </row>
    <row r="39" spans="1:23">
      <c r="A39" s="13" t="s">
        <v>73</v>
      </c>
      <c r="B39" s="14">
        <v>30.67</v>
      </c>
      <c r="C39" s="14">
        <v>31.5</v>
      </c>
      <c r="D39" s="14">
        <v>21.76</v>
      </c>
      <c r="E39" s="14">
        <v>21.76</v>
      </c>
      <c r="F39" s="15">
        <f t="shared" si="96"/>
        <v>31.085</v>
      </c>
      <c r="G39" s="16">
        <f t="shared" si="122"/>
        <v>21.76</v>
      </c>
      <c r="H39" s="16">
        <f t="shared" si="97"/>
        <v>0.586898628384833</v>
      </c>
      <c r="I39" s="16">
        <f t="shared" si="123"/>
        <v>0</v>
      </c>
      <c r="J39" s="21">
        <f t="shared" si="124"/>
        <v>9.325</v>
      </c>
      <c r="K39" s="21">
        <f t="shared" si="125"/>
        <v>0.586898628384833</v>
      </c>
      <c r="L39" s="22">
        <f t="shared" ref="L39:L41" si="132">$J$39</f>
        <v>9.325</v>
      </c>
      <c r="M39" s="16">
        <f t="shared" si="126"/>
        <v>0</v>
      </c>
      <c r="N39" s="16">
        <f t="shared" si="127"/>
        <v>-0.586898628384833</v>
      </c>
      <c r="O39" s="16">
        <f t="shared" si="128"/>
        <v>0.586898628384833</v>
      </c>
      <c r="P39" s="23">
        <f t="shared" si="129"/>
        <v>1</v>
      </c>
      <c r="Q39" s="23">
        <f t="shared" si="130"/>
        <v>0.502014383517519</v>
      </c>
      <c r="R39" s="23">
        <f t="shared" si="131"/>
        <v>0.33422741421548</v>
      </c>
      <c r="S39" s="33">
        <f>P39</f>
        <v>1</v>
      </c>
      <c r="T39" s="33">
        <f t="shared" ref="T39:T41" si="133">S39/$S$7</f>
        <v>0.96936041977258</v>
      </c>
      <c r="U39" s="33"/>
      <c r="V39" s="33">
        <f>P42</f>
        <v>4.04180578594706</v>
      </c>
      <c r="W39" s="33">
        <f t="shared" ref="W39:W41" si="134">V39/$S$7</f>
        <v>3.91796655330488</v>
      </c>
    </row>
    <row r="40" spans="1:23">
      <c r="A40" s="13" t="s">
        <v>73</v>
      </c>
      <c r="B40" s="14">
        <v>30.42</v>
      </c>
      <c r="C40" s="14">
        <v>31.18</v>
      </c>
      <c r="D40" s="14">
        <v>21.77</v>
      </c>
      <c r="E40" s="14">
        <v>21.75</v>
      </c>
      <c r="F40" s="15">
        <f t="shared" si="96"/>
        <v>30.8</v>
      </c>
      <c r="G40" s="16">
        <f t="shared" si="122"/>
        <v>21.76</v>
      </c>
      <c r="H40" s="16">
        <f t="shared" si="97"/>
        <v>0.537401153701775</v>
      </c>
      <c r="I40" s="16">
        <f t="shared" si="123"/>
        <v>0.0141421356237306</v>
      </c>
      <c r="J40" s="21">
        <f t="shared" si="124"/>
        <v>9.04</v>
      </c>
      <c r="K40" s="21">
        <f t="shared" si="125"/>
        <v>0.537587202228623</v>
      </c>
      <c r="L40" s="22">
        <f t="shared" si="132"/>
        <v>9.325</v>
      </c>
      <c r="M40" s="24">
        <f t="shared" si="126"/>
        <v>-0.285</v>
      </c>
      <c r="N40" s="24">
        <f t="shared" si="127"/>
        <v>-0.822587202228623</v>
      </c>
      <c r="O40" s="24">
        <f t="shared" si="128"/>
        <v>0.252587202228623</v>
      </c>
      <c r="P40" s="25">
        <f t="shared" si="129"/>
        <v>1.21841026367519</v>
      </c>
      <c r="Q40" s="25">
        <f t="shared" si="130"/>
        <v>0.550164492976438</v>
      </c>
      <c r="R40" s="25">
        <f t="shared" si="131"/>
        <v>0.37902048665517</v>
      </c>
      <c r="S40" s="33">
        <f>P40</f>
        <v>1.21841026367519</v>
      </c>
      <c r="T40" s="33">
        <f t="shared" si="133"/>
        <v>1.1810786846514</v>
      </c>
      <c r="U40" s="33"/>
      <c r="V40" s="33">
        <f>P43</f>
        <v>4.04180578594705</v>
      </c>
      <c r="W40" s="33">
        <f t="shared" si="134"/>
        <v>3.91796655330488</v>
      </c>
    </row>
    <row r="41" spans="1:23">
      <c r="A41" s="13" t="s">
        <v>73</v>
      </c>
      <c r="B41" s="14">
        <v>28.96</v>
      </c>
      <c r="C41" s="14">
        <v>28.35</v>
      </c>
      <c r="D41" s="14">
        <v>20.06</v>
      </c>
      <c r="E41" s="14">
        <v>19.92</v>
      </c>
      <c r="F41" s="15">
        <f t="shared" si="96"/>
        <v>28.655</v>
      </c>
      <c r="G41" s="16">
        <f t="shared" si="122"/>
        <v>19.99</v>
      </c>
      <c r="H41" s="16">
        <f t="shared" si="97"/>
        <v>0.431335136523794</v>
      </c>
      <c r="I41" s="16">
        <f t="shared" si="123"/>
        <v>0.0989949493661146</v>
      </c>
      <c r="J41" s="21">
        <f t="shared" si="124"/>
        <v>8.665</v>
      </c>
      <c r="K41" s="21">
        <f t="shared" si="125"/>
        <v>0.442549432267175</v>
      </c>
      <c r="L41" s="22">
        <f t="shared" si="132"/>
        <v>9.325</v>
      </c>
      <c r="M41" s="16">
        <f t="shared" si="126"/>
        <v>-0.659999999999997</v>
      </c>
      <c r="N41" s="16">
        <f t="shared" si="127"/>
        <v>-1.10254943226717</v>
      </c>
      <c r="O41" s="16">
        <f t="shared" si="128"/>
        <v>-0.217450567732821</v>
      </c>
      <c r="P41" s="23">
        <f t="shared" si="129"/>
        <v>1.58008262372675</v>
      </c>
      <c r="Q41" s="23">
        <f t="shared" si="130"/>
        <v>0.567255580114253</v>
      </c>
      <c r="R41" s="23">
        <f t="shared" si="131"/>
        <v>0.417405457485604</v>
      </c>
      <c r="S41" s="33">
        <f>P41</f>
        <v>1.58008262372675</v>
      </c>
      <c r="T41" s="33">
        <f t="shared" si="133"/>
        <v>1.53166955541112</v>
      </c>
      <c r="U41" s="33"/>
      <c r="V41" s="33">
        <f>P44</f>
        <v>3.04195750648202</v>
      </c>
      <c r="W41" s="33">
        <f t="shared" si="134"/>
        <v>2.94875320541376</v>
      </c>
    </row>
    <row r="42" spans="1:23">
      <c r="A42" s="13" t="s">
        <v>74</v>
      </c>
      <c r="B42" s="14">
        <v>29.03</v>
      </c>
      <c r="C42" s="14">
        <v>29.11</v>
      </c>
      <c r="D42" s="14">
        <v>21.76</v>
      </c>
      <c r="E42" s="14">
        <v>21.76</v>
      </c>
      <c r="F42" s="15">
        <f t="shared" si="96"/>
        <v>29.07</v>
      </c>
      <c r="G42" s="16">
        <f t="shared" ref="G42:G45" si="135">AVERAGE(D42:E42)</f>
        <v>21.76</v>
      </c>
      <c r="H42" s="16">
        <f t="shared" si="97"/>
        <v>0.0565685424949226</v>
      </c>
      <c r="I42" s="16">
        <f t="shared" ref="I42:I45" si="136">STDEV(D42:E42)</f>
        <v>0</v>
      </c>
      <c r="J42" s="21">
        <f t="shared" ref="J42:J44" si="137">F42-G42</f>
        <v>7.31</v>
      </c>
      <c r="K42" s="21">
        <f t="shared" ref="K42:K44" si="138">SQRT(SUMSQ(H42:I42))</f>
        <v>0.0565685424949226</v>
      </c>
      <c r="L42" s="22">
        <f t="shared" ref="L42:L44" si="139">$J$39</f>
        <v>9.325</v>
      </c>
      <c r="M42" s="24">
        <f t="shared" ref="M42:M44" si="140">J42-L42</f>
        <v>-2.015</v>
      </c>
      <c r="N42" s="24">
        <f t="shared" ref="N42:N44" si="141">M42-K42</f>
        <v>-2.07156854249492</v>
      </c>
      <c r="O42" s="24">
        <f t="shared" ref="O42:O44" si="142">M42+K42</f>
        <v>-1.95843145750508</v>
      </c>
      <c r="P42" s="25">
        <f t="shared" ref="P42:P44" si="143">POWER(2,-M42)</f>
        <v>4.04180578594706</v>
      </c>
      <c r="Q42" s="25">
        <f t="shared" ref="Q42:Q44" si="144">POWER(2,-N42)-P42</f>
        <v>0.161628568395979</v>
      </c>
      <c r="R42" s="25">
        <f t="shared" ref="R42:R44" si="145">P42-POWER(2,-O42)</f>
        <v>0.155413699334269</v>
      </c>
      <c r="S42" s="33">
        <f>AVERAGE(S39:S41)</f>
        <v>1.26616429580065</v>
      </c>
      <c r="T42" s="33"/>
      <c r="U42" s="33"/>
      <c r="V42" s="33"/>
      <c r="W42" s="33"/>
    </row>
    <row r="43" spans="1:23">
      <c r="A43" s="13" t="s">
        <v>74</v>
      </c>
      <c r="B43" s="14">
        <v>28.97</v>
      </c>
      <c r="C43" s="14">
        <v>29.17</v>
      </c>
      <c r="D43" s="14">
        <v>21.77</v>
      </c>
      <c r="E43" s="14">
        <v>21.75</v>
      </c>
      <c r="F43" s="15">
        <f t="shared" si="96"/>
        <v>29.07</v>
      </c>
      <c r="G43" s="16">
        <f t="shared" si="135"/>
        <v>21.76</v>
      </c>
      <c r="H43" s="16">
        <f t="shared" si="97"/>
        <v>0.141421356237312</v>
      </c>
      <c r="I43" s="16">
        <f t="shared" si="136"/>
        <v>0.0141421356237306</v>
      </c>
      <c r="J43" s="21">
        <f t="shared" si="137"/>
        <v>7.31</v>
      </c>
      <c r="K43" s="21">
        <f t="shared" si="138"/>
        <v>0.142126704035521</v>
      </c>
      <c r="L43" s="22">
        <f t="shared" si="139"/>
        <v>9.325</v>
      </c>
      <c r="M43" s="24">
        <f t="shared" si="140"/>
        <v>-2.015</v>
      </c>
      <c r="N43" s="24">
        <f t="shared" si="141"/>
        <v>-2.15712670403552</v>
      </c>
      <c r="O43" s="24">
        <f t="shared" si="142"/>
        <v>-1.87287329596448</v>
      </c>
      <c r="P43" s="25">
        <f t="shared" si="143"/>
        <v>4.04180578594705</v>
      </c>
      <c r="Q43" s="25">
        <f t="shared" si="144"/>
        <v>0.418450791767386</v>
      </c>
      <c r="R43" s="25">
        <f t="shared" si="145"/>
        <v>0.379192721725935</v>
      </c>
      <c r="S43" s="33"/>
      <c r="T43" s="33"/>
      <c r="U43" s="33"/>
      <c r="V43" s="33"/>
      <c r="W43" s="33"/>
    </row>
    <row r="44" spans="1:23">
      <c r="A44" s="13" t="s">
        <v>74</v>
      </c>
      <c r="B44" s="14">
        <v>27.15</v>
      </c>
      <c r="C44" s="14">
        <v>27.14</v>
      </c>
      <c r="D44" s="14">
        <v>19.36</v>
      </c>
      <c r="E44" s="14">
        <v>19.49</v>
      </c>
      <c r="F44" s="15">
        <f t="shared" si="96"/>
        <v>27.145</v>
      </c>
      <c r="G44" s="16">
        <f t="shared" si="135"/>
        <v>19.425</v>
      </c>
      <c r="H44" s="16">
        <f t="shared" si="97"/>
        <v>0.00707106781186407</v>
      </c>
      <c r="I44" s="16">
        <f t="shared" si="136"/>
        <v>0.0919238815542505</v>
      </c>
      <c r="J44" s="21">
        <f t="shared" si="137"/>
        <v>7.72</v>
      </c>
      <c r="K44" s="21">
        <f t="shared" si="138"/>
        <v>0.0921954445729281</v>
      </c>
      <c r="L44" s="22">
        <f t="shared" si="139"/>
        <v>9.325</v>
      </c>
      <c r="M44" s="16">
        <f t="shared" si="140"/>
        <v>-1.605</v>
      </c>
      <c r="N44" s="16">
        <f t="shared" si="141"/>
        <v>-1.69719544457293</v>
      </c>
      <c r="O44" s="16">
        <f t="shared" si="142"/>
        <v>-1.51280455542707</v>
      </c>
      <c r="P44" s="23">
        <f t="shared" si="143"/>
        <v>3.04195750648202</v>
      </c>
      <c r="Q44" s="23">
        <f t="shared" si="144"/>
        <v>0.200742237853076</v>
      </c>
      <c r="R44" s="23">
        <f t="shared" si="145"/>
        <v>0.188315109461476</v>
      </c>
      <c r="S44" s="33"/>
      <c r="T44" s="33"/>
      <c r="U44" s="33"/>
      <c r="V44" s="33"/>
      <c r="W44" s="33"/>
    </row>
    <row r="45" s="1" customFormat="1" spans="1:23">
      <c r="A45" s="5" t="s">
        <v>17</v>
      </c>
      <c r="B45" s="11">
        <v>2</v>
      </c>
      <c r="C45" s="11">
        <v>2</v>
      </c>
      <c r="D45" s="12">
        <v>1</v>
      </c>
      <c r="E45" s="12">
        <v>1</v>
      </c>
      <c r="F45" s="5">
        <f t="shared" si="96"/>
        <v>2</v>
      </c>
      <c r="G45" s="5">
        <f t="shared" si="135"/>
        <v>1</v>
      </c>
      <c r="H45" s="5">
        <f t="shared" si="97"/>
        <v>0</v>
      </c>
      <c r="I45" s="5">
        <f t="shared" si="136"/>
        <v>0</v>
      </c>
      <c r="J45" s="5">
        <f t="shared" ref="J45:J48" si="146">F45-G45</f>
        <v>1</v>
      </c>
      <c r="K45" s="5">
        <f t="shared" ref="K45:K48" si="147">SQRT(SUMSQ(H45:I45))</f>
        <v>0</v>
      </c>
      <c r="L45" s="19">
        <f>J45</f>
        <v>1</v>
      </c>
      <c r="M45" s="5">
        <f t="shared" ref="M45:M48" si="148">J45-L45</f>
        <v>0</v>
      </c>
      <c r="N45" s="5">
        <f t="shared" ref="N45:N48" si="149">M45-K45</f>
        <v>0</v>
      </c>
      <c r="O45" s="5">
        <f t="shared" ref="O45:O48" si="150">M45+K45</f>
        <v>0</v>
      </c>
      <c r="P45" s="19">
        <f t="shared" ref="P45:P48" si="151">POWER(2,-M45)</f>
        <v>1</v>
      </c>
      <c r="Q45" s="19">
        <f t="shared" ref="Q45:Q48" si="152">POWER(2,-N45)-P45</f>
        <v>0</v>
      </c>
      <c r="R45" s="19">
        <f t="shared" ref="R45:R48" si="153">P45-POWER(2,-O45)</f>
        <v>0</v>
      </c>
      <c r="S45" s="32"/>
      <c r="T45" s="32"/>
      <c r="U45" s="32"/>
      <c r="V45" s="32"/>
      <c r="W45" s="32"/>
    </row>
    <row r="46" spans="1:23">
      <c r="A46" s="13" t="s">
        <v>75</v>
      </c>
      <c r="B46" s="17">
        <v>35</v>
      </c>
      <c r="C46" s="17">
        <v>35</v>
      </c>
      <c r="D46" s="17">
        <v>24.03</v>
      </c>
      <c r="E46" s="17">
        <v>24.06</v>
      </c>
      <c r="F46" s="15">
        <f t="shared" ref="F46:F66" si="154">AVERAGE(B46:C46)</f>
        <v>35</v>
      </c>
      <c r="G46" s="16">
        <f t="shared" ref="G46:G66" si="155">AVERAGE(D46:E46)</f>
        <v>24.045</v>
      </c>
      <c r="H46" s="16">
        <f t="shared" ref="H46:H66" si="156">STDEV(B46:C46)</f>
        <v>0</v>
      </c>
      <c r="I46" s="16">
        <f t="shared" ref="I46:I66" si="157">STDEV(D46:E46)</f>
        <v>0.0212132034355947</v>
      </c>
      <c r="J46" s="21">
        <f t="shared" si="146"/>
        <v>10.955</v>
      </c>
      <c r="K46" s="21">
        <f t="shared" si="147"/>
        <v>0.0212132034355947</v>
      </c>
      <c r="L46" s="22">
        <f t="shared" ref="L46:L48" si="158">$J$46</f>
        <v>10.955</v>
      </c>
      <c r="M46" s="16">
        <f t="shared" si="148"/>
        <v>0</v>
      </c>
      <c r="N46" s="16">
        <f t="shared" si="149"/>
        <v>-0.0212132034355947</v>
      </c>
      <c r="O46" s="16">
        <f t="shared" si="150"/>
        <v>0.0212132034355947</v>
      </c>
      <c r="P46" s="23">
        <f t="shared" si="151"/>
        <v>1</v>
      </c>
      <c r="Q46" s="23">
        <f t="shared" si="152"/>
        <v>0.0148125058725483</v>
      </c>
      <c r="R46" s="23">
        <f t="shared" si="153"/>
        <v>0.0145962981209148</v>
      </c>
      <c r="S46" s="33">
        <f>P46</f>
        <v>1</v>
      </c>
      <c r="T46" s="33">
        <f t="shared" ref="T46:T48" si="159">S46/$S$56</f>
        <v>1.03026792142715</v>
      </c>
      <c r="U46" s="33"/>
      <c r="V46" s="33">
        <f>P49</f>
        <v>6.16884330163176</v>
      </c>
      <c r="W46" s="33">
        <f t="shared" ref="W46:W48" si="160">V46/$S$56</f>
        <v>6.35556136598195</v>
      </c>
    </row>
    <row r="47" spans="1:23">
      <c r="A47" s="13" t="s">
        <v>75</v>
      </c>
      <c r="B47" s="17">
        <v>34.03</v>
      </c>
      <c r="C47" s="17">
        <v>35</v>
      </c>
      <c r="D47" s="17">
        <v>23.92</v>
      </c>
      <c r="E47" s="17">
        <v>24.05</v>
      </c>
      <c r="F47" s="15">
        <f t="shared" si="154"/>
        <v>34.515</v>
      </c>
      <c r="G47" s="16">
        <f t="shared" si="155"/>
        <v>23.985</v>
      </c>
      <c r="H47" s="16">
        <f t="shared" si="156"/>
        <v>0.68589357775095</v>
      </c>
      <c r="I47" s="16">
        <f t="shared" si="157"/>
        <v>0.0919238815542505</v>
      </c>
      <c r="J47" s="21">
        <f t="shared" si="146"/>
        <v>10.53</v>
      </c>
      <c r="K47" s="21">
        <f t="shared" si="147"/>
        <v>0.692026011071837</v>
      </c>
      <c r="L47" s="22">
        <f t="shared" si="158"/>
        <v>10.955</v>
      </c>
      <c r="M47" s="24">
        <f t="shared" si="148"/>
        <v>-0.424999999999997</v>
      </c>
      <c r="N47" s="24">
        <f t="shared" si="149"/>
        <v>-1.11702601107183</v>
      </c>
      <c r="O47" s="24">
        <f t="shared" si="150"/>
        <v>0.26702601107184</v>
      </c>
      <c r="P47" s="25">
        <f t="shared" si="151"/>
        <v>1.34257250278026</v>
      </c>
      <c r="Q47" s="25">
        <f t="shared" si="152"/>
        <v>0.826421420431675</v>
      </c>
      <c r="R47" s="25">
        <f t="shared" si="153"/>
        <v>0.511541624393826</v>
      </c>
      <c r="S47" s="33">
        <f>P47</f>
        <v>1.34257250278026</v>
      </c>
      <c r="T47" s="33">
        <f t="shared" si="159"/>
        <v>1.38320938180466</v>
      </c>
      <c r="U47" s="33"/>
      <c r="V47" s="33">
        <f>P50</f>
        <v>5.65685424949235</v>
      </c>
      <c r="W47" s="33">
        <f t="shared" si="160"/>
        <v>5.82807546944082</v>
      </c>
    </row>
    <row r="48" ht="15" customHeight="1" spans="1:23">
      <c r="A48" s="13" t="s">
        <v>75</v>
      </c>
      <c r="B48" s="17">
        <v>30.74</v>
      </c>
      <c r="C48" s="17">
        <v>30.62</v>
      </c>
      <c r="D48" s="17">
        <v>20.84</v>
      </c>
      <c r="E48" s="17">
        <v>21.29</v>
      </c>
      <c r="F48" s="15">
        <f t="shared" si="154"/>
        <v>30.68</v>
      </c>
      <c r="G48" s="16">
        <f t="shared" si="155"/>
        <v>21.065</v>
      </c>
      <c r="H48" s="16">
        <f t="shared" si="156"/>
        <v>0.0848528137423839</v>
      </c>
      <c r="I48" s="16">
        <f t="shared" si="157"/>
        <v>0.318198051533946</v>
      </c>
      <c r="J48" s="21">
        <f t="shared" si="146"/>
        <v>9.615</v>
      </c>
      <c r="K48" s="21">
        <f t="shared" si="147"/>
        <v>0.329317476001501</v>
      </c>
      <c r="L48" s="22">
        <f t="shared" si="158"/>
        <v>10.955</v>
      </c>
      <c r="M48" s="24">
        <f t="shared" si="148"/>
        <v>-1.34</v>
      </c>
      <c r="N48" s="24">
        <f t="shared" si="149"/>
        <v>-1.6693174760015</v>
      </c>
      <c r="O48" s="24">
        <f t="shared" si="150"/>
        <v>-1.01068252399849</v>
      </c>
      <c r="P48" s="25">
        <f t="shared" si="151"/>
        <v>2.53151318794055</v>
      </c>
      <c r="Q48" s="25">
        <f t="shared" si="152"/>
        <v>0.64912766302646</v>
      </c>
      <c r="R48" s="25">
        <f t="shared" si="153"/>
        <v>0.516649102054043</v>
      </c>
      <c r="S48" s="33">
        <f>P48</f>
        <v>2.53151318794055</v>
      </c>
      <c r="T48" s="33">
        <f t="shared" si="159"/>
        <v>2.60813683020493</v>
      </c>
      <c r="U48" s="33"/>
      <c r="V48" s="33">
        <f>P51</f>
        <v>10.3030530360786</v>
      </c>
      <c r="W48" s="33">
        <f t="shared" si="160"/>
        <v>10.6149050358344</v>
      </c>
    </row>
    <row r="49" spans="1:23">
      <c r="A49" s="13" t="s">
        <v>76</v>
      </c>
      <c r="B49" s="17">
        <v>30.97</v>
      </c>
      <c r="C49" s="17">
        <v>30.97</v>
      </c>
      <c r="D49" s="17">
        <v>22.6</v>
      </c>
      <c r="E49" s="17">
        <v>22.68</v>
      </c>
      <c r="F49" s="15">
        <f t="shared" si="154"/>
        <v>30.97</v>
      </c>
      <c r="G49" s="16">
        <f t="shared" si="155"/>
        <v>22.64</v>
      </c>
      <c r="H49" s="16">
        <f t="shared" si="156"/>
        <v>0</v>
      </c>
      <c r="I49" s="16">
        <f t="shared" si="157"/>
        <v>0.0565685424949226</v>
      </c>
      <c r="J49" s="21">
        <f t="shared" ref="J49:J51" si="161">F49-G49</f>
        <v>8.33</v>
      </c>
      <c r="K49" s="21">
        <f t="shared" ref="K49:K51" si="162">SQRT(SUMSQ(H49:I49))</f>
        <v>0.0565685424949226</v>
      </c>
      <c r="L49" s="22">
        <f t="shared" ref="L49:L51" si="163">$J$46</f>
        <v>10.955</v>
      </c>
      <c r="M49" s="24">
        <f t="shared" ref="M49:M51" si="164">J49-L49</f>
        <v>-2.625</v>
      </c>
      <c r="N49" s="24">
        <f t="shared" ref="N49:N51" si="165">M49-K49</f>
        <v>-2.68156854249492</v>
      </c>
      <c r="O49" s="24">
        <f t="shared" ref="O49:O51" si="166">M49+K49</f>
        <v>-2.56843145750508</v>
      </c>
      <c r="P49" s="25">
        <f t="shared" ref="P49:P51" si="167">POWER(2,-M49)</f>
        <v>6.16884330163176</v>
      </c>
      <c r="Q49" s="25">
        <f t="shared" ref="Q49:Q51" si="168">POWER(2,-N49)-P49</f>
        <v>0.246687090945474</v>
      </c>
      <c r="R49" s="25">
        <f t="shared" ref="R49:R51" si="169">P49-POWER(2,-O49)</f>
        <v>0.237201589807555</v>
      </c>
      <c r="S49" s="33">
        <f>AVERAGE(S46:S48)</f>
        <v>1.62469523024027</v>
      </c>
      <c r="T49" s="33"/>
      <c r="U49" s="33"/>
      <c r="V49" s="33"/>
      <c r="W49" s="33"/>
    </row>
    <row r="50" spans="1:23">
      <c r="A50" s="13" t="s">
        <v>76</v>
      </c>
      <c r="B50" s="17">
        <v>31.26</v>
      </c>
      <c r="C50" s="17">
        <v>30.89</v>
      </c>
      <c r="D50" s="17">
        <v>22.54</v>
      </c>
      <c r="E50" s="17">
        <v>22.7</v>
      </c>
      <c r="F50" s="15">
        <f t="shared" si="154"/>
        <v>31.075</v>
      </c>
      <c r="G50" s="16">
        <f t="shared" si="155"/>
        <v>22.62</v>
      </c>
      <c r="H50" s="16">
        <f t="shared" si="156"/>
        <v>0.261629509039023</v>
      </c>
      <c r="I50" s="16">
        <f t="shared" si="157"/>
        <v>0.113137084989848</v>
      </c>
      <c r="J50" s="21">
        <f t="shared" si="161"/>
        <v>8.45500000000001</v>
      </c>
      <c r="K50" s="21">
        <f t="shared" si="162"/>
        <v>0.285043856274785</v>
      </c>
      <c r="L50" s="22">
        <f t="shared" si="163"/>
        <v>10.955</v>
      </c>
      <c r="M50" s="24">
        <f t="shared" si="164"/>
        <v>-2.49999999999999</v>
      </c>
      <c r="N50" s="24">
        <f t="shared" si="165"/>
        <v>-2.78504385627478</v>
      </c>
      <c r="O50" s="24">
        <f t="shared" si="166"/>
        <v>-2.21495614372521</v>
      </c>
      <c r="P50" s="25">
        <f t="shared" si="167"/>
        <v>5.65685424949235</v>
      </c>
      <c r="Q50" s="25">
        <f t="shared" si="168"/>
        <v>1.23572455151036</v>
      </c>
      <c r="R50" s="25">
        <f t="shared" si="169"/>
        <v>1.01417972608401</v>
      </c>
      <c r="S50" s="33"/>
      <c r="T50" s="33"/>
      <c r="U50" s="33"/>
      <c r="V50" s="33"/>
      <c r="W50" s="33"/>
    </row>
    <row r="51" spans="1:23">
      <c r="A51" s="13" t="s">
        <v>76</v>
      </c>
      <c r="B51" s="17">
        <v>29.34</v>
      </c>
      <c r="C51" s="17">
        <v>29.24</v>
      </c>
      <c r="D51" s="17">
        <v>21.7</v>
      </c>
      <c r="E51" s="17">
        <v>21.7</v>
      </c>
      <c r="F51" s="15">
        <f t="shared" si="154"/>
        <v>29.29</v>
      </c>
      <c r="G51" s="16">
        <f t="shared" si="155"/>
        <v>21.7</v>
      </c>
      <c r="H51" s="16">
        <f t="shared" si="156"/>
        <v>0.0707106781186558</v>
      </c>
      <c r="I51" s="16">
        <f t="shared" si="157"/>
        <v>0</v>
      </c>
      <c r="J51" s="21">
        <f t="shared" si="161"/>
        <v>7.59</v>
      </c>
      <c r="K51" s="21">
        <f t="shared" si="162"/>
        <v>0.0707106781186558</v>
      </c>
      <c r="L51" s="22">
        <f t="shared" si="163"/>
        <v>10.955</v>
      </c>
      <c r="M51" s="24">
        <f t="shared" si="164"/>
        <v>-3.365</v>
      </c>
      <c r="N51" s="24">
        <f t="shared" si="165"/>
        <v>-3.43571067811865</v>
      </c>
      <c r="O51" s="24">
        <f t="shared" si="166"/>
        <v>-3.29428932188134</v>
      </c>
      <c r="P51" s="25">
        <f t="shared" si="167"/>
        <v>10.3030530360786</v>
      </c>
      <c r="Q51" s="25">
        <f t="shared" si="168"/>
        <v>0.517562599826265</v>
      </c>
      <c r="R51" s="25">
        <f t="shared" si="169"/>
        <v>0.492806980206058</v>
      </c>
      <c r="S51" s="33"/>
      <c r="T51" s="33"/>
      <c r="U51" s="33"/>
      <c r="V51" s="33"/>
      <c r="W51" s="33"/>
    </row>
    <row r="52" s="1" customFormat="1" spans="1:23">
      <c r="A52" s="5" t="s">
        <v>27</v>
      </c>
      <c r="B52" s="11">
        <v>2</v>
      </c>
      <c r="C52" s="11">
        <v>2</v>
      </c>
      <c r="D52" s="12">
        <v>1</v>
      </c>
      <c r="E52" s="12">
        <v>1</v>
      </c>
      <c r="F52" s="5">
        <f t="shared" si="154"/>
        <v>2</v>
      </c>
      <c r="G52" s="5">
        <f t="shared" si="155"/>
        <v>1</v>
      </c>
      <c r="H52" s="5">
        <f t="shared" si="156"/>
        <v>0</v>
      </c>
      <c r="I52" s="5">
        <f t="shared" si="157"/>
        <v>0</v>
      </c>
      <c r="J52" s="5">
        <f t="shared" ref="J52:J58" si="170">F52-G52</f>
        <v>1</v>
      </c>
      <c r="K52" s="5">
        <f t="shared" ref="K52:K58" si="171">SQRT(SUMSQ(H52:I52))</f>
        <v>0</v>
      </c>
      <c r="L52" s="19">
        <f>J52</f>
        <v>1</v>
      </c>
      <c r="M52" s="5">
        <f t="shared" ref="M52:M58" si="172">J52-L52</f>
        <v>0</v>
      </c>
      <c r="N52" s="5">
        <f t="shared" ref="N52:N58" si="173">M52-K52</f>
        <v>0</v>
      </c>
      <c r="O52" s="5">
        <f t="shared" ref="O52:O58" si="174">M52+K52</f>
        <v>0</v>
      </c>
      <c r="P52" s="19">
        <f t="shared" ref="P52:P58" si="175">POWER(2,-M52)</f>
        <v>1</v>
      </c>
      <c r="Q52" s="19">
        <f t="shared" ref="Q52:Q55" si="176">POWER(2,-N52)-P52</f>
        <v>0</v>
      </c>
      <c r="R52" s="19">
        <f t="shared" ref="R52:R55" si="177">P52-POWER(2,-O52)</f>
        <v>0</v>
      </c>
      <c r="S52" s="32"/>
      <c r="T52" s="32"/>
      <c r="U52" s="32"/>
      <c r="V52" s="32"/>
      <c r="W52" s="32"/>
    </row>
    <row r="53" spans="1:23">
      <c r="A53" s="13" t="s">
        <v>77</v>
      </c>
      <c r="B53" s="17">
        <v>32.2</v>
      </c>
      <c r="C53" s="17">
        <v>33.88</v>
      </c>
      <c r="D53" s="17">
        <v>24.61</v>
      </c>
      <c r="E53" s="17">
        <v>24.7</v>
      </c>
      <c r="F53" s="15">
        <f t="shared" si="154"/>
        <v>33.04</v>
      </c>
      <c r="G53" s="16">
        <f t="shared" si="155"/>
        <v>24.655</v>
      </c>
      <c r="H53" s="16">
        <f t="shared" si="156"/>
        <v>1.1879393923934</v>
      </c>
      <c r="I53" s="16">
        <f t="shared" si="157"/>
        <v>0.0636396103067892</v>
      </c>
      <c r="J53" s="21">
        <f t="shared" si="170"/>
        <v>8.38500000000001</v>
      </c>
      <c r="K53" s="21">
        <f t="shared" si="171"/>
        <v>1.1896428035339</v>
      </c>
      <c r="L53" s="22">
        <f t="shared" ref="L53:L58" si="178">$J$53</f>
        <v>8.38500000000001</v>
      </c>
      <c r="M53" s="16">
        <f t="shared" si="172"/>
        <v>0</v>
      </c>
      <c r="N53" s="16">
        <f t="shared" si="173"/>
        <v>-1.1896428035339</v>
      </c>
      <c r="O53" s="16">
        <f t="shared" si="174"/>
        <v>1.1896428035339</v>
      </c>
      <c r="P53" s="23">
        <f t="shared" si="175"/>
        <v>1</v>
      </c>
      <c r="Q53" s="23">
        <f t="shared" si="176"/>
        <v>1.28096261891494</v>
      </c>
      <c r="R53" s="23">
        <f t="shared" si="177"/>
        <v>0.561588606622716</v>
      </c>
      <c r="S53" s="33">
        <f>P53</f>
        <v>1</v>
      </c>
      <c r="T53" s="33">
        <f>S53/$S$56</f>
        <v>1.03026792142715</v>
      </c>
      <c r="U53" s="33"/>
      <c r="V53" s="33">
        <f>P56</f>
        <v>0.43830286065802</v>
      </c>
      <c r="W53" s="33">
        <f>V53/$S$56</f>
        <v>0.451569377205712</v>
      </c>
    </row>
    <row r="54" spans="1:23">
      <c r="A54" s="13" t="s">
        <v>77</v>
      </c>
      <c r="B54" s="17">
        <v>34.15</v>
      </c>
      <c r="C54" s="17">
        <v>33.22</v>
      </c>
      <c r="D54" s="17">
        <v>24.62</v>
      </c>
      <c r="E54" s="17">
        <v>24.7</v>
      </c>
      <c r="F54" s="15">
        <f t="shared" si="154"/>
        <v>33.685</v>
      </c>
      <c r="G54" s="16">
        <f t="shared" si="155"/>
        <v>24.66</v>
      </c>
      <c r="H54" s="16">
        <f t="shared" si="156"/>
        <v>0.657609306503489</v>
      </c>
      <c r="I54" s="16">
        <f t="shared" si="157"/>
        <v>0.0565685424949226</v>
      </c>
      <c r="J54" s="21">
        <f t="shared" si="170"/>
        <v>9.025</v>
      </c>
      <c r="K54" s="21">
        <f t="shared" si="171"/>
        <v>0.660037877700969</v>
      </c>
      <c r="L54" s="22">
        <f t="shared" si="178"/>
        <v>8.38500000000001</v>
      </c>
      <c r="M54" s="24">
        <f t="shared" si="172"/>
        <v>0.639999999999995</v>
      </c>
      <c r="N54" s="24">
        <f t="shared" si="173"/>
        <v>-0.0200378777009738</v>
      </c>
      <c r="O54" s="24">
        <f t="shared" si="174"/>
        <v>1.30003787770096</v>
      </c>
      <c r="P54" s="25">
        <f t="shared" si="175"/>
        <v>0.641712948781454</v>
      </c>
      <c r="Q54" s="25">
        <f t="shared" si="176"/>
        <v>0.372273152683335</v>
      </c>
      <c r="R54" s="25">
        <f t="shared" si="177"/>
        <v>0.235597413234255</v>
      </c>
      <c r="S54" s="33">
        <f>P54</f>
        <v>0.641712948781454</v>
      </c>
      <c r="T54" s="33">
        <f>S54/$S$56</f>
        <v>0.661136265893955</v>
      </c>
      <c r="U54" s="33"/>
      <c r="V54" s="33">
        <f>P57</f>
        <v>0.389582289830252</v>
      </c>
      <c r="W54" s="33">
        <f>V54/$S$56</f>
        <v>0.401374135968242</v>
      </c>
    </row>
    <row r="55" spans="1:23">
      <c r="A55" s="13" t="s">
        <v>77</v>
      </c>
      <c r="B55" s="17"/>
      <c r="C55" s="17">
        <v>31.04</v>
      </c>
      <c r="D55" s="17">
        <v>23.02</v>
      </c>
      <c r="E55" s="17">
        <v>22.98</v>
      </c>
      <c r="F55" s="15">
        <f t="shared" si="154"/>
        <v>31.04</v>
      </c>
      <c r="G55" s="16">
        <f t="shared" si="155"/>
        <v>23</v>
      </c>
      <c r="H55" s="16" t="e">
        <f t="shared" si="156"/>
        <v>#DIV/0!</v>
      </c>
      <c r="I55" s="16">
        <f t="shared" si="157"/>
        <v>0.0282842712474613</v>
      </c>
      <c r="J55" s="21">
        <f t="shared" si="170"/>
        <v>8.04</v>
      </c>
      <c r="K55" s="21" t="e">
        <f t="shared" si="171"/>
        <v>#DIV/0!</v>
      </c>
      <c r="L55" s="22">
        <f t="shared" si="178"/>
        <v>8.38500000000001</v>
      </c>
      <c r="M55" s="24">
        <f t="shared" si="172"/>
        <v>-0.345000000000006</v>
      </c>
      <c r="N55" s="24" t="e">
        <f t="shared" si="173"/>
        <v>#DIV/0!</v>
      </c>
      <c r="O55" s="24" t="e">
        <f t="shared" si="174"/>
        <v>#DIV/0!</v>
      </c>
      <c r="P55" s="25">
        <f t="shared" si="175"/>
        <v>1.27015098253879</v>
      </c>
      <c r="Q55" s="25" t="e">
        <f t="shared" si="176"/>
        <v>#DIV/0!</v>
      </c>
      <c r="R55" s="25" t="e">
        <f t="shared" si="177"/>
        <v>#DIV/0!</v>
      </c>
      <c r="S55" s="33">
        <f>P55</f>
        <v>1.27015098253879</v>
      </c>
      <c r="T55" s="33">
        <f>S55/$S$56</f>
        <v>1.3085958126789</v>
      </c>
      <c r="U55" s="33"/>
      <c r="V55" s="33">
        <f>P58</f>
        <v>0.982820598545254</v>
      </c>
      <c r="W55" s="33">
        <f>V55/$S$56</f>
        <v>1.01256853519901</v>
      </c>
    </row>
    <row r="56" spans="1:23">
      <c r="A56" s="13" t="s">
        <v>78</v>
      </c>
      <c r="B56" s="17">
        <v>32.39</v>
      </c>
      <c r="C56" s="17">
        <v>31.93</v>
      </c>
      <c r="D56" s="17">
        <v>22.59</v>
      </c>
      <c r="E56" s="17">
        <v>22.58</v>
      </c>
      <c r="F56" s="15">
        <f t="shared" si="154"/>
        <v>32.16</v>
      </c>
      <c r="G56" s="16">
        <f t="shared" si="155"/>
        <v>22.585</v>
      </c>
      <c r="H56" s="16">
        <f t="shared" si="156"/>
        <v>0.325269119345812</v>
      </c>
      <c r="I56" s="16">
        <f t="shared" si="157"/>
        <v>0.00707106781186658</v>
      </c>
      <c r="J56" s="21">
        <f t="shared" si="170"/>
        <v>9.575</v>
      </c>
      <c r="K56" s="21">
        <f t="shared" si="171"/>
        <v>0.325345969699949</v>
      </c>
      <c r="L56" s="22">
        <f t="shared" si="178"/>
        <v>8.38500000000001</v>
      </c>
      <c r="M56" s="24">
        <f t="shared" si="172"/>
        <v>1.18999999999999</v>
      </c>
      <c r="N56" s="24">
        <f t="shared" si="173"/>
        <v>0.864654030300041</v>
      </c>
      <c r="O56" s="24">
        <f t="shared" si="174"/>
        <v>1.51534596969994</v>
      </c>
      <c r="P56" s="25">
        <f t="shared" si="175"/>
        <v>0.43830286065802</v>
      </c>
      <c r="Q56" s="25">
        <f t="shared" ref="Q56:Q58" si="179">POWER(2,-N56)-P56</f>
        <v>0.110875227701969</v>
      </c>
      <c r="R56" s="25">
        <f t="shared" ref="R56:R58" si="180">P56-POWER(2,-O56)</f>
        <v>0.0884902921436783</v>
      </c>
      <c r="S56" s="33">
        <f>AVERAGE(S53:S55)</f>
        <v>0.970621310440083</v>
      </c>
      <c r="T56" s="33"/>
      <c r="U56" s="33"/>
      <c r="V56" s="33"/>
      <c r="W56" s="33"/>
    </row>
    <row r="57" spans="1:23">
      <c r="A57" s="13" t="s">
        <v>78</v>
      </c>
      <c r="B57" s="17">
        <v>32.46</v>
      </c>
      <c r="C57" s="17">
        <v>32.27</v>
      </c>
      <c r="D57" s="17">
        <v>22.63</v>
      </c>
      <c r="E57" s="17">
        <v>22.61</v>
      </c>
      <c r="F57" s="15">
        <f t="shared" si="154"/>
        <v>32.365</v>
      </c>
      <c r="G57" s="16">
        <f t="shared" si="155"/>
        <v>22.62</v>
      </c>
      <c r="H57" s="16">
        <f t="shared" si="156"/>
        <v>0.134350288425442</v>
      </c>
      <c r="I57" s="16">
        <f t="shared" si="157"/>
        <v>0.0141421356237306</v>
      </c>
      <c r="J57" s="21">
        <f t="shared" si="170"/>
        <v>9.745</v>
      </c>
      <c r="K57" s="21">
        <f t="shared" si="171"/>
        <v>0.135092560861061</v>
      </c>
      <c r="L57" s="22">
        <f t="shared" si="178"/>
        <v>8.38500000000001</v>
      </c>
      <c r="M57" s="24">
        <f t="shared" si="172"/>
        <v>1.35999999999999</v>
      </c>
      <c r="N57" s="24">
        <f t="shared" si="173"/>
        <v>1.22490743913893</v>
      </c>
      <c r="O57" s="24">
        <f t="shared" si="174"/>
        <v>1.49509256086106</v>
      </c>
      <c r="P57" s="25">
        <f t="shared" si="175"/>
        <v>0.389582289830252</v>
      </c>
      <c r="Q57" s="25">
        <f t="shared" si="179"/>
        <v>0.0382426706526534</v>
      </c>
      <c r="R57" s="25">
        <f t="shared" si="180"/>
        <v>0.0348242121854416</v>
      </c>
      <c r="S57" s="33"/>
      <c r="T57" s="33"/>
      <c r="U57" s="33"/>
      <c r="V57" s="33"/>
      <c r="W57" s="33"/>
    </row>
    <row r="58" spans="1:23">
      <c r="A58" s="13" t="s">
        <v>78</v>
      </c>
      <c r="B58" s="17">
        <v>29.51</v>
      </c>
      <c r="C58" s="17">
        <v>29.09</v>
      </c>
      <c r="D58" s="17">
        <v>21.02</v>
      </c>
      <c r="E58" s="17">
        <v>20.76</v>
      </c>
      <c r="F58" s="15">
        <f t="shared" si="154"/>
        <v>29.3</v>
      </c>
      <c r="G58" s="16">
        <f t="shared" si="155"/>
        <v>20.89</v>
      </c>
      <c r="H58" s="16">
        <f t="shared" si="156"/>
        <v>0.296984848098351</v>
      </c>
      <c r="I58" s="16">
        <f t="shared" si="157"/>
        <v>0.183847763108501</v>
      </c>
      <c r="J58" s="21">
        <f t="shared" si="170"/>
        <v>8.41</v>
      </c>
      <c r="K58" s="21">
        <f t="shared" si="171"/>
        <v>0.34928498393146</v>
      </c>
      <c r="L58" s="22">
        <f t="shared" si="178"/>
        <v>8.38500000000001</v>
      </c>
      <c r="M58" s="24">
        <f t="shared" si="172"/>
        <v>0.024999999999995</v>
      </c>
      <c r="N58" s="24">
        <f t="shared" si="173"/>
        <v>-0.324284983931465</v>
      </c>
      <c r="O58" s="24">
        <f t="shared" si="174"/>
        <v>0.374284983931455</v>
      </c>
      <c r="P58" s="25">
        <f t="shared" si="175"/>
        <v>0.982820598545254</v>
      </c>
      <c r="Q58" s="25">
        <f t="shared" si="179"/>
        <v>0.269223159158807</v>
      </c>
      <c r="R58" s="25">
        <f t="shared" si="180"/>
        <v>0.21133292251056</v>
      </c>
      <c r="S58" s="33"/>
      <c r="T58" s="33"/>
      <c r="U58" s="33"/>
      <c r="V58" s="33"/>
      <c r="W58" s="33"/>
    </row>
    <row r="59" s="1" customFormat="1" spans="1:23">
      <c r="A59" s="5" t="s">
        <v>37</v>
      </c>
      <c r="B59" s="11">
        <v>2</v>
      </c>
      <c r="C59" s="11">
        <v>2</v>
      </c>
      <c r="D59" s="12">
        <v>1</v>
      </c>
      <c r="E59" s="12">
        <v>1</v>
      </c>
      <c r="F59" s="5">
        <f t="shared" si="154"/>
        <v>2</v>
      </c>
      <c r="G59" s="5">
        <f t="shared" si="155"/>
        <v>1</v>
      </c>
      <c r="H59" s="5">
        <f t="shared" si="156"/>
        <v>0</v>
      </c>
      <c r="I59" s="5">
        <f t="shared" si="157"/>
        <v>0</v>
      </c>
      <c r="J59" s="5">
        <f t="shared" ref="J59:J65" si="181">F59-G59</f>
        <v>1</v>
      </c>
      <c r="K59" s="5">
        <f t="shared" ref="K59:K65" si="182">SQRT(SUMSQ(H59:I59))</f>
        <v>0</v>
      </c>
      <c r="L59" s="19">
        <f>J59</f>
        <v>1</v>
      </c>
      <c r="M59" s="5">
        <f t="shared" ref="M59:M65" si="183">J59-L59</f>
        <v>0</v>
      </c>
      <c r="N59" s="5">
        <f t="shared" ref="N59:N65" si="184">M59-K59</f>
        <v>0</v>
      </c>
      <c r="O59" s="5">
        <f t="shared" ref="O59:O65" si="185">M59+K59</f>
        <v>0</v>
      </c>
      <c r="P59" s="28">
        <f t="shared" ref="P59:P65" si="186">POWER(2,-M59)</f>
        <v>1</v>
      </c>
      <c r="Q59" s="19">
        <f t="shared" ref="Q59:Q65" si="187">POWER(2,-N59)-P59</f>
        <v>0</v>
      </c>
      <c r="R59" s="19">
        <f t="shared" ref="R59:R65" si="188">P59-POWER(2,-O59)</f>
        <v>0</v>
      </c>
      <c r="S59" s="32"/>
      <c r="T59" s="32"/>
      <c r="U59" s="32"/>
      <c r="V59" s="32"/>
      <c r="W59" s="32"/>
    </row>
    <row r="60" spans="1:23">
      <c r="A60" s="13" t="s">
        <v>79</v>
      </c>
      <c r="B60" s="18">
        <v>33.34</v>
      </c>
      <c r="C60" s="18">
        <v>32.68</v>
      </c>
      <c r="D60" s="18">
        <v>22.44</v>
      </c>
      <c r="E60" s="18">
        <v>22.5</v>
      </c>
      <c r="F60" s="15">
        <f t="shared" si="154"/>
        <v>33.01</v>
      </c>
      <c r="G60" s="16">
        <f t="shared" si="155"/>
        <v>22.47</v>
      </c>
      <c r="H60" s="16">
        <f t="shared" si="156"/>
        <v>0.466690475583124</v>
      </c>
      <c r="I60" s="16">
        <f t="shared" si="157"/>
        <v>0.0424264068711919</v>
      </c>
      <c r="J60" s="21">
        <f t="shared" si="181"/>
        <v>10.54</v>
      </c>
      <c r="K60" s="21">
        <f t="shared" si="182"/>
        <v>0.468614980554402</v>
      </c>
      <c r="L60" s="22">
        <f t="shared" ref="L60:L65" si="189">$J$60</f>
        <v>10.54</v>
      </c>
      <c r="M60" s="16">
        <f t="shared" si="183"/>
        <v>0</v>
      </c>
      <c r="N60" s="16">
        <f t="shared" si="184"/>
        <v>-0.468614980554402</v>
      </c>
      <c r="O60" s="16">
        <f t="shared" si="185"/>
        <v>0.468614980554402</v>
      </c>
      <c r="P60" s="23">
        <f t="shared" si="186"/>
        <v>1</v>
      </c>
      <c r="Q60" s="23">
        <f t="shared" si="187"/>
        <v>0.383780370184638</v>
      </c>
      <c r="R60" s="23">
        <f t="shared" si="188"/>
        <v>0.277341967304703</v>
      </c>
      <c r="S60" s="33">
        <f>P60</f>
        <v>1</v>
      </c>
      <c r="T60" s="33">
        <f t="shared" ref="T60:T62" si="190">S60/$S$56</f>
        <v>1.03026792142715</v>
      </c>
      <c r="U60" s="33"/>
      <c r="V60" s="33">
        <f>P63</f>
        <v>1.84037530124975</v>
      </c>
      <c r="W60" s="33">
        <f t="shared" ref="W60:W62" si="191">V60/$S$56</f>
        <v>1.89607963626444</v>
      </c>
    </row>
    <row r="61" spans="1:23">
      <c r="A61" s="13" t="s">
        <v>79</v>
      </c>
      <c r="B61" s="18">
        <v>32.01</v>
      </c>
      <c r="C61" s="18">
        <v>32.9</v>
      </c>
      <c r="D61" s="18">
        <v>22.48</v>
      </c>
      <c r="E61" s="18">
        <v>22.55</v>
      </c>
      <c r="F61" s="15">
        <f t="shared" si="154"/>
        <v>32.455</v>
      </c>
      <c r="G61" s="16">
        <f t="shared" si="155"/>
        <v>22.515</v>
      </c>
      <c r="H61" s="16">
        <f t="shared" si="156"/>
        <v>0.629325035256028</v>
      </c>
      <c r="I61" s="16">
        <f t="shared" si="157"/>
        <v>0.0494974746830585</v>
      </c>
      <c r="J61" s="21">
        <f t="shared" si="181"/>
        <v>9.94</v>
      </c>
      <c r="K61" s="21">
        <f t="shared" si="182"/>
        <v>0.631268564083466</v>
      </c>
      <c r="L61" s="22">
        <f t="shared" si="189"/>
        <v>10.54</v>
      </c>
      <c r="M61" s="24">
        <f t="shared" si="183"/>
        <v>-0.600000000000001</v>
      </c>
      <c r="N61" s="24">
        <f t="shared" si="184"/>
        <v>-1.23126856408347</v>
      </c>
      <c r="O61" s="24">
        <f t="shared" si="185"/>
        <v>0.0312685640834645</v>
      </c>
      <c r="P61" s="25">
        <f t="shared" si="186"/>
        <v>1.5157165665104</v>
      </c>
      <c r="Q61" s="25">
        <f t="shared" si="187"/>
        <v>0.832016790358143</v>
      </c>
      <c r="R61" s="25">
        <f t="shared" si="188"/>
        <v>0.537157096256762</v>
      </c>
      <c r="S61" s="33">
        <f>P61</f>
        <v>1.5157165665104</v>
      </c>
      <c r="T61" s="33">
        <f t="shared" si="190"/>
        <v>1.56159415645136</v>
      </c>
      <c r="U61" s="33"/>
      <c r="V61" s="33">
        <f>P64</f>
        <v>1.67597426933589</v>
      </c>
      <c r="W61" s="33">
        <f t="shared" si="191"/>
        <v>1.72670252683408</v>
      </c>
    </row>
    <row r="62" spans="1:23">
      <c r="A62" s="13" t="s">
        <v>79</v>
      </c>
      <c r="B62" s="17">
        <v>29.63</v>
      </c>
      <c r="C62" s="17">
        <v>30.21</v>
      </c>
      <c r="D62" s="17">
        <v>20.55</v>
      </c>
      <c r="E62" s="17">
        <v>20.75</v>
      </c>
      <c r="F62" s="15">
        <f t="shared" si="154"/>
        <v>29.92</v>
      </c>
      <c r="G62" s="16">
        <f t="shared" si="155"/>
        <v>20.65</v>
      </c>
      <c r="H62" s="16">
        <f t="shared" si="156"/>
        <v>0.410121933088199</v>
      </c>
      <c r="I62" s="16">
        <f t="shared" si="157"/>
        <v>0.141421356237309</v>
      </c>
      <c r="J62" s="21">
        <f t="shared" si="181"/>
        <v>9.27</v>
      </c>
      <c r="K62" s="21">
        <f t="shared" si="182"/>
        <v>0.433820239269678</v>
      </c>
      <c r="L62" s="22">
        <f t="shared" si="189"/>
        <v>10.54</v>
      </c>
      <c r="M62" s="16">
        <f t="shared" si="183"/>
        <v>-1.27</v>
      </c>
      <c r="N62" s="16">
        <f t="shared" si="184"/>
        <v>-1.70382023926967</v>
      </c>
      <c r="O62" s="16">
        <f t="shared" si="185"/>
        <v>-0.836179760730318</v>
      </c>
      <c r="P62" s="23">
        <f t="shared" si="186"/>
        <v>2.41161565538151</v>
      </c>
      <c r="Q62" s="23">
        <f t="shared" si="187"/>
        <v>0.846008669523626</v>
      </c>
      <c r="R62" s="23">
        <f t="shared" si="188"/>
        <v>0.626299274724096</v>
      </c>
      <c r="S62" s="33">
        <f>P62</f>
        <v>2.41161565538151</v>
      </c>
      <c r="T62" s="33">
        <f t="shared" si="190"/>
        <v>2.48461024855108</v>
      </c>
      <c r="U62" s="33"/>
      <c r="V62" s="33">
        <f>P65</f>
        <v>3.01049349482213</v>
      </c>
      <c r="W62" s="33">
        <f t="shared" si="191"/>
        <v>3.10161487538035</v>
      </c>
    </row>
    <row r="63" spans="1:23">
      <c r="A63" s="13" t="s">
        <v>80</v>
      </c>
      <c r="B63" s="18">
        <v>31.24</v>
      </c>
      <c r="C63" s="18">
        <v>31.57</v>
      </c>
      <c r="D63" s="18">
        <v>21.69</v>
      </c>
      <c r="E63" s="18">
        <v>21.8</v>
      </c>
      <c r="F63" s="15">
        <f t="shared" si="154"/>
        <v>31.405</v>
      </c>
      <c r="G63" s="16">
        <f t="shared" si="155"/>
        <v>21.745</v>
      </c>
      <c r="H63" s="16">
        <f t="shared" si="156"/>
        <v>0.233345237791562</v>
      </c>
      <c r="I63" s="16">
        <f t="shared" si="157"/>
        <v>0.0777817459305198</v>
      </c>
      <c r="J63" s="21">
        <f t="shared" si="181"/>
        <v>9.66</v>
      </c>
      <c r="K63" s="21">
        <f t="shared" si="182"/>
        <v>0.245967477524978</v>
      </c>
      <c r="L63" s="22">
        <f t="shared" si="189"/>
        <v>10.54</v>
      </c>
      <c r="M63" s="24">
        <f t="shared" si="183"/>
        <v>-0.879999999999999</v>
      </c>
      <c r="N63" s="24">
        <f t="shared" si="184"/>
        <v>-1.12596747752498</v>
      </c>
      <c r="O63" s="24">
        <f t="shared" si="185"/>
        <v>-0.634032522475021</v>
      </c>
      <c r="P63" s="25">
        <f t="shared" si="186"/>
        <v>1.84037530124975</v>
      </c>
      <c r="Q63" s="25">
        <f t="shared" si="187"/>
        <v>0.342103252992995</v>
      </c>
      <c r="R63" s="25">
        <f t="shared" si="188"/>
        <v>0.28847860890159</v>
      </c>
      <c r="S63" s="33">
        <f>AVERAGE(S60:S62)</f>
        <v>1.64244407396397</v>
      </c>
      <c r="T63" s="33"/>
      <c r="U63" s="33"/>
      <c r="V63" s="33"/>
      <c r="W63" s="33"/>
    </row>
    <row r="64" spans="1:23">
      <c r="A64" s="13" t="s">
        <v>80</v>
      </c>
      <c r="B64" s="18">
        <v>31.57</v>
      </c>
      <c r="C64" s="18">
        <v>31.64</v>
      </c>
      <c r="D64" s="18">
        <v>21.74</v>
      </c>
      <c r="E64" s="18">
        <v>21.88</v>
      </c>
      <c r="F64" s="15">
        <f t="shared" si="154"/>
        <v>31.605</v>
      </c>
      <c r="G64" s="16">
        <f t="shared" si="155"/>
        <v>21.81</v>
      </c>
      <c r="H64" s="16">
        <f t="shared" si="156"/>
        <v>0.0494974746830585</v>
      </c>
      <c r="I64" s="16">
        <f t="shared" si="157"/>
        <v>0.0989949493661171</v>
      </c>
      <c r="J64" s="21">
        <f t="shared" si="181"/>
        <v>9.795</v>
      </c>
      <c r="K64" s="21">
        <f t="shared" si="182"/>
        <v>0.110679718105894</v>
      </c>
      <c r="L64" s="22">
        <f t="shared" si="189"/>
        <v>10.54</v>
      </c>
      <c r="M64" s="24">
        <f t="shared" si="183"/>
        <v>-0.744999999999997</v>
      </c>
      <c r="N64" s="24">
        <f t="shared" si="184"/>
        <v>-0.855679718105891</v>
      </c>
      <c r="O64" s="24">
        <f t="shared" si="185"/>
        <v>-0.634320281894104</v>
      </c>
      <c r="P64" s="25">
        <f t="shared" si="186"/>
        <v>1.67597426933589</v>
      </c>
      <c r="Q64" s="25">
        <f t="shared" si="187"/>
        <v>0.13363687365009</v>
      </c>
      <c r="R64" s="25">
        <f t="shared" si="188"/>
        <v>0.123768005375162</v>
      </c>
      <c r="S64" s="33"/>
      <c r="T64" s="33"/>
      <c r="U64" s="33"/>
      <c r="V64" s="33"/>
      <c r="W64" s="33"/>
    </row>
    <row r="65" spans="1:23">
      <c r="A65" s="13" t="s">
        <v>80</v>
      </c>
      <c r="B65" s="17">
        <v>29.51</v>
      </c>
      <c r="C65" s="17">
        <v>29.56</v>
      </c>
      <c r="D65" s="17">
        <v>20.55</v>
      </c>
      <c r="E65" s="17">
        <v>20.62</v>
      </c>
      <c r="F65" s="15">
        <f t="shared" si="154"/>
        <v>29.535</v>
      </c>
      <c r="G65" s="16">
        <f t="shared" si="155"/>
        <v>20.585</v>
      </c>
      <c r="H65" s="16">
        <f t="shared" si="156"/>
        <v>0.0353553390593254</v>
      </c>
      <c r="I65" s="16">
        <f t="shared" si="157"/>
        <v>0.0494974746830585</v>
      </c>
      <c r="J65" s="21">
        <f t="shared" si="181"/>
        <v>8.95</v>
      </c>
      <c r="K65" s="21">
        <f t="shared" si="182"/>
        <v>0.0608276253029812</v>
      </c>
      <c r="L65" s="22">
        <f t="shared" si="189"/>
        <v>10.54</v>
      </c>
      <c r="M65" s="16">
        <f t="shared" si="183"/>
        <v>-1.59</v>
      </c>
      <c r="N65" s="16">
        <f t="shared" si="184"/>
        <v>-1.65082762530298</v>
      </c>
      <c r="O65" s="16">
        <f t="shared" si="185"/>
        <v>-1.52917237469702</v>
      </c>
      <c r="P65" s="23">
        <f t="shared" si="186"/>
        <v>3.01049349482213</v>
      </c>
      <c r="Q65" s="23">
        <f t="shared" si="187"/>
        <v>0.129643770606142</v>
      </c>
      <c r="R65" s="23">
        <f t="shared" si="188"/>
        <v>0.124291295272652</v>
      </c>
      <c r="S65" s="33"/>
      <c r="T65" s="33"/>
      <c r="U65" s="33"/>
      <c r="V65" s="33"/>
      <c r="W65" s="33"/>
    </row>
    <row r="66" s="1" customFormat="1" spans="1:23">
      <c r="A66" s="5" t="s">
        <v>38</v>
      </c>
      <c r="B66" s="11">
        <v>2</v>
      </c>
      <c r="C66" s="11">
        <v>2</v>
      </c>
      <c r="D66" s="12">
        <v>1</v>
      </c>
      <c r="E66" s="12">
        <v>1</v>
      </c>
      <c r="F66" s="5">
        <f t="shared" si="154"/>
        <v>2</v>
      </c>
      <c r="G66" s="5">
        <f t="shared" si="155"/>
        <v>1</v>
      </c>
      <c r="H66" s="5">
        <f t="shared" si="156"/>
        <v>0</v>
      </c>
      <c r="I66" s="5">
        <f t="shared" si="157"/>
        <v>0</v>
      </c>
      <c r="J66" s="5">
        <f t="shared" ref="J66:J72" si="192">F66-G66</f>
        <v>1</v>
      </c>
      <c r="K66" s="5">
        <f t="shared" ref="K66:K72" si="193">SQRT(SUMSQ(H66:I66))</f>
        <v>0</v>
      </c>
      <c r="L66" s="19">
        <f>J66</f>
        <v>1</v>
      </c>
      <c r="M66" s="5">
        <f t="shared" ref="M66:M72" si="194">J66-L66</f>
        <v>0</v>
      </c>
      <c r="N66" s="5">
        <f t="shared" ref="N66:N72" si="195">M66-K66</f>
        <v>0</v>
      </c>
      <c r="O66" s="5">
        <f t="shared" ref="O66:O72" si="196">M66+K66</f>
        <v>0</v>
      </c>
      <c r="P66" s="19">
        <f t="shared" ref="P66:P72" si="197">POWER(2,-M66)</f>
        <v>1</v>
      </c>
      <c r="Q66" s="19">
        <f t="shared" ref="Q66:Q72" si="198">POWER(2,-N66)-P66</f>
        <v>0</v>
      </c>
      <c r="R66" s="19">
        <f t="shared" ref="R66:R72" si="199">P66-POWER(2,-O66)</f>
        <v>0</v>
      </c>
      <c r="S66" s="32"/>
      <c r="T66" s="32"/>
      <c r="U66" s="32"/>
      <c r="V66" s="32"/>
      <c r="W66" s="32"/>
    </row>
    <row r="67" customFormat="1" spans="1:23">
      <c r="A67" s="13" t="s">
        <v>79</v>
      </c>
      <c r="B67" s="17">
        <v>31.43</v>
      </c>
      <c r="C67" s="17">
        <v>31.19</v>
      </c>
      <c r="D67" s="18">
        <v>22.44</v>
      </c>
      <c r="E67" s="18">
        <v>22.48</v>
      </c>
      <c r="F67" s="15">
        <f t="shared" ref="F67:F72" si="200">AVERAGE(B67:C67)</f>
        <v>31.31</v>
      </c>
      <c r="G67" s="16">
        <f t="shared" ref="G67:G72" si="201">AVERAGE(D67:E67)</f>
        <v>22.46</v>
      </c>
      <c r="H67" s="16">
        <f t="shared" ref="H67:H73" si="202">STDEV(B67:C67)</f>
        <v>0.16970562748477</v>
      </c>
      <c r="I67" s="16">
        <f t="shared" ref="I67:I73" si="203">STDEV(D67:E67)</f>
        <v>0.0282842712474613</v>
      </c>
      <c r="J67" s="21">
        <f t="shared" si="192"/>
        <v>8.85</v>
      </c>
      <c r="K67" s="21">
        <f t="shared" si="193"/>
        <v>0.172046505340851</v>
      </c>
      <c r="L67" s="22">
        <f t="shared" ref="L67:L72" si="204">$J$67</f>
        <v>8.85</v>
      </c>
      <c r="M67" s="16">
        <f t="shared" si="194"/>
        <v>0</v>
      </c>
      <c r="N67" s="16">
        <f t="shared" si="195"/>
        <v>-0.172046505340851</v>
      </c>
      <c r="O67" s="16">
        <f t="shared" si="196"/>
        <v>0.172046505340851</v>
      </c>
      <c r="P67" s="23">
        <f t="shared" si="197"/>
        <v>1</v>
      </c>
      <c r="Q67" s="23">
        <f t="shared" si="198"/>
        <v>0.126655545705153</v>
      </c>
      <c r="R67" s="23">
        <f t="shared" si="199"/>
        <v>0.112417274461541</v>
      </c>
      <c r="S67" s="33">
        <f>P67</f>
        <v>1</v>
      </c>
      <c r="T67" s="33">
        <f t="shared" ref="T67:T69" si="205">S67/$S$56</f>
        <v>1.03026792142715</v>
      </c>
      <c r="U67" s="33"/>
      <c r="V67" s="33">
        <f>P70</f>
        <v>0.46490247130658</v>
      </c>
      <c r="W67" s="33">
        <f t="shared" ref="W67:W69" si="206">V67/$S$56</f>
        <v>0.478974102779375</v>
      </c>
    </row>
    <row r="68" customFormat="1" spans="1:23">
      <c r="A68" s="13" t="s">
        <v>79</v>
      </c>
      <c r="B68" s="17">
        <v>31.48</v>
      </c>
      <c r="C68" s="17">
        <v>30.85</v>
      </c>
      <c r="D68" s="18">
        <v>22.5</v>
      </c>
      <c r="E68" s="18">
        <v>22.55</v>
      </c>
      <c r="F68" s="15">
        <f t="shared" si="200"/>
        <v>31.165</v>
      </c>
      <c r="G68" s="16">
        <f t="shared" si="201"/>
        <v>22.525</v>
      </c>
      <c r="H68" s="16">
        <f t="shared" si="202"/>
        <v>0.445477272147524</v>
      </c>
      <c r="I68" s="16">
        <f t="shared" si="203"/>
        <v>0.0353553390593279</v>
      </c>
      <c r="J68" s="21">
        <f t="shared" si="192"/>
        <v>8.64</v>
      </c>
      <c r="K68" s="21">
        <f t="shared" si="193"/>
        <v>0.446878059430086</v>
      </c>
      <c r="L68" s="22">
        <f t="shared" si="204"/>
        <v>8.85</v>
      </c>
      <c r="M68" s="16">
        <f t="shared" si="194"/>
        <v>-0.209999999999997</v>
      </c>
      <c r="N68" s="16">
        <f t="shared" si="195"/>
        <v>-0.656878059430083</v>
      </c>
      <c r="O68" s="16">
        <f t="shared" si="196"/>
        <v>0.236878059430089</v>
      </c>
      <c r="P68" s="23">
        <f t="shared" si="197"/>
        <v>1.15668818390529</v>
      </c>
      <c r="Q68" s="23">
        <f t="shared" si="198"/>
        <v>0.419978894318607</v>
      </c>
      <c r="R68" s="23">
        <f t="shared" si="199"/>
        <v>0.308108560936766</v>
      </c>
      <c r="S68" s="33">
        <f>P68</f>
        <v>1.15668818390529</v>
      </c>
      <c r="T68" s="33">
        <f t="shared" si="205"/>
        <v>1.19169873097144</v>
      </c>
      <c r="U68" s="33"/>
      <c r="V68" s="33">
        <f>P71</f>
        <v>0.523042469896264</v>
      </c>
      <c r="W68" s="33">
        <f t="shared" si="206"/>
        <v>0.538873878278146</v>
      </c>
    </row>
    <row r="69" customFormat="1" spans="1:23">
      <c r="A69" s="13" t="s">
        <v>79</v>
      </c>
      <c r="B69" s="17">
        <v>30.81</v>
      </c>
      <c r="C69" s="17">
        <v>30.07</v>
      </c>
      <c r="D69" s="17">
        <v>20.55</v>
      </c>
      <c r="E69" s="17">
        <v>20.75</v>
      </c>
      <c r="F69" s="15">
        <f t="shared" si="200"/>
        <v>30.44</v>
      </c>
      <c r="G69" s="16">
        <f t="shared" si="201"/>
        <v>20.65</v>
      </c>
      <c r="H69" s="16">
        <f t="shared" si="202"/>
        <v>0.523259018078044</v>
      </c>
      <c r="I69" s="16">
        <f t="shared" si="203"/>
        <v>0.141421356237309</v>
      </c>
      <c r="J69" s="21">
        <f t="shared" si="192"/>
        <v>9.79</v>
      </c>
      <c r="K69" s="21">
        <f t="shared" si="193"/>
        <v>0.542033209314705</v>
      </c>
      <c r="L69" s="22">
        <f t="shared" si="204"/>
        <v>8.85</v>
      </c>
      <c r="M69" s="16">
        <f t="shared" si="194"/>
        <v>0.940000000000005</v>
      </c>
      <c r="N69" s="16">
        <f t="shared" si="195"/>
        <v>0.3979667906853</v>
      </c>
      <c r="O69" s="16">
        <f t="shared" si="196"/>
        <v>1.48203320931471</v>
      </c>
      <c r="P69" s="23">
        <f t="shared" si="197"/>
        <v>0.521232880420559</v>
      </c>
      <c r="Q69" s="23">
        <f t="shared" si="198"/>
        <v>0.237694215564854</v>
      </c>
      <c r="R69" s="23">
        <f t="shared" si="199"/>
        <v>0.163248935627086</v>
      </c>
      <c r="S69" s="33">
        <f>P69</f>
        <v>0.521232880420559</v>
      </c>
      <c r="T69" s="33">
        <f t="shared" si="205"/>
        <v>0.537009516290375</v>
      </c>
      <c r="U69" s="33"/>
      <c r="V69" s="33">
        <f>P72</f>
        <v>0.0810524721656879</v>
      </c>
      <c r="W69" s="33">
        <f t="shared" si="206"/>
        <v>0.0835057620246751</v>
      </c>
    </row>
    <row r="70" customFormat="1" spans="1:23">
      <c r="A70" s="13" t="s">
        <v>80</v>
      </c>
      <c r="B70" s="17">
        <v>31.56</v>
      </c>
      <c r="C70" s="17">
        <v>31.78</v>
      </c>
      <c r="D70" s="18">
        <v>21.69</v>
      </c>
      <c r="E70" s="18">
        <v>21.74</v>
      </c>
      <c r="F70" s="15">
        <f t="shared" si="200"/>
        <v>31.67</v>
      </c>
      <c r="G70" s="16">
        <f t="shared" si="201"/>
        <v>21.715</v>
      </c>
      <c r="H70" s="16">
        <f t="shared" si="202"/>
        <v>0.155563491861042</v>
      </c>
      <c r="I70" s="16">
        <f t="shared" si="203"/>
        <v>0.0353553390593254</v>
      </c>
      <c r="J70" s="21">
        <f t="shared" si="192"/>
        <v>9.955</v>
      </c>
      <c r="K70" s="21">
        <f t="shared" si="193"/>
        <v>0.159530561335439</v>
      </c>
      <c r="L70" s="22">
        <f t="shared" si="204"/>
        <v>8.85</v>
      </c>
      <c r="M70" s="16">
        <f t="shared" si="194"/>
        <v>1.105</v>
      </c>
      <c r="N70" s="16">
        <f t="shared" si="195"/>
        <v>0.945469438664565</v>
      </c>
      <c r="O70" s="16">
        <f t="shared" si="196"/>
        <v>1.26453056133544</v>
      </c>
      <c r="P70" s="23">
        <f t="shared" si="197"/>
        <v>0.46490247130658</v>
      </c>
      <c r="Q70" s="23">
        <f t="shared" si="198"/>
        <v>0.0543580906106436</v>
      </c>
      <c r="R70" s="23">
        <f t="shared" si="199"/>
        <v>0.0486676873111418</v>
      </c>
      <c r="S70" s="33">
        <f>AVERAGE(S67:S69)</f>
        <v>0.892640354775281</v>
      </c>
      <c r="T70" s="33"/>
      <c r="U70" s="33"/>
      <c r="V70" s="33"/>
      <c r="W70" s="33"/>
    </row>
    <row r="71" customFormat="1" spans="1:23">
      <c r="A71" s="13" t="s">
        <v>80</v>
      </c>
      <c r="B71" s="17">
        <v>31.8</v>
      </c>
      <c r="C71" s="17">
        <v>31.45</v>
      </c>
      <c r="D71" s="18">
        <v>21.8</v>
      </c>
      <c r="E71" s="18">
        <v>21.88</v>
      </c>
      <c r="F71" s="15">
        <f t="shared" si="200"/>
        <v>31.625</v>
      </c>
      <c r="G71" s="16">
        <f t="shared" si="201"/>
        <v>21.84</v>
      </c>
      <c r="H71" s="16">
        <f t="shared" si="202"/>
        <v>0.247487373415293</v>
      </c>
      <c r="I71" s="16">
        <f t="shared" si="203"/>
        <v>0.0565685424949226</v>
      </c>
      <c r="J71" s="21">
        <f t="shared" si="192"/>
        <v>9.785</v>
      </c>
      <c r="K71" s="21">
        <f t="shared" si="193"/>
        <v>0.253870045495723</v>
      </c>
      <c r="L71" s="22">
        <f t="shared" si="204"/>
        <v>8.85</v>
      </c>
      <c r="M71" s="16">
        <f t="shared" si="194"/>
        <v>0.935000000000002</v>
      </c>
      <c r="N71" s="16">
        <f t="shared" si="195"/>
        <v>0.681129954504279</v>
      </c>
      <c r="O71" s="16">
        <f t="shared" si="196"/>
        <v>1.18887004549573</v>
      </c>
      <c r="P71" s="23">
        <f t="shared" si="197"/>
        <v>0.523042469896264</v>
      </c>
      <c r="Q71" s="23">
        <f t="shared" si="198"/>
        <v>0.100634134239855</v>
      </c>
      <c r="R71" s="23">
        <f t="shared" si="199"/>
        <v>0.084396185105571</v>
      </c>
      <c r="S71" s="33"/>
      <c r="T71" s="33"/>
      <c r="U71" s="33"/>
      <c r="V71" s="33"/>
      <c r="W71" s="33"/>
    </row>
    <row r="72" customFormat="1" spans="1:23">
      <c r="A72" s="13" t="s">
        <v>80</v>
      </c>
      <c r="B72" s="17">
        <v>32.69</v>
      </c>
      <c r="C72" s="17">
        <v>33.43</v>
      </c>
      <c r="D72" s="17">
        <v>20.55</v>
      </c>
      <c r="E72" s="17">
        <v>20.62</v>
      </c>
      <c r="F72" s="15">
        <f t="shared" si="200"/>
        <v>33.06</v>
      </c>
      <c r="G72" s="16">
        <f t="shared" si="201"/>
        <v>20.585</v>
      </c>
      <c r="H72" s="16">
        <f t="shared" si="202"/>
        <v>0.523259018078047</v>
      </c>
      <c r="I72" s="16">
        <f t="shared" si="203"/>
        <v>0.0494974746830585</v>
      </c>
      <c r="J72" s="21">
        <f t="shared" si="192"/>
        <v>12.475</v>
      </c>
      <c r="K72" s="21">
        <f t="shared" si="193"/>
        <v>0.525594901040717</v>
      </c>
      <c r="L72" s="22">
        <f t="shared" si="204"/>
        <v>8.85</v>
      </c>
      <c r="M72" s="16">
        <f t="shared" si="194"/>
        <v>3.625</v>
      </c>
      <c r="N72" s="16">
        <f t="shared" si="195"/>
        <v>3.09940509895929</v>
      </c>
      <c r="O72" s="16">
        <f t="shared" si="196"/>
        <v>4.15059490104072</v>
      </c>
      <c r="P72" s="23">
        <f t="shared" si="197"/>
        <v>0.0810524721656879</v>
      </c>
      <c r="Q72" s="23">
        <f t="shared" si="198"/>
        <v>0.035624754176674</v>
      </c>
      <c r="R72" s="23">
        <f t="shared" si="199"/>
        <v>0.0247475406026685</v>
      </c>
      <c r="S72" s="33"/>
      <c r="T72" s="33"/>
      <c r="U72" s="33"/>
      <c r="V72" s="33"/>
      <c r="W72" s="33"/>
    </row>
    <row r="73" s="1" customFormat="1" spans="1:23">
      <c r="A73" s="5" t="s">
        <v>39</v>
      </c>
      <c r="B73" s="11">
        <v>2</v>
      </c>
      <c r="C73" s="11">
        <v>2</v>
      </c>
      <c r="D73" s="12">
        <v>1</v>
      </c>
      <c r="E73" s="12">
        <v>1</v>
      </c>
      <c r="F73" s="5">
        <f t="shared" ref="F73:F83" si="207">AVERAGE(B73:C73)</f>
        <v>2</v>
      </c>
      <c r="G73" s="5">
        <f t="shared" ref="G73:G79" si="208">AVERAGE(D73:E73)</f>
        <v>1</v>
      </c>
      <c r="H73" s="5">
        <f t="shared" ref="H73:H79" si="209">STDEV(B73:C73)</f>
        <v>0</v>
      </c>
      <c r="I73" s="5">
        <f t="shared" ref="I73:I79" si="210">STDEV(D73:E73)</f>
        <v>0</v>
      </c>
      <c r="J73" s="5">
        <f t="shared" ref="J73:J79" si="211">F73-G73</f>
        <v>1</v>
      </c>
      <c r="K73" s="5">
        <f t="shared" ref="K73:K79" si="212">SQRT(SUMSQ(H73:I73))</f>
        <v>0</v>
      </c>
      <c r="L73" s="19">
        <f>J73</f>
        <v>1</v>
      </c>
      <c r="M73" s="5">
        <f t="shared" ref="M73:M79" si="213">J73-L73</f>
        <v>0</v>
      </c>
      <c r="N73" s="5">
        <f t="shared" ref="N73:N79" si="214">M73-K73</f>
        <v>0</v>
      </c>
      <c r="O73" s="5">
        <f t="shared" ref="O73:O79" si="215">M73+K73</f>
        <v>0</v>
      </c>
      <c r="P73" s="19">
        <f t="shared" ref="P73:P79" si="216">POWER(2,-M73)</f>
        <v>1</v>
      </c>
      <c r="Q73" s="19">
        <f t="shared" ref="Q73:Q79" si="217">POWER(2,-N73)-P73</f>
        <v>0</v>
      </c>
      <c r="R73" s="19">
        <f t="shared" ref="R73:R79" si="218">P73-POWER(2,-O73)</f>
        <v>0</v>
      </c>
      <c r="S73" s="32"/>
      <c r="T73" s="32"/>
      <c r="U73" s="32"/>
      <c r="V73" s="32"/>
      <c r="W73" s="32"/>
    </row>
    <row r="74" customFormat="1" spans="1:23">
      <c r="A74" s="13" t="s">
        <v>79</v>
      </c>
      <c r="B74" s="18">
        <v>35</v>
      </c>
      <c r="C74" s="18">
        <v>35</v>
      </c>
      <c r="D74" s="18">
        <v>22.44</v>
      </c>
      <c r="E74" s="18">
        <v>22.48</v>
      </c>
      <c r="F74" s="15">
        <f t="shared" si="207"/>
        <v>35</v>
      </c>
      <c r="G74" s="16">
        <f t="shared" si="208"/>
        <v>22.46</v>
      </c>
      <c r="H74" s="16">
        <f t="shared" si="209"/>
        <v>0</v>
      </c>
      <c r="I74" s="16">
        <f t="shared" si="210"/>
        <v>0.0282842712474613</v>
      </c>
      <c r="J74" s="21">
        <f t="shared" si="211"/>
        <v>12.54</v>
      </c>
      <c r="K74" s="21">
        <f t="shared" si="212"/>
        <v>0.0282842712474613</v>
      </c>
      <c r="L74" s="22">
        <f t="shared" ref="L74:L79" si="219">$J$74</f>
        <v>12.54</v>
      </c>
      <c r="M74" s="16">
        <f t="shared" si="213"/>
        <v>0</v>
      </c>
      <c r="N74" s="16">
        <f t="shared" si="214"/>
        <v>-0.0282842712474613</v>
      </c>
      <c r="O74" s="16">
        <f t="shared" si="215"/>
        <v>0.0282842712474613</v>
      </c>
      <c r="P74" s="23">
        <f t="shared" si="216"/>
        <v>1</v>
      </c>
      <c r="Q74" s="23">
        <f t="shared" si="217"/>
        <v>0.0197986061693678</v>
      </c>
      <c r="R74" s="23">
        <f t="shared" si="218"/>
        <v>0.0194142314468702</v>
      </c>
      <c r="S74" s="33">
        <f>P74</f>
        <v>1</v>
      </c>
      <c r="T74" s="33">
        <f t="shared" ref="T74:T76" si="220">S74/$S$56</f>
        <v>1.03026792142715</v>
      </c>
      <c r="U74" s="33"/>
      <c r="V74" s="33">
        <f>P77</f>
        <v>3.55537072466628</v>
      </c>
      <c r="W74" s="33">
        <f t="shared" ref="W74:W76" si="221">V74/$S$56</f>
        <v>3.66298440640487</v>
      </c>
    </row>
    <row r="75" customFormat="1" spans="1:23">
      <c r="A75" s="13" t="s">
        <v>79</v>
      </c>
      <c r="B75" s="18">
        <v>34</v>
      </c>
      <c r="C75" s="18">
        <v>35</v>
      </c>
      <c r="D75" s="18">
        <v>22.5</v>
      </c>
      <c r="E75" s="18">
        <v>22.55</v>
      </c>
      <c r="F75" s="15">
        <f t="shared" si="207"/>
        <v>34.5</v>
      </c>
      <c r="G75" s="16">
        <f t="shared" si="208"/>
        <v>22.525</v>
      </c>
      <c r="H75" s="16">
        <f t="shared" si="209"/>
        <v>0.707106781186548</v>
      </c>
      <c r="I75" s="16">
        <f t="shared" si="210"/>
        <v>0.0353553390593279</v>
      </c>
      <c r="J75" s="21">
        <f t="shared" si="211"/>
        <v>11.975</v>
      </c>
      <c r="K75" s="21">
        <f t="shared" si="212"/>
        <v>0.707990112925315</v>
      </c>
      <c r="L75" s="22">
        <f t="shared" si="219"/>
        <v>12.54</v>
      </c>
      <c r="M75" s="16">
        <f t="shared" si="213"/>
        <v>-0.564999999999998</v>
      </c>
      <c r="N75" s="16">
        <f t="shared" si="214"/>
        <v>-1.27299011292531</v>
      </c>
      <c r="O75" s="16">
        <f t="shared" si="215"/>
        <v>0.142990112925317</v>
      </c>
      <c r="P75" s="23">
        <f t="shared" si="216"/>
        <v>1.47938750924884</v>
      </c>
      <c r="Q75" s="23">
        <f t="shared" si="217"/>
        <v>0.937231615905081</v>
      </c>
      <c r="R75" s="23">
        <f t="shared" si="218"/>
        <v>0.573747319720798</v>
      </c>
      <c r="S75" s="33">
        <f>P75</f>
        <v>1.47938750924884</v>
      </c>
      <c r="T75" s="33">
        <f t="shared" si="220"/>
        <v>1.52416549413908</v>
      </c>
      <c r="U75" s="33"/>
      <c r="V75" s="33">
        <f>P78</f>
        <v>2.90794503464061</v>
      </c>
      <c r="W75" s="33">
        <f t="shared" si="221"/>
        <v>2.99596248646358</v>
      </c>
    </row>
    <row r="76" customFormat="1" spans="1:23">
      <c r="A76" s="13" t="s">
        <v>79</v>
      </c>
      <c r="B76" s="17">
        <v>31.73</v>
      </c>
      <c r="C76" s="17">
        <v>31.32</v>
      </c>
      <c r="D76" s="17">
        <v>20.55</v>
      </c>
      <c r="E76" s="17">
        <v>20.75</v>
      </c>
      <c r="F76" s="15">
        <f t="shared" si="207"/>
        <v>31.525</v>
      </c>
      <c r="G76" s="16">
        <f t="shared" si="208"/>
        <v>20.65</v>
      </c>
      <c r="H76" s="16">
        <f t="shared" si="209"/>
        <v>0.289913780286485</v>
      </c>
      <c r="I76" s="16">
        <f t="shared" si="210"/>
        <v>0.141421356237309</v>
      </c>
      <c r="J76" s="21">
        <f t="shared" si="211"/>
        <v>10.875</v>
      </c>
      <c r="K76" s="21">
        <f t="shared" si="212"/>
        <v>0.322567822325786</v>
      </c>
      <c r="L76" s="22">
        <f t="shared" si="219"/>
        <v>12.54</v>
      </c>
      <c r="M76" s="16">
        <f t="shared" si="213"/>
        <v>-1.665</v>
      </c>
      <c r="N76" s="16">
        <f t="shared" si="214"/>
        <v>-1.98756782232579</v>
      </c>
      <c r="O76" s="16">
        <f t="shared" si="215"/>
        <v>-1.34243217767421</v>
      </c>
      <c r="P76" s="23">
        <f t="shared" si="216"/>
        <v>3.17113654644114</v>
      </c>
      <c r="Q76" s="23">
        <f t="shared" si="217"/>
        <v>0.794542228972979</v>
      </c>
      <c r="R76" s="23">
        <f t="shared" si="218"/>
        <v>0.635351989578103</v>
      </c>
      <c r="S76" s="33">
        <f>P76</f>
        <v>3.17113654644114</v>
      </c>
      <c r="T76" s="33">
        <f t="shared" si="220"/>
        <v>3.26712025826358</v>
      </c>
      <c r="U76" s="33"/>
      <c r="V76" s="33">
        <f>P79</f>
        <v>1.72309231942403</v>
      </c>
      <c r="W76" s="33">
        <f t="shared" si="221"/>
        <v>1.77524674236008</v>
      </c>
    </row>
    <row r="77" customFormat="1" spans="1:23">
      <c r="A77" s="13" t="s">
        <v>80</v>
      </c>
      <c r="B77" s="18">
        <v>31.52</v>
      </c>
      <c r="C77" s="18">
        <v>33.33</v>
      </c>
      <c r="D77" s="18">
        <v>21.69</v>
      </c>
      <c r="E77" s="18">
        <v>21.74</v>
      </c>
      <c r="F77" s="15">
        <f t="shared" si="207"/>
        <v>32.425</v>
      </c>
      <c r="G77" s="16">
        <f t="shared" si="208"/>
        <v>21.715</v>
      </c>
      <c r="H77" s="16">
        <f t="shared" si="209"/>
        <v>1.27986327394765</v>
      </c>
      <c r="I77" s="16">
        <f t="shared" si="210"/>
        <v>0.0353553390593254</v>
      </c>
      <c r="J77" s="21">
        <f t="shared" si="211"/>
        <v>10.71</v>
      </c>
      <c r="K77" s="21">
        <f t="shared" si="212"/>
        <v>1.28035151423349</v>
      </c>
      <c r="L77" s="22">
        <f t="shared" si="219"/>
        <v>12.54</v>
      </c>
      <c r="M77" s="16">
        <f t="shared" si="213"/>
        <v>-1.83</v>
      </c>
      <c r="N77" s="16">
        <f t="shared" si="214"/>
        <v>-3.11035151423349</v>
      </c>
      <c r="O77" s="16">
        <f t="shared" si="215"/>
        <v>-0.549648485766509</v>
      </c>
      <c r="P77" s="23">
        <f t="shared" si="216"/>
        <v>3.55537072466628</v>
      </c>
      <c r="Q77" s="23">
        <f t="shared" si="217"/>
        <v>5.0805590648419</v>
      </c>
      <c r="R77" s="23">
        <f t="shared" si="218"/>
        <v>2.09164171135596</v>
      </c>
      <c r="S77" s="33">
        <f>AVERAGE(S74:S76)</f>
        <v>1.88350801856332</v>
      </c>
      <c r="T77" s="33"/>
      <c r="U77" s="33"/>
      <c r="V77" s="33"/>
      <c r="W77" s="33"/>
    </row>
    <row r="78" customFormat="1" spans="1:23">
      <c r="A78" s="13" t="s">
        <v>80</v>
      </c>
      <c r="B78" s="18">
        <v>32.84</v>
      </c>
      <c r="C78" s="18">
        <v>32.84</v>
      </c>
      <c r="D78" s="18">
        <v>21.8</v>
      </c>
      <c r="E78" s="18">
        <v>21.88</v>
      </c>
      <c r="F78" s="15">
        <f t="shared" si="207"/>
        <v>32.84</v>
      </c>
      <c r="G78" s="16">
        <f t="shared" si="208"/>
        <v>21.84</v>
      </c>
      <c r="H78" s="16">
        <f t="shared" si="209"/>
        <v>0</v>
      </c>
      <c r="I78" s="16">
        <f t="shared" si="210"/>
        <v>0.0565685424949226</v>
      </c>
      <c r="J78" s="21">
        <f t="shared" si="211"/>
        <v>11</v>
      </c>
      <c r="K78" s="21">
        <f t="shared" si="212"/>
        <v>0.0565685424949226</v>
      </c>
      <c r="L78" s="22">
        <f t="shared" si="219"/>
        <v>12.54</v>
      </c>
      <c r="M78" s="16">
        <f t="shared" si="213"/>
        <v>-1.54</v>
      </c>
      <c r="N78" s="16">
        <f t="shared" si="214"/>
        <v>-1.59656854249492</v>
      </c>
      <c r="O78" s="16">
        <f t="shared" si="215"/>
        <v>-1.48343145750507</v>
      </c>
      <c r="P78" s="23">
        <f t="shared" si="216"/>
        <v>2.90794503464061</v>
      </c>
      <c r="Q78" s="23">
        <f t="shared" si="217"/>
        <v>0.116286387277023</v>
      </c>
      <c r="R78" s="23">
        <f t="shared" si="218"/>
        <v>0.111814995382892</v>
      </c>
      <c r="S78" s="33"/>
      <c r="T78" s="33"/>
      <c r="U78" s="33"/>
      <c r="V78" s="33"/>
      <c r="W78" s="33"/>
    </row>
    <row r="79" customFormat="1" spans="1:23">
      <c r="A79" s="13" t="s">
        <v>80</v>
      </c>
      <c r="B79" s="17">
        <v>32.21</v>
      </c>
      <c r="C79" s="17">
        <v>32.47</v>
      </c>
      <c r="D79" s="17">
        <v>20.55</v>
      </c>
      <c r="E79" s="17">
        <v>20.62</v>
      </c>
      <c r="F79" s="15">
        <f t="shared" si="207"/>
        <v>32.34</v>
      </c>
      <c r="G79" s="16">
        <f t="shared" si="208"/>
        <v>20.585</v>
      </c>
      <c r="H79" s="16">
        <f t="shared" si="209"/>
        <v>0.183847763108501</v>
      </c>
      <c r="I79" s="16">
        <f t="shared" si="210"/>
        <v>0.0494974746830585</v>
      </c>
      <c r="J79" s="21">
        <f t="shared" si="211"/>
        <v>11.755</v>
      </c>
      <c r="K79" s="21">
        <f t="shared" si="212"/>
        <v>0.190394327646596</v>
      </c>
      <c r="L79" s="22">
        <f t="shared" si="219"/>
        <v>12.54</v>
      </c>
      <c r="M79" s="16">
        <f t="shared" si="213"/>
        <v>-0.784999999999997</v>
      </c>
      <c r="N79" s="16">
        <f t="shared" si="214"/>
        <v>-0.975394327646593</v>
      </c>
      <c r="O79" s="16">
        <f t="shared" si="215"/>
        <v>-0.5946056723534</v>
      </c>
      <c r="P79" s="23">
        <f t="shared" si="216"/>
        <v>1.72309231942403</v>
      </c>
      <c r="Q79" s="23">
        <f t="shared" si="217"/>
        <v>0.243086214098499</v>
      </c>
      <c r="R79" s="23">
        <f t="shared" si="218"/>
        <v>0.213032530530468</v>
      </c>
      <c r="S79" s="33"/>
      <c r="T79" s="33"/>
      <c r="U79" s="33"/>
      <c r="V79" s="33"/>
      <c r="W79" s="33"/>
    </row>
  </sheetData>
  <mergeCells count="9">
    <mergeCell ref="B1:E1"/>
    <mergeCell ref="F1:G1"/>
    <mergeCell ref="H1:I1"/>
    <mergeCell ref="J1:K1"/>
    <mergeCell ref="N1:O1"/>
    <mergeCell ref="P1:R1"/>
    <mergeCell ref="S1:W1"/>
    <mergeCell ref="B2:C2"/>
    <mergeCell ref="D2:E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Ct</vt:lpstr>
      <vt:lpstr>Calculation of relative express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SARK</dc:creator>
  <cp:lastModifiedBy>千</cp:lastModifiedBy>
  <dcterms:created xsi:type="dcterms:W3CDTF">2023-10-15T08:16:00Z</dcterms:created>
  <dcterms:modified xsi:type="dcterms:W3CDTF">2024-07-17T06:08:05Z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29C036BCF5AF4380B2892C6652336AF7_11</vt:lpwstr>
  </property>
  <property fmtid="{D5CDD505-2E9C-101B-9397-08002B2CF9AE}" pid="3" name="KSOProductBuildVer">
    <vt:lpwstr>2052-12.1.0.16417</vt:lpwstr>
  </property>
</Properties>
</file>