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91"/>
  </bookViews>
  <sheets>
    <sheet name="Sheet1" sheetId="1" r:id="rId1"/>
    <sheet name="Sheet5" sheetId="6" r:id="rId2"/>
    <sheet name="Sheet4" sheetId="5" r:id="rId3"/>
    <sheet name="Sheet3" sheetId="3" r:id="rId4"/>
    <sheet name="Sheet2" sheetId="4" r:id="rId5"/>
  </sheets>
  <definedNames>
    <definedName name="_xlnm._FilterDatabase" localSheetId="0" hidden="1">Sheet1!$A$1:$BR$111</definedName>
    <definedName name="_xlnm._FilterDatabase" localSheetId="1" hidden="1">Sheet5!$A$1:$H$107</definedName>
    <definedName name="_xlnm._FilterDatabase" localSheetId="4" hidden="1">Sheet2!$A$1:$C$70</definedName>
    <definedName name="_xlnm._FilterDatabase" localSheetId="2" hidden="1">Sheet4!$P$1:$Q$105</definedName>
    <definedName name="_xlchart.v1.0" hidden="1">Sheet2!$G$76</definedName>
    <definedName name="_xlchart.v1.1" hidden="1">Sheet2!$G$77:$G$127</definedName>
    <definedName name="_xlchart.v1.2" hidden="1">Sheet2!$H$76</definedName>
    <definedName name="_xlchart.v1.3" hidden="1">Sheet2!$H$77:$H$127</definedName>
    <definedName name="_xlchart.v1.4" hidden="1">Sheet2!$I$76</definedName>
    <definedName name="_xlchart.v1.5" hidden="1">Sheet2!$I$77:$I$127</definedName>
    <definedName name="_xlchart.v1.6" hidden="1">Sheet2!$O$101</definedName>
    <definedName name="_xlchart.v1.7" hidden="1">Sheet2!$O$102:$O$107</definedName>
    <definedName name="_xlchart.v1.8" hidden="1">Sheet2!$P$101</definedName>
    <definedName name="_xlchart.v1.9" hidden="1">Sheet2!$P$102:$P$117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<sst xmlns="http://schemas.openxmlformats.org/spreadsheetml/2006/main" count="1891" uniqueCount="472">
  <si>
    <t>No.</t>
  </si>
  <si>
    <t>ID</t>
  </si>
  <si>
    <t>Admission</t>
  </si>
  <si>
    <t>Discharge</t>
  </si>
  <si>
    <t>Hospital stay(D)</t>
  </si>
  <si>
    <t>Follow-up(m)</t>
  </si>
  <si>
    <t>Symptom duration(y)</t>
  </si>
  <si>
    <t>Age</t>
  </si>
  <si>
    <t>Gender</t>
  </si>
  <si>
    <t>PBV</t>
  </si>
  <si>
    <t>Weight</t>
  </si>
  <si>
    <t>Height</t>
  </si>
  <si>
    <t>BMI</t>
  </si>
  <si>
    <t>Diagnosis</t>
  </si>
  <si>
    <t>Surgical method</t>
  </si>
  <si>
    <t>Surgical segments</t>
  </si>
  <si>
    <t>surgical level</t>
  </si>
  <si>
    <t>Surgical time(min)</t>
  </si>
  <si>
    <t xml:space="preserve">Pos-immoblization time(d) </t>
  </si>
  <si>
    <t>Duration of drainage(d)</t>
  </si>
  <si>
    <t>intra-BL(ml)</t>
  </si>
  <si>
    <t>Pos-BL(ml)</t>
  </si>
  <si>
    <t>TBL</t>
  </si>
  <si>
    <t>HBL</t>
  </si>
  <si>
    <t>Pre-JOA</t>
  </si>
  <si>
    <t>Pos-JOA(1y)</t>
  </si>
  <si>
    <t>Improvement rate(%)-1y</t>
  </si>
  <si>
    <t>Pre-ODI-Back(%)</t>
  </si>
  <si>
    <t>Pos-ODI-Back-1m</t>
  </si>
  <si>
    <t>Pos-ODI-Back-3m</t>
  </si>
  <si>
    <t>Pos-ODI-Back-1y</t>
  </si>
  <si>
    <t>Pre-ODI-Leg</t>
  </si>
  <si>
    <t>Pos-ODI-leg-1m</t>
  </si>
  <si>
    <t>Pos-ODI-leg-3m</t>
  </si>
  <si>
    <t>Pos-ODI-leg-1y</t>
  </si>
  <si>
    <t>Pre-VAS-Back</t>
  </si>
  <si>
    <t>Pos-VAS-Back-1m</t>
  </si>
  <si>
    <t>Pos-VAS-Back-3m</t>
  </si>
  <si>
    <t>Pos-VAS-Back-1y</t>
  </si>
  <si>
    <t>Pre-VAS-Leg</t>
  </si>
  <si>
    <t>Pos-VAS-Leg-1m</t>
  </si>
  <si>
    <t>Pos-VAS-Leg-3m</t>
  </si>
  <si>
    <t>Pos-VAS-Leg-1y</t>
  </si>
  <si>
    <t>Pre-CK</t>
  </si>
  <si>
    <t>Pos-CK1</t>
  </si>
  <si>
    <t>Pos-CK2</t>
  </si>
  <si>
    <t>Pos-CK3</t>
  </si>
  <si>
    <t>Pre-CRP</t>
  </si>
  <si>
    <t>Pos-CRP1</t>
  </si>
  <si>
    <t>Pos-CRP2</t>
  </si>
  <si>
    <t>Pos-CRP3</t>
  </si>
  <si>
    <t>Pre-Hb</t>
  </si>
  <si>
    <t>Pos-Hb1</t>
  </si>
  <si>
    <t>Pos-Hb2</t>
  </si>
  <si>
    <t>Pos-Hb3</t>
  </si>
  <si>
    <t>Pre-Hct</t>
  </si>
  <si>
    <t>Pos-Hct1</t>
  </si>
  <si>
    <t>Pos-Hct2</t>
  </si>
  <si>
    <t>Pos-Hct3</t>
  </si>
  <si>
    <t>Ave-Hct</t>
  </si>
  <si>
    <t>Pre-RBC</t>
  </si>
  <si>
    <t>Pos-RBC1</t>
  </si>
  <si>
    <t>Pos-RBC2</t>
  </si>
  <si>
    <t>Pos-RBC3</t>
  </si>
  <si>
    <t xml:space="preserve">Pre-intervetebral height(mm) </t>
  </si>
  <si>
    <t>Pos-intervetebral height</t>
  </si>
  <si>
    <t>Fushion rate-1y</t>
  </si>
  <si>
    <t>complications</t>
  </si>
  <si>
    <t>0090843</t>
  </si>
  <si>
    <t>20230606</t>
  </si>
  <si>
    <t>20230610</t>
  </si>
  <si>
    <t>4</t>
  </si>
  <si>
    <t>14</t>
  </si>
  <si>
    <t>F</t>
  </si>
  <si>
    <t>LDH</t>
  </si>
  <si>
    <t>percutaneous lumbar discectomy+laminectomy+syndesmectomy</t>
  </si>
  <si>
    <t>L4/5</t>
  </si>
  <si>
    <t>0203847</t>
  </si>
  <si>
    <t>20230614</t>
  </si>
  <si>
    <t>20230623</t>
  </si>
  <si>
    <t>9</t>
  </si>
  <si>
    <t>0771797</t>
  </si>
  <si>
    <t>20230524</t>
  </si>
  <si>
    <t>20230605</t>
  </si>
  <si>
    <t>12</t>
  </si>
  <si>
    <t>15</t>
  </si>
  <si>
    <t>L3/4,L4/5</t>
  </si>
  <si>
    <t>5.9/8.7</t>
  </si>
  <si>
    <t>4.7/6.6</t>
  </si>
  <si>
    <t>6911938</t>
  </si>
  <si>
    <t>20230602</t>
  </si>
  <si>
    <t>20230609</t>
  </si>
  <si>
    <t>7</t>
  </si>
  <si>
    <t>L5/S1</t>
  </si>
  <si>
    <t>3334409</t>
  </si>
  <si>
    <t>20230608</t>
  </si>
  <si>
    <t>6</t>
  </si>
  <si>
    <t>16</t>
  </si>
  <si>
    <t>0710656</t>
  </si>
  <si>
    <t>8</t>
  </si>
  <si>
    <t>13</t>
  </si>
  <si>
    <t>LDH+spinal stenosis</t>
  </si>
  <si>
    <t>L4/5,L5/S1</t>
  </si>
  <si>
    <t>5.1/4.6</t>
  </si>
  <si>
    <t>3.7/4.1</t>
  </si>
  <si>
    <t>0662495</t>
  </si>
  <si>
    <t>20230518</t>
  </si>
  <si>
    <t>9101061</t>
  </si>
  <si>
    <t>20230519</t>
  </si>
  <si>
    <t>0662532</t>
  </si>
  <si>
    <t>20230529</t>
  </si>
  <si>
    <t>10</t>
  </si>
  <si>
    <t>0720983</t>
  </si>
  <si>
    <t>20230523</t>
  </si>
  <si>
    <t>20230526</t>
  </si>
  <si>
    <t>3</t>
  </si>
  <si>
    <t>3334293</t>
  </si>
  <si>
    <t>20230424</t>
  </si>
  <si>
    <t>20230504</t>
  </si>
  <si>
    <t>17</t>
  </si>
  <si>
    <t>6916380</t>
  </si>
  <si>
    <t>20230415</t>
  </si>
  <si>
    <t>20230419</t>
  </si>
  <si>
    <t>L2/3,L4/5</t>
  </si>
  <si>
    <t>5.3/6.4</t>
  </si>
  <si>
    <t>5.1/6.4</t>
  </si>
  <si>
    <t>2123568</t>
  </si>
  <si>
    <t>20230414</t>
  </si>
  <si>
    <t>20230421</t>
  </si>
  <si>
    <t>laminectomy+syndesmectomy</t>
  </si>
  <si>
    <t>6.3/6</t>
  </si>
  <si>
    <t>6.1/6.2</t>
  </si>
  <si>
    <t>6916263</t>
  </si>
  <si>
    <t>20230330</t>
  </si>
  <si>
    <t>20230410</t>
  </si>
  <si>
    <t>6.4/7.2</t>
  </si>
  <si>
    <t>6.3/6.8</t>
  </si>
  <si>
    <t>1322257</t>
  </si>
  <si>
    <t>202300320</t>
  </si>
  <si>
    <t>20230401</t>
  </si>
  <si>
    <t xml:space="preserve">spondylolisthesis </t>
  </si>
  <si>
    <t>1328513</t>
  </si>
  <si>
    <t>20230216</t>
  </si>
  <si>
    <t>20230226</t>
  </si>
  <si>
    <t>L1/2</t>
  </si>
  <si>
    <t>0660555</t>
  </si>
  <si>
    <t>20230205</t>
  </si>
  <si>
    <t>11</t>
  </si>
  <si>
    <t>0659473</t>
  </si>
  <si>
    <t>20221128</t>
  </si>
  <si>
    <t>20221207</t>
  </si>
  <si>
    <t>0750097</t>
  </si>
  <si>
    <t>20221108</t>
  </si>
  <si>
    <t>20221114</t>
  </si>
  <si>
    <t>percutaneous lumbar discectomy+laminectomy+syndesmectomy+Annulus fibrosus suture</t>
  </si>
  <si>
    <t>6914986</t>
  </si>
  <si>
    <t>20221120</t>
  </si>
  <si>
    <t>20221126</t>
  </si>
  <si>
    <t>1436544</t>
  </si>
  <si>
    <t>20221121</t>
  </si>
  <si>
    <t>5</t>
  </si>
  <si>
    <t>6915048</t>
  </si>
  <si>
    <t>20221127</t>
  </si>
  <si>
    <t>6914066</t>
  </si>
  <si>
    <t>20221021</t>
  </si>
  <si>
    <t>20221107</t>
  </si>
  <si>
    <t>3.1/4.0</t>
  </si>
  <si>
    <t>6914704</t>
  </si>
  <si>
    <t>20221025</t>
  </si>
  <si>
    <t>20221106</t>
  </si>
  <si>
    <t>L1/2,L5/S1</t>
  </si>
  <si>
    <t>4.4/4.5</t>
  </si>
  <si>
    <t>4.1/3.1</t>
  </si>
  <si>
    <t>0545248</t>
  </si>
  <si>
    <t>20221016</t>
  </si>
  <si>
    <t>20221030</t>
  </si>
  <si>
    <t>1414972</t>
  </si>
  <si>
    <t>20221019</t>
  </si>
  <si>
    <t>20221028</t>
  </si>
  <si>
    <t>6913653</t>
  </si>
  <si>
    <t>20220927</t>
  </si>
  <si>
    <t>20221010</t>
  </si>
  <si>
    <t>L3/4,L4/5,L5/S1</t>
  </si>
  <si>
    <t>7.7/6.3/5.2</t>
  </si>
  <si>
    <t>6.6/5.5/4.5</t>
  </si>
  <si>
    <t>0658128</t>
  </si>
  <si>
    <t>20220916</t>
  </si>
  <si>
    <t>20221002</t>
  </si>
  <si>
    <t>7.7/8.7</t>
  </si>
  <si>
    <t>7.4/8.9</t>
  </si>
  <si>
    <t>6910766</t>
  </si>
  <si>
    <t>20220920</t>
  </si>
  <si>
    <t>6913821</t>
  </si>
  <si>
    <t>20220829</t>
  </si>
  <si>
    <t>20220906</t>
  </si>
  <si>
    <t>spinal stenosis</t>
  </si>
  <si>
    <t>0777013</t>
  </si>
  <si>
    <t>20220824</t>
  </si>
  <si>
    <t>20220830</t>
  </si>
  <si>
    <t>0775782</t>
  </si>
  <si>
    <t>20220825</t>
  </si>
  <si>
    <t>20220910</t>
  </si>
  <si>
    <t>5.6/5.9</t>
  </si>
  <si>
    <t>5.0/5.4</t>
  </si>
  <si>
    <t>0775693</t>
  </si>
  <si>
    <t>20220717</t>
  </si>
  <si>
    <t>20220801</t>
  </si>
  <si>
    <t>2-stage surgery</t>
  </si>
  <si>
    <t>0645000</t>
  </si>
  <si>
    <t>20220609</t>
  </si>
  <si>
    <t>20220617</t>
  </si>
  <si>
    <t>1399556</t>
  </si>
  <si>
    <t>20220621</t>
  </si>
  <si>
    <t>20220630</t>
  </si>
  <si>
    <t>L5 isthmic spondylolisthesis</t>
  </si>
  <si>
    <t>UBE-PLIF+discectomy</t>
  </si>
  <si>
    <t>I</t>
  </si>
  <si>
    <t>6912188</t>
  </si>
  <si>
    <t>20220426</t>
  </si>
  <si>
    <t>20220505</t>
  </si>
  <si>
    <t>0240955</t>
  </si>
  <si>
    <t>20220425</t>
  </si>
  <si>
    <t>0618085</t>
  </si>
  <si>
    <t>20220207</t>
  </si>
  <si>
    <t>20220215</t>
  </si>
  <si>
    <t>12.6,12.1</t>
  </si>
  <si>
    <t>12.1,12.0</t>
  </si>
  <si>
    <t>pleural effusion</t>
  </si>
  <si>
    <t>1357337</t>
  </si>
  <si>
    <t>20220228</t>
  </si>
  <si>
    <t>20220309</t>
  </si>
  <si>
    <t>0649826</t>
  </si>
  <si>
    <t>20211222</t>
  </si>
  <si>
    <t>20220103</t>
  </si>
  <si>
    <t>0238810</t>
  </si>
  <si>
    <t>20211205</t>
  </si>
  <si>
    <t>20211218</t>
  </si>
  <si>
    <t>18</t>
  </si>
  <si>
    <t>6917342</t>
  </si>
  <si>
    <t>M</t>
  </si>
  <si>
    <t>0662071</t>
  </si>
  <si>
    <t>20230612</t>
  </si>
  <si>
    <t>20230621</t>
  </si>
  <si>
    <t>6917465</t>
  </si>
  <si>
    <t>20230618</t>
  </si>
  <si>
    <t>6917466</t>
  </si>
  <si>
    <t>20230617</t>
  </si>
  <si>
    <t>1392271</t>
  </si>
  <si>
    <t>20230625</t>
  </si>
  <si>
    <t>0660523</t>
  </si>
  <si>
    <t>20230531</t>
  </si>
  <si>
    <t>10.7/7.3</t>
  </si>
  <si>
    <t>6.7/6.3</t>
  </si>
  <si>
    <t>0662453</t>
  </si>
  <si>
    <t>20230516</t>
  </si>
  <si>
    <t>8.4/4.9</t>
  </si>
  <si>
    <t>8.1/2.8</t>
  </si>
  <si>
    <t>2904055</t>
  </si>
  <si>
    <t>20230517</t>
  </si>
  <si>
    <t>RLDH</t>
  </si>
  <si>
    <t>5.0/7.5</t>
  </si>
  <si>
    <t>4.8/7.0</t>
  </si>
  <si>
    <t>2301426</t>
  </si>
  <si>
    <t>20230512</t>
  </si>
  <si>
    <t>26</t>
  </si>
  <si>
    <t>32+AB21</t>
  </si>
  <si>
    <t>1429342</t>
  </si>
  <si>
    <t>20230508</t>
  </si>
  <si>
    <t>4.2/3.5</t>
  </si>
  <si>
    <t>3.7/2.5</t>
  </si>
  <si>
    <t>238722</t>
  </si>
  <si>
    <t>20230509</t>
  </si>
  <si>
    <t>20230530</t>
  </si>
  <si>
    <t>21</t>
  </si>
  <si>
    <t>0392182</t>
  </si>
  <si>
    <t>20230426</t>
  </si>
  <si>
    <t>20230507</t>
  </si>
  <si>
    <t>0244541</t>
  </si>
  <si>
    <t>20230503</t>
  </si>
  <si>
    <t>6.7/5.6</t>
  </si>
  <si>
    <t>5.0/5.3</t>
  </si>
  <si>
    <t>1393318</t>
  </si>
  <si>
    <t>202300517</t>
  </si>
  <si>
    <t>0641759</t>
  </si>
  <si>
    <t>202300417</t>
  </si>
  <si>
    <t>20230429</t>
  </si>
  <si>
    <t>0781364</t>
  </si>
  <si>
    <t>20230417</t>
  </si>
  <si>
    <t xml:space="preserve">cervical spondylotic radiculopathy </t>
  </si>
  <si>
    <t>percutaneous cervical discectomy+laminectomy+syndesmectomy</t>
  </si>
  <si>
    <t>C4/5</t>
  </si>
  <si>
    <t>0602864</t>
  </si>
  <si>
    <t>20230418</t>
  </si>
  <si>
    <t>3334295</t>
  </si>
  <si>
    <t>202300425</t>
  </si>
  <si>
    <t>20230501</t>
  </si>
  <si>
    <t>2.5/3.2</t>
  </si>
  <si>
    <t>2.3/3.0</t>
  </si>
  <si>
    <t>2301633</t>
  </si>
  <si>
    <t>20230412</t>
  </si>
  <si>
    <t>20230422</t>
  </si>
  <si>
    <t>0781127</t>
  </si>
  <si>
    <t>20230326</t>
  </si>
  <si>
    <t>7.9/6.6</t>
  </si>
  <si>
    <t>5.8/4.9</t>
  </si>
  <si>
    <t>0711885</t>
  </si>
  <si>
    <t>20230403</t>
  </si>
  <si>
    <t>20200412</t>
  </si>
  <si>
    <t>7.5/13.3/11.2</t>
  </si>
  <si>
    <t>7.6/13.2/11.0</t>
  </si>
  <si>
    <t>1421545</t>
  </si>
  <si>
    <t>20230323</t>
  </si>
  <si>
    <t>20230405</t>
  </si>
  <si>
    <t>0059031</t>
  </si>
  <si>
    <t>20230220</t>
  </si>
  <si>
    <t>20230310</t>
  </si>
  <si>
    <t>4.1/5.2</t>
  </si>
  <si>
    <t>4.0/5.3</t>
  </si>
  <si>
    <t>The residual bone fragments compressed the right L5 nerve root</t>
  </si>
  <si>
    <t>the residual fragment was removed surgically.</t>
  </si>
  <si>
    <t>2903316</t>
  </si>
  <si>
    <t>20230223</t>
  </si>
  <si>
    <t>20230302</t>
  </si>
  <si>
    <t>6915588</t>
  </si>
  <si>
    <t>20230206</t>
  </si>
  <si>
    <t>20230211</t>
  </si>
  <si>
    <t>0633253</t>
  </si>
  <si>
    <t>20221210</t>
  </si>
  <si>
    <t>20111226</t>
  </si>
  <si>
    <t>LDH+L5 isthmic spondylolisthesis</t>
  </si>
  <si>
    <t>0779981</t>
  </si>
  <si>
    <t>20221216</t>
  </si>
  <si>
    <t>20221222</t>
  </si>
  <si>
    <t>7.1/5.5</t>
  </si>
  <si>
    <t>7.2/5.3</t>
  </si>
  <si>
    <t>0779421</t>
  </si>
  <si>
    <t>20221119</t>
  </si>
  <si>
    <t>0651946</t>
  </si>
  <si>
    <t>20221024</t>
  </si>
  <si>
    <t>2121907</t>
  </si>
  <si>
    <t>20221009</t>
  </si>
  <si>
    <t>4.9/4.6</t>
  </si>
  <si>
    <t>4.9/4.4</t>
  </si>
  <si>
    <t>1418631</t>
  </si>
  <si>
    <t>20220929</t>
  </si>
  <si>
    <t>0639186</t>
  </si>
  <si>
    <t>20221005</t>
  </si>
  <si>
    <t>20221027</t>
  </si>
  <si>
    <t>0743496</t>
  </si>
  <si>
    <t>20220923</t>
  </si>
  <si>
    <t>L2/3</t>
  </si>
  <si>
    <t>0614249</t>
  </si>
  <si>
    <t>20220907</t>
  </si>
  <si>
    <t>20220928</t>
  </si>
  <si>
    <t>20</t>
  </si>
  <si>
    <t>1414296</t>
  </si>
  <si>
    <t>20220903</t>
  </si>
  <si>
    <t>0658019</t>
  </si>
  <si>
    <t>20220917</t>
  </si>
  <si>
    <t>L3/4</t>
  </si>
  <si>
    <t>6905851</t>
  </si>
  <si>
    <t>20220809</t>
  </si>
  <si>
    <t>291/169</t>
  </si>
  <si>
    <t>3/2</t>
  </si>
  <si>
    <t>leakage of cerebrospinal fluid/pedicle penetration by screws</t>
  </si>
  <si>
    <t>revision operation</t>
  </si>
  <si>
    <t>2120859</t>
  </si>
  <si>
    <t>20220626</t>
  </si>
  <si>
    <t>20220706</t>
  </si>
  <si>
    <t>6913003</t>
  </si>
  <si>
    <t>20220628</t>
  </si>
  <si>
    <t>20220711</t>
  </si>
  <si>
    <t>3.6/6.7</t>
  </si>
  <si>
    <t>4.1/6.0</t>
  </si>
  <si>
    <t>0400332</t>
  </si>
  <si>
    <t>20220515</t>
  </si>
  <si>
    <t>30</t>
  </si>
  <si>
    <t>0348664</t>
  </si>
  <si>
    <t>20220526</t>
  </si>
  <si>
    <t>20220607</t>
  </si>
  <si>
    <t>4.0/5.4</t>
  </si>
  <si>
    <t>4.2/5.5</t>
  </si>
  <si>
    <t>0766827</t>
  </si>
  <si>
    <t>20220619</t>
  </si>
  <si>
    <t>20220625</t>
  </si>
  <si>
    <t>LDH+L4 isthmic spondylolisthesis</t>
  </si>
  <si>
    <t>2900218</t>
  </si>
  <si>
    <t>20220509</t>
  </si>
  <si>
    <t>20220527</t>
  </si>
  <si>
    <t>0378142</t>
  </si>
  <si>
    <t>20220428</t>
  </si>
  <si>
    <t>20220503</t>
  </si>
  <si>
    <t>0398622</t>
  </si>
  <si>
    <t>20220506</t>
  </si>
  <si>
    <t>20220518</t>
  </si>
  <si>
    <t>1413877</t>
  </si>
  <si>
    <t>20220524</t>
  </si>
  <si>
    <t>0634919</t>
  </si>
  <si>
    <t>20220517</t>
  </si>
  <si>
    <t>22</t>
  </si>
  <si>
    <t>0001063</t>
  </si>
  <si>
    <t>20220408</t>
  </si>
  <si>
    <t>20220422</t>
  </si>
  <si>
    <t>0655173</t>
  </si>
  <si>
    <t>20220414</t>
  </si>
  <si>
    <t>20220420</t>
  </si>
  <si>
    <t>13.3,15.1</t>
  </si>
  <si>
    <t>11.7,11.9</t>
  </si>
  <si>
    <t>6910237</t>
  </si>
  <si>
    <t>20220111</t>
  </si>
  <si>
    <t>20220117</t>
  </si>
  <si>
    <t>C5/6</t>
  </si>
  <si>
    <t>0654093</t>
  </si>
  <si>
    <t>20220214</t>
  </si>
  <si>
    <t>20220225</t>
  </si>
  <si>
    <t>6905139</t>
  </si>
  <si>
    <t>20220216</t>
  </si>
  <si>
    <t>20220304</t>
  </si>
  <si>
    <t>1447851</t>
  </si>
  <si>
    <t>20211227</t>
  </si>
  <si>
    <t>20220125</t>
  </si>
  <si>
    <t>29</t>
  </si>
  <si>
    <t>cerebrospinal fluid leakage</t>
  </si>
  <si>
    <t>0713652</t>
  </si>
  <si>
    <t>20211225</t>
  </si>
  <si>
    <t>20220104</t>
  </si>
  <si>
    <t>0022235</t>
  </si>
  <si>
    <t>20220106</t>
  </si>
  <si>
    <t>19</t>
  </si>
  <si>
    <t>1395503</t>
  </si>
  <si>
    <t>20220105</t>
  </si>
  <si>
    <t>20220120</t>
  </si>
  <si>
    <t>L4 isthmic spondylolisthesis</t>
  </si>
  <si>
    <t>0131164</t>
  </si>
  <si>
    <t>20211207</t>
  </si>
  <si>
    <t>20211228</t>
  </si>
  <si>
    <t>0632882</t>
  </si>
  <si>
    <t>20211210</t>
  </si>
  <si>
    <t>20211231</t>
  </si>
  <si>
    <t>1447287</t>
  </si>
  <si>
    <t>20211122</t>
  </si>
  <si>
    <t>20211216</t>
  </si>
  <si>
    <t>24</t>
  </si>
  <si>
    <t>6909412</t>
  </si>
  <si>
    <t>20211203</t>
  </si>
  <si>
    <t>20211213</t>
  </si>
  <si>
    <t>0246151</t>
  </si>
  <si>
    <t>20210317</t>
  </si>
  <si>
    <t>20210513</t>
  </si>
  <si>
    <t>57</t>
  </si>
  <si>
    <t>27</t>
  </si>
  <si>
    <t>Lateral femoral cutaneous nerve injury</t>
  </si>
  <si>
    <t>1423755</t>
  </si>
  <si>
    <t>20210922</t>
  </si>
  <si>
    <t>20211008</t>
  </si>
  <si>
    <t>Wound infection</t>
  </si>
  <si>
    <t>0728022</t>
  </si>
  <si>
    <t>20211109</t>
  </si>
  <si>
    <t>20211130</t>
  </si>
  <si>
    <t>0758971</t>
  </si>
  <si>
    <t>20211115</t>
  </si>
  <si>
    <t>28</t>
  </si>
  <si>
    <t>ΔHct</t>
  </si>
  <si>
    <t>ΔHb</t>
  </si>
  <si>
    <t>ΔCK</t>
  </si>
  <si>
    <t>ΔCRP</t>
  </si>
  <si>
    <t>15.60</t>
  </si>
  <si>
    <t>191/169</t>
  </si>
  <si>
    <t>LS</t>
  </si>
  <si>
    <t>PLS-L</t>
  </si>
  <si>
    <t>PLSA</t>
  </si>
  <si>
    <t>UBE-PLIFD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</si>
</sst>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58" fontId="0" fillId="0" borderId="0" xfId="0" applyNumberForma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4" name="图表 3"/>
        <xdr:cNvSpPr/>
      </xdr:nvSpPr>
      <xdr:spPr>
        <a:xfrm>
          <a:off x="0" y="0"/>
          <a:ext cx="0" cy="0"/>
        </a:xfrm>
      </xdr:spPr>
    </xdr:sp>
    <xdr:clientData/>
  </xdr:twoCellAnchor>
  <xdr:twoCellAnchor>
    <xdr:from>
      <xdr:col>8</xdr:col>
      <xdr:colOff>657225</xdr:colOff>
      <xdr:row>74</xdr:row>
      <xdr:rowOff>114301</xdr:rowOff>
    </xdr:from>
    <xdr:to>
      <xdr:col>12</xdr:col>
      <xdr:colOff>488950</xdr:colOff>
      <xdr:row>92</xdr:row>
      <xdr:rowOff>38101</xdr:rowOff>
    </xdr:to>
    <xdr:sp>
      <xdr:nvSpPr>
        <xdr:cNvPr id="2" name="矩形 1"/>
        <xdr:cNvSpPr>
          <a:spLocks noTextEdit="1"/>
        </xdr:cNvSpPr>
      </xdr:nvSpPr>
      <xdr:spPr>
        <a:xfrm>
          <a:off x="11833225" y="2800350"/>
          <a:ext cx="2574925" cy="3147060"/>
        </a:xfrm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6" name="图表 5"/>
        <xdr:cNvSpPr/>
      </xdr:nvSpPr>
      <xdr:spPr>
        <a:xfrm>
          <a:off x="0" y="0"/>
          <a:ext cx="0" cy="0"/>
        </a:xfrm>
      </xdr:spPr>
    </xdr:sp>
    <xdr:clientData/>
  </xdr:twoCellAnchor>
  <xdr:twoCellAnchor>
    <xdr:from>
      <xdr:col>12</xdr:col>
      <xdr:colOff>387350</xdr:colOff>
      <xdr:row>99</xdr:row>
      <xdr:rowOff>104775</xdr:rowOff>
    </xdr:from>
    <xdr:to>
      <xdr:col>14</xdr:col>
      <xdr:colOff>3638550</xdr:colOff>
      <xdr:row>115</xdr:row>
      <xdr:rowOff>3175</xdr:rowOff>
    </xdr:to>
    <xdr:sp>
      <xdr:nvSpPr>
        <xdr:cNvPr id="3" name="矩形 2"/>
        <xdr:cNvSpPr>
          <a:spLocks noTextEdit="1"/>
        </xdr:cNvSpPr>
      </xdr:nvSpPr>
      <xdr:spPr>
        <a:xfrm>
          <a:off x="14306550" y="7267575"/>
          <a:ext cx="4622800" cy="2763520"/>
        </a:xfrm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215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4.1"/>
  <cols>
    <col min="1" max="4" width="8.66666666666667" style="1"/>
    <col min="5" max="5" width="13.75" style="1" customWidth="1"/>
    <col min="6" max="6" width="12" style="1" customWidth="1"/>
    <col min="7" max="7" width="18.4166666666667" style="1" customWidth="1"/>
    <col min="8" max="11" width="8.66666666666667" style="1"/>
    <col min="12" max="12" width="8.66666666666667" style="10"/>
    <col min="13" max="13" width="8.66666666666667" style="1"/>
    <col min="14" max="14" width="29.6666666666667" style="1" customWidth="1"/>
    <col min="15" max="15" width="76.9166666666667" style="1" customWidth="1"/>
    <col min="16" max="18" width="15.8333333333333" style="1" customWidth="1"/>
    <col min="19" max="20" width="21.6666666666667" style="1" customWidth="1"/>
    <col min="21" max="21" width="10.5" style="1" customWidth="1"/>
    <col min="22" max="25" width="8.66666666666667" style="1"/>
    <col min="26" max="27" width="18.4166666666667" style="1" customWidth="1"/>
    <col min="28" max="28" width="21.5" style="1" customWidth="1"/>
    <col min="29" max="29" width="14.4166666666667" style="1" customWidth="1"/>
    <col min="30" max="31" width="16.4166666666667" style="1" customWidth="1"/>
    <col min="32" max="32" width="15.6666666666667" style="1" customWidth="1"/>
    <col min="33" max="33" width="11.5" style="1" customWidth="1"/>
    <col min="34" max="35" width="16.4166666666667" style="1" customWidth="1"/>
    <col min="36" max="38" width="15.6666666666667" style="1" customWidth="1"/>
    <col min="39" max="39" width="16.5833333333333" style="1" customWidth="1"/>
    <col min="40" max="40" width="15.75" style="1" customWidth="1"/>
    <col min="41" max="41" width="15.6666666666667" style="1" customWidth="1"/>
    <col min="42" max="42" width="15.75" style="1" customWidth="1"/>
    <col min="43" max="43" width="16.5833333333333" style="1" customWidth="1"/>
    <col min="44" max="44" width="15.75" style="1" customWidth="1"/>
    <col min="45" max="65" width="8.66666666666667" style="1"/>
    <col min="66" max="66" width="25.5833333333333" style="1" customWidth="1"/>
    <col min="67" max="67" width="23.9166666666667" style="1" customWidth="1"/>
    <col min="68" max="68" width="13.75" style="1" customWidth="1"/>
    <col min="69" max="69" width="51" style="1" customWidth="1"/>
    <col min="70" max="70" width="15.75" style="1" customWidth="1"/>
    <col min="71" max="16384" width="8.66666666666667" style="1"/>
  </cols>
  <sheetData>
    <row r="1" spans="1:6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0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9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</row>
    <row r="2" spans="1:67">
      <c r="A2" s="1">
        <v>1</v>
      </c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  <c r="G2" s="1">
        <v>1</v>
      </c>
      <c r="H2" s="1">
        <v>76</v>
      </c>
      <c r="I2" s="1" t="s">
        <v>73</v>
      </c>
      <c r="J2" s="1">
        <f>(0.3561*L2^3+0.03308*K2+0.1833)*1000</f>
        <v>3295.6918875</v>
      </c>
      <c r="K2" s="1">
        <v>54</v>
      </c>
      <c r="L2" s="10">
        <v>1.55</v>
      </c>
      <c r="M2" s="1">
        <f t="shared" ref="M2:M32" si="0">K2/(L2*L2)</f>
        <v>22.4765868886576</v>
      </c>
      <c r="N2" s="1" t="s">
        <v>74</v>
      </c>
      <c r="O2" s="1" t="s">
        <v>75</v>
      </c>
      <c r="P2" s="1">
        <v>1</v>
      </c>
      <c r="Q2" s="1" t="s">
        <v>76</v>
      </c>
      <c r="R2" s="1">
        <v>80</v>
      </c>
      <c r="S2" s="1">
        <v>1.16</v>
      </c>
      <c r="T2" s="1">
        <v>1</v>
      </c>
      <c r="U2" s="1">
        <v>50</v>
      </c>
      <c r="V2" s="1">
        <v>60</v>
      </c>
      <c r="AC2" s="1">
        <v>45</v>
      </c>
      <c r="AD2" s="1">
        <v>35</v>
      </c>
      <c r="AE2" s="1">
        <v>22</v>
      </c>
      <c r="AF2" s="1">
        <v>15</v>
      </c>
      <c r="AG2" s="1">
        <v>42</v>
      </c>
      <c r="AH2" s="1">
        <v>35</v>
      </c>
      <c r="AI2" s="1">
        <v>22</v>
      </c>
      <c r="AJ2" s="1">
        <v>15</v>
      </c>
      <c r="AK2" s="1">
        <v>6</v>
      </c>
      <c r="AL2" s="1">
        <v>5</v>
      </c>
      <c r="AM2" s="1">
        <v>2</v>
      </c>
      <c r="AN2" s="1">
        <v>1</v>
      </c>
      <c r="AO2" s="1">
        <v>5</v>
      </c>
      <c r="AP2" s="1">
        <v>4</v>
      </c>
      <c r="AQ2" s="1">
        <v>3</v>
      </c>
      <c r="AR2" s="1">
        <v>1</v>
      </c>
      <c r="AS2" s="1">
        <v>11</v>
      </c>
      <c r="AT2" s="1">
        <v>89</v>
      </c>
      <c r="AW2" s="1">
        <v>0.26</v>
      </c>
      <c r="AX2" s="1">
        <v>1.21</v>
      </c>
      <c r="BA2" s="1">
        <v>105</v>
      </c>
      <c r="BB2" s="1">
        <v>99</v>
      </c>
      <c r="BE2" s="1">
        <v>30.84</v>
      </c>
      <c r="BF2" s="1">
        <v>30.4</v>
      </c>
      <c r="BJ2" s="1">
        <v>3.13</v>
      </c>
      <c r="BK2" s="1">
        <v>3.03</v>
      </c>
      <c r="BN2" s="1">
        <v>5.8</v>
      </c>
      <c r="BO2" s="1">
        <v>4.5</v>
      </c>
    </row>
    <row r="3" spans="1:67">
      <c r="A3" s="1">
        <v>7</v>
      </c>
      <c r="B3" s="4" t="s">
        <v>77</v>
      </c>
      <c r="C3" s="4" t="s">
        <v>78</v>
      </c>
      <c r="D3" s="4" t="s">
        <v>79</v>
      </c>
      <c r="E3" s="4" t="s">
        <v>80</v>
      </c>
      <c r="F3" s="4" t="s">
        <v>72</v>
      </c>
      <c r="G3" s="1">
        <v>0.16</v>
      </c>
      <c r="H3" s="1">
        <v>58</v>
      </c>
      <c r="I3" s="1" t="s">
        <v>73</v>
      </c>
      <c r="J3" s="1">
        <f t="shared" ref="J3:J5" si="1">(0.3561*L3^3+0.03308*K3+0.1833)*1000</f>
        <v>3864.1476919</v>
      </c>
      <c r="K3" s="1">
        <v>68</v>
      </c>
      <c r="L3" s="10">
        <v>1.59</v>
      </c>
      <c r="M3" s="1">
        <f t="shared" si="0"/>
        <v>26.897670187097</v>
      </c>
      <c r="N3" s="1" t="s">
        <v>74</v>
      </c>
      <c r="O3" s="1" t="s">
        <v>75</v>
      </c>
      <c r="P3" s="1">
        <v>1</v>
      </c>
      <c r="Q3" s="1" t="s">
        <v>76</v>
      </c>
      <c r="R3" s="1">
        <v>93</v>
      </c>
      <c r="S3" s="1">
        <v>2</v>
      </c>
      <c r="T3" s="1">
        <v>2</v>
      </c>
      <c r="U3" s="1">
        <v>50</v>
      </c>
      <c r="V3" s="1">
        <v>15</v>
      </c>
      <c r="AC3" s="1">
        <v>57</v>
      </c>
      <c r="AD3" s="1">
        <v>38</v>
      </c>
      <c r="AE3" s="1">
        <v>15</v>
      </c>
      <c r="AF3" s="1">
        <v>10</v>
      </c>
      <c r="AG3" s="1">
        <v>35</v>
      </c>
      <c r="AH3" s="1">
        <v>21</v>
      </c>
      <c r="AI3" s="1">
        <v>12</v>
      </c>
      <c r="AJ3" s="1">
        <v>5</v>
      </c>
      <c r="AK3" s="1">
        <v>6</v>
      </c>
      <c r="AL3" s="1">
        <v>5</v>
      </c>
      <c r="AM3" s="1">
        <v>2</v>
      </c>
      <c r="AN3" s="1">
        <v>1</v>
      </c>
      <c r="AO3" s="1">
        <v>5</v>
      </c>
      <c r="AP3" s="1">
        <v>2</v>
      </c>
      <c r="AQ3" s="1">
        <v>1</v>
      </c>
      <c r="AR3" s="1">
        <v>1</v>
      </c>
      <c r="AS3" s="1">
        <v>33</v>
      </c>
      <c r="AT3" s="1">
        <v>42</v>
      </c>
      <c r="AW3" s="1">
        <v>0.2</v>
      </c>
      <c r="AX3" s="1">
        <v>3.25</v>
      </c>
      <c r="BA3" s="1">
        <v>134</v>
      </c>
      <c r="BE3" s="1">
        <v>42.2</v>
      </c>
      <c r="BJ3" s="1">
        <v>4.35</v>
      </c>
      <c r="BN3" s="1">
        <v>6.5</v>
      </c>
      <c r="BO3" s="1">
        <v>3.7</v>
      </c>
    </row>
    <row r="4" spans="1:67">
      <c r="A4" s="1">
        <v>8</v>
      </c>
      <c r="B4" s="4" t="s">
        <v>81</v>
      </c>
      <c r="C4" s="4" t="s">
        <v>82</v>
      </c>
      <c r="D4" s="4" t="s">
        <v>83</v>
      </c>
      <c r="E4" s="4" t="s">
        <v>84</v>
      </c>
      <c r="F4" s="4" t="s">
        <v>85</v>
      </c>
      <c r="G4" s="1">
        <v>30</v>
      </c>
      <c r="H4" s="1">
        <v>79</v>
      </c>
      <c r="I4" s="1" t="s">
        <v>73</v>
      </c>
      <c r="J4" s="1">
        <f t="shared" si="1"/>
        <v>3572.6695032</v>
      </c>
      <c r="K4" s="1">
        <v>60</v>
      </c>
      <c r="L4" s="10">
        <v>1.58</v>
      </c>
      <c r="M4" s="1">
        <f t="shared" si="0"/>
        <v>24.034609838167</v>
      </c>
      <c r="N4" s="1" t="s">
        <v>74</v>
      </c>
      <c r="O4" s="1" t="s">
        <v>75</v>
      </c>
      <c r="P4" s="1">
        <v>2</v>
      </c>
      <c r="Q4" s="1" t="s">
        <v>86</v>
      </c>
      <c r="R4" s="1">
        <v>165</v>
      </c>
      <c r="S4" s="1">
        <v>2</v>
      </c>
      <c r="T4" s="1">
        <v>2</v>
      </c>
      <c r="U4" s="1">
        <v>100</v>
      </c>
      <c r="V4" s="1">
        <v>20</v>
      </c>
      <c r="AC4" s="1">
        <v>63</v>
      </c>
      <c r="AD4" s="1">
        <v>41</v>
      </c>
      <c r="AE4" s="1">
        <v>29</v>
      </c>
      <c r="AF4" s="1">
        <v>23</v>
      </c>
      <c r="AG4" s="1">
        <v>47</v>
      </c>
      <c r="AH4" s="1">
        <v>29</v>
      </c>
      <c r="AI4" s="1">
        <v>16</v>
      </c>
      <c r="AJ4" s="1">
        <v>16</v>
      </c>
      <c r="AK4" s="1">
        <v>7</v>
      </c>
      <c r="AL4" s="1">
        <v>5</v>
      </c>
      <c r="AM4" s="1">
        <v>4</v>
      </c>
      <c r="AN4" s="1">
        <v>3</v>
      </c>
      <c r="AO4" s="1">
        <v>6</v>
      </c>
      <c r="AP4" s="1">
        <v>4</v>
      </c>
      <c r="AQ4" s="1">
        <v>2</v>
      </c>
      <c r="AR4" s="1">
        <v>2</v>
      </c>
      <c r="AS4" s="1">
        <v>110</v>
      </c>
      <c r="AT4" s="1">
        <v>239</v>
      </c>
      <c r="AW4" s="1">
        <v>9.69</v>
      </c>
      <c r="AX4" s="1">
        <v>88.11</v>
      </c>
      <c r="BA4" s="1">
        <v>141</v>
      </c>
      <c r="BB4" s="1">
        <v>109</v>
      </c>
      <c r="BE4" s="1">
        <v>43.2</v>
      </c>
      <c r="BF4" s="1">
        <v>30</v>
      </c>
      <c r="BJ4" s="1">
        <v>4.45</v>
      </c>
      <c r="BK4" s="1">
        <v>3.42</v>
      </c>
      <c r="BN4" s="1" t="s">
        <v>87</v>
      </c>
      <c r="BO4" s="1" t="s">
        <v>88</v>
      </c>
    </row>
    <row r="5" spans="1:67">
      <c r="A5" s="1">
        <v>10</v>
      </c>
      <c r="B5" s="4" t="s">
        <v>89</v>
      </c>
      <c r="C5" s="4" t="s">
        <v>90</v>
      </c>
      <c r="D5" s="4" t="s">
        <v>91</v>
      </c>
      <c r="E5" s="4" t="s">
        <v>92</v>
      </c>
      <c r="F5" s="4" t="s">
        <v>84</v>
      </c>
      <c r="G5" s="1">
        <v>3</v>
      </c>
      <c r="H5" s="1">
        <v>43</v>
      </c>
      <c r="I5" s="1" t="s">
        <v>73</v>
      </c>
      <c r="J5" s="1">
        <f t="shared" si="1"/>
        <v>3904.2371584</v>
      </c>
      <c r="K5" s="1">
        <v>65</v>
      </c>
      <c r="L5" s="10">
        <v>1.64</v>
      </c>
      <c r="M5" s="1">
        <f t="shared" si="0"/>
        <v>24.1671624033314</v>
      </c>
      <c r="N5" s="1" t="s">
        <v>74</v>
      </c>
      <c r="O5" s="1" t="s">
        <v>75</v>
      </c>
      <c r="P5" s="1">
        <v>1</v>
      </c>
      <c r="Q5" s="1" t="s">
        <v>93</v>
      </c>
      <c r="R5" s="1">
        <v>95</v>
      </c>
      <c r="S5" s="1">
        <v>1</v>
      </c>
      <c r="T5" s="1">
        <v>1</v>
      </c>
      <c r="U5" s="1">
        <v>15</v>
      </c>
      <c r="V5" s="1">
        <v>50</v>
      </c>
      <c r="AC5" s="1">
        <v>48</v>
      </c>
      <c r="AD5" s="1">
        <v>32</v>
      </c>
      <c r="AE5" s="1">
        <v>19</v>
      </c>
      <c r="AF5" s="1">
        <v>15</v>
      </c>
      <c r="AG5" s="1">
        <v>22</v>
      </c>
      <c r="AH5" s="1">
        <v>16</v>
      </c>
      <c r="AI5" s="1">
        <v>9</v>
      </c>
      <c r="AJ5" s="1">
        <v>6</v>
      </c>
      <c r="AK5" s="1">
        <v>6</v>
      </c>
      <c r="AL5" s="1">
        <v>2</v>
      </c>
      <c r="AM5" s="1">
        <v>1</v>
      </c>
      <c r="AN5" s="1">
        <v>1</v>
      </c>
      <c r="AO5" s="1">
        <v>4</v>
      </c>
      <c r="AP5" s="1">
        <v>2</v>
      </c>
      <c r="AQ5" s="1">
        <v>1</v>
      </c>
      <c r="AR5" s="1">
        <v>1</v>
      </c>
      <c r="AS5" s="1">
        <v>113</v>
      </c>
      <c r="AT5" s="1">
        <v>218</v>
      </c>
      <c r="AW5" s="1">
        <v>3.17</v>
      </c>
      <c r="AX5" s="1">
        <v>7.89</v>
      </c>
      <c r="BA5" s="1">
        <v>149</v>
      </c>
      <c r="BE5" s="1">
        <v>46</v>
      </c>
      <c r="BJ5" s="1">
        <v>5.96</v>
      </c>
      <c r="BN5" s="1">
        <v>4.8</v>
      </c>
      <c r="BO5" s="1">
        <v>3.3</v>
      </c>
    </row>
    <row r="6" spans="1:67">
      <c r="A6" s="1">
        <v>11</v>
      </c>
      <c r="B6" s="4" t="s">
        <v>94</v>
      </c>
      <c r="C6" s="4" t="s">
        <v>90</v>
      </c>
      <c r="D6" s="4" t="s">
        <v>95</v>
      </c>
      <c r="E6" s="4" t="s">
        <v>96</v>
      </c>
      <c r="F6" s="4" t="s">
        <v>97</v>
      </c>
      <c r="G6" s="1">
        <v>0.5</v>
      </c>
      <c r="H6" s="1">
        <v>31</v>
      </c>
      <c r="I6" s="1" t="s">
        <v>73</v>
      </c>
      <c r="J6" s="1">
        <f t="shared" ref="J6:J42" si="2">(0.3561*L6^3+0.03308*K6+0.1833)*1000</f>
        <v>4557.8468056</v>
      </c>
      <c r="K6" s="1">
        <v>83</v>
      </c>
      <c r="L6" s="10">
        <v>1.66</v>
      </c>
      <c r="M6" s="1">
        <f t="shared" si="0"/>
        <v>30.1204819277108</v>
      </c>
      <c r="N6" s="1" t="s">
        <v>74</v>
      </c>
      <c r="O6" s="1" t="s">
        <v>75</v>
      </c>
      <c r="P6" s="1">
        <v>1</v>
      </c>
      <c r="Q6" s="1" t="s">
        <v>93</v>
      </c>
      <c r="R6" s="1">
        <v>100</v>
      </c>
      <c r="S6" s="1">
        <v>1</v>
      </c>
      <c r="T6" s="1">
        <v>1</v>
      </c>
      <c r="U6" s="1">
        <v>15</v>
      </c>
      <c r="V6" s="1">
        <v>60</v>
      </c>
      <c r="AC6" s="1">
        <v>41</v>
      </c>
      <c r="AD6" s="1">
        <v>24</v>
      </c>
      <c r="AE6" s="1">
        <v>10</v>
      </c>
      <c r="AF6" s="1">
        <v>5</v>
      </c>
      <c r="AG6" s="1">
        <v>21</v>
      </c>
      <c r="AH6" s="1">
        <v>14</v>
      </c>
      <c r="AI6" s="1">
        <v>6</v>
      </c>
      <c r="AJ6" s="1">
        <v>3</v>
      </c>
      <c r="AK6" s="1">
        <v>6</v>
      </c>
      <c r="AL6" s="1">
        <v>2</v>
      </c>
      <c r="AM6" s="1">
        <v>1</v>
      </c>
      <c r="AN6" s="1">
        <v>1</v>
      </c>
      <c r="AO6" s="1">
        <v>4</v>
      </c>
      <c r="AP6" s="1">
        <v>2</v>
      </c>
      <c r="AQ6" s="1">
        <v>1</v>
      </c>
      <c r="AR6" s="1">
        <v>1</v>
      </c>
      <c r="AS6" s="1">
        <v>76</v>
      </c>
      <c r="AT6" s="1">
        <v>167</v>
      </c>
      <c r="AW6" s="1">
        <v>0.77</v>
      </c>
      <c r="AX6" s="1">
        <v>6.78</v>
      </c>
      <c r="BA6" s="1">
        <v>127</v>
      </c>
      <c r="BE6" s="1">
        <v>38.2</v>
      </c>
      <c r="BJ6" s="1">
        <v>4.36</v>
      </c>
      <c r="BN6" s="1">
        <v>5.9</v>
      </c>
      <c r="BO6" s="1">
        <v>5.2</v>
      </c>
    </row>
    <row r="7" spans="1:67">
      <c r="A7" s="1">
        <v>12</v>
      </c>
      <c r="B7" s="4" t="s">
        <v>98</v>
      </c>
      <c r="C7" s="4" t="s">
        <v>90</v>
      </c>
      <c r="D7" s="4" t="s">
        <v>70</v>
      </c>
      <c r="E7" s="4" t="s">
        <v>99</v>
      </c>
      <c r="F7" s="4" t="s">
        <v>100</v>
      </c>
      <c r="G7" s="1">
        <v>17</v>
      </c>
      <c r="H7" s="1">
        <v>67</v>
      </c>
      <c r="I7" s="1" t="s">
        <v>73</v>
      </c>
      <c r="J7" s="1">
        <f t="shared" si="2"/>
        <v>3553.0837376</v>
      </c>
      <c r="K7" s="1">
        <v>61</v>
      </c>
      <c r="L7" s="10">
        <v>1.56</v>
      </c>
      <c r="M7" s="1">
        <f t="shared" si="0"/>
        <v>25.0657462195924</v>
      </c>
      <c r="N7" s="1" t="s">
        <v>101</v>
      </c>
      <c r="O7" s="1" t="s">
        <v>75</v>
      </c>
      <c r="P7" s="1">
        <v>2</v>
      </c>
      <c r="Q7" s="1" t="s">
        <v>102</v>
      </c>
      <c r="R7" s="1">
        <v>155</v>
      </c>
      <c r="S7" s="1">
        <v>1</v>
      </c>
      <c r="T7" s="1">
        <v>1</v>
      </c>
      <c r="U7" s="1">
        <v>20</v>
      </c>
      <c r="V7" s="1">
        <v>50</v>
      </c>
      <c r="AC7" s="1">
        <v>57</v>
      </c>
      <c r="AD7" s="1">
        <v>35</v>
      </c>
      <c r="AE7" s="1">
        <v>29</v>
      </c>
      <c r="AF7" s="1">
        <v>17</v>
      </c>
      <c r="AG7" s="1">
        <v>40</v>
      </c>
      <c r="AH7" s="1">
        <v>30</v>
      </c>
      <c r="AI7" s="1">
        <v>18</v>
      </c>
      <c r="AJ7" s="1">
        <v>16</v>
      </c>
      <c r="AK7" s="1">
        <v>7</v>
      </c>
      <c r="AL7" s="1">
        <v>5</v>
      </c>
      <c r="AM7" s="1">
        <v>4</v>
      </c>
      <c r="AN7" s="1">
        <v>3</v>
      </c>
      <c r="AO7" s="1">
        <v>6</v>
      </c>
      <c r="AP7" s="1">
        <v>4</v>
      </c>
      <c r="AQ7" s="1">
        <v>2</v>
      </c>
      <c r="AR7" s="1">
        <v>1</v>
      </c>
      <c r="AS7" s="1">
        <v>80</v>
      </c>
      <c r="AT7" s="1">
        <v>189</v>
      </c>
      <c r="AW7" s="1">
        <v>0.52</v>
      </c>
      <c r="AX7" s="1">
        <v>1.82</v>
      </c>
      <c r="BA7" s="1">
        <v>113</v>
      </c>
      <c r="BB7" s="1">
        <v>101</v>
      </c>
      <c r="BE7" s="1">
        <v>34.2</v>
      </c>
      <c r="BF7" s="1">
        <v>30.2</v>
      </c>
      <c r="BJ7" s="1">
        <v>3.39</v>
      </c>
      <c r="BK7" s="1">
        <v>2.98</v>
      </c>
      <c r="BN7" s="1" t="s">
        <v>103</v>
      </c>
      <c r="BO7" s="1" t="s">
        <v>104</v>
      </c>
    </row>
    <row r="8" spans="1:67">
      <c r="A8" s="1">
        <v>14</v>
      </c>
      <c r="B8" s="4" t="s">
        <v>105</v>
      </c>
      <c r="C8" s="4" t="s">
        <v>106</v>
      </c>
      <c r="D8" s="4" t="s">
        <v>82</v>
      </c>
      <c r="E8" s="4" t="s">
        <v>96</v>
      </c>
      <c r="F8" s="4" t="s">
        <v>84</v>
      </c>
      <c r="G8" s="1">
        <v>10</v>
      </c>
      <c r="H8" s="1">
        <v>40</v>
      </c>
      <c r="I8" s="1" t="s">
        <v>73</v>
      </c>
      <c r="J8" s="1">
        <f t="shared" si="2"/>
        <v>3692.6518875</v>
      </c>
      <c r="K8" s="1">
        <v>66</v>
      </c>
      <c r="L8" s="10">
        <v>1.55</v>
      </c>
      <c r="M8" s="1">
        <f t="shared" si="0"/>
        <v>27.471383975026</v>
      </c>
      <c r="N8" s="1" t="s">
        <v>74</v>
      </c>
      <c r="O8" s="1" t="s">
        <v>75</v>
      </c>
      <c r="P8" s="1">
        <v>1</v>
      </c>
      <c r="Q8" s="1" t="s">
        <v>93</v>
      </c>
      <c r="R8" s="1">
        <v>100</v>
      </c>
      <c r="S8" s="1">
        <v>1</v>
      </c>
      <c r="T8" s="1">
        <v>1</v>
      </c>
      <c r="U8" s="1">
        <v>100</v>
      </c>
      <c r="V8" s="1">
        <v>20</v>
      </c>
      <c r="AC8" s="1">
        <v>54</v>
      </c>
      <c r="AD8" s="1">
        <v>41</v>
      </c>
      <c r="AE8" s="1">
        <v>27</v>
      </c>
      <c r="AF8" s="1">
        <v>18</v>
      </c>
      <c r="AG8" s="1">
        <v>39</v>
      </c>
      <c r="AH8" s="1">
        <v>21</v>
      </c>
      <c r="AI8" s="1">
        <v>14</v>
      </c>
      <c r="AJ8" s="1">
        <v>10</v>
      </c>
      <c r="AK8" s="1">
        <v>6</v>
      </c>
      <c r="AL8" s="1">
        <v>5</v>
      </c>
      <c r="AM8" s="1">
        <v>3</v>
      </c>
      <c r="AN8" s="1">
        <v>2</v>
      </c>
      <c r="AO8" s="1">
        <v>5</v>
      </c>
      <c r="AP8" s="1">
        <v>3</v>
      </c>
      <c r="AQ8" s="1">
        <v>2</v>
      </c>
      <c r="AR8" s="1">
        <v>2</v>
      </c>
      <c r="AS8" s="1">
        <v>123</v>
      </c>
      <c r="AT8" s="1">
        <v>225</v>
      </c>
      <c r="AW8" s="1">
        <v>0.2</v>
      </c>
      <c r="AX8" s="1">
        <v>12.67</v>
      </c>
      <c r="BA8" s="1">
        <v>131</v>
      </c>
      <c r="BB8" s="1">
        <v>123</v>
      </c>
      <c r="BE8" s="1">
        <v>39.5</v>
      </c>
      <c r="BF8" s="1">
        <v>36.8</v>
      </c>
      <c r="BJ8" s="1">
        <v>4.15</v>
      </c>
      <c r="BK8" s="1">
        <v>3.88</v>
      </c>
      <c r="BN8" s="1">
        <v>4.6</v>
      </c>
      <c r="BO8" s="1">
        <v>3.8</v>
      </c>
    </row>
    <row r="9" spans="1:67">
      <c r="A9" s="1">
        <v>15</v>
      </c>
      <c r="B9" s="4" t="s">
        <v>107</v>
      </c>
      <c r="C9" s="4" t="s">
        <v>108</v>
      </c>
      <c r="D9" s="4" t="s">
        <v>83</v>
      </c>
      <c r="E9" s="4" t="s">
        <v>97</v>
      </c>
      <c r="F9" s="4" t="s">
        <v>100</v>
      </c>
      <c r="G9" s="1">
        <v>5</v>
      </c>
      <c r="H9" s="1">
        <v>69</v>
      </c>
      <c r="I9" s="1" t="s">
        <v>73</v>
      </c>
      <c r="J9" s="1">
        <f t="shared" si="2"/>
        <v>3720.3653641</v>
      </c>
      <c r="K9" s="1">
        <v>62</v>
      </c>
      <c r="L9" s="10">
        <v>1.61</v>
      </c>
      <c r="M9" s="1">
        <f t="shared" si="0"/>
        <v>23.9188302920412</v>
      </c>
      <c r="N9" s="1" t="s">
        <v>74</v>
      </c>
      <c r="O9" s="1" t="s">
        <v>75</v>
      </c>
      <c r="P9" s="1">
        <v>1</v>
      </c>
      <c r="Q9" s="1" t="s">
        <v>76</v>
      </c>
      <c r="R9" s="1">
        <v>122</v>
      </c>
      <c r="S9" s="1">
        <v>2</v>
      </c>
      <c r="T9" s="1">
        <v>1</v>
      </c>
      <c r="U9" s="1">
        <v>20</v>
      </c>
      <c r="V9" s="1">
        <v>30</v>
      </c>
      <c r="AC9" s="1">
        <v>46</v>
      </c>
      <c r="AD9" s="1">
        <v>33</v>
      </c>
      <c r="AE9" s="1">
        <v>19</v>
      </c>
      <c r="AF9" s="1">
        <v>15</v>
      </c>
      <c r="AG9" s="1">
        <v>30</v>
      </c>
      <c r="AH9" s="1">
        <v>22</v>
      </c>
      <c r="AI9" s="1">
        <v>19</v>
      </c>
      <c r="AJ9" s="1">
        <v>15</v>
      </c>
      <c r="AK9" s="1">
        <v>6</v>
      </c>
      <c r="AL9" s="1">
        <v>4</v>
      </c>
      <c r="AM9" s="1">
        <v>2</v>
      </c>
      <c r="AN9" s="1">
        <v>1</v>
      </c>
      <c r="AO9" s="1">
        <v>5</v>
      </c>
      <c r="AP9" s="1">
        <v>3</v>
      </c>
      <c r="AQ9" s="1">
        <v>1</v>
      </c>
      <c r="AR9" s="1">
        <v>1</v>
      </c>
      <c r="AS9" s="1">
        <v>90</v>
      </c>
      <c r="AT9" s="1">
        <v>125</v>
      </c>
      <c r="AU9" s="1">
        <v>89</v>
      </c>
      <c r="AW9" s="1">
        <v>1</v>
      </c>
      <c r="AX9" s="1">
        <v>15.67</v>
      </c>
      <c r="AY9" s="1">
        <v>2.88</v>
      </c>
      <c r="BA9" s="1">
        <v>133</v>
      </c>
      <c r="BB9" s="1">
        <v>109</v>
      </c>
      <c r="BE9" s="1">
        <v>40.4</v>
      </c>
      <c r="BF9" s="1">
        <v>33.4</v>
      </c>
      <c r="BJ9" s="1">
        <v>4.52</v>
      </c>
      <c r="BK9" s="1">
        <v>3.7</v>
      </c>
      <c r="BN9" s="1">
        <v>3.9</v>
      </c>
      <c r="BO9" s="1">
        <v>3.2</v>
      </c>
    </row>
    <row r="10" spans="1:67">
      <c r="A10" s="1">
        <v>16</v>
      </c>
      <c r="B10" s="4" t="s">
        <v>109</v>
      </c>
      <c r="C10" s="4" t="s">
        <v>108</v>
      </c>
      <c r="D10" s="4" t="s">
        <v>110</v>
      </c>
      <c r="E10" s="4" t="s">
        <v>111</v>
      </c>
      <c r="F10" s="4" t="s">
        <v>85</v>
      </c>
      <c r="G10" s="1">
        <v>6</v>
      </c>
      <c r="H10" s="1">
        <v>77</v>
      </c>
      <c r="I10" s="1" t="s">
        <v>73</v>
      </c>
      <c r="J10" s="1">
        <f t="shared" si="2"/>
        <v>3930.3076919</v>
      </c>
      <c r="K10" s="1">
        <v>70</v>
      </c>
      <c r="L10" s="10">
        <v>1.59</v>
      </c>
      <c r="M10" s="1">
        <f t="shared" si="0"/>
        <v>27.6887781337764</v>
      </c>
      <c r="N10" s="1" t="s">
        <v>74</v>
      </c>
      <c r="O10" s="1" t="s">
        <v>75</v>
      </c>
      <c r="P10" s="1">
        <v>1</v>
      </c>
      <c r="Q10" s="1" t="s">
        <v>76</v>
      </c>
      <c r="R10" s="1">
        <v>102</v>
      </c>
      <c r="S10" s="1">
        <v>2</v>
      </c>
      <c r="T10" s="1">
        <v>2</v>
      </c>
      <c r="U10" s="1">
        <v>10</v>
      </c>
      <c r="V10" s="1">
        <v>30</v>
      </c>
      <c r="AC10" s="1">
        <v>53</v>
      </c>
      <c r="AD10" s="1">
        <v>34</v>
      </c>
      <c r="AE10" s="1">
        <v>22</v>
      </c>
      <c r="AF10" s="1">
        <v>14</v>
      </c>
      <c r="AG10" s="1">
        <v>32</v>
      </c>
      <c r="AH10" s="1">
        <v>21</v>
      </c>
      <c r="AI10" s="1">
        <v>16</v>
      </c>
      <c r="AJ10" s="1">
        <v>7</v>
      </c>
      <c r="AK10" s="1">
        <v>6</v>
      </c>
      <c r="AL10" s="1">
        <v>5</v>
      </c>
      <c r="AM10" s="1">
        <v>4</v>
      </c>
      <c r="AN10" s="1">
        <v>3</v>
      </c>
      <c r="AO10" s="1">
        <v>5</v>
      </c>
      <c r="AP10" s="1">
        <v>2</v>
      </c>
      <c r="AQ10" s="1">
        <v>2</v>
      </c>
      <c r="AR10" s="1">
        <v>1</v>
      </c>
      <c r="AS10" s="1">
        <v>45</v>
      </c>
      <c r="AT10" s="1">
        <v>58</v>
      </c>
      <c r="AU10" s="1">
        <v>29</v>
      </c>
      <c r="AW10" s="1">
        <v>3.65</v>
      </c>
      <c r="AX10" s="1">
        <v>7.94</v>
      </c>
      <c r="BA10" s="1">
        <v>125</v>
      </c>
      <c r="BB10" s="1">
        <v>109</v>
      </c>
      <c r="BE10" s="1">
        <v>38.7</v>
      </c>
      <c r="BF10" s="1">
        <v>34.4</v>
      </c>
      <c r="BJ10" s="1">
        <v>4.28</v>
      </c>
      <c r="BK10" s="1">
        <v>3.78</v>
      </c>
      <c r="BN10" s="1">
        <v>7.1</v>
      </c>
      <c r="BO10" s="1">
        <v>6.1</v>
      </c>
    </row>
    <row r="11" spans="1:67">
      <c r="A11" s="1">
        <v>18</v>
      </c>
      <c r="B11" s="4" t="s">
        <v>112</v>
      </c>
      <c r="C11" s="4" t="s">
        <v>113</v>
      </c>
      <c r="D11" s="4" t="s">
        <v>114</v>
      </c>
      <c r="E11" s="4" t="s">
        <v>115</v>
      </c>
      <c r="F11" s="4" t="s">
        <v>100</v>
      </c>
      <c r="G11" s="1">
        <v>0.08</v>
      </c>
      <c r="H11" s="1">
        <v>61</v>
      </c>
      <c r="I11" s="1" t="s">
        <v>73</v>
      </c>
      <c r="J11" s="1">
        <f t="shared" si="2"/>
        <v>4018.0853641</v>
      </c>
      <c r="K11" s="1">
        <v>71</v>
      </c>
      <c r="L11" s="10">
        <v>1.61</v>
      </c>
      <c r="M11" s="1">
        <f t="shared" si="0"/>
        <v>27.3909185602407</v>
      </c>
      <c r="N11" s="1" t="s">
        <v>74</v>
      </c>
      <c r="O11" s="1" t="s">
        <v>75</v>
      </c>
      <c r="P11" s="1">
        <v>1</v>
      </c>
      <c r="Q11" s="1" t="s">
        <v>76</v>
      </c>
      <c r="R11" s="1">
        <v>117</v>
      </c>
      <c r="S11" s="1">
        <v>2</v>
      </c>
      <c r="T11" s="1">
        <v>2</v>
      </c>
      <c r="U11" s="1">
        <v>20</v>
      </c>
      <c r="V11" s="1">
        <v>40</v>
      </c>
      <c r="AC11" s="1">
        <v>55</v>
      </c>
      <c r="AD11" s="1">
        <v>41</v>
      </c>
      <c r="AE11" s="1">
        <v>32</v>
      </c>
      <c r="AF11" s="1">
        <v>21</v>
      </c>
      <c r="AG11" s="1">
        <v>35</v>
      </c>
      <c r="AH11" s="1">
        <v>18</v>
      </c>
      <c r="AI11" s="1">
        <v>16</v>
      </c>
      <c r="AJ11" s="1">
        <v>10</v>
      </c>
      <c r="AK11" s="1">
        <v>6</v>
      </c>
      <c r="AL11" s="1">
        <v>5</v>
      </c>
      <c r="AM11" s="1">
        <v>3</v>
      </c>
      <c r="AN11" s="1">
        <v>2</v>
      </c>
      <c r="AO11" s="1">
        <v>5</v>
      </c>
      <c r="AP11" s="1">
        <v>2</v>
      </c>
      <c r="AQ11" s="1">
        <v>1</v>
      </c>
      <c r="AR11" s="1">
        <v>1</v>
      </c>
      <c r="AS11" s="1">
        <v>100</v>
      </c>
      <c r="AT11" s="1">
        <v>134</v>
      </c>
      <c r="AW11" s="1">
        <v>1.57</v>
      </c>
      <c r="AX11" s="1">
        <v>2.48</v>
      </c>
      <c r="BA11" s="1">
        <v>148</v>
      </c>
      <c r="BE11" s="1">
        <v>44.6</v>
      </c>
      <c r="BJ11" s="1">
        <v>5</v>
      </c>
      <c r="BN11" s="1">
        <v>7.6</v>
      </c>
      <c r="BO11" s="1">
        <v>7.3</v>
      </c>
    </row>
    <row r="12" spans="1:67">
      <c r="A12" s="1">
        <v>28</v>
      </c>
      <c r="B12" s="4" t="s">
        <v>116</v>
      </c>
      <c r="C12" s="4" t="s">
        <v>117</v>
      </c>
      <c r="D12" s="4" t="s">
        <v>118</v>
      </c>
      <c r="E12" s="4" t="s">
        <v>111</v>
      </c>
      <c r="F12" s="4" t="s">
        <v>119</v>
      </c>
      <c r="G12" s="1">
        <v>0.02</v>
      </c>
      <c r="H12" s="1">
        <v>60</v>
      </c>
      <c r="I12" s="1" t="s">
        <v>73</v>
      </c>
      <c r="J12" s="1">
        <f t="shared" si="2"/>
        <v>3908.7590067</v>
      </c>
      <c r="K12" s="1">
        <v>66</v>
      </c>
      <c r="L12" s="10">
        <v>1.63</v>
      </c>
      <c r="M12" s="1">
        <f t="shared" si="0"/>
        <v>24.8409800895781</v>
      </c>
      <c r="N12" s="1" t="s">
        <v>74</v>
      </c>
      <c r="O12" s="1" t="s">
        <v>75</v>
      </c>
      <c r="P12" s="1">
        <v>1</v>
      </c>
      <c r="Q12" s="1" t="s">
        <v>76</v>
      </c>
      <c r="R12" s="1">
        <v>100</v>
      </c>
      <c r="S12" s="1">
        <v>2</v>
      </c>
      <c r="T12" s="1">
        <v>2</v>
      </c>
      <c r="U12" s="1">
        <v>20</v>
      </c>
      <c r="V12" s="1">
        <v>30</v>
      </c>
      <c r="AC12" s="1">
        <v>43</v>
      </c>
      <c r="AD12" s="1">
        <v>31</v>
      </c>
      <c r="AE12" s="1">
        <v>22</v>
      </c>
      <c r="AF12" s="1">
        <v>16</v>
      </c>
      <c r="AG12" s="1">
        <v>31</v>
      </c>
      <c r="AH12" s="1">
        <v>23</v>
      </c>
      <c r="AI12" s="1">
        <v>16</v>
      </c>
      <c r="AJ12" s="1">
        <v>10</v>
      </c>
      <c r="AK12" s="1">
        <v>6</v>
      </c>
      <c r="AL12" s="1">
        <v>5</v>
      </c>
      <c r="AM12" s="1">
        <v>2</v>
      </c>
      <c r="AN12" s="1">
        <v>2</v>
      </c>
      <c r="AO12" s="1">
        <v>5</v>
      </c>
      <c r="AP12" s="1">
        <v>3</v>
      </c>
      <c r="AQ12" s="1">
        <v>2</v>
      </c>
      <c r="AR12" s="1">
        <v>2</v>
      </c>
      <c r="AS12" s="1">
        <v>74</v>
      </c>
      <c r="AT12" s="1">
        <v>197</v>
      </c>
      <c r="AW12" s="1">
        <v>0.33</v>
      </c>
      <c r="AX12" s="1">
        <v>10.23</v>
      </c>
      <c r="BA12" s="1">
        <v>139</v>
      </c>
      <c r="BB12" s="1">
        <v>133</v>
      </c>
      <c r="BE12" s="1">
        <v>42.4</v>
      </c>
      <c r="BF12" s="1">
        <v>40.9</v>
      </c>
      <c r="BJ12" s="1">
        <v>4.59</v>
      </c>
      <c r="BK12" s="1">
        <v>4.43</v>
      </c>
      <c r="BN12" s="1">
        <v>8.5</v>
      </c>
      <c r="BO12" s="1">
        <v>8</v>
      </c>
    </row>
    <row r="13" spans="1:67">
      <c r="A13" s="1">
        <v>31</v>
      </c>
      <c r="B13" s="4" t="s">
        <v>120</v>
      </c>
      <c r="C13" s="4" t="s">
        <v>121</v>
      </c>
      <c r="D13" s="4" t="s">
        <v>122</v>
      </c>
      <c r="E13" s="4" t="s">
        <v>71</v>
      </c>
      <c r="F13" s="4" t="s">
        <v>100</v>
      </c>
      <c r="G13" s="1">
        <v>0.08</v>
      </c>
      <c r="H13" s="1">
        <v>51</v>
      </c>
      <c r="I13" s="1" t="s">
        <v>73</v>
      </c>
      <c r="J13" s="1">
        <f t="shared" si="2"/>
        <v>3354.6037376</v>
      </c>
      <c r="K13" s="1">
        <v>55</v>
      </c>
      <c r="L13" s="10">
        <v>1.56</v>
      </c>
      <c r="M13" s="1">
        <f t="shared" si="0"/>
        <v>22.6002629848784</v>
      </c>
      <c r="N13" s="1" t="s">
        <v>74</v>
      </c>
      <c r="O13" s="1" t="s">
        <v>75</v>
      </c>
      <c r="P13" s="1">
        <v>2</v>
      </c>
      <c r="Q13" s="1" t="s">
        <v>123</v>
      </c>
      <c r="R13" s="1">
        <v>112</v>
      </c>
      <c r="S13" s="1">
        <v>2</v>
      </c>
      <c r="T13" s="1">
        <v>1</v>
      </c>
      <c r="U13" s="1">
        <v>50</v>
      </c>
      <c r="V13" s="1">
        <v>30</v>
      </c>
      <c r="AC13" s="1">
        <v>41</v>
      </c>
      <c r="AD13" s="1">
        <v>24</v>
      </c>
      <c r="AE13" s="1">
        <v>16</v>
      </c>
      <c r="AF13" s="1">
        <v>4</v>
      </c>
      <c r="AG13" s="1">
        <v>22</v>
      </c>
      <c r="AH13" s="1">
        <v>13</v>
      </c>
      <c r="AI13" s="1">
        <v>6</v>
      </c>
      <c r="AJ13" s="1">
        <v>4</v>
      </c>
      <c r="AK13" s="1">
        <v>5</v>
      </c>
      <c r="AL13" s="1">
        <v>3</v>
      </c>
      <c r="AM13" s="1">
        <v>2</v>
      </c>
      <c r="AN13" s="1">
        <v>1</v>
      </c>
      <c r="AO13" s="1">
        <v>3</v>
      </c>
      <c r="AP13" s="1">
        <v>1</v>
      </c>
      <c r="AQ13" s="1">
        <v>1</v>
      </c>
      <c r="AR13" s="1">
        <v>1</v>
      </c>
      <c r="AS13" s="1">
        <v>67</v>
      </c>
      <c r="AT13" s="1">
        <v>189</v>
      </c>
      <c r="AW13" s="1">
        <v>0.3</v>
      </c>
      <c r="AX13" s="1">
        <v>0.42</v>
      </c>
      <c r="BA13" s="1">
        <v>130</v>
      </c>
      <c r="BB13" s="1">
        <v>111</v>
      </c>
      <c r="BE13" s="1">
        <v>38.6</v>
      </c>
      <c r="BF13" s="1">
        <v>33.6</v>
      </c>
      <c r="BJ13" s="1">
        <v>4.23</v>
      </c>
      <c r="BK13" s="1">
        <v>3.68</v>
      </c>
      <c r="BN13" s="1" t="s">
        <v>124</v>
      </c>
      <c r="BO13" s="1" t="s">
        <v>125</v>
      </c>
    </row>
    <row r="14" spans="1:67">
      <c r="A14" s="1">
        <v>32</v>
      </c>
      <c r="B14" s="4" t="s">
        <v>126</v>
      </c>
      <c r="C14" s="4" t="s">
        <v>127</v>
      </c>
      <c r="D14" s="4" t="s">
        <v>128</v>
      </c>
      <c r="E14" s="4" t="s">
        <v>92</v>
      </c>
      <c r="F14" s="4" t="s">
        <v>84</v>
      </c>
      <c r="G14" s="1">
        <v>0.25</v>
      </c>
      <c r="H14" s="1">
        <v>57</v>
      </c>
      <c r="I14" s="1" t="s">
        <v>73</v>
      </c>
      <c r="J14" s="1">
        <f t="shared" si="2"/>
        <v>4617.4351552</v>
      </c>
      <c r="K14" s="1">
        <v>83</v>
      </c>
      <c r="L14" s="10">
        <v>1.68</v>
      </c>
      <c r="M14" s="1">
        <f t="shared" si="0"/>
        <v>29.4075963718821</v>
      </c>
      <c r="N14" s="1" t="s">
        <v>74</v>
      </c>
      <c r="O14" s="1" t="s">
        <v>129</v>
      </c>
      <c r="P14" s="1">
        <v>2</v>
      </c>
      <c r="Q14" s="1" t="s">
        <v>102</v>
      </c>
      <c r="R14" s="1">
        <v>190</v>
      </c>
      <c r="S14" s="1">
        <v>1</v>
      </c>
      <c r="T14" s="1">
        <v>1</v>
      </c>
      <c r="U14" s="1">
        <v>80</v>
      </c>
      <c r="V14" s="1">
        <v>50</v>
      </c>
      <c r="AC14" s="1">
        <v>67</v>
      </c>
      <c r="AD14" s="1">
        <v>43</v>
      </c>
      <c r="AE14" s="1">
        <v>22</v>
      </c>
      <c r="AF14" s="1">
        <v>16</v>
      </c>
      <c r="AG14" s="1">
        <v>53</v>
      </c>
      <c r="AH14" s="1">
        <v>31</v>
      </c>
      <c r="AI14" s="1">
        <v>16</v>
      </c>
      <c r="AJ14" s="1">
        <v>7</v>
      </c>
      <c r="AK14" s="1">
        <v>7</v>
      </c>
      <c r="AL14" s="1">
        <v>5</v>
      </c>
      <c r="AM14" s="1">
        <v>2</v>
      </c>
      <c r="AN14" s="1">
        <v>1</v>
      </c>
      <c r="AO14" s="1">
        <v>6</v>
      </c>
      <c r="AP14" s="1">
        <v>4</v>
      </c>
      <c r="AQ14" s="1">
        <v>2</v>
      </c>
      <c r="AR14" s="1">
        <v>1</v>
      </c>
      <c r="AS14" s="1">
        <v>51</v>
      </c>
      <c r="AT14" s="1">
        <v>136</v>
      </c>
      <c r="AW14" s="1">
        <v>2.04</v>
      </c>
      <c r="AX14" s="1">
        <v>6.5</v>
      </c>
      <c r="AY14" s="1">
        <v>2.04</v>
      </c>
      <c r="BA14" s="1">
        <v>139</v>
      </c>
      <c r="BB14" s="1">
        <v>133</v>
      </c>
      <c r="BC14" s="1">
        <v>125</v>
      </c>
      <c r="BE14" s="1">
        <v>42.4</v>
      </c>
      <c r="BF14" s="1">
        <v>40.9</v>
      </c>
      <c r="BG14" s="1">
        <v>37.3</v>
      </c>
      <c r="BJ14" s="1">
        <v>4.59</v>
      </c>
      <c r="BK14" s="1">
        <v>4.43</v>
      </c>
      <c r="BL14" s="1">
        <v>4.03</v>
      </c>
      <c r="BN14" s="1" t="s">
        <v>130</v>
      </c>
      <c r="BO14" s="1" t="s">
        <v>131</v>
      </c>
    </row>
    <row r="15" spans="1:67">
      <c r="A15" s="1">
        <v>34</v>
      </c>
      <c r="B15" s="4" t="s">
        <v>132</v>
      </c>
      <c r="C15" s="4" t="s">
        <v>133</v>
      </c>
      <c r="D15" s="4" t="s">
        <v>134</v>
      </c>
      <c r="E15" s="4" t="s">
        <v>111</v>
      </c>
      <c r="F15" s="4" t="s">
        <v>97</v>
      </c>
      <c r="G15" s="1">
        <v>3</v>
      </c>
      <c r="H15" s="1">
        <v>55</v>
      </c>
      <c r="I15" s="1" t="s">
        <v>73</v>
      </c>
      <c r="J15" s="1">
        <f t="shared" si="2"/>
        <v>3463.04598112187</v>
      </c>
      <c r="K15" s="1">
        <v>58</v>
      </c>
      <c r="L15" s="10">
        <v>1.56353157552803</v>
      </c>
      <c r="M15" s="1">
        <f t="shared" si="0"/>
        <v>23.7254621627803</v>
      </c>
      <c r="N15" s="1" t="s">
        <v>101</v>
      </c>
      <c r="O15" s="1" t="s">
        <v>129</v>
      </c>
      <c r="P15" s="1">
        <v>2</v>
      </c>
      <c r="Q15" s="1" t="s">
        <v>86</v>
      </c>
      <c r="R15" s="1">
        <v>200</v>
      </c>
      <c r="S15" s="1">
        <v>4</v>
      </c>
      <c r="T15" s="1">
        <v>4</v>
      </c>
      <c r="U15" s="1">
        <v>100</v>
      </c>
      <c r="V15" s="1">
        <v>30</v>
      </c>
      <c r="AC15" s="1">
        <v>58</v>
      </c>
      <c r="AD15" s="1">
        <v>37</v>
      </c>
      <c r="AE15" s="1">
        <v>23</v>
      </c>
      <c r="AF15" s="1">
        <v>16</v>
      </c>
      <c r="AG15" s="1">
        <v>39</v>
      </c>
      <c r="AH15" s="1">
        <v>25</v>
      </c>
      <c r="AI15" s="1">
        <v>14</v>
      </c>
      <c r="AJ15" s="1">
        <v>6</v>
      </c>
      <c r="AK15" s="1">
        <v>6</v>
      </c>
      <c r="AL15" s="1">
        <v>3</v>
      </c>
      <c r="AM15" s="1">
        <v>1</v>
      </c>
      <c r="AN15" s="1">
        <v>1</v>
      </c>
      <c r="AO15" s="1">
        <v>5</v>
      </c>
      <c r="AP15" s="1">
        <v>3</v>
      </c>
      <c r="AQ15" s="1">
        <v>1</v>
      </c>
      <c r="AR15" s="1">
        <v>1</v>
      </c>
      <c r="AS15" s="1">
        <v>80</v>
      </c>
      <c r="AT15" s="1">
        <v>138</v>
      </c>
      <c r="AW15" s="1">
        <v>3.25</v>
      </c>
      <c r="AX15" s="1">
        <v>7.68</v>
      </c>
      <c r="BA15" s="1">
        <v>125</v>
      </c>
      <c r="BB15" s="1">
        <v>117</v>
      </c>
      <c r="BE15" s="1">
        <v>36.5</v>
      </c>
      <c r="BF15" s="1">
        <v>34</v>
      </c>
      <c r="BJ15" s="1">
        <v>3.87</v>
      </c>
      <c r="BK15" s="1">
        <v>3.62</v>
      </c>
      <c r="BN15" s="1" t="s">
        <v>135</v>
      </c>
      <c r="BO15" s="1" t="s">
        <v>136</v>
      </c>
    </row>
    <row r="16" spans="1:69">
      <c r="A16" s="1">
        <v>36</v>
      </c>
      <c r="B16" s="4" t="s">
        <v>137</v>
      </c>
      <c r="C16" s="4" t="s">
        <v>138</v>
      </c>
      <c r="D16" s="4" t="s">
        <v>139</v>
      </c>
      <c r="E16" s="4" t="s">
        <v>84</v>
      </c>
      <c r="F16" s="4" t="s">
        <v>72</v>
      </c>
      <c r="G16" s="1">
        <v>5</v>
      </c>
      <c r="H16" s="1">
        <v>65</v>
      </c>
      <c r="I16" s="1" t="s">
        <v>73</v>
      </c>
      <c r="J16" s="1">
        <f t="shared" si="2"/>
        <v>3455.7253641</v>
      </c>
      <c r="K16" s="1">
        <v>54</v>
      </c>
      <c r="L16" s="10">
        <v>1.61</v>
      </c>
      <c r="M16" s="1">
        <f t="shared" si="0"/>
        <v>20.8325296091972</v>
      </c>
      <c r="N16" s="1" t="s">
        <v>101</v>
      </c>
      <c r="O16" s="1" t="s">
        <v>75</v>
      </c>
      <c r="P16" s="1">
        <v>1</v>
      </c>
      <c r="Q16" s="1" t="s">
        <v>76</v>
      </c>
      <c r="R16" s="1">
        <v>108</v>
      </c>
      <c r="S16" s="1">
        <v>3</v>
      </c>
      <c r="T16" s="1">
        <v>2</v>
      </c>
      <c r="U16" s="1">
        <v>50</v>
      </c>
      <c r="V16" s="1">
        <v>30</v>
      </c>
      <c r="AC16" s="1">
        <v>53</v>
      </c>
      <c r="AD16" s="1">
        <v>34</v>
      </c>
      <c r="AE16" s="1">
        <v>22</v>
      </c>
      <c r="AF16" s="1">
        <v>14</v>
      </c>
      <c r="AG16" s="1">
        <v>32</v>
      </c>
      <c r="AH16" s="1">
        <v>21</v>
      </c>
      <c r="AI16" s="1">
        <v>16</v>
      </c>
      <c r="AJ16" s="1">
        <v>7</v>
      </c>
      <c r="AK16" s="1">
        <v>6</v>
      </c>
      <c r="AL16" s="1">
        <v>3</v>
      </c>
      <c r="AM16" s="1">
        <v>2</v>
      </c>
      <c r="AN16" s="1">
        <v>1</v>
      </c>
      <c r="AO16" s="1">
        <v>5</v>
      </c>
      <c r="AP16" s="1">
        <v>2</v>
      </c>
      <c r="AQ16" s="1">
        <v>1</v>
      </c>
      <c r="AR16" s="1">
        <v>1</v>
      </c>
      <c r="AS16" s="1">
        <v>117</v>
      </c>
      <c r="AT16" s="1">
        <v>130</v>
      </c>
      <c r="AW16" s="1">
        <v>7.35</v>
      </c>
      <c r="AX16" s="1">
        <v>4.06</v>
      </c>
      <c r="BA16" s="1">
        <v>134</v>
      </c>
      <c r="BB16" s="1">
        <v>119</v>
      </c>
      <c r="BE16" s="1">
        <v>39</v>
      </c>
      <c r="BF16" s="1">
        <v>33.8</v>
      </c>
      <c r="BJ16" s="1">
        <v>4.3</v>
      </c>
      <c r="BK16" s="1">
        <v>3.75</v>
      </c>
      <c r="BN16" s="1">
        <v>8.9</v>
      </c>
      <c r="BO16" s="1">
        <v>4.5</v>
      </c>
      <c r="BQ16" s="1" t="s">
        <v>140</v>
      </c>
    </row>
    <row r="17" spans="1:67">
      <c r="A17" s="1">
        <v>40</v>
      </c>
      <c r="B17" s="4" t="s">
        <v>141</v>
      </c>
      <c r="C17" s="4" t="s">
        <v>142</v>
      </c>
      <c r="D17" s="4" t="s">
        <v>143</v>
      </c>
      <c r="E17" s="4" t="s">
        <v>111</v>
      </c>
      <c r="F17" s="4" t="s">
        <v>72</v>
      </c>
      <c r="G17" s="1">
        <v>20</v>
      </c>
      <c r="H17" s="1">
        <v>58</v>
      </c>
      <c r="I17" s="1" t="s">
        <v>73</v>
      </c>
      <c r="J17" s="1">
        <f t="shared" si="2"/>
        <v>3847.4691208</v>
      </c>
      <c r="K17" s="1">
        <v>65</v>
      </c>
      <c r="L17" s="10">
        <v>1.62</v>
      </c>
      <c r="M17" s="1">
        <f t="shared" si="0"/>
        <v>24.7675659198293</v>
      </c>
      <c r="N17" s="1" t="s">
        <v>74</v>
      </c>
      <c r="O17" s="1" t="s">
        <v>75</v>
      </c>
      <c r="P17" s="1">
        <v>1</v>
      </c>
      <c r="Q17" s="1" t="s">
        <v>144</v>
      </c>
      <c r="R17" s="1">
        <v>105</v>
      </c>
      <c r="S17" s="1">
        <v>3</v>
      </c>
      <c r="T17" s="1">
        <v>1</v>
      </c>
      <c r="U17" s="1">
        <v>50</v>
      </c>
      <c r="V17" s="1">
        <v>30</v>
      </c>
      <c r="AC17" s="1">
        <v>45</v>
      </c>
      <c r="AD17" s="1">
        <v>36</v>
      </c>
      <c r="AE17" s="1">
        <v>20</v>
      </c>
      <c r="AF17" s="1">
        <v>15</v>
      </c>
      <c r="AG17" s="1">
        <v>36</v>
      </c>
      <c r="AH17" s="1">
        <v>23</v>
      </c>
      <c r="AI17" s="1">
        <v>10</v>
      </c>
      <c r="AJ17" s="1">
        <v>10</v>
      </c>
      <c r="AK17" s="1">
        <v>6</v>
      </c>
      <c r="AL17" s="1">
        <v>4</v>
      </c>
      <c r="AM17" s="1">
        <v>2</v>
      </c>
      <c r="AN17" s="1">
        <v>1</v>
      </c>
      <c r="AO17" s="1">
        <v>5</v>
      </c>
      <c r="AP17" s="1">
        <v>3</v>
      </c>
      <c r="AQ17" s="1">
        <v>2</v>
      </c>
      <c r="AR17" s="1">
        <v>1</v>
      </c>
      <c r="AS17" s="1">
        <v>37</v>
      </c>
      <c r="AT17" s="1">
        <v>198</v>
      </c>
      <c r="AU17" s="1">
        <v>89</v>
      </c>
      <c r="AW17" s="1">
        <v>4.02</v>
      </c>
      <c r="AX17" s="1">
        <v>10.87</v>
      </c>
      <c r="BA17" s="1">
        <v>131</v>
      </c>
      <c r="BB17" s="1">
        <v>126</v>
      </c>
      <c r="BE17" s="1">
        <v>38.2</v>
      </c>
      <c r="BF17" s="1">
        <v>37.2</v>
      </c>
      <c r="BJ17" s="1">
        <v>4.41</v>
      </c>
      <c r="BK17" s="1">
        <v>4.27</v>
      </c>
      <c r="BN17" s="1">
        <v>7</v>
      </c>
      <c r="BO17" s="1">
        <v>7.6</v>
      </c>
    </row>
    <row r="18" spans="1:67">
      <c r="A18" s="1">
        <v>41</v>
      </c>
      <c r="B18" s="4" t="s">
        <v>145</v>
      </c>
      <c r="C18" s="4" t="s">
        <v>146</v>
      </c>
      <c r="D18" s="4" t="s">
        <v>142</v>
      </c>
      <c r="E18" s="4" t="s">
        <v>147</v>
      </c>
      <c r="F18" s="4" t="s">
        <v>72</v>
      </c>
      <c r="G18" s="1">
        <v>5</v>
      </c>
      <c r="H18" s="1">
        <v>65</v>
      </c>
      <c r="I18" s="1" t="s">
        <v>73</v>
      </c>
      <c r="J18" s="1">
        <f t="shared" si="2"/>
        <v>3308.0295032</v>
      </c>
      <c r="K18" s="1">
        <v>52</v>
      </c>
      <c r="L18" s="10">
        <v>1.58</v>
      </c>
      <c r="M18" s="1">
        <f t="shared" si="0"/>
        <v>20.829995193078</v>
      </c>
      <c r="N18" s="1" t="s">
        <v>74</v>
      </c>
      <c r="O18" s="1" t="s">
        <v>75</v>
      </c>
      <c r="P18" s="1">
        <v>1</v>
      </c>
      <c r="Q18" s="1" t="s">
        <v>76</v>
      </c>
      <c r="R18" s="1">
        <v>101</v>
      </c>
      <c r="S18" s="1">
        <v>1</v>
      </c>
      <c r="T18" s="1">
        <v>1</v>
      </c>
      <c r="U18" s="1">
        <v>20</v>
      </c>
      <c r="V18" s="1">
        <v>20</v>
      </c>
      <c r="AC18" s="1">
        <v>42</v>
      </c>
      <c r="AD18" s="1">
        <v>33</v>
      </c>
      <c r="AE18" s="1">
        <v>14</v>
      </c>
      <c r="AF18" s="1">
        <v>6</v>
      </c>
      <c r="AG18" s="1">
        <v>35</v>
      </c>
      <c r="AH18" s="1">
        <v>15</v>
      </c>
      <c r="AI18" s="1">
        <v>8</v>
      </c>
      <c r="AJ18" s="1">
        <v>5</v>
      </c>
      <c r="AK18" s="1">
        <v>6</v>
      </c>
      <c r="AL18" s="1">
        <v>3</v>
      </c>
      <c r="AM18" s="1">
        <v>1</v>
      </c>
      <c r="AN18" s="1">
        <v>1</v>
      </c>
      <c r="AO18" s="1">
        <v>5</v>
      </c>
      <c r="AP18" s="1">
        <v>2</v>
      </c>
      <c r="AQ18" s="1">
        <v>1</v>
      </c>
      <c r="AR18" s="1">
        <v>1</v>
      </c>
      <c r="AS18" s="1">
        <v>99</v>
      </c>
      <c r="AT18" s="1">
        <v>213</v>
      </c>
      <c r="AU18" s="1">
        <v>84</v>
      </c>
      <c r="AW18" s="1">
        <v>0.4</v>
      </c>
      <c r="AX18" s="1">
        <v>3.5</v>
      </c>
      <c r="BA18" s="1">
        <v>127</v>
      </c>
      <c r="BB18" s="1">
        <v>132</v>
      </c>
      <c r="BE18" s="1">
        <v>37.1</v>
      </c>
      <c r="BF18" s="1">
        <v>39.3</v>
      </c>
      <c r="BJ18" s="1">
        <v>3.89</v>
      </c>
      <c r="BK18" s="1">
        <v>4.11</v>
      </c>
      <c r="BN18" s="1">
        <v>6.9</v>
      </c>
      <c r="BO18" s="1">
        <v>6.1</v>
      </c>
    </row>
    <row r="19" spans="1:67">
      <c r="A19" s="1">
        <v>45</v>
      </c>
      <c r="B19" s="4" t="s">
        <v>148</v>
      </c>
      <c r="C19" s="4" t="s">
        <v>149</v>
      </c>
      <c r="D19" s="4" t="s">
        <v>150</v>
      </c>
      <c r="E19" s="4" t="s">
        <v>80</v>
      </c>
      <c r="F19" s="4" t="s">
        <v>72</v>
      </c>
      <c r="G19" s="1">
        <v>0.08</v>
      </c>
      <c r="H19" s="1">
        <v>66</v>
      </c>
      <c r="I19" s="1" t="s">
        <v>73</v>
      </c>
      <c r="J19" s="1">
        <f t="shared" si="2"/>
        <v>3229.5318875</v>
      </c>
      <c r="K19" s="1">
        <v>52</v>
      </c>
      <c r="L19" s="10">
        <v>1.55</v>
      </c>
      <c r="M19" s="1">
        <f t="shared" si="0"/>
        <v>21.6441207075963</v>
      </c>
      <c r="N19" s="1" t="s">
        <v>74</v>
      </c>
      <c r="O19" s="1" t="s">
        <v>129</v>
      </c>
      <c r="P19" s="1">
        <v>1</v>
      </c>
      <c r="Q19" s="1" t="s">
        <v>93</v>
      </c>
      <c r="R19" s="1">
        <v>104</v>
      </c>
      <c r="S19" s="1">
        <v>3</v>
      </c>
      <c r="T19" s="1">
        <v>1</v>
      </c>
      <c r="U19" s="1">
        <v>50</v>
      </c>
      <c r="V19" s="1">
        <v>30</v>
      </c>
      <c r="AC19" s="1">
        <v>49</v>
      </c>
      <c r="AD19" s="1">
        <v>27</v>
      </c>
      <c r="AE19" s="1">
        <v>14</v>
      </c>
      <c r="AF19" s="1">
        <v>6</v>
      </c>
      <c r="AG19" s="1">
        <v>19</v>
      </c>
      <c r="AH19" s="1">
        <v>10</v>
      </c>
      <c r="AI19" s="1">
        <v>8</v>
      </c>
      <c r="AJ19" s="1">
        <v>5</v>
      </c>
      <c r="AK19" s="1">
        <v>6</v>
      </c>
      <c r="AL19" s="1">
        <v>4</v>
      </c>
      <c r="AM19" s="1">
        <v>2</v>
      </c>
      <c r="AN19" s="1">
        <v>1</v>
      </c>
      <c r="AO19" s="1">
        <v>5</v>
      </c>
      <c r="AP19" s="1">
        <v>3</v>
      </c>
      <c r="AQ19" s="1">
        <v>1</v>
      </c>
      <c r="AR19" s="1">
        <v>1</v>
      </c>
      <c r="AS19" s="1">
        <v>68</v>
      </c>
      <c r="AT19" s="1">
        <v>163</v>
      </c>
      <c r="AU19" s="1">
        <v>72</v>
      </c>
      <c r="AW19" s="1">
        <v>0.27</v>
      </c>
      <c r="AX19" s="1">
        <v>0.29</v>
      </c>
      <c r="AY19" s="1">
        <v>0.25</v>
      </c>
      <c r="BA19" s="1">
        <v>139</v>
      </c>
      <c r="BB19" s="1">
        <v>115</v>
      </c>
      <c r="BC19" s="1">
        <v>131</v>
      </c>
      <c r="BD19" s="1">
        <v>135</v>
      </c>
      <c r="BE19" s="1">
        <v>41.6</v>
      </c>
      <c r="BF19" s="1">
        <v>34.3</v>
      </c>
      <c r="BG19" s="1">
        <v>38.9</v>
      </c>
      <c r="BH19" s="1">
        <v>40</v>
      </c>
      <c r="BJ19" s="1">
        <v>4.6</v>
      </c>
      <c r="BK19" s="1">
        <v>3.8</v>
      </c>
      <c r="BL19" s="1">
        <v>4.33</v>
      </c>
      <c r="BM19" s="1">
        <v>4.51</v>
      </c>
      <c r="BN19" s="1">
        <v>6.8</v>
      </c>
      <c r="BO19" s="1">
        <v>6.6</v>
      </c>
    </row>
    <row r="20" spans="1:67">
      <c r="A20" s="1">
        <v>46</v>
      </c>
      <c r="B20" s="4" t="s">
        <v>151</v>
      </c>
      <c r="C20" s="4" t="s">
        <v>152</v>
      </c>
      <c r="D20" s="4" t="s">
        <v>153</v>
      </c>
      <c r="E20" s="4" t="s">
        <v>96</v>
      </c>
      <c r="F20" s="4" t="s">
        <v>72</v>
      </c>
      <c r="G20" s="1">
        <v>3</v>
      </c>
      <c r="H20" s="1">
        <v>30</v>
      </c>
      <c r="I20" s="1" t="s">
        <v>73</v>
      </c>
      <c r="J20" s="1">
        <f t="shared" si="2"/>
        <v>3376.85428147338</v>
      </c>
      <c r="K20" s="1">
        <v>54</v>
      </c>
      <c r="L20" s="10">
        <v>1.58099857164091</v>
      </c>
      <c r="M20" s="1">
        <f t="shared" si="0"/>
        <v>21.6038326622352</v>
      </c>
      <c r="N20" s="1" t="s">
        <v>74</v>
      </c>
      <c r="O20" s="1" t="s">
        <v>154</v>
      </c>
      <c r="P20" s="1">
        <v>1</v>
      </c>
      <c r="Q20" s="1" t="s">
        <v>93</v>
      </c>
      <c r="R20" s="1">
        <v>136</v>
      </c>
      <c r="S20" s="1">
        <v>1</v>
      </c>
      <c r="T20" s="1">
        <v>1</v>
      </c>
      <c r="U20" s="1">
        <v>20</v>
      </c>
      <c r="V20" s="1">
        <v>25</v>
      </c>
      <c r="AC20" s="1">
        <v>44</v>
      </c>
      <c r="AD20" s="1">
        <v>24</v>
      </c>
      <c r="AE20" s="1">
        <v>12</v>
      </c>
      <c r="AF20" s="1">
        <v>4</v>
      </c>
      <c r="AG20" s="1">
        <v>17</v>
      </c>
      <c r="AH20" s="1">
        <v>8</v>
      </c>
      <c r="AI20" s="1">
        <v>6</v>
      </c>
      <c r="AJ20" s="1">
        <v>3</v>
      </c>
      <c r="AK20" s="1">
        <v>5</v>
      </c>
      <c r="AL20" s="1">
        <v>4</v>
      </c>
      <c r="AM20" s="1">
        <v>3</v>
      </c>
      <c r="AN20" s="1">
        <v>1</v>
      </c>
      <c r="AO20" s="1">
        <v>4</v>
      </c>
      <c r="AP20" s="1">
        <v>2</v>
      </c>
      <c r="AQ20" s="1">
        <v>2</v>
      </c>
      <c r="AR20" s="1">
        <v>1</v>
      </c>
      <c r="AS20" s="1">
        <v>92</v>
      </c>
      <c r="AT20" s="1">
        <v>178</v>
      </c>
      <c r="AU20" s="1">
        <v>95</v>
      </c>
      <c r="AW20" s="1">
        <v>2</v>
      </c>
      <c r="AX20" s="1">
        <v>16</v>
      </c>
      <c r="AY20" s="1">
        <v>6</v>
      </c>
      <c r="BA20" s="1">
        <v>134</v>
      </c>
      <c r="BB20" s="1">
        <v>108</v>
      </c>
      <c r="BC20" s="1">
        <v>107</v>
      </c>
      <c r="BD20" s="1">
        <v>136</v>
      </c>
      <c r="BE20" s="1">
        <v>39.8</v>
      </c>
      <c r="BF20" s="1">
        <v>32.7</v>
      </c>
      <c r="BG20" s="1">
        <v>32.6</v>
      </c>
      <c r="BH20" s="1">
        <v>40.7</v>
      </c>
      <c r="BJ20" s="1">
        <v>4.48</v>
      </c>
      <c r="BK20" s="1">
        <v>3.65</v>
      </c>
      <c r="BL20" s="1">
        <v>3.62</v>
      </c>
      <c r="BM20" s="1">
        <v>4.59</v>
      </c>
      <c r="BN20" s="1">
        <v>4.7</v>
      </c>
      <c r="BO20" s="1">
        <v>4.4</v>
      </c>
    </row>
    <row r="21" spans="1:67">
      <c r="A21" s="1">
        <v>49</v>
      </c>
      <c r="B21" s="4" t="s">
        <v>155</v>
      </c>
      <c r="C21" s="4" t="s">
        <v>156</v>
      </c>
      <c r="D21" s="4" t="s">
        <v>157</v>
      </c>
      <c r="E21" s="4" t="s">
        <v>96</v>
      </c>
      <c r="F21" s="4" t="s">
        <v>100</v>
      </c>
      <c r="G21" s="1">
        <v>10</v>
      </c>
      <c r="H21" s="1">
        <v>70</v>
      </c>
      <c r="I21" s="1" t="s">
        <v>73</v>
      </c>
      <c r="J21" s="1">
        <f t="shared" si="2"/>
        <v>3772.95116101563</v>
      </c>
      <c r="K21" s="1">
        <v>59</v>
      </c>
      <c r="L21" s="10">
        <v>1.663059894784</v>
      </c>
      <c r="M21" s="1">
        <f t="shared" si="0"/>
        <v>21.3322286766659</v>
      </c>
      <c r="N21" s="1" t="s">
        <v>74</v>
      </c>
      <c r="O21" s="1" t="s">
        <v>75</v>
      </c>
      <c r="P21" s="1">
        <v>1</v>
      </c>
      <c r="Q21" s="1" t="s">
        <v>93</v>
      </c>
      <c r="R21" s="1">
        <v>112</v>
      </c>
      <c r="S21" s="1">
        <v>1</v>
      </c>
      <c r="T21" s="1">
        <v>1</v>
      </c>
      <c r="U21" s="1">
        <v>20</v>
      </c>
      <c r="V21" s="1">
        <v>25</v>
      </c>
      <c r="AC21" s="1">
        <v>59</v>
      </c>
      <c r="AD21" s="1">
        <v>44</v>
      </c>
      <c r="AE21" s="1">
        <v>28</v>
      </c>
      <c r="AF21" s="1">
        <v>14</v>
      </c>
      <c r="AG21" s="1">
        <v>37</v>
      </c>
      <c r="AH21" s="1">
        <v>26</v>
      </c>
      <c r="AI21" s="1">
        <v>14</v>
      </c>
      <c r="AJ21" s="1">
        <v>10</v>
      </c>
      <c r="AK21" s="1">
        <v>5</v>
      </c>
      <c r="AL21" s="1">
        <v>3</v>
      </c>
      <c r="AM21" s="1">
        <v>1</v>
      </c>
      <c r="AN21" s="1">
        <v>1</v>
      </c>
      <c r="AO21" s="1">
        <v>4</v>
      </c>
      <c r="AP21" s="1">
        <v>2</v>
      </c>
      <c r="AQ21" s="1">
        <v>1</v>
      </c>
      <c r="AR21" s="1">
        <v>1</v>
      </c>
      <c r="AS21" s="1">
        <v>163</v>
      </c>
      <c r="AT21" s="1">
        <v>317</v>
      </c>
      <c r="AU21" s="1">
        <v>201</v>
      </c>
      <c r="AW21" s="1">
        <v>4</v>
      </c>
      <c r="AX21" s="1">
        <v>18</v>
      </c>
      <c r="AY21" s="1">
        <v>8</v>
      </c>
      <c r="BA21" s="1">
        <v>131</v>
      </c>
      <c r="BB21" s="1">
        <v>119</v>
      </c>
      <c r="BE21" s="1">
        <v>39.3</v>
      </c>
      <c r="BF21" s="1">
        <v>34.6</v>
      </c>
      <c r="BJ21" s="1">
        <v>4.09</v>
      </c>
      <c r="BK21" s="1">
        <v>3.64</v>
      </c>
      <c r="BN21" s="1">
        <v>3</v>
      </c>
      <c r="BO21" s="1">
        <v>2.8</v>
      </c>
    </row>
    <row r="22" spans="1:67">
      <c r="A22" s="1">
        <v>50</v>
      </c>
      <c r="B22" s="4" t="s">
        <v>158</v>
      </c>
      <c r="C22" s="4" t="s">
        <v>159</v>
      </c>
      <c r="D22" s="4" t="s">
        <v>157</v>
      </c>
      <c r="E22" s="4" t="s">
        <v>160</v>
      </c>
      <c r="F22" s="4" t="s">
        <v>100</v>
      </c>
      <c r="G22" s="1">
        <v>10</v>
      </c>
      <c r="H22" s="1">
        <v>39</v>
      </c>
      <c r="I22" s="1" t="s">
        <v>73</v>
      </c>
      <c r="J22" s="1">
        <f t="shared" si="2"/>
        <v>3500.61418509196</v>
      </c>
      <c r="K22" s="1">
        <v>58</v>
      </c>
      <c r="L22" s="10">
        <v>1.5777863525816</v>
      </c>
      <c r="M22" s="1">
        <f t="shared" si="0"/>
        <v>23.2986953761553</v>
      </c>
      <c r="N22" s="1" t="s">
        <v>74</v>
      </c>
      <c r="O22" s="1" t="s">
        <v>75</v>
      </c>
      <c r="P22" s="1">
        <v>1</v>
      </c>
      <c r="Q22" s="1" t="s">
        <v>76</v>
      </c>
      <c r="R22" s="1">
        <v>113</v>
      </c>
      <c r="S22" s="1">
        <v>0.5</v>
      </c>
      <c r="T22" s="1">
        <v>0.5</v>
      </c>
      <c r="U22" s="1">
        <v>30</v>
      </c>
      <c r="V22" s="1">
        <v>25</v>
      </c>
      <c r="AC22" s="1">
        <v>58</v>
      </c>
      <c r="AD22" s="1">
        <v>42</v>
      </c>
      <c r="AE22" s="1">
        <v>23</v>
      </c>
      <c r="AF22" s="1">
        <v>12</v>
      </c>
      <c r="AG22" s="1">
        <v>31</v>
      </c>
      <c r="AH22" s="1">
        <v>25</v>
      </c>
      <c r="AI22" s="1">
        <v>13</v>
      </c>
      <c r="AJ22" s="1">
        <v>5</v>
      </c>
      <c r="AK22" s="1">
        <v>6</v>
      </c>
      <c r="AL22" s="1">
        <v>4</v>
      </c>
      <c r="AM22" s="1">
        <v>1</v>
      </c>
      <c r="AN22" s="1">
        <v>1</v>
      </c>
      <c r="AO22" s="1">
        <v>3</v>
      </c>
      <c r="AP22" s="1">
        <v>1</v>
      </c>
      <c r="AQ22" s="1">
        <v>1</v>
      </c>
      <c r="AR22" s="1">
        <v>1</v>
      </c>
      <c r="AS22" s="1">
        <v>50</v>
      </c>
      <c r="AT22" s="1">
        <v>167</v>
      </c>
      <c r="AU22" s="1">
        <v>64</v>
      </c>
      <c r="AW22" s="1">
        <v>2</v>
      </c>
      <c r="AX22" s="1">
        <v>11</v>
      </c>
      <c r="AY22" s="1">
        <v>3</v>
      </c>
      <c r="BA22" s="1">
        <v>131</v>
      </c>
      <c r="BB22" s="1">
        <v>118</v>
      </c>
      <c r="BE22" s="1">
        <v>36.8</v>
      </c>
      <c r="BF22" s="1">
        <v>33.8</v>
      </c>
      <c r="BJ22" s="1">
        <v>3.8</v>
      </c>
      <c r="BK22" s="1">
        <v>3.51</v>
      </c>
      <c r="BN22" s="1">
        <v>5.3</v>
      </c>
      <c r="BO22" s="1">
        <v>5.6</v>
      </c>
    </row>
    <row r="23" spans="1:67">
      <c r="A23" s="1">
        <v>51</v>
      </c>
      <c r="B23" s="4" t="s">
        <v>161</v>
      </c>
      <c r="C23" s="4" t="s">
        <v>159</v>
      </c>
      <c r="D23" s="4" t="s">
        <v>162</v>
      </c>
      <c r="E23" s="4" t="s">
        <v>96</v>
      </c>
      <c r="F23" s="4" t="s">
        <v>100</v>
      </c>
      <c r="G23" s="1">
        <v>0.16</v>
      </c>
      <c r="H23" s="1">
        <v>50</v>
      </c>
      <c r="I23" s="1" t="s">
        <v>73</v>
      </c>
      <c r="J23" s="1">
        <f t="shared" si="2"/>
        <v>3738.8371584</v>
      </c>
      <c r="K23" s="1">
        <v>60</v>
      </c>
      <c r="L23" s="10">
        <v>1.64</v>
      </c>
      <c r="M23" s="1">
        <f t="shared" si="0"/>
        <v>22.3081499107674</v>
      </c>
      <c r="N23" s="1" t="s">
        <v>74</v>
      </c>
      <c r="O23" s="1" t="s">
        <v>75</v>
      </c>
      <c r="P23" s="1">
        <v>1</v>
      </c>
      <c r="Q23" s="1" t="s">
        <v>93</v>
      </c>
      <c r="R23" s="1">
        <v>114</v>
      </c>
      <c r="S23" s="1">
        <v>1</v>
      </c>
      <c r="T23" s="1">
        <v>1</v>
      </c>
      <c r="U23" s="1">
        <v>30</v>
      </c>
      <c r="V23" s="1">
        <v>25</v>
      </c>
      <c r="AC23" s="1">
        <v>57</v>
      </c>
      <c r="AD23" s="1">
        <v>49</v>
      </c>
      <c r="AE23" s="1">
        <v>27</v>
      </c>
      <c r="AF23" s="1">
        <v>10</v>
      </c>
      <c r="AG23" s="1">
        <v>28</v>
      </c>
      <c r="AH23" s="1">
        <v>15</v>
      </c>
      <c r="AI23" s="1">
        <v>10</v>
      </c>
      <c r="AJ23" s="1">
        <v>6</v>
      </c>
      <c r="AK23" s="1">
        <v>6</v>
      </c>
      <c r="AL23" s="1">
        <v>3</v>
      </c>
      <c r="AM23" s="1">
        <v>1</v>
      </c>
      <c r="AN23" s="1">
        <v>1</v>
      </c>
      <c r="AO23" s="1">
        <v>4</v>
      </c>
      <c r="AP23" s="1">
        <v>1</v>
      </c>
      <c r="AQ23" s="1">
        <v>1</v>
      </c>
      <c r="AR23" s="1">
        <v>1</v>
      </c>
      <c r="AS23" s="1">
        <v>84</v>
      </c>
      <c r="AT23" s="1">
        <v>189</v>
      </c>
      <c r="AU23" s="1">
        <v>90</v>
      </c>
      <c r="AW23" s="1">
        <v>1</v>
      </c>
      <c r="AX23" s="1">
        <v>17</v>
      </c>
      <c r="AY23" s="1">
        <v>5</v>
      </c>
      <c r="BA23" s="1">
        <v>130</v>
      </c>
      <c r="BB23" s="1">
        <v>120</v>
      </c>
      <c r="BE23" s="1">
        <v>38.8</v>
      </c>
      <c r="BF23" s="1">
        <v>36</v>
      </c>
      <c r="BJ23" s="1">
        <v>4.02</v>
      </c>
      <c r="BK23" s="1">
        <v>3.76</v>
      </c>
      <c r="BN23" s="1">
        <v>4.7</v>
      </c>
      <c r="BO23" s="1">
        <v>4.6</v>
      </c>
    </row>
    <row r="24" spans="1:66">
      <c r="A24" s="1">
        <v>52</v>
      </c>
      <c r="B24" s="4" t="s">
        <v>163</v>
      </c>
      <c r="C24" s="4" t="s">
        <v>164</v>
      </c>
      <c r="D24" s="4" t="s">
        <v>165</v>
      </c>
      <c r="E24" s="4" t="s">
        <v>84</v>
      </c>
      <c r="F24" s="4" t="s">
        <v>100</v>
      </c>
      <c r="G24" s="1">
        <v>0.5</v>
      </c>
      <c r="H24" s="1">
        <v>74</v>
      </c>
      <c r="I24" s="1" t="s">
        <v>73</v>
      </c>
      <c r="J24" s="1">
        <f t="shared" si="2"/>
        <v>4098.5457125</v>
      </c>
      <c r="K24" s="1">
        <v>70</v>
      </c>
      <c r="L24" s="10">
        <v>1.65</v>
      </c>
      <c r="M24" s="1">
        <f t="shared" si="0"/>
        <v>25.7116620752984</v>
      </c>
      <c r="N24" s="1" t="s">
        <v>74</v>
      </c>
      <c r="O24" s="1" t="s">
        <v>75</v>
      </c>
      <c r="P24" s="1">
        <v>2</v>
      </c>
      <c r="Q24" s="1" t="s">
        <v>102</v>
      </c>
      <c r="R24" s="1">
        <v>156</v>
      </c>
      <c r="S24" s="1">
        <v>3</v>
      </c>
      <c r="T24" s="1">
        <v>1</v>
      </c>
      <c r="U24" s="1">
        <v>50</v>
      </c>
      <c r="V24" s="1">
        <v>30</v>
      </c>
      <c r="AC24" s="1">
        <v>61</v>
      </c>
      <c r="AD24" s="1">
        <v>46</v>
      </c>
      <c r="AE24" s="1">
        <v>20</v>
      </c>
      <c r="AF24" s="1">
        <v>16</v>
      </c>
      <c r="AG24" s="1">
        <v>32</v>
      </c>
      <c r="AH24" s="1">
        <v>19</v>
      </c>
      <c r="AI24" s="1">
        <v>9</v>
      </c>
      <c r="AJ24" s="1">
        <v>6</v>
      </c>
      <c r="AK24" s="1">
        <v>6</v>
      </c>
      <c r="AL24" s="1">
        <v>3</v>
      </c>
      <c r="AM24" s="1">
        <v>1</v>
      </c>
      <c r="AN24" s="1">
        <v>1</v>
      </c>
      <c r="AO24" s="1">
        <v>5</v>
      </c>
      <c r="AP24" s="1">
        <v>2</v>
      </c>
      <c r="AQ24" s="1">
        <v>1</v>
      </c>
      <c r="AR24" s="1">
        <v>1</v>
      </c>
      <c r="AS24" s="1">
        <v>189</v>
      </c>
      <c r="AT24" s="1">
        <v>137</v>
      </c>
      <c r="AU24" s="1">
        <v>92</v>
      </c>
      <c r="AV24" s="1">
        <v>69</v>
      </c>
      <c r="AW24" s="1">
        <v>2</v>
      </c>
      <c r="AX24" s="1">
        <v>5</v>
      </c>
      <c r="BA24" s="1">
        <v>114</v>
      </c>
      <c r="BB24" s="1">
        <v>100</v>
      </c>
      <c r="BC24" s="1">
        <v>99</v>
      </c>
      <c r="BE24" s="1">
        <v>34.1</v>
      </c>
      <c r="BF24" s="1">
        <v>29.2</v>
      </c>
      <c r="BG24" s="1">
        <v>29.3</v>
      </c>
      <c r="BJ24" s="1">
        <v>3.57</v>
      </c>
      <c r="BK24" s="1">
        <v>3.05</v>
      </c>
      <c r="BL24" s="1">
        <v>3.04</v>
      </c>
      <c r="BN24" s="1" t="s">
        <v>166</v>
      </c>
    </row>
    <row r="25" spans="1:67">
      <c r="A25" s="1">
        <v>54</v>
      </c>
      <c r="B25" s="4" t="s">
        <v>167</v>
      </c>
      <c r="C25" s="4" t="s">
        <v>168</v>
      </c>
      <c r="D25" s="4" t="s">
        <v>169</v>
      </c>
      <c r="E25" s="4" t="s">
        <v>80</v>
      </c>
      <c r="F25" s="4" t="s">
        <v>100</v>
      </c>
      <c r="G25" s="1">
        <v>10</v>
      </c>
      <c r="H25" s="1">
        <v>69</v>
      </c>
      <c r="I25" s="1" t="s">
        <v>73</v>
      </c>
      <c r="J25" s="1">
        <f t="shared" si="2"/>
        <v>3677.1990067</v>
      </c>
      <c r="K25" s="1">
        <v>59</v>
      </c>
      <c r="L25" s="10">
        <v>1.63</v>
      </c>
      <c r="M25" s="1">
        <f t="shared" si="0"/>
        <v>22.206330686138</v>
      </c>
      <c r="N25" s="1" t="s">
        <v>74</v>
      </c>
      <c r="O25" s="1" t="s">
        <v>75</v>
      </c>
      <c r="P25" s="1">
        <v>2</v>
      </c>
      <c r="Q25" s="1" t="s">
        <v>170</v>
      </c>
      <c r="R25" s="1">
        <v>152</v>
      </c>
      <c r="S25" s="1">
        <v>3</v>
      </c>
      <c r="T25" s="1">
        <v>2</v>
      </c>
      <c r="U25" s="1">
        <v>100</v>
      </c>
      <c r="V25" s="1">
        <v>30</v>
      </c>
      <c r="AC25" s="1">
        <v>55</v>
      </c>
      <c r="AD25" s="1">
        <v>44</v>
      </c>
      <c r="AE25" s="1">
        <v>28</v>
      </c>
      <c r="AF25" s="1">
        <v>15</v>
      </c>
      <c r="AG25" s="1">
        <v>37</v>
      </c>
      <c r="AH25" s="1">
        <v>19</v>
      </c>
      <c r="AI25" s="1">
        <v>10</v>
      </c>
      <c r="AJ25" s="1">
        <v>7</v>
      </c>
      <c r="AK25" s="1">
        <v>6</v>
      </c>
      <c r="AL25" s="1">
        <v>3</v>
      </c>
      <c r="AM25" s="1">
        <v>1</v>
      </c>
      <c r="AN25" s="1">
        <v>1</v>
      </c>
      <c r="AO25" s="1">
        <v>4</v>
      </c>
      <c r="AP25" s="1">
        <v>2</v>
      </c>
      <c r="AQ25" s="1">
        <v>1</v>
      </c>
      <c r="AR25" s="1">
        <v>1</v>
      </c>
      <c r="AS25" s="1">
        <v>30</v>
      </c>
      <c r="AT25" s="1">
        <v>101</v>
      </c>
      <c r="AU25" s="1">
        <v>27</v>
      </c>
      <c r="AW25" s="1">
        <v>1</v>
      </c>
      <c r="AX25" s="1">
        <v>2</v>
      </c>
      <c r="BA25" s="1">
        <v>121</v>
      </c>
      <c r="BB25" s="1">
        <v>94</v>
      </c>
      <c r="BE25" s="1">
        <v>36</v>
      </c>
      <c r="BF25" s="1">
        <v>28.4</v>
      </c>
      <c r="BJ25" s="1">
        <v>3.74</v>
      </c>
      <c r="BK25" s="1">
        <v>2.89</v>
      </c>
      <c r="BN25" s="1" t="s">
        <v>171</v>
      </c>
      <c r="BO25" s="1" t="s">
        <v>172</v>
      </c>
    </row>
    <row r="26" spans="1:67">
      <c r="A26" s="1">
        <v>55</v>
      </c>
      <c r="B26" s="4" t="s">
        <v>173</v>
      </c>
      <c r="C26" s="4" t="s">
        <v>174</v>
      </c>
      <c r="D26" s="4" t="s">
        <v>175</v>
      </c>
      <c r="E26" s="4" t="s">
        <v>111</v>
      </c>
      <c r="F26" s="4" t="s">
        <v>100</v>
      </c>
      <c r="G26" s="1">
        <v>1</v>
      </c>
      <c r="H26" s="1">
        <v>59</v>
      </c>
      <c r="I26" s="1" t="s">
        <v>73</v>
      </c>
      <c r="J26" s="1">
        <f t="shared" si="2"/>
        <v>3682.0691208</v>
      </c>
      <c r="K26" s="1">
        <v>60</v>
      </c>
      <c r="L26" s="10">
        <v>1.62</v>
      </c>
      <c r="M26" s="1">
        <f t="shared" si="0"/>
        <v>22.8623685413809</v>
      </c>
      <c r="N26" s="1" t="s">
        <v>74</v>
      </c>
      <c r="O26" s="1" t="s">
        <v>75</v>
      </c>
      <c r="P26" s="1">
        <v>1</v>
      </c>
      <c r="Q26" s="1" t="s">
        <v>76</v>
      </c>
      <c r="R26" s="1">
        <v>110</v>
      </c>
      <c r="S26" s="1">
        <v>2</v>
      </c>
      <c r="T26" s="1">
        <v>1</v>
      </c>
      <c r="U26" s="1">
        <v>20</v>
      </c>
      <c r="V26" s="1">
        <v>10</v>
      </c>
      <c r="AC26" s="1">
        <v>62</v>
      </c>
      <c r="AD26" s="1">
        <v>51</v>
      </c>
      <c r="AE26" s="1">
        <v>35</v>
      </c>
      <c r="AF26" s="1">
        <v>17</v>
      </c>
      <c r="AG26" s="1">
        <v>39</v>
      </c>
      <c r="AH26" s="1">
        <v>26</v>
      </c>
      <c r="AI26" s="1">
        <v>17</v>
      </c>
      <c r="AJ26" s="1">
        <v>11</v>
      </c>
      <c r="AK26" s="1">
        <v>6</v>
      </c>
      <c r="AL26" s="1">
        <v>4</v>
      </c>
      <c r="AM26" s="1">
        <v>2</v>
      </c>
      <c r="AN26" s="1">
        <v>1</v>
      </c>
      <c r="AO26" s="1">
        <v>4</v>
      </c>
      <c r="AP26" s="1">
        <v>1</v>
      </c>
      <c r="AQ26" s="1">
        <v>1</v>
      </c>
      <c r="AR26" s="1">
        <v>1</v>
      </c>
      <c r="AS26" s="1">
        <v>45</v>
      </c>
      <c r="AT26" s="1">
        <v>38</v>
      </c>
      <c r="AW26" s="1">
        <v>1</v>
      </c>
      <c r="AX26" s="1">
        <v>9</v>
      </c>
      <c r="AY26" s="1">
        <v>3</v>
      </c>
      <c r="BA26" s="1">
        <v>128</v>
      </c>
      <c r="BB26" s="1">
        <v>124</v>
      </c>
      <c r="BE26" s="1">
        <v>38</v>
      </c>
      <c r="BF26" s="1">
        <v>36.9</v>
      </c>
      <c r="BJ26" s="1">
        <v>4.03</v>
      </c>
      <c r="BK26" s="1">
        <v>3.94</v>
      </c>
      <c r="BN26" s="1">
        <v>6.5</v>
      </c>
      <c r="BO26" s="1">
        <v>5.6</v>
      </c>
    </row>
    <row r="27" spans="1:67">
      <c r="A27" s="1">
        <v>56</v>
      </c>
      <c r="B27" s="4" t="s">
        <v>176</v>
      </c>
      <c r="C27" s="4" t="s">
        <v>177</v>
      </c>
      <c r="D27" s="4" t="s">
        <v>178</v>
      </c>
      <c r="E27" s="4" t="s">
        <v>80</v>
      </c>
      <c r="F27" s="4" t="s">
        <v>100</v>
      </c>
      <c r="G27" s="1">
        <v>5</v>
      </c>
      <c r="H27" s="1">
        <v>55</v>
      </c>
      <c r="I27" s="1" t="s">
        <v>73</v>
      </c>
      <c r="J27" s="1">
        <f t="shared" si="2"/>
        <v>3539.5895032</v>
      </c>
      <c r="K27" s="1">
        <v>59</v>
      </c>
      <c r="L27" s="10">
        <v>1.58</v>
      </c>
      <c r="M27" s="1">
        <f t="shared" si="0"/>
        <v>23.6340330075308</v>
      </c>
      <c r="N27" s="1" t="s">
        <v>74</v>
      </c>
      <c r="O27" s="1" t="s">
        <v>75</v>
      </c>
      <c r="P27" s="1">
        <v>1</v>
      </c>
      <c r="Q27" s="1" t="s">
        <v>76</v>
      </c>
      <c r="R27" s="1">
        <v>122</v>
      </c>
      <c r="S27" s="1">
        <v>1</v>
      </c>
      <c r="T27" s="1">
        <v>1</v>
      </c>
      <c r="U27" s="1">
        <v>50</v>
      </c>
      <c r="V27" s="1">
        <v>15</v>
      </c>
      <c r="AC27" s="1">
        <v>67</v>
      </c>
      <c r="AD27" s="1">
        <v>47</v>
      </c>
      <c r="AE27" s="1">
        <v>19</v>
      </c>
      <c r="AF27" s="1">
        <v>8</v>
      </c>
      <c r="AG27" s="1">
        <v>32</v>
      </c>
      <c r="AH27" s="1">
        <v>13</v>
      </c>
      <c r="AI27" s="1">
        <v>8</v>
      </c>
      <c r="AJ27" s="1">
        <v>3</v>
      </c>
      <c r="AK27" s="1">
        <v>6</v>
      </c>
      <c r="AL27" s="1">
        <v>2</v>
      </c>
      <c r="AM27" s="1">
        <v>1</v>
      </c>
      <c r="AN27" s="1">
        <v>1</v>
      </c>
      <c r="AO27" s="1">
        <v>5</v>
      </c>
      <c r="AP27" s="1">
        <v>3</v>
      </c>
      <c r="AQ27" s="1">
        <v>1</v>
      </c>
      <c r="AR27" s="1">
        <v>1</v>
      </c>
      <c r="AS27" s="1">
        <v>71</v>
      </c>
      <c r="AT27" s="1">
        <v>198</v>
      </c>
      <c r="AU27" s="1">
        <v>98</v>
      </c>
      <c r="AW27" s="1">
        <v>1</v>
      </c>
      <c r="AX27" s="1">
        <v>10</v>
      </c>
      <c r="AY27" s="1">
        <v>2</v>
      </c>
      <c r="BA27" s="1">
        <v>135</v>
      </c>
      <c r="BB27" s="1">
        <v>109</v>
      </c>
      <c r="BE27" s="1">
        <v>39.5</v>
      </c>
      <c r="BF27" s="1">
        <v>31.3</v>
      </c>
      <c r="BJ27" s="1">
        <v>4.12</v>
      </c>
      <c r="BK27" s="1">
        <v>3.31</v>
      </c>
      <c r="BN27" s="1">
        <v>6.9</v>
      </c>
      <c r="BO27" s="1">
        <v>6.5</v>
      </c>
    </row>
    <row r="28" spans="1:67">
      <c r="A28" s="1">
        <v>58</v>
      </c>
      <c r="B28" s="4" t="s">
        <v>179</v>
      </c>
      <c r="C28" s="4" t="s">
        <v>180</v>
      </c>
      <c r="D28" s="4" t="s">
        <v>181</v>
      </c>
      <c r="E28" s="4" t="s">
        <v>111</v>
      </c>
      <c r="F28" s="4" t="s">
        <v>100</v>
      </c>
      <c r="G28" s="1">
        <v>5</v>
      </c>
      <c r="H28" s="1">
        <v>75</v>
      </c>
      <c r="I28" s="1" t="s">
        <v>73</v>
      </c>
      <c r="J28" s="1">
        <f t="shared" si="2"/>
        <v>2972.4712104</v>
      </c>
      <c r="K28" s="1">
        <v>45</v>
      </c>
      <c r="L28" s="10">
        <v>1.54</v>
      </c>
      <c r="M28" s="1">
        <f t="shared" si="0"/>
        <v>18.9745319615449</v>
      </c>
      <c r="N28" s="1" t="s">
        <v>101</v>
      </c>
      <c r="O28" s="1" t="s">
        <v>75</v>
      </c>
      <c r="P28" s="1">
        <v>3</v>
      </c>
      <c r="Q28" s="1" t="s">
        <v>182</v>
      </c>
      <c r="R28" s="1">
        <v>235</v>
      </c>
      <c r="S28" s="1">
        <v>2</v>
      </c>
      <c r="T28" s="1">
        <v>1</v>
      </c>
      <c r="U28" s="1">
        <v>50</v>
      </c>
      <c r="V28" s="1">
        <v>90</v>
      </c>
      <c r="AC28" s="1">
        <v>63</v>
      </c>
      <c r="AD28" s="1">
        <v>47</v>
      </c>
      <c r="AE28" s="1">
        <v>28</v>
      </c>
      <c r="AF28" s="1">
        <v>12</v>
      </c>
      <c r="AG28" s="1">
        <v>33</v>
      </c>
      <c r="AH28" s="1">
        <v>21</v>
      </c>
      <c r="AI28" s="1">
        <v>14</v>
      </c>
      <c r="AJ28" s="1">
        <v>8</v>
      </c>
      <c r="AK28" s="1">
        <v>7</v>
      </c>
      <c r="AL28" s="1">
        <v>5</v>
      </c>
      <c r="AM28" s="1">
        <v>3</v>
      </c>
      <c r="AN28" s="1">
        <v>1</v>
      </c>
      <c r="AO28" s="1">
        <v>4</v>
      </c>
      <c r="AP28" s="1">
        <v>2</v>
      </c>
      <c r="AQ28" s="1">
        <v>1</v>
      </c>
      <c r="AR28" s="1">
        <v>1</v>
      </c>
      <c r="AS28" s="1">
        <v>63</v>
      </c>
      <c r="AT28" s="1">
        <v>167</v>
      </c>
      <c r="AU28" s="1">
        <v>49</v>
      </c>
      <c r="AW28" s="1">
        <v>1</v>
      </c>
      <c r="AX28" s="1">
        <v>25</v>
      </c>
      <c r="AY28" s="1">
        <v>20</v>
      </c>
      <c r="BA28" s="1">
        <v>123</v>
      </c>
      <c r="BB28" s="1">
        <v>112</v>
      </c>
      <c r="BC28" s="1">
        <v>103</v>
      </c>
      <c r="BE28" s="1">
        <v>38</v>
      </c>
      <c r="BF28" s="1">
        <v>33.9</v>
      </c>
      <c r="BG28" s="1">
        <v>31.1</v>
      </c>
      <c r="BJ28" s="1">
        <v>4.55</v>
      </c>
      <c r="BK28" s="1">
        <v>4.13</v>
      </c>
      <c r="BL28" s="1">
        <v>3.77</v>
      </c>
      <c r="BN28" s="1" t="s">
        <v>183</v>
      </c>
      <c r="BO28" s="1" t="s">
        <v>184</v>
      </c>
    </row>
    <row r="29" spans="1:67">
      <c r="A29" s="1">
        <v>63</v>
      </c>
      <c r="B29" s="4" t="s">
        <v>185</v>
      </c>
      <c r="C29" s="4" t="s">
        <v>186</v>
      </c>
      <c r="D29" s="4" t="s">
        <v>187</v>
      </c>
      <c r="E29" s="4" t="s">
        <v>84</v>
      </c>
      <c r="F29" s="4" t="s">
        <v>72</v>
      </c>
      <c r="G29" s="1">
        <v>9</v>
      </c>
      <c r="H29" s="1">
        <v>59</v>
      </c>
      <c r="I29" s="1" t="s">
        <v>73</v>
      </c>
      <c r="J29" s="1">
        <f t="shared" si="2"/>
        <v>4293.2068056</v>
      </c>
      <c r="K29" s="1">
        <v>75</v>
      </c>
      <c r="L29" s="10">
        <v>1.66</v>
      </c>
      <c r="M29" s="1">
        <f t="shared" si="0"/>
        <v>27.2173029467267</v>
      </c>
      <c r="N29" s="1" t="s">
        <v>101</v>
      </c>
      <c r="O29" s="1" t="s">
        <v>129</v>
      </c>
      <c r="P29" s="1">
        <v>2</v>
      </c>
      <c r="Q29" s="1" t="s">
        <v>86</v>
      </c>
      <c r="R29" s="1">
        <v>200</v>
      </c>
      <c r="S29" s="1">
        <v>2</v>
      </c>
      <c r="T29" s="1">
        <v>1</v>
      </c>
      <c r="U29" s="1">
        <v>20</v>
      </c>
      <c r="V29" s="1">
        <v>20</v>
      </c>
      <c r="AC29" s="1">
        <v>59</v>
      </c>
      <c r="AD29" s="1">
        <v>45</v>
      </c>
      <c r="AE29" s="1">
        <v>26</v>
      </c>
      <c r="AF29" s="1">
        <v>12</v>
      </c>
      <c r="AG29" s="1">
        <v>38</v>
      </c>
      <c r="AH29" s="1">
        <v>30</v>
      </c>
      <c r="AI29" s="1">
        <v>19</v>
      </c>
      <c r="AJ29" s="1">
        <v>10</v>
      </c>
      <c r="AK29" s="1">
        <v>6</v>
      </c>
      <c r="AL29" s="1">
        <v>4</v>
      </c>
      <c r="AM29" s="1">
        <v>2</v>
      </c>
      <c r="AN29" s="1">
        <v>1</v>
      </c>
      <c r="AO29" s="1">
        <v>6</v>
      </c>
      <c r="AP29" s="1">
        <v>3</v>
      </c>
      <c r="AQ29" s="1">
        <v>1</v>
      </c>
      <c r="AR29" s="1">
        <v>1</v>
      </c>
      <c r="AS29" s="1">
        <v>123</v>
      </c>
      <c r="AT29" s="1">
        <v>349</v>
      </c>
      <c r="AU29" s="1">
        <v>223</v>
      </c>
      <c r="AW29" s="1">
        <v>2</v>
      </c>
      <c r="AX29" s="1">
        <v>13</v>
      </c>
      <c r="AY29" s="1">
        <v>2</v>
      </c>
      <c r="BA29" s="1">
        <v>138</v>
      </c>
      <c r="BB29" s="1">
        <v>126</v>
      </c>
      <c r="BC29" s="1">
        <v>123</v>
      </c>
      <c r="BE29" s="1">
        <v>40</v>
      </c>
      <c r="BF29" s="1">
        <v>36.4</v>
      </c>
      <c r="BG29" s="1">
        <v>36.4</v>
      </c>
      <c r="BJ29" s="1">
        <v>4.44</v>
      </c>
      <c r="BK29" s="1">
        <v>4.15</v>
      </c>
      <c r="BL29" s="1">
        <v>4.09</v>
      </c>
      <c r="BN29" s="1" t="s">
        <v>188</v>
      </c>
      <c r="BO29" s="1" t="s">
        <v>189</v>
      </c>
    </row>
    <row r="30" spans="1:67">
      <c r="A30" s="1">
        <v>64</v>
      </c>
      <c r="B30" s="4" t="s">
        <v>190</v>
      </c>
      <c r="C30" s="4" t="s">
        <v>191</v>
      </c>
      <c r="D30" s="4" t="s">
        <v>180</v>
      </c>
      <c r="E30" s="4" t="s">
        <v>160</v>
      </c>
      <c r="F30" s="4" t="s">
        <v>100</v>
      </c>
      <c r="G30" s="1">
        <v>0.08</v>
      </c>
      <c r="H30" s="1">
        <v>47</v>
      </c>
      <c r="I30" s="1" t="s">
        <v>73</v>
      </c>
      <c r="J30" s="1">
        <f t="shared" si="2"/>
        <v>4271.3384876269</v>
      </c>
      <c r="K30" s="1">
        <v>75</v>
      </c>
      <c r="L30" s="10">
        <v>1.65253792361441</v>
      </c>
      <c r="M30" s="1">
        <f t="shared" si="0"/>
        <v>27.463658732969</v>
      </c>
      <c r="N30" s="1" t="s">
        <v>101</v>
      </c>
      <c r="O30" s="1" t="s">
        <v>129</v>
      </c>
      <c r="P30" s="1">
        <v>1</v>
      </c>
      <c r="Q30" s="1" t="s">
        <v>93</v>
      </c>
      <c r="R30" s="1">
        <v>167</v>
      </c>
      <c r="S30" s="1">
        <v>1</v>
      </c>
      <c r="T30" s="1">
        <v>1</v>
      </c>
      <c r="U30" s="1">
        <v>20</v>
      </c>
      <c r="V30" s="1">
        <v>20</v>
      </c>
      <c r="AC30" s="1">
        <v>55</v>
      </c>
      <c r="AD30" s="1">
        <v>38</v>
      </c>
      <c r="AE30" s="1">
        <v>19</v>
      </c>
      <c r="AF30" s="1">
        <v>9</v>
      </c>
      <c r="AG30" s="1">
        <v>31</v>
      </c>
      <c r="AH30" s="1">
        <v>20</v>
      </c>
      <c r="AI30" s="1">
        <v>12</v>
      </c>
      <c r="AJ30" s="1">
        <v>6</v>
      </c>
      <c r="AK30" s="1">
        <v>7</v>
      </c>
      <c r="AL30" s="1">
        <v>5</v>
      </c>
      <c r="AM30" s="1">
        <v>2</v>
      </c>
      <c r="AN30" s="1">
        <v>1</v>
      </c>
      <c r="AO30" s="1">
        <v>5</v>
      </c>
      <c r="AP30" s="1">
        <v>2</v>
      </c>
      <c r="AQ30" s="1">
        <v>1</v>
      </c>
      <c r="AR30" s="1">
        <v>1</v>
      </c>
      <c r="AS30" s="1">
        <v>55</v>
      </c>
      <c r="AT30" s="1">
        <v>176</v>
      </c>
      <c r="AU30" s="1">
        <v>90</v>
      </c>
      <c r="AW30" s="1">
        <v>4</v>
      </c>
      <c r="AX30" s="1">
        <v>10</v>
      </c>
      <c r="AY30" s="1">
        <v>1</v>
      </c>
      <c r="BA30" s="1">
        <v>136</v>
      </c>
      <c r="BB30" s="1">
        <v>127</v>
      </c>
      <c r="BE30" s="1">
        <v>41.2</v>
      </c>
      <c r="BF30" s="1">
        <v>36</v>
      </c>
      <c r="BJ30" s="1">
        <v>4.29</v>
      </c>
      <c r="BK30" s="1">
        <v>3.89</v>
      </c>
      <c r="BN30" s="1">
        <v>5.3</v>
      </c>
      <c r="BO30" s="1">
        <v>5.6</v>
      </c>
    </row>
    <row r="31" spans="1:67">
      <c r="A31" s="1">
        <v>66</v>
      </c>
      <c r="B31" s="4" t="s">
        <v>192</v>
      </c>
      <c r="C31" s="4" t="s">
        <v>193</v>
      </c>
      <c r="D31" s="4" t="s">
        <v>194</v>
      </c>
      <c r="E31" s="4" t="s">
        <v>160</v>
      </c>
      <c r="F31" s="4" t="s">
        <v>84</v>
      </c>
      <c r="G31" s="1">
        <v>20</v>
      </c>
      <c r="H31" s="1">
        <v>65</v>
      </c>
      <c r="I31" s="1" t="s">
        <v>73</v>
      </c>
      <c r="J31" s="1">
        <f t="shared" si="2"/>
        <v>3473.4295032</v>
      </c>
      <c r="K31" s="1">
        <v>57</v>
      </c>
      <c r="L31" s="10">
        <v>1.58</v>
      </c>
      <c r="M31" s="1">
        <f t="shared" si="0"/>
        <v>22.8328793462586</v>
      </c>
      <c r="N31" s="1" t="s">
        <v>195</v>
      </c>
      <c r="O31" s="1" t="s">
        <v>129</v>
      </c>
      <c r="P31" s="1">
        <v>1</v>
      </c>
      <c r="Q31" s="1" t="s">
        <v>93</v>
      </c>
      <c r="R31" s="1">
        <v>111</v>
      </c>
      <c r="S31" s="1">
        <v>1</v>
      </c>
      <c r="T31" s="1">
        <v>1</v>
      </c>
      <c r="U31" s="1">
        <v>10</v>
      </c>
      <c r="V31" s="1">
        <v>20</v>
      </c>
      <c r="AC31" s="1">
        <v>51</v>
      </c>
      <c r="AD31" s="1">
        <v>41</v>
      </c>
      <c r="AE31" s="1">
        <v>22</v>
      </c>
      <c r="AF31" s="1">
        <v>10</v>
      </c>
      <c r="AG31" s="1">
        <v>39</v>
      </c>
      <c r="AH31" s="1">
        <v>21</v>
      </c>
      <c r="AI31" s="1">
        <v>11</v>
      </c>
      <c r="AJ31" s="1">
        <v>8</v>
      </c>
      <c r="AK31" s="1">
        <v>7</v>
      </c>
      <c r="AL31" s="1">
        <v>5</v>
      </c>
      <c r="AM31" s="1">
        <v>2</v>
      </c>
      <c r="AN31" s="1">
        <v>1</v>
      </c>
      <c r="AO31" s="1">
        <v>6</v>
      </c>
      <c r="AP31" s="1">
        <v>3</v>
      </c>
      <c r="AQ31" s="1">
        <v>1</v>
      </c>
      <c r="AR31" s="1">
        <v>1</v>
      </c>
      <c r="AS31" s="1">
        <v>104</v>
      </c>
      <c r="AT31" s="1">
        <v>212</v>
      </c>
      <c r="AU31" s="1">
        <v>116</v>
      </c>
      <c r="AW31" s="1">
        <v>1</v>
      </c>
      <c r="AX31" s="1">
        <v>10</v>
      </c>
      <c r="AY31" s="1">
        <v>2</v>
      </c>
      <c r="BA31" s="1">
        <v>123</v>
      </c>
      <c r="BB31" s="1">
        <v>124</v>
      </c>
      <c r="BE31" s="1">
        <v>36.2</v>
      </c>
      <c r="BF31" s="1">
        <v>36</v>
      </c>
      <c r="BJ31" s="1">
        <v>3.93</v>
      </c>
      <c r="BK31" s="1">
        <v>3.87</v>
      </c>
      <c r="BN31" s="1">
        <v>5.1</v>
      </c>
      <c r="BO31" s="1">
        <v>5.1</v>
      </c>
    </row>
    <row r="32" spans="1:67">
      <c r="A32" s="1">
        <v>69</v>
      </c>
      <c r="B32" s="4" t="s">
        <v>196</v>
      </c>
      <c r="C32" s="4" t="s">
        <v>197</v>
      </c>
      <c r="D32" s="4" t="s">
        <v>198</v>
      </c>
      <c r="E32" s="4" t="s">
        <v>160</v>
      </c>
      <c r="F32" s="4" t="s">
        <v>84</v>
      </c>
      <c r="G32" s="1">
        <v>5</v>
      </c>
      <c r="H32" s="1">
        <v>59</v>
      </c>
      <c r="I32" s="1" t="s">
        <v>73</v>
      </c>
      <c r="J32" s="1">
        <f t="shared" si="2"/>
        <v>4458.6068056</v>
      </c>
      <c r="K32" s="1">
        <v>80</v>
      </c>
      <c r="L32" s="10">
        <v>1.66</v>
      </c>
      <c r="M32" s="1">
        <f t="shared" si="0"/>
        <v>29.0317898098418</v>
      </c>
      <c r="N32" s="1" t="s">
        <v>74</v>
      </c>
      <c r="O32" s="1" t="s">
        <v>75</v>
      </c>
      <c r="P32" s="1">
        <v>1</v>
      </c>
      <c r="Q32" s="1" t="s">
        <v>76</v>
      </c>
      <c r="R32" s="1">
        <v>113</v>
      </c>
      <c r="S32" s="1">
        <v>1</v>
      </c>
      <c r="T32" s="1">
        <v>1.5</v>
      </c>
      <c r="U32" s="1">
        <v>10</v>
      </c>
      <c r="V32" s="1">
        <v>20</v>
      </c>
      <c r="AC32" s="1">
        <v>44</v>
      </c>
      <c r="AD32" s="1">
        <v>33</v>
      </c>
      <c r="AE32" s="1">
        <v>22</v>
      </c>
      <c r="AF32" s="1">
        <v>11</v>
      </c>
      <c r="AG32" s="1">
        <v>32</v>
      </c>
      <c r="AH32" s="1">
        <v>21</v>
      </c>
      <c r="AI32" s="1">
        <v>14</v>
      </c>
      <c r="AJ32" s="1">
        <v>9</v>
      </c>
      <c r="AK32" s="1">
        <v>6</v>
      </c>
      <c r="AL32" s="1">
        <v>3</v>
      </c>
      <c r="AM32" s="1">
        <v>1</v>
      </c>
      <c r="AN32" s="1">
        <v>1</v>
      </c>
      <c r="AO32" s="1">
        <v>7</v>
      </c>
      <c r="AP32" s="1">
        <v>4</v>
      </c>
      <c r="AQ32" s="1">
        <v>2</v>
      </c>
      <c r="AR32" s="1">
        <v>1</v>
      </c>
      <c r="AS32" s="1">
        <v>97</v>
      </c>
      <c r="AT32" s="1">
        <v>194</v>
      </c>
      <c r="AW32" s="1">
        <v>4</v>
      </c>
      <c r="AX32" s="1">
        <v>13</v>
      </c>
      <c r="AY32" s="1">
        <v>1</v>
      </c>
      <c r="BA32" s="1">
        <v>116</v>
      </c>
      <c r="BB32" s="1">
        <v>111</v>
      </c>
      <c r="BE32" s="1">
        <v>34.6</v>
      </c>
      <c r="BF32" s="1">
        <v>32.7</v>
      </c>
      <c r="BJ32" s="1">
        <v>3.65</v>
      </c>
      <c r="BK32" s="1">
        <v>3.45</v>
      </c>
      <c r="BN32" s="1">
        <v>4.5</v>
      </c>
      <c r="BO32" s="1">
        <v>4.3</v>
      </c>
    </row>
    <row r="33" spans="1:67">
      <c r="A33" s="1">
        <v>70</v>
      </c>
      <c r="B33" s="4" t="s">
        <v>199</v>
      </c>
      <c r="C33" s="4" t="s">
        <v>200</v>
      </c>
      <c r="D33" s="4" t="s">
        <v>201</v>
      </c>
      <c r="E33" s="4" t="s">
        <v>80</v>
      </c>
      <c r="F33" s="4" t="s">
        <v>84</v>
      </c>
      <c r="G33" s="1">
        <v>6</v>
      </c>
      <c r="H33" s="1">
        <v>73</v>
      </c>
      <c r="I33" s="1" t="s">
        <v>73</v>
      </c>
      <c r="J33" s="1">
        <f t="shared" si="2"/>
        <v>3308.0295032</v>
      </c>
      <c r="K33" s="1">
        <v>52</v>
      </c>
      <c r="L33" s="10">
        <v>1.58</v>
      </c>
      <c r="M33" s="1">
        <f t="shared" ref="M33:M95" si="3">K33/(L33*L33)</f>
        <v>20.829995193078</v>
      </c>
      <c r="N33" s="1" t="s">
        <v>74</v>
      </c>
      <c r="O33" s="1" t="s">
        <v>75</v>
      </c>
      <c r="P33" s="1">
        <v>2</v>
      </c>
      <c r="Q33" s="1" t="s">
        <v>86</v>
      </c>
      <c r="R33" s="1">
        <v>136</v>
      </c>
      <c r="S33" s="1">
        <v>1</v>
      </c>
      <c r="T33" s="1">
        <v>1</v>
      </c>
      <c r="U33" s="1">
        <v>20</v>
      </c>
      <c r="V33" s="1">
        <v>15</v>
      </c>
      <c r="AC33" s="1">
        <v>51</v>
      </c>
      <c r="AD33" s="1">
        <v>42</v>
      </c>
      <c r="AE33" s="1">
        <v>26</v>
      </c>
      <c r="AF33" s="1">
        <v>15</v>
      </c>
      <c r="AG33" s="1">
        <v>45</v>
      </c>
      <c r="AH33" s="1">
        <v>34</v>
      </c>
      <c r="AI33" s="1">
        <v>22</v>
      </c>
      <c r="AJ33" s="1">
        <v>14</v>
      </c>
      <c r="AK33" s="1">
        <v>5</v>
      </c>
      <c r="AL33" s="1">
        <v>3</v>
      </c>
      <c r="AM33" s="1">
        <v>2</v>
      </c>
      <c r="AN33" s="1">
        <v>2</v>
      </c>
      <c r="AO33" s="1">
        <v>6</v>
      </c>
      <c r="AP33" s="1">
        <v>4</v>
      </c>
      <c r="AQ33" s="1">
        <v>2</v>
      </c>
      <c r="AR33" s="1">
        <v>1</v>
      </c>
      <c r="AS33" s="1">
        <v>270</v>
      </c>
      <c r="AT33" s="1">
        <v>118</v>
      </c>
      <c r="AW33" s="1">
        <v>1</v>
      </c>
      <c r="AX33" s="1">
        <v>22</v>
      </c>
      <c r="BA33" s="1">
        <v>119</v>
      </c>
      <c r="BB33" s="1">
        <v>97</v>
      </c>
      <c r="BE33" s="1">
        <v>35.1</v>
      </c>
      <c r="BF33" s="1">
        <v>28.7</v>
      </c>
      <c r="BJ33" s="1">
        <v>3.87</v>
      </c>
      <c r="BK33" s="1">
        <v>3.18</v>
      </c>
      <c r="BN33" s="1" t="s">
        <v>202</v>
      </c>
      <c r="BO33" s="1" t="s">
        <v>203</v>
      </c>
    </row>
    <row r="34" spans="1:70">
      <c r="A34" s="1">
        <v>71</v>
      </c>
      <c r="B34" s="4" t="s">
        <v>204</v>
      </c>
      <c r="C34" s="4" t="s">
        <v>205</v>
      </c>
      <c r="D34" s="4" t="s">
        <v>206</v>
      </c>
      <c r="E34" s="4" t="s">
        <v>72</v>
      </c>
      <c r="F34" s="4" t="s">
        <v>84</v>
      </c>
      <c r="G34" s="1">
        <v>0.33</v>
      </c>
      <c r="H34" s="1">
        <v>68</v>
      </c>
      <c r="I34" s="1" t="s">
        <v>73</v>
      </c>
      <c r="J34" s="1">
        <f t="shared" si="2"/>
        <v>3900.0657125</v>
      </c>
      <c r="K34" s="1">
        <v>64</v>
      </c>
      <c r="L34" s="10">
        <v>1.65</v>
      </c>
      <c r="M34" s="1">
        <f t="shared" si="3"/>
        <v>23.5078053259871</v>
      </c>
      <c r="N34" s="1" t="s">
        <v>74</v>
      </c>
      <c r="O34" s="1" t="s">
        <v>75</v>
      </c>
      <c r="P34" s="1">
        <v>1</v>
      </c>
      <c r="Q34" s="1" t="s">
        <v>76</v>
      </c>
      <c r="R34" s="1">
        <v>114</v>
      </c>
      <c r="S34" s="1">
        <v>1</v>
      </c>
      <c r="T34" s="1">
        <v>1</v>
      </c>
      <c r="U34" s="1">
        <v>20</v>
      </c>
      <c r="V34" s="1">
        <v>30</v>
      </c>
      <c r="AC34" s="1">
        <v>67</v>
      </c>
      <c r="AD34" s="1">
        <v>39</v>
      </c>
      <c r="AE34" s="1">
        <v>18</v>
      </c>
      <c r="AF34" s="1">
        <v>10</v>
      </c>
      <c r="AG34" s="1">
        <v>43</v>
      </c>
      <c r="AH34" s="1">
        <v>31</v>
      </c>
      <c r="AI34" s="1">
        <v>17</v>
      </c>
      <c r="AJ34" s="1">
        <v>15</v>
      </c>
      <c r="AK34" s="1">
        <v>7</v>
      </c>
      <c r="AL34" s="1">
        <v>4</v>
      </c>
      <c r="AM34" s="1">
        <v>3</v>
      </c>
      <c r="AN34" s="1">
        <v>2</v>
      </c>
      <c r="AO34" s="1">
        <v>6</v>
      </c>
      <c r="AP34" s="1">
        <v>5</v>
      </c>
      <c r="AQ34" s="1">
        <v>4</v>
      </c>
      <c r="AR34" s="1">
        <v>2</v>
      </c>
      <c r="AS34" s="1">
        <v>79</v>
      </c>
      <c r="AT34" s="1">
        <v>216</v>
      </c>
      <c r="AW34" s="1">
        <v>1</v>
      </c>
      <c r="AX34" s="1">
        <v>5</v>
      </c>
      <c r="BA34" s="1">
        <v>138</v>
      </c>
      <c r="BB34" s="1">
        <v>109</v>
      </c>
      <c r="BE34" s="1">
        <v>41.5</v>
      </c>
      <c r="BF34" s="1">
        <v>32.2</v>
      </c>
      <c r="BJ34" s="1">
        <v>4.51</v>
      </c>
      <c r="BK34" s="1">
        <v>3.5</v>
      </c>
      <c r="BN34" s="1">
        <v>5.3</v>
      </c>
      <c r="BO34" s="1">
        <v>5.5</v>
      </c>
      <c r="BR34" s="1" t="s">
        <v>207</v>
      </c>
    </row>
    <row r="35" spans="1:67">
      <c r="A35" s="1">
        <v>74</v>
      </c>
      <c r="B35" s="4" t="s">
        <v>208</v>
      </c>
      <c r="C35" s="4" t="s">
        <v>209</v>
      </c>
      <c r="D35" s="4" t="s">
        <v>210</v>
      </c>
      <c r="E35" s="4" t="s">
        <v>92</v>
      </c>
      <c r="F35" s="4" t="s">
        <v>84</v>
      </c>
      <c r="G35" s="1">
        <v>5</v>
      </c>
      <c r="H35" s="1">
        <v>51</v>
      </c>
      <c r="I35" s="1" t="s">
        <v>73</v>
      </c>
      <c r="J35" s="1">
        <f t="shared" si="2"/>
        <v>3738.8371584</v>
      </c>
      <c r="K35" s="1">
        <v>60</v>
      </c>
      <c r="L35" s="10">
        <v>1.64</v>
      </c>
      <c r="M35" s="1">
        <f t="shared" si="3"/>
        <v>22.3081499107674</v>
      </c>
      <c r="N35" s="1" t="s">
        <v>74</v>
      </c>
      <c r="O35" s="1" t="s">
        <v>75</v>
      </c>
      <c r="P35" s="1">
        <v>1</v>
      </c>
      <c r="Q35" s="1" t="s">
        <v>93</v>
      </c>
      <c r="R35" s="1">
        <v>90</v>
      </c>
      <c r="S35" s="1">
        <v>0.5</v>
      </c>
      <c r="T35" s="1">
        <v>0.5</v>
      </c>
      <c r="U35" s="1">
        <v>50</v>
      </c>
      <c r="V35" s="1">
        <v>20</v>
      </c>
      <c r="AC35" s="1">
        <v>48</v>
      </c>
      <c r="AD35" s="1">
        <v>33</v>
      </c>
      <c r="AE35" s="1">
        <v>18</v>
      </c>
      <c r="AF35" s="1">
        <v>6</v>
      </c>
      <c r="AG35" s="1">
        <v>41</v>
      </c>
      <c r="AH35" s="1">
        <v>29</v>
      </c>
      <c r="AI35" s="1">
        <v>17</v>
      </c>
      <c r="AJ35" s="1">
        <v>8</v>
      </c>
      <c r="AK35" s="1">
        <v>6</v>
      </c>
      <c r="AL35" s="1">
        <v>4</v>
      </c>
      <c r="AM35" s="1">
        <v>2</v>
      </c>
      <c r="AN35" s="1">
        <v>1</v>
      </c>
      <c r="AO35" s="1">
        <v>5</v>
      </c>
      <c r="AP35" s="1">
        <v>2</v>
      </c>
      <c r="AQ35" s="1">
        <v>1</v>
      </c>
      <c r="AR35" s="1">
        <v>1</v>
      </c>
      <c r="AS35" s="1">
        <v>90</v>
      </c>
      <c r="AT35" s="1">
        <v>213</v>
      </c>
      <c r="AU35" s="1">
        <v>121</v>
      </c>
      <c r="AW35" s="1">
        <v>12</v>
      </c>
      <c r="AX35" s="1">
        <v>26</v>
      </c>
      <c r="AY35" s="1">
        <v>8</v>
      </c>
      <c r="BA35" s="1">
        <v>129</v>
      </c>
      <c r="BB35" s="1">
        <v>106</v>
      </c>
      <c r="BE35" s="1">
        <v>37.1</v>
      </c>
      <c r="BF35" s="1">
        <v>30.1</v>
      </c>
      <c r="BJ35" s="1">
        <v>4.2</v>
      </c>
      <c r="BK35" s="1">
        <v>3.4</v>
      </c>
      <c r="BN35" s="1">
        <v>4.4</v>
      </c>
      <c r="BO35" s="1">
        <v>4.2</v>
      </c>
    </row>
    <row r="36" spans="1:68">
      <c r="A36" s="1">
        <v>78</v>
      </c>
      <c r="B36" s="4" t="s">
        <v>211</v>
      </c>
      <c r="C36" s="4" t="s">
        <v>212</v>
      </c>
      <c r="D36" s="4" t="s">
        <v>213</v>
      </c>
      <c r="E36" s="4" t="s">
        <v>80</v>
      </c>
      <c r="F36" s="4" t="s">
        <v>84</v>
      </c>
      <c r="G36" s="1">
        <v>0.16</v>
      </c>
      <c r="H36" s="1">
        <v>72</v>
      </c>
      <c r="I36" s="1" t="s">
        <v>73</v>
      </c>
      <c r="J36" s="1">
        <f t="shared" si="2"/>
        <v>3142.6295032</v>
      </c>
      <c r="K36" s="1">
        <v>47</v>
      </c>
      <c r="L36" s="10">
        <v>1.58</v>
      </c>
      <c r="M36" s="1">
        <f t="shared" si="3"/>
        <v>18.8271110398974</v>
      </c>
      <c r="N36" s="1" t="s">
        <v>214</v>
      </c>
      <c r="O36" s="1" t="s">
        <v>215</v>
      </c>
      <c r="P36" s="1">
        <v>1</v>
      </c>
      <c r="Q36" s="1" t="s">
        <v>76</v>
      </c>
      <c r="R36" s="1">
        <v>330</v>
      </c>
      <c r="S36" s="1">
        <v>1.5</v>
      </c>
      <c r="T36" s="1">
        <v>1.5</v>
      </c>
      <c r="U36" s="1">
        <v>100</v>
      </c>
      <c r="V36" s="1">
        <v>70</v>
      </c>
      <c r="AC36" s="1">
        <v>53</v>
      </c>
      <c r="AD36" s="1">
        <v>39</v>
      </c>
      <c r="AE36" s="1">
        <v>26</v>
      </c>
      <c r="AF36" s="1">
        <v>12</v>
      </c>
      <c r="AG36" s="1">
        <v>38</v>
      </c>
      <c r="AH36" s="1">
        <v>29</v>
      </c>
      <c r="AI36" s="1">
        <v>18</v>
      </c>
      <c r="AJ36" s="1">
        <v>8</v>
      </c>
      <c r="AK36" s="1">
        <v>7</v>
      </c>
      <c r="AL36" s="1">
        <v>6</v>
      </c>
      <c r="AM36" s="1">
        <v>3</v>
      </c>
      <c r="AN36" s="1">
        <v>1</v>
      </c>
      <c r="AO36" s="1">
        <v>6</v>
      </c>
      <c r="AP36" s="1">
        <v>4</v>
      </c>
      <c r="AQ36" s="1">
        <v>2</v>
      </c>
      <c r="AR36" s="1">
        <v>1</v>
      </c>
      <c r="AS36" s="1">
        <v>55</v>
      </c>
      <c r="AT36" s="1">
        <v>589</v>
      </c>
      <c r="AU36" s="1">
        <v>219</v>
      </c>
      <c r="AV36" s="1">
        <v>167</v>
      </c>
      <c r="AW36" s="1">
        <v>1</v>
      </c>
      <c r="AX36" s="1">
        <v>7</v>
      </c>
      <c r="AY36" s="1">
        <v>5</v>
      </c>
      <c r="AZ36" s="1">
        <v>1</v>
      </c>
      <c r="BA36" s="1">
        <v>125</v>
      </c>
      <c r="BB36" s="1">
        <v>98</v>
      </c>
      <c r="BC36" s="1">
        <v>96</v>
      </c>
      <c r="BD36" s="1">
        <v>95</v>
      </c>
      <c r="BE36" s="1">
        <v>37.4</v>
      </c>
      <c r="BF36" s="1">
        <v>28.8</v>
      </c>
      <c r="BG36" s="1">
        <v>27.1</v>
      </c>
      <c r="BH36" s="1">
        <v>27.4</v>
      </c>
      <c r="BJ36" s="1">
        <v>4.01</v>
      </c>
      <c r="BK36" s="1">
        <v>3.14</v>
      </c>
      <c r="BL36" s="1">
        <v>2.99</v>
      </c>
      <c r="BM36" s="1">
        <v>2.99</v>
      </c>
      <c r="BN36" s="1">
        <v>7.5</v>
      </c>
      <c r="BO36" s="1">
        <v>7.3</v>
      </c>
      <c r="BP36" s="1" t="s">
        <v>216</v>
      </c>
    </row>
    <row r="37" spans="1:67">
      <c r="A37" s="1">
        <v>84</v>
      </c>
      <c r="B37" s="4" t="s">
        <v>217</v>
      </c>
      <c r="C37" s="4" t="s">
        <v>218</v>
      </c>
      <c r="D37" s="4" t="s">
        <v>219</v>
      </c>
      <c r="E37" s="4" t="s">
        <v>80</v>
      </c>
      <c r="F37" s="4" t="s">
        <v>72</v>
      </c>
      <c r="G37" s="1">
        <v>0.08</v>
      </c>
      <c r="H37" s="1">
        <v>41</v>
      </c>
      <c r="I37" s="1" t="s">
        <v>73</v>
      </c>
      <c r="J37" s="1">
        <f t="shared" si="2"/>
        <v>3929.3268056</v>
      </c>
      <c r="K37" s="1">
        <v>64</v>
      </c>
      <c r="L37" s="10">
        <v>1.66</v>
      </c>
      <c r="M37" s="1">
        <f t="shared" si="3"/>
        <v>23.2254318478734</v>
      </c>
      <c r="N37" s="1" t="s">
        <v>74</v>
      </c>
      <c r="O37" s="1" t="s">
        <v>75</v>
      </c>
      <c r="P37" s="1">
        <v>1</v>
      </c>
      <c r="Q37" s="1" t="s">
        <v>93</v>
      </c>
      <c r="R37" s="1">
        <v>110</v>
      </c>
      <c r="S37" s="1">
        <v>1.4</v>
      </c>
      <c r="T37" s="1">
        <v>0.6</v>
      </c>
      <c r="U37" s="1">
        <v>30</v>
      </c>
      <c r="V37" s="1">
        <v>10</v>
      </c>
      <c r="AC37" s="1">
        <v>40</v>
      </c>
      <c r="AD37" s="1">
        <v>31</v>
      </c>
      <c r="AE37" s="1">
        <v>17</v>
      </c>
      <c r="AF37" s="1">
        <v>8</v>
      </c>
      <c r="AG37" s="1">
        <v>20</v>
      </c>
      <c r="AH37" s="1">
        <v>10</v>
      </c>
      <c r="AI37" s="1">
        <v>8</v>
      </c>
      <c r="AJ37" s="1">
        <v>5</v>
      </c>
      <c r="AK37" s="1">
        <v>5</v>
      </c>
      <c r="AL37" s="1">
        <v>3</v>
      </c>
      <c r="AM37" s="1">
        <v>1</v>
      </c>
      <c r="AN37" s="1">
        <v>1</v>
      </c>
      <c r="AO37" s="1">
        <v>4</v>
      </c>
      <c r="AP37" s="1">
        <v>2</v>
      </c>
      <c r="AQ37" s="1">
        <v>1</v>
      </c>
      <c r="AR37" s="1">
        <v>1</v>
      </c>
      <c r="AS37" s="1">
        <v>40</v>
      </c>
      <c r="AT37" s="1">
        <v>168</v>
      </c>
      <c r="AW37" s="1">
        <v>2</v>
      </c>
      <c r="AX37" s="1">
        <v>29</v>
      </c>
      <c r="AY37" s="1">
        <v>13</v>
      </c>
      <c r="BA37" s="1">
        <v>127</v>
      </c>
      <c r="BB37" s="1">
        <v>126</v>
      </c>
      <c r="BC37" s="1">
        <v>125</v>
      </c>
      <c r="BE37" s="1">
        <v>38</v>
      </c>
      <c r="BF37" s="1">
        <v>37.1</v>
      </c>
      <c r="BG37" s="1">
        <v>36.3</v>
      </c>
      <c r="BJ37" s="1">
        <v>4.28</v>
      </c>
      <c r="BK37" s="1">
        <v>4.25</v>
      </c>
      <c r="BL37" s="1">
        <v>4.2</v>
      </c>
      <c r="BN37" s="1">
        <v>13.5</v>
      </c>
      <c r="BO37" s="1">
        <v>12.9</v>
      </c>
    </row>
    <row r="38" spans="1:67">
      <c r="A38" s="1">
        <v>85</v>
      </c>
      <c r="B38" s="4" t="s">
        <v>220</v>
      </c>
      <c r="C38" s="4" t="s">
        <v>221</v>
      </c>
      <c r="D38" s="4" t="s">
        <v>219</v>
      </c>
      <c r="E38" s="4" t="s">
        <v>111</v>
      </c>
      <c r="F38" s="4" t="s">
        <v>72</v>
      </c>
      <c r="G38" s="1">
        <v>0.04</v>
      </c>
      <c r="H38" s="1">
        <v>46</v>
      </c>
      <c r="I38" s="1" t="s">
        <v>73</v>
      </c>
      <c r="J38" s="1">
        <f t="shared" si="2"/>
        <v>3904.2371584</v>
      </c>
      <c r="K38" s="1">
        <v>65</v>
      </c>
      <c r="L38" s="10">
        <v>1.64</v>
      </c>
      <c r="M38" s="1">
        <f t="shared" si="3"/>
        <v>24.1671624033314</v>
      </c>
      <c r="N38" s="1" t="s">
        <v>74</v>
      </c>
      <c r="O38" s="1" t="s">
        <v>75</v>
      </c>
      <c r="P38" s="1">
        <v>1</v>
      </c>
      <c r="Q38" s="1" t="s">
        <v>76</v>
      </c>
      <c r="R38" s="1">
        <v>124</v>
      </c>
      <c r="S38" s="1">
        <v>1.6</v>
      </c>
      <c r="T38" s="1">
        <v>1.6</v>
      </c>
      <c r="U38" s="1">
        <v>20</v>
      </c>
      <c r="V38" s="1">
        <v>50</v>
      </c>
      <c r="AC38" s="1">
        <v>37</v>
      </c>
      <c r="AD38" s="1">
        <v>24</v>
      </c>
      <c r="AE38" s="1">
        <v>12</v>
      </c>
      <c r="AF38" s="1">
        <v>4</v>
      </c>
      <c r="AG38" s="1">
        <v>26</v>
      </c>
      <c r="AH38" s="1">
        <v>14</v>
      </c>
      <c r="AI38" s="1">
        <v>9</v>
      </c>
      <c r="AJ38" s="1">
        <v>6</v>
      </c>
      <c r="AK38" s="1">
        <v>4</v>
      </c>
      <c r="AL38" s="1">
        <v>3</v>
      </c>
      <c r="AM38" s="1">
        <v>1</v>
      </c>
      <c r="AN38" s="1">
        <v>1</v>
      </c>
      <c r="AO38" s="1">
        <v>4</v>
      </c>
      <c r="AP38" s="1">
        <v>3</v>
      </c>
      <c r="AQ38" s="1">
        <v>1</v>
      </c>
      <c r="AR38" s="1">
        <v>1</v>
      </c>
      <c r="AS38" s="1">
        <v>88</v>
      </c>
      <c r="AT38" s="1">
        <v>225</v>
      </c>
      <c r="AU38" s="1">
        <v>188</v>
      </c>
      <c r="AW38" s="1">
        <v>4</v>
      </c>
      <c r="AX38" s="1">
        <v>21</v>
      </c>
      <c r="AY38" s="1">
        <v>14</v>
      </c>
      <c r="AZ38" s="1">
        <v>6</v>
      </c>
      <c r="BA38" s="1">
        <v>123</v>
      </c>
      <c r="BB38" s="1">
        <v>115</v>
      </c>
      <c r="BC38" s="1">
        <v>120</v>
      </c>
      <c r="BE38" s="1">
        <v>36.2</v>
      </c>
      <c r="BF38" s="1">
        <v>33</v>
      </c>
      <c r="BG38" s="1">
        <v>33.8</v>
      </c>
      <c r="BJ38" s="1">
        <v>3.9</v>
      </c>
      <c r="BK38" s="1">
        <v>3.56</v>
      </c>
      <c r="BL38" s="1">
        <v>3.69</v>
      </c>
      <c r="BN38" s="1">
        <v>6.3</v>
      </c>
      <c r="BO38" s="1">
        <v>6.1</v>
      </c>
    </row>
    <row r="39" spans="1:69">
      <c r="A39" s="1">
        <v>89</v>
      </c>
      <c r="B39" s="4" t="s">
        <v>222</v>
      </c>
      <c r="C39" s="4" t="s">
        <v>223</v>
      </c>
      <c r="D39" s="4" t="s">
        <v>224</v>
      </c>
      <c r="E39" s="4" t="s">
        <v>99</v>
      </c>
      <c r="F39" s="4" t="s">
        <v>97</v>
      </c>
      <c r="G39" s="1">
        <v>0.16</v>
      </c>
      <c r="H39" s="1">
        <v>68</v>
      </c>
      <c r="I39" s="1" t="s">
        <v>73</v>
      </c>
      <c r="J39" s="1">
        <f t="shared" si="2"/>
        <v>3715.1491208</v>
      </c>
      <c r="K39" s="1">
        <v>61</v>
      </c>
      <c r="L39" s="10">
        <v>1.62</v>
      </c>
      <c r="M39" s="1">
        <f t="shared" si="3"/>
        <v>23.2434080170706</v>
      </c>
      <c r="N39" s="1" t="s">
        <v>74</v>
      </c>
      <c r="O39" s="1" t="s">
        <v>75</v>
      </c>
      <c r="P39" s="1">
        <v>2</v>
      </c>
      <c r="Q39" s="1" t="s">
        <v>102</v>
      </c>
      <c r="R39" s="1">
        <v>189</v>
      </c>
      <c r="S39" s="1">
        <v>2.2</v>
      </c>
      <c r="T39" s="1">
        <v>1.5</v>
      </c>
      <c r="U39" s="1">
        <v>60</v>
      </c>
      <c r="V39" s="1">
        <v>10</v>
      </c>
      <c r="AC39" s="1">
        <v>42</v>
      </c>
      <c r="AD39" s="1">
        <v>28</v>
      </c>
      <c r="AE39" s="1">
        <v>20</v>
      </c>
      <c r="AF39" s="1">
        <v>16</v>
      </c>
      <c r="AG39" s="1">
        <v>43</v>
      </c>
      <c r="AH39" s="1">
        <v>34</v>
      </c>
      <c r="AI39" s="1">
        <v>26</v>
      </c>
      <c r="AJ39" s="1">
        <v>14</v>
      </c>
      <c r="AK39" s="1">
        <v>5</v>
      </c>
      <c r="AL39" s="1">
        <v>3</v>
      </c>
      <c r="AM39" s="1">
        <v>2</v>
      </c>
      <c r="AN39" s="1">
        <v>1</v>
      </c>
      <c r="AO39" s="1">
        <v>6</v>
      </c>
      <c r="AP39" s="1">
        <v>4</v>
      </c>
      <c r="AQ39" s="1">
        <v>3</v>
      </c>
      <c r="AR39" s="1">
        <v>2</v>
      </c>
      <c r="AS39" s="1">
        <v>61</v>
      </c>
      <c r="AT39" s="1">
        <v>998</v>
      </c>
      <c r="AU39" s="1">
        <v>534</v>
      </c>
      <c r="AV39" s="1">
        <v>187</v>
      </c>
      <c r="AW39" s="1">
        <v>4</v>
      </c>
      <c r="AX39" s="1">
        <v>25</v>
      </c>
      <c r="AY39" s="1">
        <v>11</v>
      </c>
      <c r="AZ39" s="1">
        <v>6</v>
      </c>
      <c r="BA39" s="1">
        <v>117</v>
      </c>
      <c r="BB39" s="1">
        <v>104</v>
      </c>
      <c r="BE39" s="1">
        <v>34.2</v>
      </c>
      <c r="BF39" s="1">
        <v>29.5</v>
      </c>
      <c r="BJ39" s="1">
        <v>3.69</v>
      </c>
      <c r="BK39" s="1">
        <v>3.21</v>
      </c>
      <c r="BN39" s="1" t="s">
        <v>225</v>
      </c>
      <c r="BO39" s="1" t="s">
        <v>226</v>
      </c>
      <c r="BQ39" s="1" t="s">
        <v>227</v>
      </c>
    </row>
    <row r="40" spans="1:67">
      <c r="A40" s="1">
        <v>92</v>
      </c>
      <c r="B40" s="4" t="s">
        <v>228</v>
      </c>
      <c r="C40" s="4" t="s">
        <v>229</v>
      </c>
      <c r="D40" s="4" t="s">
        <v>230</v>
      </c>
      <c r="E40" s="4" t="s">
        <v>80</v>
      </c>
      <c r="F40" s="4" t="s">
        <v>85</v>
      </c>
      <c r="G40" s="1">
        <v>0.5</v>
      </c>
      <c r="H40" s="1">
        <v>38</v>
      </c>
      <c r="I40" s="1" t="s">
        <v>73</v>
      </c>
      <c r="J40" s="1">
        <f t="shared" si="2"/>
        <v>4250.8066849</v>
      </c>
      <c r="K40" s="1">
        <v>71</v>
      </c>
      <c r="L40" s="10">
        <v>1.69</v>
      </c>
      <c r="M40" s="1">
        <f t="shared" si="3"/>
        <v>24.8590735618501</v>
      </c>
      <c r="N40" s="1" t="s">
        <v>74</v>
      </c>
      <c r="O40" s="1" t="s">
        <v>75</v>
      </c>
      <c r="P40" s="1">
        <v>1</v>
      </c>
      <c r="Q40" s="1" t="s">
        <v>76</v>
      </c>
      <c r="R40" s="1">
        <v>260</v>
      </c>
      <c r="S40" s="1">
        <v>3.6</v>
      </c>
      <c r="T40" s="1">
        <v>2</v>
      </c>
      <c r="U40" s="1">
        <v>20</v>
      </c>
      <c r="V40" s="1">
        <v>40</v>
      </c>
      <c r="AC40" s="1">
        <v>51</v>
      </c>
      <c r="AD40" s="1">
        <v>42</v>
      </c>
      <c r="AE40" s="1">
        <v>28</v>
      </c>
      <c r="AF40" s="1">
        <v>12</v>
      </c>
      <c r="AG40" s="1">
        <v>28</v>
      </c>
      <c r="AH40" s="1">
        <v>15</v>
      </c>
      <c r="AI40" s="1">
        <v>10</v>
      </c>
      <c r="AJ40" s="1">
        <v>6</v>
      </c>
      <c r="AK40" s="1">
        <v>6</v>
      </c>
      <c r="AL40" s="1">
        <v>4</v>
      </c>
      <c r="AM40" s="1">
        <v>3</v>
      </c>
      <c r="AN40" s="1">
        <v>2</v>
      </c>
      <c r="AO40" s="1">
        <v>4</v>
      </c>
      <c r="AP40" s="1">
        <v>2</v>
      </c>
      <c r="AQ40" s="1">
        <v>2</v>
      </c>
      <c r="AR40" s="1">
        <v>1</v>
      </c>
      <c r="AS40" s="1">
        <v>81</v>
      </c>
      <c r="AT40" s="1">
        <v>212</v>
      </c>
      <c r="AU40" s="1">
        <v>144</v>
      </c>
      <c r="AV40" s="1">
        <v>32</v>
      </c>
      <c r="AW40" s="1">
        <v>7</v>
      </c>
      <c r="AX40" s="1">
        <v>42</v>
      </c>
      <c r="AY40" s="1">
        <v>59</v>
      </c>
      <c r="AZ40" s="1">
        <v>32</v>
      </c>
      <c r="BA40" s="1">
        <v>131</v>
      </c>
      <c r="BB40" s="1">
        <v>116</v>
      </c>
      <c r="BC40" s="1">
        <v>115</v>
      </c>
      <c r="BE40" s="1">
        <v>39.5</v>
      </c>
      <c r="BF40" s="1">
        <v>35</v>
      </c>
      <c r="BG40" s="1">
        <v>34.9</v>
      </c>
      <c r="BJ40" s="1">
        <v>4.34</v>
      </c>
      <c r="BK40" s="1">
        <v>3.82</v>
      </c>
      <c r="BL40" s="1">
        <v>3.76</v>
      </c>
      <c r="BN40" s="1">
        <v>5.8</v>
      </c>
      <c r="BO40" s="1">
        <v>5.7</v>
      </c>
    </row>
    <row r="41" spans="1:67">
      <c r="A41" s="1">
        <v>98</v>
      </c>
      <c r="B41" s="4" t="s">
        <v>231</v>
      </c>
      <c r="C41" s="4" t="s">
        <v>232</v>
      </c>
      <c r="D41" s="4" t="s">
        <v>233</v>
      </c>
      <c r="E41" s="4" t="s">
        <v>84</v>
      </c>
      <c r="F41" s="4" t="s">
        <v>119</v>
      </c>
      <c r="G41" s="1">
        <v>0.5</v>
      </c>
      <c r="H41" s="1">
        <v>34</v>
      </c>
      <c r="I41" s="1" t="s">
        <v>73</v>
      </c>
      <c r="J41" s="1">
        <f t="shared" si="2"/>
        <v>3819.6053641</v>
      </c>
      <c r="K41" s="1">
        <v>65</v>
      </c>
      <c r="L41" s="10">
        <v>1.61</v>
      </c>
      <c r="M41" s="1">
        <f t="shared" si="3"/>
        <v>25.0761930481077</v>
      </c>
      <c r="N41" s="1" t="s">
        <v>74</v>
      </c>
      <c r="O41" s="1" t="s">
        <v>75</v>
      </c>
      <c r="P41" s="1">
        <v>1</v>
      </c>
      <c r="Q41" s="1" t="s">
        <v>93</v>
      </c>
      <c r="R41" s="1">
        <v>120</v>
      </c>
      <c r="S41" s="1">
        <v>2</v>
      </c>
      <c r="T41" s="1">
        <v>1.5</v>
      </c>
      <c r="U41" s="1">
        <v>50</v>
      </c>
      <c r="V41" s="1">
        <v>20</v>
      </c>
      <c r="AC41" s="1">
        <v>43</v>
      </c>
      <c r="AD41" s="1">
        <v>37</v>
      </c>
      <c r="AE41" s="1">
        <v>29</v>
      </c>
      <c r="AF41" s="1">
        <v>16</v>
      </c>
      <c r="AG41" s="1">
        <v>37</v>
      </c>
      <c r="AH41" s="1">
        <v>24</v>
      </c>
      <c r="AI41" s="1">
        <v>16</v>
      </c>
      <c r="AJ41" s="1">
        <v>5</v>
      </c>
      <c r="AK41" s="1">
        <v>6</v>
      </c>
      <c r="AL41" s="1">
        <v>5</v>
      </c>
      <c r="AM41" s="1">
        <v>4</v>
      </c>
      <c r="AN41" s="1">
        <v>2</v>
      </c>
      <c r="AO41" s="1">
        <v>5</v>
      </c>
      <c r="AP41" s="1">
        <v>3</v>
      </c>
      <c r="AQ41" s="1">
        <v>1</v>
      </c>
      <c r="AR41" s="1">
        <v>1</v>
      </c>
      <c r="AS41" s="1">
        <v>84</v>
      </c>
      <c r="AW41" s="1">
        <v>2</v>
      </c>
      <c r="BA41" s="1">
        <v>145</v>
      </c>
      <c r="BB41" s="1">
        <v>140</v>
      </c>
      <c r="BE41" s="1">
        <v>42.3</v>
      </c>
      <c r="BF41" s="1">
        <v>39.9</v>
      </c>
      <c r="BJ41" s="1">
        <v>4.74</v>
      </c>
      <c r="BK41" s="1">
        <v>4.1</v>
      </c>
      <c r="BN41" s="1">
        <v>4.3</v>
      </c>
      <c r="BO41" s="1">
        <v>3.2</v>
      </c>
    </row>
    <row r="42" spans="1:67">
      <c r="A42" s="1">
        <v>99</v>
      </c>
      <c r="B42" s="4" t="s">
        <v>234</v>
      </c>
      <c r="C42" s="4" t="s">
        <v>235</v>
      </c>
      <c r="D42" s="4" t="s">
        <v>236</v>
      </c>
      <c r="E42" s="4" t="s">
        <v>100</v>
      </c>
      <c r="F42" s="4" t="s">
        <v>237</v>
      </c>
      <c r="G42" s="1">
        <v>0.02</v>
      </c>
      <c r="H42" s="1">
        <v>45</v>
      </c>
      <c r="I42" s="1" t="s">
        <v>73</v>
      </c>
      <c r="J42" s="1">
        <f t="shared" si="2"/>
        <v>3453.8437376</v>
      </c>
      <c r="K42" s="1">
        <v>58</v>
      </c>
      <c r="L42" s="10">
        <v>1.56</v>
      </c>
      <c r="M42" s="1">
        <f t="shared" si="3"/>
        <v>23.8330046022354</v>
      </c>
      <c r="N42" s="1" t="s">
        <v>74</v>
      </c>
      <c r="O42" s="1" t="s">
        <v>75</v>
      </c>
      <c r="P42" s="1">
        <v>1</v>
      </c>
      <c r="Q42" s="1" t="s">
        <v>93</v>
      </c>
      <c r="R42" s="1">
        <v>165</v>
      </c>
      <c r="S42" s="1">
        <v>3</v>
      </c>
      <c r="T42" s="1">
        <v>1</v>
      </c>
      <c r="U42" s="1">
        <v>20</v>
      </c>
      <c r="V42" s="1">
        <v>30</v>
      </c>
      <c r="AC42" s="1">
        <v>73</v>
      </c>
      <c r="AD42" s="1">
        <v>49</v>
      </c>
      <c r="AE42" s="1">
        <v>36</v>
      </c>
      <c r="AF42" s="1">
        <v>17</v>
      </c>
      <c r="AG42" s="1">
        <v>43</v>
      </c>
      <c r="AH42" s="1">
        <v>27</v>
      </c>
      <c r="AI42" s="1">
        <v>18</v>
      </c>
      <c r="AJ42" s="1">
        <v>12</v>
      </c>
      <c r="AK42" s="1">
        <v>8</v>
      </c>
      <c r="AL42" s="1">
        <v>4</v>
      </c>
      <c r="AM42" s="1">
        <v>3</v>
      </c>
      <c r="AN42" s="1">
        <v>1</v>
      </c>
      <c r="AO42" s="1">
        <v>6</v>
      </c>
      <c r="AP42" s="1">
        <v>4</v>
      </c>
      <c r="AQ42" s="1">
        <v>3</v>
      </c>
      <c r="AR42" s="1">
        <v>1</v>
      </c>
      <c r="AS42" s="1">
        <v>45</v>
      </c>
      <c r="AW42" s="1">
        <v>5</v>
      </c>
      <c r="AX42" s="1">
        <v>23</v>
      </c>
      <c r="BA42" s="1">
        <v>135</v>
      </c>
      <c r="BB42" s="1">
        <v>106</v>
      </c>
      <c r="BE42" s="1">
        <v>39.3</v>
      </c>
      <c r="BF42" s="1">
        <v>30</v>
      </c>
      <c r="BJ42" s="1">
        <v>4.17</v>
      </c>
      <c r="BK42" s="1">
        <v>3.22</v>
      </c>
      <c r="BN42" s="1">
        <v>5.3</v>
      </c>
      <c r="BO42" s="1">
        <v>4.9</v>
      </c>
    </row>
    <row r="43" spans="1:67">
      <c r="A43" s="1">
        <v>2</v>
      </c>
      <c r="B43" s="4" t="s">
        <v>238</v>
      </c>
      <c r="C43" s="4" t="s">
        <v>69</v>
      </c>
      <c r="D43" s="4" t="s">
        <v>70</v>
      </c>
      <c r="E43" s="4" t="s">
        <v>71</v>
      </c>
      <c r="F43" s="4" t="s">
        <v>72</v>
      </c>
      <c r="G43" s="1">
        <v>3</v>
      </c>
      <c r="H43" s="1">
        <v>73</v>
      </c>
      <c r="I43" s="1" t="s">
        <v>239</v>
      </c>
      <c r="J43" s="1">
        <f>(0.3669*L43^3+0.03219*K43+0.6041)*1000</f>
        <v>4531.2197</v>
      </c>
      <c r="K43" s="1">
        <v>66</v>
      </c>
      <c r="L43" s="10">
        <v>1.7</v>
      </c>
      <c r="M43" s="1">
        <f t="shared" si="3"/>
        <v>22.8373702422145</v>
      </c>
      <c r="N43" s="1" t="s">
        <v>101</v>
      </c>
      <c r="O43" s="1" t="s">
        <v>75</v>
      </c>
      <c r="P43" s="1">
        <v>1</v>
      </c>
      <c r="Q43" s="1" t="s">
        <v>76</v>
      </c>
      <c r="R43" s="1">
        <v>85</v>
      </c>
      <c r="S43" s="1">
        <v>1</v>
      </c>
      <c r="T43" s="1">
        <v>1</v>
      </c>
      <c r="U43" s="1">
        <v>50</v>
      </c>
      <c r="V43" s="1">
        <v>50</v>
      </c>
      <c r="AC43" s="1">
        <v>50</v>
      </c>
      <c r="AD43" s="1">
        <v>38</v>
      </c>
      <c r="AE43" s="1">
        <v>24</v>
      </c>
      <c r="AF43" s="1">
        <v>17</v>
      </c>
      <c r="AG43" s="1">
        <v>43</v>
      </c>
      <c r="AH43" s="1">
        <v>31</v>
      </c>
      <c r="AI43" s="1">
        <v>23</v>
      </c>
      <c r="AJ43" s="1">
        <v>18</v>
      </c>
      <c r="AK43" s="1">
        <v>6</v>
      </c>
      <c r="AL43" s="1">
        <v>4</v>
      </c>
      <c r="AM43" s="1">
        <v>2</v>
      </c>
      <c r="AN43" s="1">
        <v>1</v>
      </c>
      <c r="AO43" s="1">
        <v>5</v>
      </c>
      <c r="AP43" s="1">
        <v>4</v>
      </c>
      <c r="AQ43" s="1">
        <v>2</v>
      </c>
      <c r="AR43" s="1">
        <v>1</v>
      </c>
      <c r="AS43" s="1">
        <v>100</v>
      </c>
      <c r="AT43" s="1">
        <v>178</v>
      </c>
      <c r="AW43" s="1">
        <v>0.38</v>
      </c>
      <c r="AX43" s="1">
        <v>1.02</v>
      </c>
      <c r="BA43" s="1">
        <v>149</v>
      </c>
      <c r="BB43" s="1">
        <v>133</v>
      </c>
      <c r="BE43" s="1">
        <v>46</v>
      </c>
      <c r="BF43" s="1">
        <v>39.7</v>
      </c>
      <c r="BJ43" s="1">
        <v>4.72</v>
      </c>
      <c r="BK43" s="1">
        <v>4.12</v>
      </c>
      <c r="BN43" s="1">
        <v>6.6</v>
      </c>
      <c r="BO43" s="1">
        <v>5.7</v>
      </c>
    </row>
    <row r="44" spans="1:67">
      <c r="A44" s="1">
        <v>3</v>
      </c>
      <c r="B44" s="4" t="s">
        <v>240</v>
      </c>
      <c r="C44" s="4" t="s">
        <v>241</v>
      </c>
      <c r="D44" s="4" t="s">
        <v>242</v>
      </c>
      <c r="E44" s="4" t="s">
        <v>80</v>
      </c>
      <c r="F44" s="4" t="s">
        <v>100</v>
      </c>
      <c r="G44" s="1">
        <v>5.5</v>
      </c>
      <c r="H44" s="1">
        <v>60</v>
      </c>
      <c r="I44" s="1" t="s">
        <v>239</v>
      </c>
      <c r="J44" s="1">
        <f t="shared" ref="J44:J106" si="4">(0.3669*L44^3+0.03219*K44+0.6041)*1000</f>
        <v>4984.7046875</v>
      </c>
      <c r="K44" s="1">
        <v>75</v>
      </c>
      <c r="L44" s="10">
        <v>1.75</v>
      </c>
      <c r="M44" s="1">
        <f t="shared" si="3"/>
        <v>24.4897959183673</v>
      </c>
      <c r="N44" s="1" t="s">
        <v>74</v>
      </c>
      <c r="O44" s="1" t="s">
        <v>75</v>
      </c>
      <c r="P44" s="1">
        <v>1</v>
      </c>
      <c r="Q44" s="1" t="s">
        <v>76</v>
      </c>
      <c r="R44" s="1">
        <v>96</v>
      </c>
      <c r="S44" s="1">
        <v>1.04</v>
      </c>
      <c r="T44" s="1">
        <v>1</v>
      </c>
      <c r="U44" s="1">
        <v>65</v>
      </c>
      <c r="V44" s="1">
        <v>50</v>
      </c>
      <c r="AC44" s="1">
        <v>55</v>
      </c>
      <c r="AD44" s="1">
        <v>40</v>
      </c>
      <c r="AE44" s="1">
        <v>25</v>
      </c>
      <c r="AF44" s="1">
        <v>18</v>
      </c>
      <c r="AG44" s="1">
        <v>44</v>
      </c>
      <c r="AH44" s="1">
        <v>30</v>
      </c>
      <c r="AI44" s="1">
        <v>28</v>
      </c>
      <c r="AJ44" s="1">
        <v>22</v>
      </c>
      <c r="AK44" s="1">
        <v>6</v>
      </c>
      <c r="AL44" s="1">
        <v>4</v>
      </c>
      <c r="AM44" s="1">
        <v>2</v>
      </c>
      <c r="AN44" s="1">
        <v>1</v>
      </c>
      <c r="AO44" s="1">
        <v>5</v>
      </c>
      <c r="AP44" s="1">
        <v>4</v>
      </c>
      <c r="AQ44" s="1">
        <v>3</v>
      </c>
      <c r="AR44" s="1">
        <v>2</v>
      </c>
      <c r="AS44" s="1">
        <v>72</v>
      </c>
      <c r="AT44" s="1">
        <v>128</v>
      </c>
      <c r="AU44" s="1">
        <v>102</v>
      </c>
      <c r="AV44" s="1">
        <v>64</v>
      </c>
      <c r="AW44" s="1">
        <v>0.88</v>
      </c>
      <c r="AX44" s="1">
        <v>1.39</v>
      </c>
      <c r="AY44" s="1">
        <v>13.5</v>
      </c>
      <c r="AZ44" s="1">
        <v>3.61</v>
      </c>
      <c r="BA44" s="1">
        <v>157</v>
      </c>
      <c r="BB44" s="1">
        <v>132</v>
      </c>
      <c r="BC44" s="1">
        <v>134</v>
      </c>
      <c r="BD44" s="1">
        <v>137</v>
      </c>
      <c r="BE44" s="1">
        <v>47</v>
      </c>
      <c r="BF44" s="1">
        <v>40.1</v>
      </c>
      <c r="BJ44" s="1">
        <v>5.02</v>
      </c>
      <c r="BK44" s="1">
        <v>4.29</v>
      </c>
      <c r="BN44" s="1">
        <v>6.8</v>
      </c>
      <c r="BO44" s="1">
        <v>5.9</v>
      </c>
    </row>
    <row r="45" spans="1:67">
      <c r="A45" s="1">
        <v>4</v>
      </c>
      <c r="B45" s="4" t="s">
        <v>243</v>
      </c>
      <c r="C45" s="4" t="s">
        <v>241</v>
      </c>
      <c r="D45" s="4" t="s">
        <v>244</v>
      </c>
      <c r="E45" s="4" t="s">
        <v>96</v>
      </c>
      <c r="F45" s="4" t="s">
        <v>85</v>
      </c>
      <c r="G45" s="1">
        <v>5</v>
      </c>
      <c r="H45" s="1">
        <v>63</v>
      </c>
      <c r="I45" s="1" t="s">
        <v>239</v>
      </c>
      <c r="J45" s="1">
        <f t="shared" si="4"/>
        <v>5145.6546875</v>
      </c>
      <c r="K45" s="1">
        <v>80</v>
      </c>
      <c r="L45" s="10">
        <v>1.75</v>
      </c>
      <c r="M45" s="1">
        <f t="shared" si="3"/>
        <v>26.1224489795918</v>
      </c>
      <c r="N45" s="1" t="s">
        <v>101</v>
      </c>
      <c r="O45" s="1" t="s">
        <v>75</v>
      </c>
      <c r="P45" s="1">
        <v>1</v>
      </c>
      <c r="Q45" s="1" t="s">
        <v>76</v>
      </c>
      <c r="R45" s="1">
        <v>92</v>
      </c>
      <c r="S45" s="1">
        <v>3</v>
      </c>
      <c r="T45" s="1">
        <v>2</v>
      </c>
      <c r="U45" s="1">
        <v>30</v>
      </c>
      <c r="V45" s="1">
        <v>25</v>
      </c>
      <c r="AC45" s="1">
        <v>48</v>
      </c>
      <c r="AD45" s="1">
        <v>33</v>
      </c>
      <c r="AE45" s="1">
        <v>24</v>
      </c>
      <c r="AF45" s="1">
        <v>12</v>
      </c>
      <c r="AG45" s="1">
        <v>33</v>
      </c>
      <c r="AH45" s="1">
        <v>21</v>
      </c>
      <c r="AI45" s="1">
        <v>10</v>
      </c>
      <c r="AJ45" s="1">
        <v>9</v>
      </c>
      <c r="AK45" s="1">
        <v>6</v>
      </c>
      <c r="AL45" s="1">
        <v>4</v>
      </c>
      <c r="AM45" s="1">
        <v>2</v>
      </c>
      <c r="AN45" s="1">
        <v>2</v>
      </c>
      <c r="AO45" s="1">
        <v>5</v>
      </c>
      <c r="AP45" s="1">
        <v>2</v>
      </c>
      <c r="AQ45" s="1">
        <v>1</v>
      </c>
      <c r="AR45" s="1">
        <v>1</v>
      </c>
      <c r="AS45" s="1">
        <v>106</v>
      </c>
      <c r="AT45" s="1">
        <v>203</v>
      </c>
      <c r="AW45" s="1">
        <v>0.75</v>
      </c>
      <c r="AX45" s="1">
        <v>1.49</v>
      </c>
      <c r="BA45" s="1">
        <v>158</v>
      </c>
      <c r="BB45" s="1">
        <v>148</v>
      </c>
      <c r="BE45" s="1">
        <v>47.3</v>
      </c>
      <c r="BF45" s="1">
        <v>44.6</v>
      </c>
      <c r="BJ45" s="1">
        <v>5.07</v>
      </c>
      <c r="BK45" s="1">
        <v>4.8</v>
      </c>
      <c r="BN45" s="1">
        <v>5</v>
      </c>
      <c r="BO45" s="1">
        <v>4.5</v>
      </c>
    </row>
    <row r="46" spans="1:67">
      <c r="A46" s="1">
        <v>5</v>
      </c>
      <c r="B46" s="4" t="s">
        <v>245</v>
      </c>
      <c r="C46" s="4" t="s">
        <v>241</v>
      </c>
      <c r="D46" s="4" t="s">
        <v>246</v>
      </c>
      <c r="E46" s="4" t="s">
        <v>160</v>
      </c>
      <c r="F46" s="4" t="s">
        <v>100</v>
      </c>
      <c r="G46" s="1">
        <v>3</v>
      </c>
      <c r="H46" s="1">
        <v>66</v>
      </c>
      <c r="I46" s="1" t="s">
        <v>239</v>
      </c>
      <c r="J46" s="1">
        <f t="shared" si="4"/>
        <v>4306.4562221</v>
      </c>
      <c r="K46" s="1">
        <v>60</v>
      </c>
      <c r="L46" s="10">
        <v>1.69</v>
      </c>
      <c r="M46" s="1">
        <f t="shared" si="3"/>
        <v>21.0076677987465</v>
      </c>
      <c r="N46" s="1" t="s">
        <v>101</v>
      </c>
      <c r="O46" s="1" t="s">
        <v>75</v>
      </c>
      <c r="P46" s="1">
        <v>1</v>
      </c>
      <c r="Q46" s="1" t="s">
        <v>76</v>
      </c>
      <c r="R46" s="1">
        <v>89</v>
      </c>
      <c r="S46" s="1">
        <v>3</v>
      </c>
      <c r="T46" s="1">
        <v>2</v>
      </c>
      <c r="U46" s="1">
        <v>30</v>
      </c>
      <c r="V46" s="1">
        <v>25</v>
      </c>
      <c r="AC46" s="1">
        <v>59</v>
      </c>
      <c r="AD46" s="1">
        <v>45</v>
      </c>
      <c r="AE46" s="1">
        <v>28</v>
      </c>
      <c r="AF46" s="1">
        <v>12</v>
      </c>
      <c r="AG46" s="1">
        <v>38</v>
      </c>
      <c r="AH46" s="1">
        <v>26</v>
      </c>
      <c r="AI46" s="1">
        <v>12</v>
      </c>
      <c r="AJ46" s="1">
        <v>10</v>
      </c>
      <c r="AK46" s="1">
        <v>6</v>
      </c>
      <c r="AL46" s="1">
        <v>5</v>
      </c>
      <c r="AM46" s="1">
        <v>4</v>
      </c>
      <c r="AN46" s="1">
        <v>3</v>
      </c>
      <c r="AO46" s="1">
        <v>5</v>
      </c>
      <c r="AP46" s="1">
        <v>4</v>
      </c>
      <c r="AQ46" s="1">
        <v>2</v>
      </c>
      <c r="AR46" s="1">
        <v>1</v>
      </c>
      <c r="AS46" s="1">
        <v>78</v>
      </c>
      <c r="AT46" s="1">
        <v>190</v>
      </c>
      <c r="AW46" s="1">
        <v>1.89</v>
      </c>
      <c r="AX46" s="1">
        <v>7.24</v>
      </c>
      <c r="BA46" s="1">
        <v>137</v>
      </c>
      <c r="BB46" s="1">
        <v>135</v>
      </c>
      <c r="BE46" s="1">
        <v>41.1</v>
      </c>
      <c r="BF46" s="1">
        <v>39.9</v>
      </c>
      <c r="BJ46" s="1">
        <v>4.52</v>
      </c>
      <c r="BK46" s="1">
        <v>4.33</v>
      </c>
      <c r="BN46" s="1">
        <v>4.7</v>
      </c>
      <c r="BO46" s="1">
        <v>3.9</v>
      </c>
    </row>
    <row r="47" spans="1:67">
      <c r="A47" s="1">
        <v>6</v>
      </c>
      <c r="B47" s="4" t="s">
        <v>247</v>
      </c>
      <c r="C47" s="4" t="s">
        <v>78</v>
      </c>
      <c r="D47" s="4" t="s">
        <v>248</v>
      </c>
      <c r="E47" s="4" t="s">
        <v>147</v>
      </c>
      <c r="F47" s="4" t="s">
        <v>84</v>
      </c>
      <c r="G47" s="1">
        <v>0.33</v>
      </c>
      <c r="H47" s="1">
        <v>42</v>
      </c>
      <c r="I47" s="1" t="s">
        <v>239</v>
      </c>
      <c r="J47" s="1">
        <f t="shared" si="4"/>
        <v>5572.4386664</v>
      </c>
      <c r="K47" s="1">
        <v>81</v>
      </c>
      <c r="L47" s="10">
        <v>1.86</v>
      </c>
      <c r="M47" s="1">
        <f t="shared" si="3"/>
        <v>23.4131113423517</v>
      </c>
      <c r="N47" s="1" t="s">
        <v>74</v>
      </c>
      <c r="O47" s="1" t="s">
        <v>154</v>
      </c>
      <c r="P47" s="1">
        <v>1</v>
      </c>
      <c r="Q47" s="1" t="s">
        <v>76</v>
      </c>
      <c r="R47" s="1">
        <v>110</v>
      </c>
      <c r="S47" s="1">
        <v>2</v>
      </c>
      <c r="T47" s="1">
        <v>2</v>
      </c>
      <c r="U47" s="1">
        <v>20</v>
      </c>
      <c r="V47" s="1">
        <v>20</v>
      </c>
      <c r="AC47" s="1">
        <v>40</v>
      </c>
      <c r="AD47" s="1">
        <v>30</v>
      </c>
      <c r="AE47" s="1">
        <v>12</v>
      </c>
      <c r="AF47" s="1">
        <v>7</v>
      </c>
      <c r="AG47" s="1">
        <v>18</v>
      </c>
      <c r="AH47" s="1">
        <v>16</v>
      </c>
      <c r="AI47" s="1">
        <v>8</v>
      </c>
      <c r="AJ47" s="1">
        <v>3</v>
      </c>
      <c r="AK47" s="1">
        <v>6</v>
      </c>
      <c r="AL47" s="1">
        <v>3</v>
      </c>
      <c r="AM47" s="1">
        <v>1</v>
      </c>
      <c r="AN47" s="1">
        <v>1</v>
      </c>
      <c r="AO47" s="1">
        <v>5</v>
      </c>
      <c r="AP47" s="1">
        <v>2</v>
      </c>
      <c r="AQ47" s="1">
        <v>1</v>
      </c>
      <c r="AR47" s="1">
        <v>1</v>
      </c>
      <c r="AS47" s="1">
        <v>343</v>
      </c>
      <c r="AT47" s="1">
        <v>497</v>
      </c>
      <c r="AW47" s="1">
        <v>0.24</v>
      </c>
      <c r="AX47" s="1">
        <v>6.89</v>
      </c>
      <c r="BA47" s="1">
        <v>155</v>
      </c>
      <c r="BB47" s="1">
        <v>146</v>
      </c>
      <c r="BE47" s="1">
        <v>48.8</v>
      </c>
      <c r="BF47" s="1">
        <v>43.5</v>
      </c>
      <c r="BJ47" s="1">
        <v>5.14</v>
      </c>
      <c r="BK47" s="1">
        <v>4.89</v>
      </c>
      <c r="BN47" s="1">
        <v>9.4</v>
      </c>
      <c r="BO47" s="1">
        <v>7.3</v>
      </c>
    </row>
    <row r="48" spans="1:67">
      <c r="A48" s="1">
        <v>9</v>
      </c>
      <c r="B48" s="4" t="s">
        <v>249</v>
      </c>
      <c r="C48" s="4" t="s">
        <v>250</v>
      </c>
      <c r="D48" s="4" t="s">
        <v>70</v>
      </c>
      <c r="E48" s="4" t="s">
        <v>111</v>
      </c>
      <c r="F48" s="4" t="s">
        <v>100</v>
      </c>
      <c r="G48" s="1">
        <v>30</v>
      </c>
      <c r="H48" s="1">
        <v>69</v>
      </c>
      <c r="I48" s="1" t="s">
        <v>239</v>
      </c>
      <c r="J48" s="1">
        <f t="shared" si="4"/>
        <v>5251.4058791</v>
      </c>
      <c r="K48" s="1">
        <v>79</v>
      </c>
      <c r="L48" s="10">
        <v>1.79</v>
      </c>
      <c r="M48" s="1">
        <f t="shared" si="3"/>
        <v>24.6559096158047</v>
      </c>
      <c r="N48" s="1" t="s">
        <v>74</v>
      </c>
      <c r="O48" s="1" t="s">
        <v>75</v>
      </c>
      <c r="P48" s="1">
        <v>2</v>
      </c>
      <c r="Q48" s="1" t="s">
        <v>102</v>
      </c>
      <c r="R48" s="1">
        <v>160</v>
      </c>
      <c r="S48" s="1">
        <v>2</v>
      </c>
      <c r="T48" s="1">
        <v>1</v>
      </c>
      <c r="U48" s="1">
        <v>200</v>
      </c>
      <c r="V48" s="1">
        <v>40</v>
      </c>
      <c r="AC48" s="1">
        <v>64</v>
      </c>
      <c r="AD48" s="1">
        <v>43</v>
      </c>
      <c r="AE48" s="1">
        <v>31</v>
      </c>
      <c r="AF48" s="1">
        <v>22</v>
      </c>
      <c r="AG48" s="1">
        <v>49</v>
      </c>
      <c r="AH48" s="1">
        <v>28</v>
      </c>
      <c r="AI48" s="1">
        <v>18</v>
      </c>
      <c r="AJ48" s="1">
        <v>16</v>
      </c>
      <c r="AK48" s="1">
        <v>7</v>
      </c>
      <c r="AL48" s="1">
        <v>5</v>
      </c>
      <c r="AM48" s="1">
        <v>4</v>
      </c>
      <c r="AN48" s="1">
        <v>3</v>
      </c>
      <c r="AO48" s="1">
        <v>6</v>
      </c>
      <c r="AP48" s="1">
        <v>5</v>
      </c>
      <c r="AQ48" s="1">
        <v>4</v>
      </c>
      <c r="AR48" s="1">
        <v>2</v>
      </c>
      <c r="AS48" s="1">
        <v>47</v>
      </c>
      <c r="AT48" s="1">
        <v>139</v>
      </c>
      <c r="AW48" s="1">
        <v>3.61</v>
      </c>
      <c r="AX48" s="1">
        <v>10.23</v>
      </c>
      <c r="BA48" s="1">
        <v>146</v>
      </c>
      <c r="BB48" s="1">
        <v>123</v>
      </c>
      <c r="BE48" s="1">
        <v>42.8</v>
      </c>
      <c r="BF48" s="1">
        <v>36.5</v>
      </c>
      <c r="BJ48" s="1">
        <v>4.34</v>
      </c>
      <c r="BK48" s="1">
        <v>3.65</v>
      </c>
      <c r="BN48" s="1" t="s">
        <v>251</v>
      </c>
      <c r="BO48" s="1" t="s">
        <v>252</v>
      </c>
    </row>
    <row r="49" spans="1:67">
      <c r="A49" s="1">
        <v>13</v>
      </c>
      <c r="B49" s="4" t="s">
        <v>253</v>
      </c>
      <c r="C49" s="4" t="s">
        <v>254</v>
      </c>
      <c r="D49" s="4" t="s">
        <v>250</v>
      </c>
      <c r="E49" s="4" t="s">
        <v>85</v>
      </c>
      <c r="F49" s="4" t="s">
        <v>72</v>
      </c>
      <c r="G49" s="1">
        <v>3</v>
      </c>
      <c r="H49" s="1">
        <v>68</v>
      </c>
      <c r="I49" s="1" t="s">
        <v>239</v>
      </c>
      <c r="J49" s="1">
        <f t="shared" si="4"/>
        <v>4402.4597</v>
      </c>
      <c r="K49" s="1">
        <v>62</v>
      </c>
      <c r="L49" s="10">
        <v>1.7</v>
      </c>
      <c r="M49" s="1">
        <f t="shared" si="3"/>
        <v>21.4532871972318</v>
      </c>
      <c r="N49" s="1" t="s">
        <v>74</v>
      </c>
      <c r="O49" s="1" t="s">
        <v>75</v>
      </c>
      <c r="P49" s="1">
        <v>2</v>
      </c>
      <c r="Q49" s="1" t="s">
        <v>102</v>
      </c>
      <c r="R49" s="1">
        <v>156</v>
      </c>
      <c r="S49" s="1">
        <v>2</v>
      </c>
      <c r="T49" s="1">
        <v>1</v>
      </c>
      <c r="U49" s="1">
        <v>20</v>
      </c>
      <c r="V49" s="1">
        <v>40</v>
      </c>
      <c r="AC49" s="1">
        <v>46</v>
      </c>
      <c r="AD49" s="1">
        <v>32</v>
      </c>
      <c r="AE49" s="1">
        <v>16</v>
      </c>
      <c r="AF49" s="1">
        <v>10</v>
      </c>
      <c r="AG49" s="1">
        <v>42</v>
      </c>
      <c r="AH49" s="1">
        <v>22</v>
      </c>
      <c r="AI49" s="1">
        <v>13</v>
      </c>
      <c r="AJ49" s="1">
        <v>7</v>
      </c>
      <c r="AK49" s="1">
        <v>6</v>
      </c>
      <c r="AL49" s="1">
        <v>4</v>
      </c>
      <c r="AM49" s="1">
        <v>2</v>
      </c>
      <c r="AN49" s="1">
        <v>1</v>
      </c>
      <c r="AO49" s="1">
        <v>6</v>
      </c>
      <c r="AP49" s="1">
        <v>2</v>
      </c>
      <c r="AQ49" s="1">
        <v>1</v>
      </c>
      <c r="AR49" s="1">
        <v>1</v>
      </c>
      <c r="AS49" s="1">
        <v>62</v>
      </c>
      <c r="AT49" s="1">
        <v>129</v>
      </c>
      <c r="AW49" s="1">
        <v>0.45</v>
      </c>
      <c r="AX49" s="1">
        <v>2.1</v>
      </c>
      <c r="BA49" s="1">
        <v>151</v>
      </c>
      <c r="BB49" s="1">
        <v>128</v>
      </c>
      <c r="BE49" s="1">
        <v>45.9</v>
      </c>
      <c r="BF49" s="1">
        <v>37.9</v>
      </c>
      <c r="BJ49" s="1">
        <v>4.79</v>
      </c>
      <c r="BK49" s="1">
        <v>4</v>
      </c>
      <c r="BN49" s="1" t="s">
        <v>255</v>
      </c>
      <c r="BO49" s="1" t="s">
        <v>256</v>
      </c>
    </row>
    <row r="50" spans="1:67">
      <c r="A50" s="1">
        <v>17</v>
      </c>
      <c r="B50" s="4" t="s">
        <v>257</v>
      </c>
      <c r="C50" s="4" t="s">
        <v>258</v>
      </c>
      <c r="D50" s="4" t="s">
        <v>82</v>
      </c>
      <c r="E50" s="4" t="s">
        <v>92</v>
      </c>
      <c r="F50" s="4" t="s">
        <v>97</v>
      </c>
      <c r="G50" s="1">
        <v>10</v>
      </c>
      <c r="H50" s="1">
        <v>57</v>
      </c>
      <c r="I50" s="1" t="s">
        <v>239</v>
      </c>
      <c r="J50" s="1">
        <f t="shared" si="4"/>
        <v>4693.6680056</v>
      </c>
      <c r="K50" s="1">
        <v>67</v>
      </c>
      <c r="L50" s="10">
        <v>1.74</v>
      </c>
      <c r="M50" s="1">
        <f t="shared" si="3"/>
        <v>22.1297397278372</v>
      </c>
      <c r="N50" s="1" t="s">
        <v>259</v>
      </c>
      <c r="O50" s="1" t="s">
        <v>129</v>
      </c>
      <c r="P50" s="1">
        <v>2</v>
      </c>
      <c r="Q50" s="1" t="s">
        <v>86</v>
      </c>
      <c r="R50" s="1">
        <v>135</v>
      </c>
      <c r="S50" s="1">
        <v>2</v>
      </c>
      <c r="T50" s="1">
        <v>2</v>
      </c>
      <c r="U50" s="1">
        <v>50</v>
      </c>
      <c r="V50" s="1">
        <v>20</v>
      </c>
      <c r="AC50" s="1">
        <v>47</v>
      </c>
      <c r="AD50" s="1">
        <v>30</v>
      </c>
      <c r="AE50" s="1">
        <v>20</v>
      </c>
      <c r="AF50" s="1">
        <v>14</v>
      </c>
      <c r="AG50" s="1">
        <v>31</v>
      </c>
      <c r="AH50" s="1">
        <v>17</v>
      </c>
      <c r="AI50" s="1">
        <v>10</v>
      </c>
      <c r="AJ50" s="1">
        <v>7</v>
      </c>
      <c r="AK50" s="1">
        <v>6</v>
      </c>
      <c r="AL50" s="1">
        <v>5</v>
      </c>
      <c r="AM50" s="1">
        <v>2</v>
      </c>
      <c r="AN50" s="1">
        <v>1</v>
      </c>
      <c r="AO50" s="1">
        <v>5</v>
      </c>
      <c r="AP50" s="1">
        <v>2</v>
      </c>
      <c r="AQ50" s="1">
        <v>1</v>
      </c>
      <c r="AR50" s="1">
        <v>1</v>
      </c>
      <c r="AS50" s="1">
        <v>53</v>
      </c>
      <c r="AT50" s="1">
        <v>109</v>
      </c>
      <c r="BA50" s="1">
        <v>155</v>
      </c>
      <c r="BB50" s="1">
        <v>134</v>
      </c>
      <c r="BE50" s="1">
        <v>45.7</v>
      </c>
      <c r="BF50" s="1">
        <v>39.3</v>
      </c>
      <c r="BJ50" s="1">
        <v>5.4</v>
      </c>
      <c r="BK50" s="1">
        <v>4.16</v>
      </c>
      <c r="BN50" s="1" t="s">
        <v>260</v>
      </c>
      <c r="BO50" s="1" t="s">
        <v>261</v>
      </c>
    </row>
    <row r="51" spans="1:67">
      <c r="A51" s="1">
        <v>19</v>
      </c>
      <c r="B51" s="4" t="s">
        <v>262</v>
      </c>
      <c r="C51" s="4" t="s">
        <v>263</v>
      </c>
      <c r="D51" s="4" t="s">
        <v>95</v>
      </c>
      <c r="E51" s="4" t="s">
        <v>264</v>
      </c>
      <c r="F51" s="4" t="s">
        <v>72</v>
      </c>
      <c r="G51" s="1">
        <v>1</v>
      </c>
      <c r="H51" s="1">
        <v>22</v>
      </c>
      <c r="I51" s="1" t="s">
        <v>239</v>
      </c>
      <c r="J51" s="1">
        <f t="shared" si="4"/>
        <v>5275.02933638164</v>
      </c>
      <c r="K51" s="1">
        <v>77</v>
      </c>
      <c r="L51" s="10">
        <v>1.81461312123343</v>
      </c>
      <c r="M51" s="1">
        <f t="shared" si="3"/>
        <v>23.3842061716419</v>
      </c>
      <c r="N51" s="1" t="s">
        <v>74</v>
      </c>
      <c r="O51" s="1" t="s">
        <v>75</v>
      </c>
      <c r="P51" s="1">
        <v>1</v>
      </c>
      <c r="Q51" s="1" t="s">
        <v>93</v>
      </c>
      <c r="R51" s="1">
        <v>101</v>
      </c>
      <c r="S51" s="1">
        <v>1</v>
      </c>
      <c r="T51" s="1">
        <v>1</v>
      </c>
      <c r="U51" s="1">
        <v>100</v>
      </c>
      <c r="V51" s="1">
        <v>20</v>
      </c>
      <c r="AC51" s="1">
        <v>47</v>
      </c>
      <c r="AD51" s="1" t="s">
        <v>265</v>
      </c>
      <c r="AE51" s="1">
        <v>16</v>
      </c>
      <c r="AF51" s="1">
        <v>8</v>
      </c>
      <c r="AG51" s="1">
        <v>13</v>
      </c>
      <c r="AH51" s="1">
        <v>10</v>
      </c>
      <c r="AI51" s="1">
        <v>6</v>
      </c>
      <c r="AJ51" s="1">
        <v>5</v>
      </c>
      <c r="AK51" s="1">
        <v>6</v>
      </c>
      <c r="AL51" s="1">
        <v>4</v>
      </c>
      <c r="AM51" s="1">
        <v>2</v>
      </c>
      <c r="AN51" s="1">
        <v>1</v>
      </c>
      <c r="AO51" s="1">
        <v>5</v>
      </c>
      <c r="AP51" s="1">
        <v>2</v>
      </c>
      <c r="AQ51" s="1">
        <v>1</v>
      </c>
      <c r="AR51" s="1">
        <v>1</v>
      </c>
      <c r="AS51" s="1">
        <v>102</v>
      </c>
      <c r="AT51" s="1">
        <v>141</v>
      </c>
      <c r="AW51" s="1">
        <v>2.81</v>
      </c>
      <c r="AX51" s="1">
        <v>3.28</v>
      </c>
      <c r="BA51" s="1">
        <v>152</v>
      </c>
      <c r="BB51" s="1">
        <v>145</v>
      </c>
      <c r="BE51" s="1">
        <v>46.5</v>
      </c>
      <c r="BF51" s="1">
        <v>45.1</v>
      </c>
      <c r="BJ51" s="1">
        <v>4.91</v>
      </c>
      <c r="BK51" s="1">
        <v>4.74</v>
      </c>
      <c r="BN51" s="1">
        <v>6.5</v>
      </c>
      <c r="BO51" s="1">
        <v>6.1</v>
      </c>
    </row>
    <row r="52" spans="1:67">
      <c r="A52" s="1">
        <v>20</v>
      </c>
      <c r="B52" s="4" t="s">
        <v>266</v>
      </c>
      <c r="C52" s="4" t="s">
        <v>267</v>
      </c>
      <c r="D52" s="4" t="s">
        <v>254</v>
      </c>
      <c r="E52" s="4" t="s">
        <v>99</v>
      </c>
      <c r="F52" s="4" t="s">
        <v>72</v>
      </c>
      <c r="G52" s="1">
        <v>5</v>
      </c>
      <c r="H52" s="1">
        <v>76</v>
      </c>
      <c r="I52" s="1" t="s">
        <v>239</v>
      </c>
      <c r="J52" s="1">
        <f t="shared" si="4"/>
        <v>4578.13678802318</v>
      </c>
      <c r="K52" s="1">
        <v>67</v>
      </c>
      <c r="L52" s="10">
        <v>1.70461711917078</v>
      </c>
      <c r="M52" s="1">
        <f t="shared" si="3"/>
        <v>23.0579722063181</v>
      </c>
      <c r="N52" s="1" t="s">
        <v>74</v>
      </c>
      <c r="O52" s="1" t="s">
        <v>75</v>
      </c>
      <c r="P52" s="1">
        <v>2</v>
      </c>
      <c r="Q52" s="1" t="s">
        <v>86</v>
      </c>
      <c r="R52" s="1">
        <v>125</v>
      </c>
      <c r="S52" s="1">
        <v>2</v>
      </c>
      <c r="T52" s="1">
        <v>2</v>
      </c>
      <c r="U52" s="1">
        <v>10</v>
      </c>
      <c r="V52" s="1">
        <v>70</v>
      </c>
      <c r="AC52" s="1">
        <v>49</v>
      </c>
      <c r="AD52" s="1">
        <v>36</v>
      </c>
      <c r="AE52" s="1">
        <v>21</v>
      </c>
      <c r="AF52" s="1">
        <v>15</v>
      </c>
      <c r="AG52" s="1">
        <v>35</v>
      </c>
      <c r="AH52" s="1">
        <v>27</v>
      </c>
      <c r="AI52" s="1">
        <v>14</v>
      </c>
      <c r="AJ52" s="1">
        <v>8</v>
      </c>
      <c r="AK52" s="1">
        <v>6</v>
      </c>
      <c r="AL52" s="1">
        <v>5</v>
      </c>
      <c r="AM52" s="1">
        <v>2</v>
      </c>
      <c r="AN52" s="1">
        <v>1</v>
      </c>
      <c r="AO52" s="1">
        <v>5</v>
      </c>
      <c r="AP52" s="1">
        <v>4</v>
      </c>
      <c r="AQ52" s="1">
        <v>2</v>
      </c>
      <c r="AR52" s="1">
        <v>1</v>
      </c>
      <c r="AS52" s="1">
        <v>36</v>
      </c>
      <c r="AT52" s="1">
        <v>160</v>
      </c>
      <c r="AW52" s="1">
        <v>2.38</v>
      </c>
      <c r="AX52" s="1">
        <v>6.67</v>
      </c>
      <c r="BA52" s="1">
        <v>152</v>
      </c>
      <c r="BE52" s="1">
        <v>45.7</v>
      </c>
      <c r="BJ52" s="1">
        <v>4.98</v>
      </c>
      <c r="BN52" s="1" t="s">
        <v>268</v>
      </c>
      <c r="BO52" s="1" t="s">
        <v>269</v>
      </c>
    </row>
    <row r="53" spans="1:67">
      <c r="A53" s="1">
        <v>21</v>
      </c>
      <c r="B53" s="4" t="s">
        <v>270</v>
      </c>
      <c r="C53" s="4" t="s">
        <v>271</v>
      </c>
      <c r="D53" s="4" t="s">
        <v>272</v>
      </c>
      <c r="E53" s="4" t="s">
        <v>273</v>
      </c>
      <c r="F53" s="4" t="s">
        <v>100</v>
      </c>
      <c r="G53" s="1">
        <v>0.5</v>
      </c>
      <c r="H53" s="1">
        <v>20</v>
      </c>
      <c r="I53" s="1" t="s">
        <v>239</v>
      </c>
      <c r="J53" s="1">
        <f t="shared" si="4"/>
        <v>4469.6646875</v>
      </c>
      <c r="K53" s="1">
        <v>59</v>
      </c>
      <c r="L53" s="10">
        <v>1.75</v>
      </c>
      <c r="M53" s="1">
        <f t="shared" si="3"/>
        <v>19.265306122449</v>
      </c>
      <c r="N53" s="1" t="s">
        <v>74</v>
      </c>
      <c r="O53" s="1" t="s">
        <v>154</v>
      </c>
      <c r="P53" s="1">
        <v>1</v>
      </c>
      <c r="Q53" s="1" t="s">
        <v>93</v>
      </c>
      <c r="R53" s="1">
        <v>113</v>
      </c>
      <c r="S53" s="1">
        <v>2</v>
      </c>
      <c r="T53" s="1">
        <v>2</v>
      </c>
      <c r="U53" s="1">
        <v>10</v>
      </c>
      <c r="V53" s="1">
        <v>15</v>
      </c>
      <c r="AC53" s="1">
        <v>42</v>
      </c>
      <c r="AD53" s="1">
        <v>29</v>
      </c>
      <c r="AE53" s="1">
        <v>10</v>
      </c>
      <c r="AF53" s="1">
        <v>7</v>
      </c>
      <c r="AG53" s="1">
        <v>21</v>
      </c>
      <c r="AH53" s="1">
        <v>10</v>
      </c>
      <c r="AI53" s="1">
        <v>6</v>
      </c>
      <c r="AJ53" s="1">
        <v>5</v>
      </c>
      <c r="AK53" s="1">
        <v>6</v>
      </c>
      <c r="AL53" s="1">
        <v>2</v>
      </c>
      <c r="AM53" s="1">
        <v>1</v>
      </c>
      <c r="AN53" s="1">
        <v>1</v>
      </c>
      <c r="AO53" s="1">
        <v>4</v>
      </c>
      <c r="AP53" s="1">
        <v>2</v>
      </c>
      <c r="AQ53" s="1">
        <v>1</v>
      </c>
      <c r="AR53" s="1">
        <v>1</v>
      </c>
      <c r="AS53" s="1">
        <v>95</v>
      </c>
      <c r="AT53" s="1">
        <v>165</v>
      </c>
      <c r="AW53" s="1">
        <v>0.1</v>
      </c>
      <c r="AX53" s="1">
        <v>2.23</v>
      </c>
      <c r="BA53" s="1">
        <v>163</v>
      </c>
      <c r="BE53" s="1">
        <v>49.7</v>
      </c>
      <c r="BJ53" s="1">
        <v>5.32</v>
      </c>
      <c r="BN53" s="1">
        <v>5.4</v>
      </c>
      <c r="BO53" s="1">
        <v>4.4</v>
      </c>
    </row>
    <row r="54" spans="1:67">
      <c r="A54" s="1">
        <v>22</v>
      </c>
      <c r="B54" s="4" t="s">
        <v>274</v>
      </c>
      <c r="C54" s="4" t="s">
        <v>275</v>
      </c>
      <c r="D54" s="4" t="s">
        <v>276</v>
      </c>
      <c r="E54" s="4" t="s">
        <v>147</v>
      </c>
      <c r="F54" s="4" t="s">
        <v>84</v>
      </c>
      <c r="G54" s="1">
        <v>3</v>
      </c>
      <c r="H54" s="1">
        <v>64</v>
      </c>
      <c r="I54" s="1" t="s">
        <v>239</v>
      </c>
      <c r="J54" s="1">
        <f t="shared" si="4"/>
        <v>5184.1450088</v>
      </c>
      <c r="K54" s="1">
        <v>78</v>
      </c>
      <c r="L54" s="10">
        <v>1.78</v>
      </c>
      <c r="M54" s="1">
        <f t="shared" si="3"/>
        <v>24.6181037747759</v>
      </c>
      <c r="N54" s="1" t="s">
        <v>101</v>
      </c>
      <c r="O54" s="1" t="s">
        <v>129</v>
      </c>
      <c r="P54" s="1">
        <v>1</v>
      </c>
      <c r="Q54" s="1" t="s">
        <v>76</v>
      </c>
      <c r="R54" s="1">
        <v>112</v>
      </c>
      <c r="S54" s="1">
        <v>2</v>
      </c>
      <c r="T54" s="1">
        <v>2</v>
      </c>
      <c r="U54" s="1">
        <v>50</v>
      </c>
      <c r="V54" s="1">
        <v>20</v>
      </c>
      <c r="AC54" s="1">
        <v>60</v>
      </c>
      <c r="AD54" s="1">
        <v>41</v>
      </c>
      <c r="AE54" s="1">
        <v>22</v>
      </c>
      <c r="AF54" s="1">
        <v>14</v>
      </c>
      <c r="AG54" s="1">
        <v>54</v>
      </c>
      <c r="AH54" s="1">
        <v>22</v>
      </c>
      <c r="AI54" s="1">
        <v>10</v>
      </c>
      <c r="AJ54" s="1">
        <v>6</v>
      </c>
      <c r="AK54" s="1">
        <v>7</v>
      </c>
      <c r="AL54" s="1">
        <v>4</v>
      </c>
      <c r="AM54" s="1">
        <v>2</v>
      </c>
      <c r="AN54" s="1">
        <v>2</v>
      </c>
      <c r="AO54" s="1">
        <v>6</v>
      </c>
      <c r="AP54" s="1">
        <v>2</v>
      </c>
      <c r="AQ54" s="1">
        <v>1</v>
      </c>
      <c r="AR54" s="1">
        <v>1</v>
      </c>
      <c r="AS54" s="1">
        <v>167</v>
      </c>
      <c r="AT54" s="1">
        <v>199</v>
      </c>
      <c r="AW54" s="1">
        <v>9.92</v>
      </c>
      <c r="AX54" s="1">
        <v>5.56</v>
      </c>
      <c r="BA54" s="1">
        <v>141</v>
      </c>
      <c r="BB54" s="1">
        <v>126</v>
      </c>
      <c r="BE54" s="1">
        <v>41.8</v>
      </c>
      <c r="BF54" s="1">
        <v>36.9</v>
      </c>
      <c r="BJ54" s="1">
        <v>4.27</v>
      </c>
      <c r="BK54" s="1">
        <v>3.79</v>
      </c>
      <c r="BN54" s="1">
        <v>4.2</v>
      </c>
      <c r="BO54" s="1">
        <v>4</v>
      </c>
    </row>
    <row r="55" spans="1:67">
      <c r="A55" s="1">
        <v>23</v>
      </c>
      <c r="B55" s="4" t="s">
        <v>277</v>
      </c>
      <c r="C55" s="4" t="s">
        <v>278</v>
      </c>
      <c r="D55" s="4" t="s">
        <v>267</v>
      </c>
      <c r="E55" s="4" t="s">
        <v>160</v>
      </c>
      <c r="F55" s="1">
        <v>13</v>
      </c>
      <c r="G55" s="1">
        <v>10</v>
      </c>
      <c r="H55" s="1">
        <v>68</v>
      </c>
      <c r="I55" s="1" t="s">
        <v>239</v>
      </c>
      <c r="J55" s="1">
        <f t="shared" si="4"/>
        <v>4081.1262221</v>
      </c>
      <c r="K55" s="1">
        <v>53</v>
      </c>
      <c r="L55" s="10">
        <v>1.69</v>
      </c>
      <c r="M55" s="1">
        <f t="shared" si="3"/>
        <v>18.5567732222261</v>
      </c>
      <c r="N55" s="1" t="s">
        <v>101</v>
      </c>
      <c r="O55" s="1" t="s">
        <v>75</v>
      </c>
      <c r="P55" s="1">
        <v>2</v>
      </c>
      <c r="Q55" s="1" t="s">
        <v>86</v>
      </c>
      <c r="R55" s="1">
        <v>167</v>
      </c>
      <c r="S55" s="1">
        <v>2</v>
      </c>
      <c r="T55" s="1">
        <v>2</v>
      </c>
      <c r="U55" s="1">
        <v>50</v>
      </c>
      <c r="V55" s="1">
        <v>20</v>
      </c>
      <c r="AC55" s="1">
        <v>55</v>
      </c>
      <c r="AD55" s="1">
        <v>31</v>
      </c>
      <c r="AE55" s="1">
        <v>17</v>
      </c>
      <c r="AF55" s="1">
        <v>10</v>
      </c>
      <c r="AG55" s="1">
        <v>38</v>
      </c>
      <c r="AH55" s="1">
        <v>19</v>
      </c>
      <c r="AI55" s="1">
        <v>15</v>
      </c>
      <c r="AJ55" s="1">
        <v>8</v>
      </c>
      <c r="AK55" s="1">
        <v>6</v>
      </c>
      <c r="AL55" s="1">
        <v>4</v>
      </c>
      <c r="AM55" s="1">
        <v>2</v>
      </c>
      <c r="AN55" s="1">
        <v>1</v>
      </c>
      <c r="AO55" s="1">
        <v>6</v>
      </c>
      <c r="AP55" s="1">
        <v>3</v>
      </c>
      <c r="AQ55" s="1">
        <v>1</v>
      </c>
      <c r="AR55" s="1">
        <v>1</v>
      </c>
      <c r="AS55" s="1">
        <v>70</v>
      </c>
      <c r="AT55" s="1">
        <v>112</v>
      </c>
      <c r="AW55" s="1">
        <v>0.09</v>
      </c>
      <c r="AX55" s="1">
        <v>0.35</v>
      </c>
      <c r="BA55" s="1">
        <v>132</v>
      </c>
      <c r="BB55" s="1">
        <v>118</v>
      </c>
      <c r="BE55" s="1">
        <v>40.1</v>
      </c>
      <c r="BF55" s="1">
        <v>36.1</v>
      </c>
      <c r="BJ55" s="1">
        <v>4.22</v>
      </c>
      <c r="BK55" s="1">
        <v>3.77</v>
      </c>
      <c r="BN55" s="1" t="s">
        <v>279</v>
      </c>
      <c r="BO55" s="1" t="s">
        <v>280</v>
      </c>
    </row>
    <row r="56" spans="1:67">
      <c r="A56" s="1">
        <v>24</v>
      </c>
      <c r="B56" s="4" t="s">
        <v>281</v>
      </c>
      <c r="C56" s="4" t="s">
        <v>267</v>
      </c>
      <c r="D56" s="4" t="s">
        <v>282</v>
      </c>
      <c r="E56" s="4" t="s">
        <v>80</v>
      </c>
      <c r="F56" s="4" t="s">
        <v>72</v>
      </c>
      <c r="G56" s="1">
        <v>3</v>
      </c>
      <c r="H56" s="1">
        <v>73</v>
      </c>
      <c r="I56" s="1" t="s">
        <v>239</v>
      </c>
      <c r="J56" s="1">
        <f t="shared" si="4"/>
        <v>4436.1547808</v>
      </c>
      <c r="K56" s="1">
        <v>65</v>
      </c>
      <c r="L56" s="10">
        <v>1.68</v>
      </c>
      <c r="M56" s="1">
        <f t="shared" si="3"/>
        <v>23.0300453514739</v>
      </c>
      <c r="N56" s="1" t="s">
        <v>101</v>
      </c>
      <c r="O56" s="1" t="s">
        <v>129</v>
      </c>
      <c r="P56" s="1">
        <v>1</v>
      </c>
      <c r="Q56" s="1" t="s">
        <v>76</v>
      </c>
      <c r="R56" s="1">
        <v>102</v>
      </c>
      <c r="S56" s="1">
        <v>2</v>
      </c>
      <c r="T56" s="1">
        <v>2</v>
      </c>
      <c r="U56" s="1">
        <v>200</v>
      </c>
      <c r="V56" s="1">
        <v>40</v>
      </c>
      <c r="AC56" s="1">
        <v>43</v>
      </c>
      <c r="AD56" s="1">
        <v>32</v>
      </c>
      <c r="AE56" s="1">
        <v>25</v>
      </c>
      <c r="AF56" s="1">
        <v>17</v>
      </c>
      <c r="AG56" s="1">
        <v>34</v>
      </c>
      <c r="AH56" s="1">
        <v>18</v>
      </c>
      <c r="AI56" s="1">
        <v>15</v>
      </c>
      <c r="AJ56" s="1">
        <v>10</v>
      </c>
      <c r="AK56" s="1">
        <v>6</v>
      </c>
      <c r="AL56" s="1">
        <v>3</v>
      </c>
      <c r="AM56" s="1">
        <v>1</v>
      </c>
      <c r="AN56" s="1">
        <v>1</v>
      </c>
      <c r="AO56" s="1">
        <v>5</v>
      </c>
      <c r="AP56" s="1">
        <v>3</v>
      </c>
      <c r="AQ56" s="1">
        <v>3</v>
      </c>
      <c r="AR56" s="1">
        <v>2</v>
      </c>
      <c r="AS56" s="1">
        <v>89</v>
      </c>
      <c r="AT56" s="1">
        <v>49</v>
      </c>
      <c r="AW56" s="1">
        <v>1.04</v>
      </c>
      <c r="AX56" s="1">
        <v>1.06</v>
      </c>
      <c r="BA56" s="1">
        <v>164</v>
      </c>
      <c r="BB56" s="1">
        <v>130</v>
      </c>
      <c r="BC56" s="1">
        <v>119</v>
      </c>
      <c r="BE56" s="1">
        <v>49.9</v>
      </c>
      <c r="BF56" s="1">
        <v>41.1</v>
      </c>
      <c r="BG56" s="1">
        <v>36.7</v>
      </c>
      <c r="BJ56" s="1">
        <v>5.53</v>
      </c>
      <c r="BK56" s="1">
        <v>4.63</v>
      </c>
      <c r="BL56" s="1">
        <v>4.16</v>
      </c>
      <c r="BN56" s="1">
        <v>7</v>
      </c>
      <c r="BO56" s="1">
        <v>6.9</v>
      </c>
    </row>
    <row r="57" spans="1:67">
      <c r="A57" s="1">
        <v>25</v>
      </c>
      <c r="B57" s="4" t="s">
        <v>283</v>
      </c>
      <c r="C57" s="4" t="s">
        <v>284</v>
      </c>
      <c r="D57" s="4" t="s">
        <v>285</v>
      </c>
      <c r="E57" s="4" t="s">
        <v>84</v>
      </c>
      <c r="F57" s="4" t="s">
        <v>97</v>
      </c>
      <c r="G57" s="1">
        <v>8</v>
      </c>
      <c r="H57" s="1">
        <v>65</v>
      </c>
      <c r="I57" s="1" t="s">
        <v>239</v>
      </c>
      <c r="J57" s="1">
        <f t="shared" si="4"/>
        <v>4025.1153536</v>
      </c>
      <c r="K57" s="1">
        <v>56</v>
      </c>
      <c r="L57" s="10">
        <v>1.64</v>
      </c>
      <c r="M57" s="1">
        <f t="shared" si="3"/>
        <v>20.8209399167162</v>
      </c>
      <c r="N57" s="1" t="s">
        <v>74</v>
      </c>
      <c r="O57" s="1" t="s">
        <v>75</v>
      </c>
      <c r="P57" s="1">
        <v>1</v>
      </c>
      <c r="Q57" s="1" t="s">
        <v>93</v>
      </c>
      <c r="R57" s="1">
        <v>110</v>
      </c>
      <c r="S57" s="1">
        <v>2</v>
      </c>
      <c r="T57" s="1">
        <v>1</v>
      </c>
      <c r="U57" s="1">
        <v>20</v>
      </c>
      <c r="V57" s="1">
        <v>50</v>
      </c>
      <c r="AC57" s="1">
        <v>74</v>
      </c>
      <c r="AD57" s="1">
        <v>55</v>
      </c>
      <c r="AE57" s="1">
        <v>35</v>
      </c>
      <c r="AF57" s="1">
        <v>29</v>
      </c>
      <c r="AG57" s="1">
        <v>53</v>
      </c>
      <c r="AH57" s="1">
        <v>40</v>
      </c>
      <c r="AI57" s="1">
        <v>21</v>
      </c>
      <c r="AJ57" s="1">
        <v>18</v>
      </c>
      <c r="AK57" s="1">
        <v>7</v>
      </c>
      <c r="AL57" s="1">
        <v>6</v>
      </c>
      <c r="AM57" s="1">
        <v>5</v>
      </c>
      <c r="AN57" s="1">
        <v>3</v>
      </c>
      <c r="AO57" s="1">
        <v>6</v>
      </c>
      <c r="AP57" s="1">
        <v>3</v>
      </c>
      <c r="AQ57" s="1">
        <v>2</v>
      </c>
      <c r="AR57" s="1">
        <v>2</v>
      </c>
      <c r="AS57" s="1">
        <v>254</v>
      </c>
      <c r="AT57" s="1">
        <v>154</v>
      </c>
      <c r="AW57" s="1">
        <v>0.02</v>
      </c>
      <c r="AX57" s="1">
        <v>2.05</v>
      </c>
      <c r="BA57" s="1">
        <v>130</v>
      </c>
      <c r="BB57" s="1">
        <v>121</v>
      </c>
      <c r="BE57" s="1">
        <v>38.1</v>
      </c>
      <c r="BF57" s="1">
        <v>35.4</v>
      </c>
      <c r="BJ57" s="1">
        <v>4.22</v>
      </c>
      <c r="BK57" s="1">
        <v>3.91</v>
      </c>
      <c r="BN57" s="1">
        <v>4</v>
      </c>
      <c r="BO57" s="1">
        <v>3.8</v>
      </c>
    </row>
    <row r="58" spans="1:67">
      <c r="A58" s="1">
        <v>26</v>
      </c>
      <c r="B58" s="4" t="s">
        <v>286</v>
      </c>
      <c r="C58" s="4" t="s">
        <v>287</v>
      </c>
      <c r="D58" s="4" t="s">
        <v>117</v>
      </c>
      <c r="E58" s="4" t="s">
        <v>92</v>
      </c>
      <c r="F58" s="4" t="s">
        <v>97</v>
      </c>
      <c r="G58" s="1">
        <v>0.17</v>
      </c>
      <c r="H58" s="1">
        <v>28</v>
      </c>
      <c r="I58" s="1" t="s">
        <v>239</v>
      </c>
      <c r="J58" s="1">
        <f t="shared" si="4"/>
        <v>5842.5601568</v>
      </c>
      <c r="K58" s="1">
        <v>87</v>
      </c>
      <c r="L58" s="10">
        <v>1.88</v>
      </c>
      <c r="M58" s="1">
        <f t="shared" si="3"/>
        <v>24.6152105024898</v>
      </c>
      <c r="N58" s="1" t="s">
        <v>288</v>
      </c>
      <c r="O58" s="1" t="s">
        <v>289</v>
      </c>
      <c r="P58" s="1">
        <v>1</v>
      </c>
      <c r="Q58" s="1" t="s">
        <v>290</v>
      </c>
      <c r="R58" s="1">
        <v>210</v>
      </c>
      <c r="S58" s="1">
        <v>1</v>
      </c>
      <c r="T58" s="1">
        <v>1</v>
      </c>
      <c r="U58" s="1">
        <v>40</v>
      </c>
      <c r="V58" s="1">
        <v>25</v>
      </c>
      <c r="Z58" s="1">
        <v>14</v>
      </c>
      <c r="AA58" s="1">
        <v>15</v>
      </c>
      <c r="AS58" s="1">
        <v>128</v>
      </c>
      <c r="AT58" s="1">
        <v>220</v>
      </c>
      <c r="AW58" s="1">
        <v>0.35</v>
      </c>
      <c r="AX58" s="1">
        <v>1.95</v>
      </c>
      <c r="AY58" s="1">
        <v>1.25</v>
      </c>
      <c r="BA58" s="1">
        <v>159</v>
      </c>
      <c r="BB58" s="1">
        <v>155</v>
      </c>
      <c r="BC58" s="1">
        <v>142</v>
      </c>
      <c r="BE58" s="1">
        <v>47.3</v>
      </c>
      <c r="BF58" s="1">
        <v>45.3</v>
      </c>
      <c r="BG58" s="1">
        <v>41.6</v>
      </c>
      <c r="BJ58" s="1">
        <v>5.2</v>
      </c>
      <c r="BK58" s="1">
        <v>5.03</v>
      </c>
      <c r="BL58" s="1">
        <v>4.58</v>
      </c>
      <c r="BN58" s="1">
        <v>2.8</v>
      </c>
      <c r="BO58" s="1">
        <v>2.6</v>
      </c>
    </row>
    <row r="59" spans="1:67">
      <c r="A59" s="1">
        <v>27</v>
      </c>
      <c r="B59" s="4" t="s">
        <v>291</v>
      </c>
      <c r="C59" s="4" t="s">
        <v>292</v>
      </c>
      <c r="D59" s="4" t="s">
        <v>117</v>
      </c>
      <c r="E59" s="4" t="s">
        <v>96</v>
      </c>
      <c r="F59" s="4" t="s">
        <v>85</v>
      </c>
      <c r="G59" s="1">
        <v>5</v>
      </c>
      <c r="H59" s="1">
        <v>69</v>
      </c>
      <c r="I59" s="1" t="s">
        <v>239</v>
      </c>
      <c r="J59" s="1">
        <f t="shared" si="4"/>
        <v>4308.7031747</v>
      </c>
      <c r="K59" s="1">
        <v>62</v>
      </c>
      <c r="L59" s="10">
        <v>1.67</v>
      </c>
      <c r="M59" s="1">
        <f t="shared" si="3"/>
        <v>22.2309871275413</v>
      </c>
      <c r="N59" s="1" t="s">
        <v>74</v>
      </c>
      <c r="O59" s="1" t="s">
        <v>75</v>
      </c>
      <c r="P59" s="1">
        <v>1</v>
      </c>
      <c r="Q59" s="1" t="s">
        <v>76</v>
      </c>
      <c r="R59" s="1">
        <v>120</v>
      </c>
      <c r="S59" s="1">
        <v>2</v>
      </c>
      <c r="T59" s="1">
        <v>2</v>
      </c>
      <c r="U59" s="1">
        <v>50</v>
      </c>
      <c r="V59" s="1">
        <v>70</v>
      </c>
      <c r="AC59" s="1">
        <v>58</v>
      </c>
      <c r="AD59" s="1">
        <v>36</v>
      </c>
      <c r="AE59" s="1">
        <v>27</v>
      </c>
      <c r="AF59" s="1">
        <v>14</v>
      </c>
      <c r="AG59" s="1">
        <v>32</v>
      </c>
      <c r="AH59" s="1">
        <v>21</v>
      </c>
      <c r="AI59" s="1">
        <v>15</v>
      </c>
      <c r="AJ59" s="1">
        <v>9</v>
      </c>
      <c r="AK59" s="1">
        <v>6</v>
      </c>
      <c r="AL59" s="1">
        <v>4</v>
      </c>
      <c r="AM59" s="1">
        <v>2</v>
      </c>
      <c r="AN59" s="1">
        <v>1</v>
      </c>
      <c r="AO59" s="1">
        <v>5</v>
      </c>
      <c r="AP59" s="1">
        <v>3</v>
      </c>
      <c r="AQ59" s="1">
        <v>2</v>
      </c>
      <c r="AR59" s="1">
        <v>1</v>
      </c>
      <c r="AS59" s="1">
        <v>93</v>
      </c>
      <c r="AT59" s="1">
        <v>137</v>
      </c>
      <c r="AW59" s="1">
        <v>0.23</v>
      </c>
      <c r="AX59" s="1">
        <v>0.42</v>
      </c>
      <c r="AY59" s="1">
        <v>0.45</v>
      </c>
      <c r="BA59" s="1">
        <v>129</v>
      </c>
      <c r="BB59" s="1">
        <v>128</v>
      </c>
      <c r="BC59" s="1">
        <v>124</v>
      </c>
      <c r="BE59" s="1">
        <v>37.4</v>
      </c>
      <c r="BF59" s="1">
        <v>36.4</v>
      </c>
      <c r="BG59" s="1">
        <v>35.3</v>
      </c>
      <c r="BJ59" s="1">
        <v>3.96</v>
      </c>
      <c r="BK59" s="1">
        <v>3.92</v>
      </c>
      <c r="BL59" s="1">
        <v>3.77</v>
      </c>
      <c r="BN59" s="1">
        <v>6.2</v>
      </c>
      <c r="BO59" s="1">
        <v>5.9</v>
      </c>
    </row>
    <row r="60" spans="1:67">
      <c r="A60" s="1">
        <v>29</v>
      </c>
      <c r="B60" s="4" t="s">
        <v>293</v>
      </c>
      <c r="C60" s="4" t="s">
        <v>294</v>
      </c>
      <c r="D60" s="4" t="s">
        <v>295</v>
      </c>
      <c r="E60" s="4" t="s">
        <v>96</v>
      </c>
      <c r="F60" s="4" t="s">
        <v>97</v>
      </c>
      <c r="G60" s="1">
        <v>10</v>
      </c>
      <c r="H60" s="1">
        <v>73</v>
      </c>
      <c r="I60" s="1" t="s">
        <v>239</v>
      </c>
      <c r="J60" s="1">
        <f t="shared" si="4"/>
        <v>4820.7374159</v>
      </c>
      <c r="K60" s="1">
        <v>74</v>
      </c>
      <c r="L60" s="10">
        <v>1.71</v>
      </c>
      <c r="M60" s="1">
        <f t="shared" si="3"/>
        <v>25.3069320474676</v>
      </c>
      <c r="N60" s="1" t="s">
        <v>74</v>
      </c>
      <c r="O60" s="1" t="s">
        <v>75</v>
      </c>
      <c r="P60" s="1">
        <v>2</v>
      </c>
      <c r="Q60" s="1" t="s">
        <v>86</v>
      </c>
      <c r="R60" s="1">
        <v>220</v>
      </c>
      <c r="S60" s="1">
        <v>2</v>
      </c>
      <c r="T60" s="1">
        <v>2</v>
      </c>
      <c r="U60" s="1">
        <v>30</v>
      </c>
      <c r="V60" s="1">
        <v>20</v>
      </c>
      <c r="AC60" s="1">
        <v>52</v>
      </c>
      <c r="AD60" s="1">
        <v>38</v>
      </c>
      <c r="AE60" s="1">
        <v>26</v>
      </c>
      <c r="AF60" s="1">
        <v>18</v>
      </c>
      <c r="AG60" s="1">
        <v>38</v>
      </c>
      <c r="AH60" s="1">
        <v>21</v>
      </c>
      <c r="AI60" s="1">
        <v>14</v>
      </c>
      <c r="AJ60" s="1">
        <v>11</v>
      </c>
      <c r="AK60" s="1">
        <v>7</v>
      </c>
      <c r="AL60" s="1">
        <v>6</v>
      </c>
      <c r="AM60" s="1">
        <v>4</v>
      </c>
      <c r="AN60" s="1">
        <v>3</v>
      </c>
      <c r="AO60" s="1">
        <v>5</v>
      </c>
      <c r="AP60" s="1">
        <v>3</v>
      </c>
      <c r="AQ60" s="1">
        <v>2</v>
      </c>
      <c r="AR60" s="1">
        <v>2</v>
      </c>
      <c r="AS60" s="1">
        <v>67</v>
      </c>
      <c r="AT60" s="1">
        <v>199</v>
      </c>
      <c r="AW60" s="1">
        <v>0.34</v>
      </c>
      <c r="AX60" s="1">
        <v>11.22</v>
      </c>
      <c r="BA60" s="1">
        <v>111</v>
      </c>
      <c r="BB60" s="1">
        <v>107</v>
      </c>
      <c r="BE60" s="1">
        <v>35.2</v>
      </c>
      <c r="BF60" s="1">
        <v>34.4</v>
      </c>
      <c r="BJ60" s="1">
        <v>4.34</v>
      </c>
      <c r="BK60" s="1">
        <v>4.24</v>
      </c>
      <c r="BN60" s="1" t="s">
        <v>296</v>
      </c>
      <c r="BO60" s="1" t="s">
        <v>297</v>
      </c>
    </row>
    <row r="61" spans="1:67">
      <c r="A61" s="1">
        <v>30</v>
      </c>
      <c r="B61" s="4" t="s">
        <v>298</v>
      </c>
      <c r="C61" s="4" t="s">
        <v>299</v>
      </c>
      <c r="D61" s="4" t="s">
        <v>300</v>
      </c>
      <c r="E61" s="4" t="s">
        <v>111</v>
      </c>
      <c r="F61" s="4" t="s">
        <v>85</v>
      </c>
      <c r="G61" s="1">
        <v>1</v>
      </c>
      <c r="H61" s="1">
        <v>23</v>
      </c>
      <c r="I61" s="1" t="s">
        <v>239</v>
      </c>
      <c r="J61" s="1">
        <f t="shared" si="4"/>
        <v>5147.3666144</v>
      </c>
      <c r="K61" s="1">
        <v>79</v>
      </c>
      <c r="L61" s="10">
        <v>1.76</v>
      </c>
      <c r="M61" s="1">
        <f t="shared" si="3"/>
        <v>25.5036157024793</v>
      </c>
      <c r="N61" s="1" t="s">
        <v>74</v>
      </c>
      <c r="O61" s="1" t="s">
        <v>75</v>
      </c>
      <c r="P61" s="1">
        <v>1</v>
      </c>
      <c r="Q61" s="1" t="s">
        <v>93</v>
      </c>
      <c r="R61" s="1">
        <v>121</v>
      </c>
      <c r="S61" s="1">
        <v>2</v>
      </c>
      <c r="T61" s="1">
        <v>1</v>
      </c>
      <c r="U61" s="1">
        <v>50</v>
      </c>
      <c r="V61" s="1">
        <v>20</v>
      </c>
      <c r="AC61" s="1">
        <v>47</v>
      </c>
      <c r="AD61" s="1">
        <v>25</v>
      </c>
      <c r="AE61" s="1">
        <v>13</v>
      </c>
      <c r="AF61" s="1">
        <v>9</v>
      </c>
      <c r="AG61" s="1">
        <v>35</v>
      </c>
      <c r="AH61" s="1">
        <v>14</v>
      </c>
      <c r="AI61" s="1">
        <v>6</v>
      </c>
      <c r="AJ61" s="1">
        <v>5</v>
      </c>
      <c r="AK61" s="1">
        <v>6</v>
      </c>
      <c r="AL61" s="1">
        <v>3</v>
      </c>
      <c r="AM61" s="1">
        <v>1</v>
      </c>
      <c r="AN61" s="1">
        <v>1</v>
      </c>
      <c r="AO61" s="1">
        <v>4</v>
      </c>
      <c r="AP61" s="1">
        <v>1</v>
      </c>
      <c r="AQ61" s="1">
        <v>1</v>
      </c>
      <c r="AR61" s="1">
        <v>1</v>
      </c>
      <c r="AS61" s="1">
        <v>208</v>
      </c>
      <c r="AT61" s="1">
        <v>195</v>
      </c>
      <c r="AU61" s="1">
        <v>114</v>
      </c>
      <c r="AW61" s="1">
        <v>1.35</v>
      </c>
      <c r="AX61" s="1">
        <v>2.45</v>
      </c>
      <c r="AY61" s="1">
        <v>2.37</v>
      </c>
      <c r="BA61" s="1">
        <v>153</v>
      </c>
      <c r="BB61" s="1">
        <v>146</v>
      </c>
      <c r="BC61" s="1">
        <v>144</v>
      </c>
      <c r="BE61" s="1">
        <v>45.1</v>
      </c>
      <c r="BF61" s="1">
        <v>43.7</v>
      </c>
      <c r="BG61" s="1">
        <v>43.5</v>
      </c>
      <c r="BJ61" s="1">
        <v>4.76</v>
      </c>
      <c r="BK61" s="1">
        <v>4.64</v>
      </c>
      <c r="BL61" s="1">
        <v>4.53</v>
      </c>
      <c r="BN61" s="1">
        <v>5.6</v>
      </c>
      <c r="BO61" s="1">
        <v>5.4</v>
      </c>
    </row>
    <row r="62" spans="1:67">
      <c r="A62" s="1">
        <v>33</v>
      </c>
      <c r="B62" s="4" t="s">
        <v>301</v>
      </c>
      <c r="C62" s="4" t="s">
        <v>302</v>
      </c>
      <c r="D62" s="4" t="s">
        <v>139</v>
      </c>
      <c r="E62" s="4" t="s">
        <v>160</v>
      </c>
      <c r="F62" s="4" t="s">
        <v>100</v>
      </c>
      <c r="G62" s="1">
        <v>0.125</v>
      </c>
      <c r="H62" s="1">
        <v>48</v>
      </c>
      <c r="I62" s="1" t="s">
        <v>239</v>
      </c>
      <c r="J62" s="1">
        <f t="shared" si="4"/>
        <v>4724.3515712</v>
      </c>
      <c r="K62" s="1">
        <v>70</v>
      </c>
      <c r="L62" s="10">
        <v>1.72</v>
      </c>
      <c r="M62" s="1">
        <f t="shared" si="3"/>
        <v>23.6614386154678</v>
      </c>
      <c r="N62" s="1" t="s">
        <v>74</v>
      </c>
      <c r="O62" s="1" t="s">
        <v>75</v>
      </c>
      <c r="P62" s="1">
        <v>2</v>
      </c>
      <c r="Q62" s="1" t="s">
        <v>102</v>
      </c>
      <c r="R62" s="1">
        <v>135</v>
      </c>
      <c r="S62" s="1">
        <v>2</v>
      </c>
      <c r="T62" s="1">
        <v>1</v>
      </c>
      <c r="U62" s="1">
        <v>40</v>
      </c>
      <c r="V62" s="1">
        <v>50</v>
      </c>
      <c r="AC62" s="1">
        <v>91</v>
      </c>
      <c r="AD62" s="1">
        <v>21</v>
      </c>
      <c r="AE62" s="1">
        <v>10</v>
      </c>
      <c r="AF62" s="1">
        <v>6</v>
      </c>
      <c r="AG62" s="1">
        <v>87</v>
      </c>
      <c r="AH62" s="1">
        <v>16</v>
      </c>
      <c r="AI62" s="1">
        <v>6</v>
      </c>
      <c r="AJ62" s="1">
        <v>5</v>
      </c>
      <c r="AK62" s="1">
        <v>9</v>
      </c>
      <c r="AL62" s="1">
        <v>3</v>
      </c>
      <c r="AM62" s="1">
        <v>1</v>
      </c>
      <c r="AN62" s="1">
        <v>1</v>
      </c>
      <c r="AO62" s="1">
        <v>8</v>
      </c>
      <c r="AP62" s="1">
        <v>2</v>
      </c>
      <c r="AQ62" s="1">
        <v>1</v>
      </c>
      <c r="AR62" s="1">
        <v>1</v>
      </c>
      <c r="AS62" s="1">
        <v>203</v>
      </c>
      <c r="AT62" s="1">
        <v>147</v>
      </c>
      <c r="AW62" s="1">
        <v>0.55</v>
      </c>
      <c r="AX62" s="1">
        <v>3.36</v>
      </c>
      <c r="BA62" s="1">
        <v>152</v>
      </c>
      <c r="BB62" s="1">
        <v>132</v>
      </c>
      <c r="BE62" s="1">
        <v>45.6</v>
      </c>
      <c r="BF62" s="1">
        <v>40.6</v>
      </c>
      <c r="BJ62" s="1">
        <v>5.31</v>
      </c>
      <c r="BK62" s="1">
        <v>4.64</v>
      </c>
      <c r="BN62" s="1" t="s">
        <v>303</v>
      </c>
      <c r="BO62" s="1" t="s">
        <v>304</v>
      </c>
    </row>
    <row r="63" spans="1:67">
      <c r="A63" s="1">
        <v>35</v>
      </c>
      <c r="B63" s="4" t="s">
        <v>305</v>
      </c>
      <c r="C63" s="4" t="s">
        <v>306</v>
      </c>
      <c r="D63" s="4" t="s">
        <v>307</v>
      </c>
      <c r="E63" s="4" t="s">
        <v>80</v>
      </c>
      <c r="F63" s="4" t="s">
        <v>85</v>
      </c>
      <c r="G63" s="1">
        <v>13</v>
      </c>
      <c r="H63" s="1">
        <v>65</v>
      </c>
      <c r="I63" s="1" t="s">
        <v>239</v>
      </c>
      <c r="J63" s="1">
        <f t="shared" si="4"/>
        <v>4757.1043673</v>
      </c>
      <c r="K63" s="1">
        <v>70</v>
      </c>
      <c r="L63" s="10">
        <v>1.73</v>
      </c>
      <c r="M63" s="1">
        <f t="shared" si="3"/>
        <v>23.3886865581877</v>
      </c>
      <c r="N63" s="1" t="s">
        <v>101</v>
      </c>
      <c r="O63" s="1" t="s">
        <v>129</v>
      </c>
      <c r="P63" s="1">
        <v>3</v>
      </c>
      <c r="Q63" s="1" t="s">
        <v>182</v>
      </c>
      <c r="R63" s="1">
        <v>254</v>
      </c>
      <c r="S63" s="1">
        <v>1</v>
      </c>
      <c r="T63" s="1">
        <v>1</v>
      </c>
      <c r="U63" s="1">
        <v>70</v>
      </c>
      <c r="V63" s="1">
        <v>40</v>
      </c>
      <c r="AC63" s="1">
        <v>77</v>
      </c>
      <c r="AD63" s="1">
        <v>57</v>
      </c>
      <c r="AE63" s="1">
        <v>38</v>
      </c>
      <c r="AF63" s="1">
        <v>20</v>
      </c>
      <c r="AG63" s="1">
        <v>23</v>
      </c>
      <c r="AH63" s="1">
        <v>16</v>
      </c>
      <c r="AI63" s="1">
        <v>9</v>
      </c>
      <c r="AJ63" s="1">
        <v>6</v>
      </c>
      <c r="AK63" s="1">
        <v>8</v>
      </c>
      <c r="AL63" s="1">
        <v>5</v>
      </c>
      <c r="AM63" s="1">
        <v>3</v>
      </c>
      <c r="AN63" s="1">
        <v>2</v>
      </c>
      <c r="AO63" s="1">
        <v>5</v>
      </c>
      <c r="AP63" s="1">
        <v>3</v>
      </c>
      <c r="AQ63" s="1">
        <v>1</v>
      </c>
      <c r="AR63" s="1">
        <v>1</v>
      </c>
      <c r="AS63" s="1">
        <v>58</v>
      </c>
      <c r="AT63" s="1">
        <v>124</v>
      </c>
      <c r="AW63" s="1">
        <v>3.86</v>
      </c>
      <c r="AX63" s="1">
        <v>14.28</v>
      </c>
      <c r="AY63" s="1">
        <v>9.16</v>
      </c>
      <c r="BA63" s="1">
        <v>127</v>
      </c>
      <c r="BB63" s="1">
        <v>110</v>
      </c>
      <c r="BC63" s="1">
        <v>104</v>
      </c>
      <c r="BE63" s="1">
        <v>37.2</v>
      </c>
      <c r="BF63" s="1">
        <v>32</v>
      </c>
      <c r="BG63" s="1">
        <v>30.2</v>
      </c>
      <c r="BJ63" s="1">
        <v>3.98</v>
      </c>
      <c r="BK63" s="1">
        <v>3.47</v>
      </c>
      <c r="BL63" s="1">
        <v>3.24</v>
      </c>
      <c r="BN63" s="1" t="s">
        <v>308</v>
      </c>
      <c r="BO63" s="1" t="s">
        <v>309</v>
      </c>
    </row>
    <row r="64" spans="1:67">
      <c r="A64" s="1">
        <v>37</v>
      </c>
      <c r="B64" s="4" t="s">
        <v>310</v>
      </c>
      <c r="C64" s="4" t="s">
        <v>311</v>
      </c>
      <c r="D64" s="4" t="s">
        <v>312</v>
      </c>
      <c r="E64" s="4" t="s">
        <v>72</v>
      </c>
      <c r="F64" s="4" t="s">
        <v>100</v>
      </c>
      <c r="G64" s="1">
        <v>5</v>
      </c>
      <c r="H64" s="1">
        <v>32</v>
      </c>
      <c r="I64" s="1" t="s">
        <v>239</v>
      </c>
      <c r="J64" s="1">
        <f t="shared" si="4"/>
        <v>4854.6180056</v>
      </c>
      <c r="K64" s="1">
        <v>72</v>
      </c>
      <c r="L64" s="10">
        <v>1.74</v>
      </c>
      <c r="M64" s="1">
        <f t="shared" si="3"/>
        <v>23.7812128418549</v>
      </c>
      <c r="N64" s="1" t="s">
        <v>74</v>
      </c>
      <c r="O64" s="1" t="s">
        <v>154</v>
      </c>
      <c r="P64" s="1">
        <v>1</v>
      </c>
      <c r="Q64" s="1" t="s">
        <v>76</v>
      </c>
      <c r="R64" s="1">
        <v>102</v>
      </c>
      <c r="S64" s="1">
        <v>3</v>
      </c>
      <c r="T64" s="1">
        <v>3</v>
      </c>
      <c r="U64" s="1">
        <v>20</v>
      </c>
      <c r="V64" s="1">
        <v>30</v>
      </c>
      <c r="AC64" s="1">
        <v>52</v>
      </c>
      <c r="AD64" s="1">
        <v>31</v>
      </c>
      <c r="AE64" s="1">
        <v>17</v>
      </c>
      <c r="AF64" s="1">
        <v>8</v>
      </c>
      <c r="AG64" s="1">
        <v>28</v>
      </c>
      <c r="AH64" s="1">
        <v>18</v>
      </c>
      <c r="AI64" s="1">
        <v>9</v>
      </c>
      <c r="AJ64" s="1">
        <v>6</v>
      </c>
      <c r="AK64" s="1">
        <v>6</v>
      </c>
      <c r="AL64" s="1">
        <v>4</v>
      </c>
      <c r="AM64" s="1">
        <v>1</v>
      </c>
      <c r="AN64" s="1">
        <v>1</v>
      </c>
      <c r="AO64" s="1">
        <v>4</v>
      </c>
      <c r="AP64" s="1">
        <v>1</v>
      </c>
      <c r="AQ64" s="1">
        <v>1</v>
      </c>
      <c r="AR64" s="1">
        <v>1</v>
      </c>
      <c r="AS64" s="1">
        <v>107</v>
      </c>
      <c r="AT64" s="1">
        <v>172</v>
      </c>
      <c r="AU64" s="1">
        <v>120</v>
      </c>
      <c r="AW64" s="1">
        <v>0.91</v>
      </c>
      <c r="AX64" s="1">
        <v>9.32</v>
      </c>
      <c r="AY64" s="1">
        <v>3.23</v>
      </c>
      <c r="BA64" s="1">
        <v>157</v>
      </c>
      <c r="BB64" s="1">
        <v>152</v>
      </c>
      <c r="BE64" s="1">
        <v>49.1</v>
      </c>
      <c r="BF64" s="1">
        <v>45.7</v>
      </c>
      <c r="BJ64" s="1">
        <v>5.2</v>
      </c>
      <c r="BK64" s="1">
        <v>5.06</v>
      </c>
      <c r="BN64" s="1">
        <v>6.7</v>
      </c>
      <c r="BO64" s="1">
        <v>6.2</v>
      </c>
    </row>
    <row r="65" spans="1:70">
      <c r="A65" s="1">
        <v>38</v>
      </c>
      <c r="B65" s="4" t="s">
        <v>313</v>
      </c>
      <c r="C65" s="4" t="s">
        <v>314</v>
      </c>
      <c r="D65" s="4" t="s">
        <v>315</v>
      </c>
      <c r="E65" s="4" t="s">
        <v>237</v>
      </c>
      <c r="F65" s="4" t="s">
        <v>85</v>
      </c>
      <c r="G65" s="1">
        <v>0.25</v>
      </c>
      <c r="H65" s="1">
        <v>57</v>
      </c>
      <c r="I65" s="1" t="s">
        <v>239</v>
      </c>
      <c r="J65" s="1">
        <f t="shared" si="4"/>
        <v>5435.3568043466</v>
      </c>
      <c r="K65" s="1">
        <v>84</v>
      </c>
      <c r="L65" s="10">
        <v>1.79649822307699</v>
      </c>
      <c r="M65" s="1">
        <f t="shared" si="3"/>
        <v>26.0270952895779</v>
      </c>
      <c r="N65" s="1" t="s">
        <v>74</v>
      </c>
      <c r="O65" s="1" t="s">
        <v>75</v>
      </c>
      <c r="P65" s="1">
        <v>2</v>
      </c>
      <c r="Q65" s="1" t="s">
        <v>86</v>
      </c>
      <c r="R65" s="1">
        <v>156</v>
      </c>
      <c r="S65" s="1">
        <v>3</v>
      </c>
      <c r="T65" s="1">
        <v>2</v>
      </c>
      <c r="U65" s="1">
        <v>20</v>
      </c>
      <c r="V65" s="1">
        <v>80</v>
      </c>
      <c r="AC65" s="1">
        <v>62</v>
      </c>
      <c r="AD65" s="1">
        <v>39</v>
      </c>
      <c r="AE65" s="1">
        <v>22</v>
      </c>
      <c r="AF65" s="1">
        <v>12</v>
      </c>
      <c r="AG65" s="1">
        <v>26</v>
      </c>
      <c r="AH65" s="1">
        <v>13</v>
      </c>
      <c r="AI65" s="1">
        <v>9</v>
      </c>
      <c r="AJ65" s="1">
        <v>6</v>
      </c>
      <c r="AK65" s="1">
        <v>7</v>
      </c>
      <c r="AL65" s="1">
        <v>4</v>
      </c>
      <c r="AM65" s="1">
        <v>2</v>
      </c>
      <c r="AN65" s="1">
        <v>1</v>
      </c>
      <c r="AO65" s="1">
        <v>4</v>
      </c>
      <c r="AP65" s="1">
        <v>1</v>
      </c>
      <c r="AQ65" s="1">
        <v>1</v>
      </c>
      <c r="AR65" s="1">
        <v>1</v>
      </c>
      <c r="AS65" s="1">
        <v>55</v>
      </c>
      <c r="AT65" s="1">
        <v>319</v>
      </c>
      <c r="AW65" s="1">
        <v>0.38</v>
      </c>
      <c r="AX65" s="1">
        <v>2.23</v>
      </c>
      <c r="AY65" s="1">
        <v>0.62</v>
      </c>
      <c r="BA65" s="1">
        <v>170</v>
      </c>
      <c r="BB65" s="1">
        <v>165</v>
      </c>
      <c r="BC65" s="1">
        <v>151</v>
      </c>
      <c r="BD65" s="1">
        <v>156</v>
      </c>
      <c r="BE65" s="1">
        <v>52.1</v>
      </c>
      <c r="BF65" s="1">
        <v>47.7</v>
      </c>
      <c r="BG65" s="1">
        <v>44.2</v>
      </c>
      <c r="BH65" s="1">
        <v>41.2</v>
      </c>
      <c r="BJ65" s="1">
        <v>5.39</v>
      </c>
      <c r="BK65" s="1">
        <v>5.17</v>
      </c>
      <c r="BL65" s="1">
        <v>4.72</v>
      </c>
      <c r="BM65" s="1">
        <v>4.88</v>
      </c>
      <c r="BN65" s="1" t="s">
        <v>316</v>
      </c>
      <c r="BO65" s="1" t="s">
        <v>317</v>
      </c>
      <c r="BQ65" s="1" t="s">
        <v>318</v>
      </c>
      <c r="BR65" s="1" t="s">
        <v>319</v>
      </c>
    </row>
    <row r="66" spans="1:67">
      <c r="A66" s="1">
        <v>39</v>
      </c>
      <c r="B66" s="4" t="s">
        <v>320</v>
      </c>
      <c r="C66" s="4" t="s">
        <v>321</v>
      </c>
      <c r="D66" s="4" t="s">
        <v>322</v>
      </c>
      <c r="E66" s="4" t="s">
        <v>92</v>
      </c>
      <c r="F66" s="4" t="s">
        <v>85</v>
      </c>
      <c r="G66" s="1">
        <v>0.67</v>
      </c>
      <c r="H66" s="1">
        <v>27</v>
      </c>
      <c r="I66" s="1" t="s">
        <v>239</v>
      </c>
      <c r="J66" s="1">
        <f t="shared" si="4"/>
        <v>4338.0797</v>
      </c>
      <c r="K66" s="1">
        <v>60</v>
      </c>
      <c r="L66" s="10">
        <v>1.7</v>
      </c>
      <c r="M66" s="1">
        <f t="shared" si="3"/>
        <v>20.7612456747405</v>
      </c>
      <c r="N66" s="1" t="s">
        <v>74</v>
      </c>
      <c r="O66" s="1" t="s">
        <v>75</v>
      </c>
      <c r="P66" s="1">
        <v>1</v>
      </c>
      <c r="Q66" s="1" t="s">
        <v>93</v>
      </c>
      <c r="R66" s="1">
        <v>128</v>
      </c>
      <c r="S66" s="1">
        <v>1</v>
      </c>
      <c r="T66" s="1">
        <v>1</v>
      </c>
      <c r="U66" s="1">
        <v>30</v>
      </c>
      <c r="V66" s="1">
        <v>30</v>
      </c>
      <c r="AC66" s="1">
        <v>47</v>
      </c>
      <c r="AD66" s="1">
        <v>32</v>
      </c>
      <c r="AE66" s="1">
        <v>19</v>
      </c>
      <c r="AF66" s="1">
        <v>4</v>
      </c>
      <c r="AG66" s="1">
        <v>32</v>
      </c>
      <c r="AH66" s="1">
        <v>20</v>
      </c>
      <c r="AI66" s="1">
        <v>14</v>
      </c>
      <c r="AJ66" s="1">
        <v>6</v>
      </c>
      <c r="AK66" s="1">
        <v>6</v>
      </c>
      <c r="AL66" s="1">
        <v>3</v>
      </c>
      <c r="AM66" s="1">
        <v>1</v>
      </c>
      <c r="AN66" s="1">
        <v>1</v>
      </c>
      <c r="AO66" s="1">
        <v>5</v>
      </c>
      <c r="AP66" s="1">
        <v>2</v>
      </c>
      <c r="AQ66" s="1">
        <v>1</v>
      </c>
      <c r="AR66" s="1">
        <v>1</v>
      </c>
      <c r="AS66" s="1">
        <v>51</v>
      </c>
      <c r="AT66" s="1">
        <v>178</v>
      </c>
      <c r="AW66" s="1">
        <v>0.29</v>
      </c>
      <c r="AX66" s="1">
        <v>2.39</v>
      </c>
      <c r="BA66" s="1">
        <v>148</v>
      </c>
      <c r="BB66" s="1">
        <v>141</v>
      </c>
      <c r="BE66" s="1">
        <v>45.2</v>
      </c>
      <c r="BF66" s="1">
        <v>42.5</v>
      </c>
      <c r="BJ66" s="1">
        <v>4.65</v>
      </c>
      <c r="BK66" s="1">
        <v>4.37</v>
      </c>
      <c r="BN66" s="1">
        <v>4.8</v>
      </c>
      <c r="BO66" s="1">
        <v>4.6</v>
      </c>
    </row>
    <row r="67" spans="1:67">
      <c r="A67" s="1">
        <v>42</v>
      </c>
      <c r="B67" s="4" t="s">
        <v>323</v>
      </c>
      <c r="C67" s="4" t="s">
        <v>324</v>
      </c>
      <c r="D67" s="4" t="s">
        <v>325</v>
      </c>
      <c r="E67" s="4" t="s">
        <v>160</v>
      </c>
      <c r="F67" s="4" t="s">
        <v>100</v>
      </c>
      <c r="G67" s="1">
        <v>0.08</v>
      </c>
      <c r="H67" s="1">
        <v>50</v>
      </c>
      <c r="I67" s="1" t="s">
        <v>239</v>
      </c>
      <c r="J67" s="1">
        <f t="shared" si="4"/>
        <v>5151.9550088</v>
      </c>
      <c r="K67" s="1">
        <v>77</v>
      </c>
      <c r="L67" s="10">
        <v>1.78</v>
      </c>
      <c r="M67" s="1">
        <f t="shared" si="3"/>
        <v>24.3024870597147</v>
      </c>
      <c r="N67" s="1" t="s">
        <v>74</v>
      </c>
      <c r="O67" s="1" t="s">
        <v>154</v>
      </c>
      <c r="P67" s="1">
        <v>1</v>
      </c>
      <c r="Q67" s="1" t="s">
        <v>76</v>
      </c>
      <c r="R67" s="1">
        <v>100</v>
      </c>
      <c r="S67" s="1">
        <v>1</v>
      </c>
      <c r="T67" s="1">
        <v>1</v>
      </c>
      <c r="U67" s="1">
        <v>30</v>
      </c>
      <c r="V67" s="1">
        <v>20</v>
      </c>
      <c r="AC67" s="1">
        <v>70</v>
      </c>
      <c r="AD67" s="1">
        <v>42</v>
      </c>
      <c r="AE67" s="1">
        <v>25</v>
      </c>
      <c r="AF67" s="1">
        <v>16</v>
      </c>
      <c r="AG67" s="1">
        <v>28</v>
      </c>
      <c r="AH67" s="1">
        <v>19</v>
      </c>
      <c r="AI67" s="1">
        <v>10</v>
      </c>
      <c r="AJ67" s="1">
        <v>6</v>
      </c>
      <c r="AK67" s="1">
        <v>8</v>
      </c>
      <c r="AL67" s="1">
        <v>5</v>
      </c>
      <c r="AM67" s="1">
        <v>2</v>
      </c>
      <c r="AN67" s="1">
        <v>1</v>
      </c>
      <c r="AO67" s="1">
        <v>4</v>
      </c>
      <c r="AP67" s="1">
        <v>2</v>
      </c>
      <c r="AQ67" s="1">
        <v>1</v>
      </c>
      <c r="AR67" s="1">
        <v>1</v>
      </c>
      <c r="AS67" s="1">
        <v>149</v>
      </c>
      <c r="AT67" s="1">
        <v>276</v>
      </c>
      <c r="AU67" s="1">
        <v>121</v>
      </c>
      <c r="AW67" s="1">
        <v>0.6</v>
      </c>
      <c r="AX67" s="1">
        <v>1.97</v>
      </c>
      <c r="BA67" s="1">
        <v>150</v>
      </c>
      <c r="BB67" s="1">
        <v>142</v>
      </c>
      <c r="BE67" s="1">
        <v>44.1</v>
      </c>
      <c r="BF67" s="1">
        <v>41.2</v>
      </c>
      <c r="BJ67" s="1">
        <v>4.7</v>
      </c>
      <c r="BK67" s="1">
        <v>4.46</v>
      </c>
      <c r="BN67" s="1">
        <v>6</v>
      </c>
      <c r="BO67" s="1">
        <v>5</v>
      </c>
    </row>
    <row r="68" spans="1:68">
      <c r="A68" s="1">
        <v>43</v>
      </c>
      <c r="B68" s="4" t="s">
        <v>326</v>
      </c>
      <c r="C68" s="4" t="s">
        <v>327</v>
      </c>
      <c r="D68" s="4" t="s">
        <v>328</v>
      </c>
      <c r="E68" s="4" t="s">
        <v>72</v>
      </c>
      <c r="F68" s="4" t="s">
        <v>100</v>
      </c>
      <c r="G68" s="1">
        <v>1</v>
      </c>
      <c r="H68" s="1">
        <v>35</v>
      </c>
      <c r="I68" s="1" t="s">
        <v>239</v>
      </c>
      <c r="J68" s="1">
        <f t="shared" si="4"/>
        <v>5082.9866144</v>
      </c>
      <c r="K68" s="1">
        <v>77</v>
      </c>
      <c r="L68" s="10">
        <v>1.76</v>
      </c>
      <c r="M68" s="1">
        <f t="shared" si="3"/>
        <v>24.8579545454545</v>
      </c>
      <c r="N68" s="1" t="s">
        <v>329</v>
      </c>
      <c r="O68" s="1" t="s">
        <v>215</v>
      </c>
      <c r="P68" s="1">
        <v>1</v>
      </c>
      <c r="Q68" s="1" t="s">
        <v>93</v>
      </c>
      <c r="R68" s="1">
        <v>283</v>
      </c>
      <c r="S68" s="1">
        <v>3</v>
      </c>
      <c r="T68" s="1">
        <v>2</v>
      </c>
      <c r="U68" s="1">
        <v>200</v>
      </c>
      <c r="V68" s="1">
        <v>100</v>
      </c>
      <c r="AC68" s="1">
        <v>56</v>
      </c>
      <c r="AD68" s="1">
        <v>41</v>
      </c>
      <c r="AE68" s="1">
        <v>22</v>
      </c>
      <c r="AF68" s="1">
        <v>13</v>
      </c>
      <c r="AG68" s="1">
        <v>25</v>
      </c>
      <c r="AH68" s="1">
        <v>12</v>
      </c>
      <c r="AI68" s="1">
        <v>8</v>
      </c>
      <c r="AJ68" s="1">
        <v>4</v>
      </c>
      <c r="AK68" s="1">
        <v>6</v>
      </c>
      <c r="AL68" s="1">
        <v>4</v>
      </c>
      <c r="AM68" s="1">
        <v>2</v>
      </c>
      <c r="AN68" s="1">
        <v>1</v>
      </c>
      <c r="AO68" s="1">
        <v>5</v>
      </c>
      <c r="AP68" s="1">
        <v>2</v>
      </c>
      <c r="AQ68" s="1">
        <v>1</v>
      </c>
      <c r="AR68" s="1">
        <v>1</v>
      </c>
      <c r="AS68" s="1">
        <v>120</v>
      </c>
      <c r="AT68" s="1">
        <v>226</v>
      </c>
      <c r="AU68" s="1">
        <v>93</v>
      </c>
      <c r="AW68" s="1">
        <v>1.44</v>
      </c>
      <c r="AX68" s="1">
        <v>29.3</v>
      </c>
      <c r="AY68" s="1">
        <v>16.2</v>
      </c>
      <c r="AZ68" s="1">
        <v>13.99</v>
      </c>
      <c r="BA68" s="1">
        <v>157</v>
      </c>
      <c r="BB68" s="1">
        <v>144</v>
      </c>
      <c r="BC68" s="1">
        <v>143</v>
      </c>
      <c r="BE68" s="1">
        <v>44.9</v>
      </c>
      <c r="BF68" s="1">
        <v>42</v>
      </c>
      <c r="BG68" s="1">
        <v>40.6</v>
      </c>
      <c r="BH68" s="1">
        <v>41.2</v>
      </c>
      <c r="BJ68" s="1">
        <v>4.84</v>
      </c>
      <c r="BK68" s="1">
        <v>4.47</v>
      </c>
      <c r="BL68" s="1">
        <v>4.43</v>
      </c>
      <c r="BM68" s="1">
        <v>4.43</v>
      </c>
      <c r="BN68" s="1">
        <v>7</v>
      </c>
      <c r="BO68" s="1">
        <v>8.3</v>
      </c>
      <c r="BP68" s="1" t="s">
        <v>216</v>
      </c>
    </row>
    <row r="69" spans="1:67">
      <c r="A69" s="1">
        <v>44</v>
      </c>
      <c r="B69" s="4" t="s">
        <v>330</v>
      </c>
      <c r="C69" s="4" t="s">
        <v>331</v>
      </c>
      <c r="D69" s="4" t="s">
        <v>332</v>
      </c>
      <c r="E69" s="4" t="s">
        <v>96</v>
      </c>
      <c r="F69" s="4" t="s">
        <v>85</v>
      </c>
      <c r="G69" s="1">
        <v>4</v>
      </c>
      <c r="H69" s="1">
        <v>44</v>
      </c>
      <c r="I69" s="1" t="s">
        <v>239</v>
      </c>
      <c r="J69" s="1">
        <f t="shared" si="4"/>
        <v>4943.53343020315</v>
      </c>
      <c r="K69" s="1">
        <v>75</v>
      </c>
      <c r="L69" s="10">
        <v>1.7377</v>
      </c>
      <c r="M69" s="1">
        <f t="shared" si="3"/>
        <v>24.8377162403451</v>
      </c>
      <c r="N69" s="1" t="s">
        <v>74</v>
      </c>
      <c r="O69" s="1" t="s">
        <v>129</v>
      </c>
      <c r="P69" s="1">
        <v>2</v>
      </c>
      <c r="Q69" s="1" t="s">
        <v>102</v>
      </c>
      <c r="R69" s="1">
        <v>118</v>
      </c>
      <c r="S69" s="1">
        <v>2</v>
      </c>
      <c r="T69" s="1">
        <v>2</v>
      </c>
      <c r="U69" s="1">
        <v>20</v>
      </c>
      <c r="V69" s="1">
        <v>20</v>
      </c>
      <c r="AC69" s="1">
        <v>52</v>
      </c>
      <c r="AD69" s="1">
        <v>39</v>
      </c>
      <c r="AE69" s="1">
        <v>20</v>
      </c>
      <c r="AF69" s="1">
        <v>9</v>
      </c>
      <c r="AG69" s="1">
        <v>32</v>
      </c>
      <c r="AH69" s="1">
        <v>15</v>
      </c>
      <c r="AI69" s="1">
        <v>8</v>
      </c>
      <c r="AJ69" s="1">
        <v>4</v>
      </c>
      <c r="AK69" s="1">
        <v>6</v>
      </c>
      <c r="AL69" s="1">
        <v>3</v>
      </c>
      <c r="AM69" s="1">
        <v>1</v>
      </c>
      <c r="AN69" s="1">
        <v>1</v>
      </c>
      <c r="AO69" s="1">
        <v>5</v>
      </c>
      <c r="AP69" s="1">
        <v>2</v>
      </c>
      <c r="AQ69" s="1">
        <v>1</v>
      </c>
      <c r="AR69" s="1">
        <v>1</v>
      </c>
      <c r="AS69" s="1">
        <v>106</v>
      </c>
      <c r="AT69" s="1">
        <v>212</v>
      </c>
      <c r="AU69" s="1">
        <v>98</v>
      </c>
      <c r="AW69" s="1">
        <v>3.67</v>
      </c>
      <c r="AX69" s="1">
        <v>1.26</v>
      </c>
      <c r="BA69" s="1">
        <v>154</v>
      </c>
      <c r="BB69" s="1">
        <v>135</v>
      </c>
      <c r="BE69" s="1">
        <v>42.6</v>
      </c>
      <c r="BF69" s="1">
        <v>37.5</v>
      </c>
      <c r="BJ69" s="1">
        <v>4.94</v>
      </c>
      <c r="BK69" s="1">
        <v>4.36</v>
      </c>
      <c r="BN69" s="1" t="s">
        <v>333</v>
      </c>
      <c r="BO69" s="1" t="s">
        <v>334</v>
      </c>
    </row>
    <row r="70" spans="1:67">
      <c r="A70" s="1">
        <v>48</v>
      </c>
      <c r="B70" s="4" t="s">
        <v>335</v>
      </c>
      <c r="C70" s="4" t="s">
        <v>153</v>
      </c>
      <c r="D70" s="4" t="s">
        <v>336</v>
      </c>
      <c r="E70" s="4" t="s">
        <v>160</v>
      </c>
      <c r="F70" s="4" t="s">
        <v>100</v>
      </c>
      <c r="G70" s="1">
        <v>10</v>
      </c>
      <c r="H70" s="1">
        <v>41</v>
      </c>
      <c r="I70" s="1" t="s">
        <v>239</v>
      </c>
      <c r="J70" s="1">
        <f t="shared" si="4"/>
        <v>4821.4843673</v>
      </c>
      <c r="K70" s="1">
        <v>72</v>
      </c>
      <c r="L70" s="10">
        <v>1.73</v>
      </c>
      <c r="M70" s="1">
        <f t="shared" si="3"/>
        <v>24.0569347455645</v>
      </c>
      <c r="N70" s="1" t="s">
        <v>74</v>
      </c>
      <c r="O70" s="1" t="s">
        <v>75</v>
      </c>
      <c r="P70" s="1">
        <v>1</v>
      </c>
      <c r="Q70" s="1" t="s">
        <v>93</v>
      </c>
      <c r="R70" s="1">
        <v>108</v>
      </c>
      <c r="S70" s="1">
        <v>1</v>
      </c>
      <c r="T70" s="1">
        <v>1</v>
      </c>
      <c r="U70" s="1">
        <v>20</v>
      </c>
      <c r="V70" s="1">
        <v>10</v>
      </c>
      <c r="AC70" s="1">
        <v>52</v>
      </c>
      <c r="AD70" s="1">
        <v>38</v>
      </c>
      <c r="AE70" s="1">
        <v>22</v>
      </c>
      <c r="AF70" s="1">
        <v>10</v>
      </c>
      <c r="AG70" s="1">
        <v>27</v>
      </c>
      <c r="AH70" s="1">
        <v>18</v>
      </c>
      <c r="AI70" s="1">
        <v>9</v>
      </c>
      <c r="AJ70" s="1">
        <v>6</v>
      </c>
      <c r="AK70" s="1">
        <v>6</v>
      </c>
      <c r="AL70" s="1">
        <v>4</v>
      </c>
      <c r="AM70" s="1">
        <v>2</v>
      </c>
      <c r="AN70" s="1">
        <v>1</v>
      </c>
      <c r="AO70" s="1">
        <v>5</v>
      </c>
      <c r="AP70" s="1">
        <v>3</v>
      </c>
      <c r="AQ70" s="1">
        <v>1</v>
      </c>
      <c r="AR70" s="1">
        <v>1</v>
      </c>
      <c r="AW70" s="1">
        <v>8</v>
      </c>
      <c r="AX70" s="1">
        <v>2</v>
      </c>
      <c r="BA70" s="1">
        <v>146</v>
      </c>
      <c r="BB70" s="1">
        <v>152</v>
      </c>
      <c r="BE70" s="1">
        <v>41.2</v>
      </c>
      <c r="BF70" s="1">
        <v>42.1</v>
      </c>
      <c r="BJ70" s="1">
        <v>4.55</v>
      </c>
      <c r="BK70" s="1">
        <v>4.68</v>
      </c>
      <c r="BN70" s="1">
        <v>4.8</v>
      </c>
      <c r="BO70" s="1">
        <v>3.3</v>
      </c>
    </row>
    <row r="71" spans="1:67">
      <c r="A71" s="1">
        <v>53</v>
      </c>
      <c r="B71" s="4" t="s">
        <v>337</v>
      </c>
      <c r="C71" s="4" t="s">
        <v>338</v>
      </c>
      <c r="D71" s="4" t="s">
        <v>169</v>
      </c>
      <c r="E71" s="4" t="s">
        <v>84</v>
      </c>
      <c r="F71" s="4" t="s">
        <v>100</v>
      </c>
      <c r="G71" s="1">
        <v>0.5</v>
      </c>
      <c r="H71" s="1">
        <v>36</v>
      </c>
      <c r="I71" s="1" t="s">
        <v>239</v>
      </c>
      <c r="J71" s="1">
        <f t="shared" si="4"/>
        <v>4724.3515712</v>
      </c>
      <c r="K71" s="1">
        <v>70</v>
      </c>
      <c r="L71" s="10">
        <v>1.72</v>
      </c>
      <c r="M71" s="1">
        <f t="shared" si="3"/>
        <v>23.6614386154678</v>
      </c>
      <c r="N71" s="1" t="s">
        <v>74</v>
      </c>
      <c r="O71" s="1" t="s">
        <v>75</v>
      </c>
      <c r="P71" s="1">
        <v>1</v>
      </c>
      <c r="Q71" s="1" t="s">
        <v>93</v>
      </c>
      <c r="R71" s="1">
        <v>109</v>
      </c>
      <c r="S71" s="1">
        <v>1</v>
      </c>
      <c r="T71" s="1">
        <v>1</v>
      </c>
      <c r="U71" s="1">
        <v>50</v>
      </c>
      <c r="V71" s="1">
        <v>20</v>
      </c>
      <c r="AC71" s="1">
        <v>59</v>
      </c>
      <c r="AD71" s="1">
        <v>38</v>
      </c>
      <c r="AE71" s="1">
        <v>21</v>
      </c>
      <c r="AF71" s="1">
        <v>10</v>
      </c>
      <c r="AG71" s="1">
        <v>47</v>
      </c>
      <c r="AH71" s="1">
        <v>31</v>
      </c>
      <c r="AI71" s="1">
        <v>16</v>
      </c>
      <c r="AJ71" s="1">
        <v>7</v>
      </c>
      <c r="AK71" s="1">
        <v>7</v>
      </c>
      <c r="AL71" s="1">
        <v>4</v>
      </c>
      <c r="AM71" s="1">
        <v>2</v>
      </c>
      <c r="AN71" s="1">
        <v>1</v>
      </c>
      <c r="AO71" s="1">
        <v>6</v>
      </c>
      <c r="AP71" s="1">
        <v>4</v>
      </c>
      <c r="AQ71" s="1">
        <v>1</v>
      </c>
      <c r="AR71" s="1">
        <v>1</v>
      </c>
      <c r="AS71" s="1">
        <v>431</v>
      </c>
      <c r="AT71" s="1">
        <v>876</v>
      </c>
      <c r="AU71" s="1">
        <v>233</v>
      </c>
      <c r="AW71" s="1">
        <v>3</v>
      </c>
      <c r="AX71" s="1">
        <v>17</v>
      </c>
      <c r="AY71" s="1">
        <v>5</v>
      </c>
      <c r="BA71" s="1">
        <v>140</v>
      </c>
      <c r="BB71" s="1">
        <v>103</v>
      </c>
      <c r="BE71" s="1">
        <v>40.5</v>
      </c>
      <c r="BJ71" s="1">
        <v>4.3</v>
      </c>
      <c r="BN71" s="1">
        <v>4.1</v>
      </c>
      <c r="BO71" s="1">
        <v>4.7</v>
      </c>
    </row>
    <row r="72" spans="1:67">
      <c r="A72" s="1">
        <v>57</v>
      </c>
      <c r="B72" s="4" t="s">
        <v>339</v>
      </c>
      <c r="C72" s="4" t="s">
        <v>180</v>
      </c>
      <c r="D72" s="4" t="s">
        <v>340</v>
      </c>
      <c r="E72" s="4" t="s">
        <v>111</v>
      </c>
      <c r="F72" s="4" t="s">
        <v>100</v>
      </c>
      <c r="G72" s="1">
        <v>10</v>
      </c>
      <c r="H72" s="1">
        <v>51</v>
      </c>
      <c r="I72" s="1" t="s">
        <v>239</v>
      </c>
      <c r="J72" s="1">
        <f t="shared" si="4"/>
        <v>4824.68247571775</v>
      </c>
      <c r="K72" s="1">
        <v>73</v>
      </c>
      <c r="L72" s="10">
        <v>1.72115418400699</v>
      </c>
      <c r="M72" s="1">
        <f t="shared" si="3"/>
        <v>24.6424172162004</v>
      </c>
      <c r="N72" s="1" t="s">
        <v>74</v>
      </c>
      <c r="O72" s="1" t="s">
        <v>129</v>
      </c>
      <c r="P72" s="1">
        <v>2</v>
      </c>
      <c r="Q72" s="1" t="s">
        <v>102</v>
      </c>
      <c r="R72" s="1">
        <v>153</v>
      </c>
      <c r="S72" s="1">
        <v>3</v>
      </c>
      <c r="T72" s="1">
        <v>2</v>
      </c>
      <c r="U72" s="1">
        <v>20</v>
      </c>
      <c r="V72" s="1">
        <v>40</v>
      </c>
      <c r="AC72" s="1">
        <v>60</v>
      </c>
      <c r="AD72" s="1">
        <v>45</v>
      </c>
      <c r="AE72" s="1">
        <v>21</v>
      </c>
      <c r="AF72" s="1">
        <v>10</v>
      </c>
      <c r="AG72" s="1">
        <v>46</v>
      </c>
      <c r="AH72" s="1">
        <v>37</v>
      </c>
      <c r="AI72" s="1">
        <v>19</v>
      </c>
      <c r="AJ72" s="1">
        <v>6</v>
      </c>
      <c r="AK72" s="1">
        <v>6</v>
      </c>
      <c r="AL72" s="1">
        <v>4</v>
      </c>
      <c r="AM72" s="1">
        <v>2</v>
      </c>
      <c r="AN72" s="1">
        <v>1</v>
      </c>
      <c r="AO72" s="1">
        <v>6</v>
      </c>
      <c r="AP72" s="1">
        <v>2</v>
      </c>
      <c r="AQ72" s="1">
        <v>1</v>
      </c>
      <c r="AR72" s="1">
        <v>1</v>
      </c>
      <c r="AS72" s="1">
        <v>231</v>
      </c>
      <c r="AT72" s="1">
        <v>345</v>
      </c>
      <c r="AU72" s="1">
        <v>123</v>
      </c>
      <c r="AW72" s="1">
        <v>1</v>
      </c>
      <c r="AX72" s="1">
        <v>20</v>
      </c>
      <c r="AY72" s="1">
        <v>13</v>
      </c>
      <c r="BA72" s="1">
        <v>150</v>
      </c>
      <c r="BB72" s="1">
        <v>129</v>
      </c>
      <c r="BE72" s="1">
        <v>43.6</v>
      </c>
      <c r="BF72" s="1">
        <v>37.3</v>
      </c>
      <c r="BJ72" s="1">
        <v>4.73</v>
      </c>
      <c r="BK72" s="1">
        <v>4.03</v>
      </c>
      <c r="BN72" s="1" t="s">
        <v>341</v>
      </c>
      <c r="BO72" s="1" t="s">
        <v>342</v>
      </c>
    </row>
    <row r="73" spans="1:67">
      <c r="A73" s="1">
        <v>59</v>
      </c>
      <c r="B73" s="4" t="s">
        <v>343</v>
      </c>
      <c r="C73" s="4" t="s">
        <v>344</v>
      </c>
      <c r="D73" s="4" t="s">
        <v>338</v>
      </c>
      <c r="E73" s="4" t="s">
        <v>97</v>
      </c>
      <c r="F73" s="4" t="s">
        <v>100</v>
      </c>
      <c r="G73" s="1">
        <v>6</v>
      </c>
      <c r="H73" s="1">
        <v>28</v>
      </c>
      <c r="I73" s="1" t="s">
        <v>239</v>
      </c>
      <c r="J73" s="1">
        <f t="shared" si="4"/>
        <v>5391.1815992</v>
      </c>
      <c r="K73" s="1">
        <v>80</v>
      </c>
      <c r="L73" s="10">
        <v>1.82</v>
      </c>
      <c r="M73" s="1">
        <f t="shared" si="3"/>
        <v>24.1516725033209</v>
      </c>
      <c r="N73" s="1" t="s">
        <v>74</v>
      </c>
      <c r="O73" s="1" t="s">
        <v>154</v>
      </c>
      <c r="P73" s="1">
        <v>1</v>
      </c>
      <c r="Q73" s="1" t="s">
        <v>76</v>
      </c>
      <c r="R73" s="1">
        <v>109</v>
      </c>
      <c r="S73" s="1">
        <v>1</v>
      </c>
      <c r="T73" s="1">
        <v>1</v>
      </c>
      <c r="U73" s="1">
        <v>20</v>
      </c>
      <c r="V73" s="1">
        <v>15</v>
      </c>
      <c r="AC73" s="1">
        <v>57</v>
      </c>
      <c r="AD73" s="1">
        <v>36</v>
      </c>
      <c r="AE73" s="1">
        <v>19</v>
      </c>
      <c r="AF73" s="1">
        <v>10</v>
      </c>
      <c r="AG73" s="1">
        <v>44</v>
      </c>
      <c r="AH73" s="1">
        <v>16</v>
      </c>
      <c r="AI73" s="1">
        <v>8</v>
      </c>
      <c r="AJ73" s="1">
        <v>5</v>
      </c>
      <c r="AK73" s="1">
        <v>6</v>
      </c>
      <c r="AL73" s="1">
        <v>4</v>
      </c>
      <c r="AM73" s="1">
        <v>1</v>
      </c>
      <c r="AN73" s="1">
        <v>1</v>
      </c>
      <c r="AO73" s="1">
        <v>6</v>
      </c>
      <c r="AP73" s="1">
        <v>2</v>
      </c>
      <c r="AQ73" s="1">
        <v>1</v>
      </c>
      <c r="AR73" s="1">
        <v>1</v>
      </c>
      <c r="AS73" s="1">
        <v>159</v>
      </c>
      <c r="AT73" s="1">
        <v>326</v>
      </c>
      <c r="AU73" s="1">
        <v>101</v>
      </c>
      <c r="AW73" s="1">
        <v>1</v>
      </c>
      <c r="AX73" s="1">
        <v>3</v>
      </c>
      <c r="AY73" s="1">
        <v>1</v>
      </c>
      <c r="BA73" s="1">
        <v>141</v>
      </c>
      <c r="BB73" s="1">
        <v>143</v>
      </c>
      <c r="BE73" s="1">
        <v>42.4</v>
      </c>
      <c r="BF73" s="1">
        <v>42.1</v>
      </c>
      <c r="BJ73" s="1">
        <v>4.47</v>
      </c>
      <c r="BK73" s="1">
        <v>4.51</v>
      </c>
      <c r="BN73" s="1">
        <v>6.7</v>
      </c>
      <c r="BO73" s="1">
        <v>6.1</v>
      </c>
    </row>
    <row r="74" spans="1:67">
      <c r="A74" s="1">
        <v>60</v>
      </c>
      <c r="B74" s="4" t="s">
        <v>345</v>
      </c>
      <c r="C74" s="4" t="s">
        <v>346</v>
      </c>
      <c r="D74" s="4" t="s">
        <v>347</v>
      </c>
      <c r="E74" s="4" t="s">
        <v>72</v>
      </c>
      <c r="F74" s="4" t="s">
        <v>72</v>
      </c>
      <c r="G74" s="1">
        <v>1.25</v>
      </c>
      <c r="H74" s="1">
        <v>31</v>
      </c>
      <c r="I74" s="1" t="s">
        <v>239</v>
      </c>
      <c r="J74" s="1">
        <f t="shared" si="4"/>
        <v>4991.0050088</v>
      </c>
      <c r="K74" s="1">
        <v>72</v>
      </c>
      <c r="L74" s="10">
        <v>1.78</v>
      </c>
      <c r="M74" s="1">
        <f t="shared" si="3"/>
        <v>22.7244034844085</v>
      </c>
      <c r="N74" s="1" t="s">
        <v>74</v>
      </c>
      <c r="O74" s="1" t="s">
        <v>154</v>
      </c>
      <c r="P74" s="1">
        <v>1</v>
      </c>
      <c r="Q74" s="1" t="s">
        <v>76</v>
      </c>
      <c r="R74" s="1">
        <v>115</v>
      </c>
      <c r="S74" s="1">
        <v>2</v>
      </c>
      <c r="T74" s="1">
        <v>2</v>
      </c>
      <c r="U74" s="1">
        <v>20</v>
      </c>
      <c r="V74" s="1">
        <v>20</v>
      </c>
      <c r="AC74" s="1">
        <v>38</v>
      </c>
      <c r="AD74" s="1">
        <v>20</v>
      </c>
      <c r="AE74" s="1">
        <v>10</v>
      </c>
      <c r="AF74" s="1">
        <v>3</v>
      </c>
      <c r="AG74" s="1">
        <v>42</v>
      </c>
      <c r="AH74" s="1">
        <v>17</v>
      </c>
      <c r="AI74" s="1">
        <v>9</v>
      </c>
      <c r="AJ74" s="1">
        <v>2</v>
      </c>
      <c r="AK74" s="1">
        <v>6</v>
      </c>
      <c r="AL74" s="1">
        <v>5</v>
      </c>
      <c r="AM74" s="1">
        <v>1</v>
      </c>
      <c r="AN74" s="1">
        <v>1</v>
      </c>
      <c r="AO74" s="1">
        <v>6</v>
      </c>
      <c r="AP74" s="1">
        <v>3</v>
      </c>
      <c r="AQ74" s="1">
        <v>1</v>
      </c>
      <c r="AR74" s="1">
        <v>1</v>
      </c>
      <c r="AS74" s="1">
        <v>112</v>
      </c>
      <c r="AT74" s="1">
        <v>278</v>
      </c>
      <c r="AU74" s="1">
        <v>97</v>
      </c>
      <c r="AW74" s="1">
        <v>1</v>
      </c>
      <c r="AX74" s="1">
        <v>3</v>
      </c>
      <c r="AY74" s="1">
        <v>1</v>
      </c>
      <c r="BA74" s="1">
        <v>144.6</v>
      </c>
      <c r="BB74" s="1">
        <v>135</v>
      </c>
      <c r="BC74" s="1">
        <v>151</v>
      </c>
      <c r="BE74" s="1">
        <v>41.5</v>
      </c>
      <c r="BF74" s="1">
        <v>40.1</v>
      </c>
      <c r="BG74" s="1">
        <v>46.9</v>
      </c>
      <c r="BJ74" s="1">
        <v>4.47</v>
      </c>
      <c r="BK74" s="1">
        <v>4.33</v>
      </c>
      <c r="BL74" s="1">
        <v>5.05</v>
      </c>
      <c r="BN74" s="1">
        <v>6.3</v>
      </c>
      <c r="BO74" s="1">
        <v>6.6</v>
      </c>
    </row>
    <row r="75" spans="1:67">
      <c r="A75" s="1">
        <v>61</v>
      </c>
      <c r="B75" s="4" t="s">
        <v>348</v>
      </c>
      <c r="C75" s="4" t="s">
        <v>349</v>
      </c>
      <c r="D75" s="4" t="s">
        <v>177</v>
      </c>
      <c r="E75" s="4" t="s">
        <v>111</v>
      </c>
      <c r="F75" s="4" t="s">
        <v>72</v>
      </c>
      <c r="G75" s="1">
        <v>2</v>
      </c>
      <c r="H75" s="1">
        <v>25</v>
      </c>
      <c r="I75" s="1" t="s">
        <v>239</v>
      </c>
      <c r="J75" s="1">
        <f t="shared" si="4"/>
        <v>4661.37542818907</v>
      </c>
      <c r="K75" s="1">
        <v>62</v>
      </c>
      <c r="L75" s="10">
        <v>1.77778084051329</v>
      </c>
      <c r="M75" s="1">
        <f t="shared" si="3"/>
        <v>19.6171199076358</v>
      </c>
      <c r="N75" s="1" t="s">
        <v>74</v>
      </c>
      <c r="O75" s="1" t="s">
        <v>129</v>
      </c>
      <c r="P75" s="1">
        <v>1</v>
      </c>
      <c r="Q75" s="1" t="s">
        <v>350</v>
      </c>
      <c r="R75" s="1">
        <v>115</v>
      </c>
      <c r="S75" s="1">
        <v>2</v>
      </c>
      <c r="T75" s="1">
        <v>2</v>
      </c>
      <c r="U75" s="1">
        <v>10</v>
      </c>
      <c r="V75" s="1">
        <v>20</v>
      </c>
      <c r="AC75" s="1">
        <v>57</v>
      </c>
      <c r="AD75" s="1">
        <v>39</v>
      </c>
      <c r="AE75" s="1">
        <v>14</v>
      </c>
      <c r="AF75" s="1">
        <v>6</v>
      </c>
      <c r="AG75" s="1">
        <v>54</v>
      </c>
      <c r="AH75" s="1">
        <v>24</v>
      </c>
      <c r="AI75" s="1">
        <v>8</v>
      </c>
      <c r="AJ75" s="1">
        <v>2</v>
      </c>
      <c r="AK75" s="1">
        <v>8</v>
      </c>
      <c r="AL75" s="1">
        <v>5</v>
      </c>
      <c r="AM75" s="1">
        <v>2</v>
      </c>
      <c r="AN75" s="1">
        <v>1</v>
      </c>
      <c r="AO75" s="1">
        <v>6</v>
      </c>
      <c r="AP75" s="1">
        <v>3</v>
      </c>
      <c r="AQ75" s="1">
        <v>2</v>
      </c>
      <c r="AR75" s="1">
        <v>1</v>
      </c>
      <c r="AS75" s="1">
        <v>95</v>
      </c>
      <c r="AT75" s="1">
        <v>231</v>
      </c>
      <c r="AU75" s="1">
        <v>76</v>
      </c>
      <c r="AW75" s="1">
        <v>1</v>
      </c>
      <c r="AX75" s="1">
        <v>4</v>
      </c>
      <c r="AY75" s="1">
        <v>1</v>
      </c>
      <c r="BA75" s="1">
        <v>142</v>
      </c>
      <c r="BB75" s="1">
        <v>130</v>
      </c>
      <c r="BC75" s="1">
        <v>133</v>
      </c>
      <c r="BE75" s="1">
        <v>40.7</v>
      </c>
      <c r="BF75" s="1">
        <v>37.4</v>
      </c>
      <c r="BG75" s="1">
        <v>38.2</v>
      </c>
      <c r="BJ75" s="1">
        <v>4.48</v>
      </c>
      <c r="BK75" s="1">
        <v>4.09</v>
      </c>
      <c r="BL75" s="1">
        <v>4.27</v>
      </c>
      <c r="BN75" s="1">
        <v>7.8</v>
      </c>
      <c r="BO75" s="1">
        <v>7.7</v>
      </c>
    </row>
    <row r="76" spans="1:67">
      <c r="A76" s="1">
        <v>62</v>
      </c>
      <c r="B76" s="4" t="s">
        <v>351</v>
      </c>
      <c r="C76" s="4" t="s">
        <v>352</v>
      </c>
      <c r="D76" s="4" t="s">
        <v>353</v>
      </c>
      <c r="E76" s="4" t="s">
        <v>354</v>
      </c>
      <c r="F76" s="4" t="s">
        <v>72</v>
      </c>
      <c r="G76" s="1">
        <v>0.03</v>
      </c>
      <c r="H76" s="1">
        <v>37</v>
      </c>
      <c r="I76" s="1" t="s">
        <v>239</v>
      </c>
      <c r="J76" s="1">
        <f t="shared" si="4"/>
        <v>4920.3246875</v>
      </c>
      <c r="K76" s="1">
        <v>73</v>
      </c>
      <c r="L76" s="10">
        <v>1.75</v>
      </c>
      <c r="M76" s="1">
        <f t="shared" si="3"/>
        <v>23.8367346938776</v>
      </c>
      <c r="N76" s="1" t="s">
        <v>74</v>
      </c>
      <c r="O76" s="1" t="s">
        <v>154</v>
      </c>
      <c r="P76" s="1">
        <v>1</v>
      </c>
      <c r="Q76" s="1" t="s">
        <v>76</v>
      </c>
      <c r="R76" s="1">
        <v>166</v>
      </c>
      <c r="S76" s="1">
        <v>3</v>
      </c>
      <c r="T76" s="1">
        <v>1</v>
      </c>
      <c r="U76" s="1">
        <v>20</v>
      </c>
      <c r="V76" s="1">
        <v>20</v>
      </c>
      <c r="AC76" s="1">
        <v>71</v>
      </c>
      <c r="AD76" s="1">
        <v>56</v>
      </c>
      <c r="AE76" s="1">
        <v>33</v>
      </c>
      <c r="AF76" s="1">
        <v>10</v>
      </c>
      <c r="AG76" s="1">
        <v>47</v>
      </c>
      <c r="AH76" s="1">
        <v>28</v>
      </c>
      <c r="AI76" s="1">
        <v>14</v>
      </c>
      <c r="AJ76" s="1">
        <v>8</v>
      </c>
      <c r="AK76" s="1">
        <v>7</v>
      </c>
      <c r="AL76" s="1">
        <v>5</v>
      </c>
      <c r="AM76" s="1">
        <v>2</v>
      </c>
      <c r="AN76" s="1">
        <v>2</v>
      </c>
      <c r="AO76" s="1">
        <v>6</v>
      </c>
      <c r="AP76" s="1">
        <v>2</v>
      </c>
      <c r="AQ76" s="1">
        <v>1</v>
      </c>
      <c r="AR76" s="1">
        <v>1</v>
      </c>
      <c r="AS76" s="1">
        <v>93</v>
      </c>
      <c r="AT76" s="1">
        <v>193</v>
      </c>
      <c r="AU76" s="1">
        <v>91</v>
      </c>
      <c r="AW76" s="1">
        <v>1</v>
      </c>
      <c r="AX76" s="1">
        <v>12</v>
      </c>
      <c r="AY76" s="1">
        <v>3</v>
      </c>
      <c r="BA76" s="1">
        <v>148</v>
      </c>
      <c r="BB76" s="1">
        <v>147</v>
      </c>
      <c r="BC76" s="1">
        <v>145</v>
      </c>
      <c r="BE76" s="1">
        <v>41.9</v>
      </c>
      <c r="BF76" s="1">
        <v>42.6</v>
      </c>
      <c r="BG76" s="1">
        <v>41.5</v>
      </c>
      <c r="BJ76" s="1">
        <v>4.65</v>
      </c>
      <c r="BK76" s="1">
        <v>4.7</v>
      </c>
      <c r="BL76" s="1">
        <v>4.61</v>
      </c>
      <c r="BN76" s="1">
        <v>5.9</v>
      </c>
      <c r="BO76" s="1">
        <v>5.8</v>
      </c>
    </row>
    <row r="77" spans="1:67">
      <c r="A77" s="1">
        <v>65</v>
      </c>
      <c r="B77" s="4" t="s">
        <v>355</v>
      </c>
      <c r="C77" s="4" t="s">
        <v>197</v>
      </c>
      <c r="D77" s="4" t="s">
        <v>356</v>
      </c>
      <c r="E77" s="4" t="s">
        <v>160</v>
      </c>
      <c r="F77" s="4" t="s">
        <v>100</v>
      </c>
      <c r="G77" s="1">
        <v>0.06</v>
      </c>
      <c r="H77" s="1">
        <v>63</v>
      </c>
      <c r="I77" s="1" t="s">
        <v>239</v>
      </c>
      <c r="J77" s="1">
        <f t="shared" si="4"/>
        <v>4476.75144199981</v>
      </c>
      <c r="K77" s="1">
        <v>61</v>
      </c>
      <c r="L77" s="10">
        <v>1.73283574542777</v>
      </c>
      <c r="M77" s="1">
        <f t="shared" si="3"/>
        <v>20.3149163676044</v>
      </c>
      <c r="N77" s="1" t="s">
        <v>74</v>
      </c>
      <c r="O77" s="1" t="s">
        <v>75</v>
      </c>
      <c r="P77" s="1">
        <v>1</v>
      </c>
      <c r="Q77" s="1" t="s">
        <v>76</v>
      </c>
      <c r="R77" s="1">
        <v>109</v>
      </c>
      <c r="S77" s="1">
        <v>1</v>
      </c>
      <c r="T77" s="1">
        <v>1</v>
      </c>
      <c r="U77" s="1">
        <v>10</v>
      </c>
      <c r="V77" s="1">
        <v>15</v>
      </c>
      <c r="AC77" s="1">
        <v>19</v>
      </c>
      <c r="AD77" s="1">
        <v>10</v>
      </c>
      <c r="AE77" s="1">
        <v>5</v>
      </c>
      <c r="AF77" s="1">
        <v>5</v>
      </c>
      <c r="AG77" s="1">
        <v>49</v>
      </c>
      <c r="AH77" s="1">
        <v>31</v>
      </c>
      <c r="AI77" s="1">
        <v>18</v>
      </c>
      <c r="AJ77" s="1">
        <v>10</v>
      </c>
      <c r="AK77" s="1">
        <v>3</v>
      </c>
      <c r="AL77" s="1">
        <v>1</v>
      </c>
      <c r="AM77" s="1">
        <v>1</v>
      </c>
      <c r="AN77" s="1">
        <v>1</v>
      </c>
      <c r="AO77" s="1">
        <v>6</v>
      </c>
      <c r="AP77" s="1">
        <v>2</v>
      </c>
      <c r="AQ77" s="1">
        <v>1</v>
      </c>
      <c r="AR77" s="1">
        <v>1</v>
      </c>
      <c r="AS77" s="1">
        <v>180</v>
      </c>
      <c r="AT77" s="1">
        <v>220</v>
      </c>
      <c r="AU77" s="1">
        <v>101</v>
      </c>
      <c r="AW77" s="1">
        <v>1</v>
      </c>
      <c r="AX77" s="1">
        <v>9</v>
      </c>
      <c r="AY77" s="1">
        <v>2</v>
      </c>
      <c r="BA77" s="1">
        <v>118</v>
      </c>
      <c r="BB77" s="1">
        <v>108</v>
      </c>
      <c r="BE77" s="1">
        <v>34.9</v>
      </c>
      <c r="BF77" s="1">
        <v>31.8</v>
      </c>
      <c r="BJ77" s="1">
        <v>3.73</v>
      </c>
      <c r="BK77" s="1">
        <v>3.41</v>
      </c>
      <c r="BN77" s="1">
        <v>3.2</v>
      </c>
      <c r="BO77" s="1">
        <v>3.7</v>
      </c>
    </row>
    <row r="78" spans="1:67">
      <c r="A78" s="1">
        <v>67</v>
      </c>
      <c r="B78" s="4" t="s">
        <v>357</v>
      </c>
      <c r="C78" s="4" t="s">
        <v>201</v>
      </c>
      <c r="D78" s="4" t="s">
        <v>358</v>
      </c>
      <c r="E78" s="4" t="s">
        <v>71</v>
      </c>
      <c r="F78" s="4" t="s">
        <v>100</v>
      </c>
      <c r="G78" s="1">
        <v>0.5</v>
      </c>
      <c r="H78" s="1">
        <v>58</v>
      </c>
      <c r="I78" s="1" t="s">
        <v>239</v>
      </c>
      <c r="J78" s="1">
        <f t="shared" si="4"/>
        <v>4114.2547808</v>
      </c>
      <c r="K78" s="1">
        <v>55</v>
      </c>
      <c r="L78" s="10">
        <v>1.68</v>
      </c>
      <c r="M78" s="1">
        <f t="shared" si="3"/>
        <v>19.4869614512472</v>
      </c>
      <c r="N78" s="1" t="s">
        <v>195</v>
      </c>
      <c r="O78" s="1" t="s">
        <v>129</v>
      </c>
      <c r="P78" s="1">
        <v>1</v>
      </c>
      <c r="Q78" s="1" t="s">
        <v>359</v>
      </c>
      <c r="R78" s="1">
        <v>121</v>
      </c>
      <c r="S78" s="1">
        <v>1</v>
      </c>
      <c r="T78" s="1">
        <v>1</v>
      </c>
      <c r="U78" s="1">
        <v>10</v>
      </c>
      <c r="V78" s="1">
        <v>15</v>
      </c>
      <c r="AC78" s="1">
        <v>45</v>
      </c>
      <c r="AD78" s="1">
        <v>31</v>
      </c>
      <c r="AE78" s="1">
        <v>20</v>
      </c>
      <c r="AF78" s="1">
        <v>12</v>
      </c>
      <c r="AG78" s="1">
        <v>32</v>
      </c>
      <c r="AH78" s="1">
        <v>15</v>
      </c>
      <c r="AI78" s="1">
        <v>10</v>
      </c>
      <c r="AJ78" s="1">
        <v>7</v>
      </c>
      <c r="AK78" s="1">
        <v>6</v>
      </c>
      <c r="AL78" s="1">
        <v>4</v>
      </c>
      <c r="AM78" s="1">
        <v>2</v>
      </c>
      <c r="AN78" s="1">
        <v>1</v>
      </c>
      <c r="AO78" s="1">
        <v>5</v>
      </c>
      <c r="AP78" s="1">
        <v>2</v>
      </c>
      <c r="AQ78" s="1">
        <v>1</v>
      </c>
      <c r="AR78" s="1">
        <v>1</v>
      </c>
      <c r="AS78" s="1">
        <v>87</v>
      </c>
      <c r="AT78" s="1">
        <v>186</v>
      </c>
      <c r="AU78" s="1">
        <v>90</v>
      </c>
      <c r="AW78" s="1">
        <v>2</v>
      </c>
      <c r="AX78" s="1">
        <v>9</v>
      </c>
      <c r="AY78" s="1">
        <v>3</v>
      </c>
      <c r="BA78" s="1">
        <v>141</v>
      </c>
      <c r="BB78" s="1">
        <v>129</v>
      </c>
      <c r="BE78" s="1">
        <v>44.7</v>
      </c>
      <c r="BF78" s="1">
        <v>37.9</v>
      </c>
      <c r="BJ78" s="1">
        <v>4.41</v>
      </c>
      <c r="BK78" s="1">
        <v>3.83</v>
      </c>
      <c r="BN78" s="1">
        <v>6.2</v>
      </c>
      <c r="BO78" s="1">
        <v>6.2</v>
      </c>
    </row>
    <row r="79" spans="1:70">
      <c r="A79" s="1">
        <v>68</v>
      </c>
      <c r="B79" s="4" t="s">
        <v>360</v>
      </c>
      <c r="C79" s="4" t="s">
        <v>361</v>
      </c>
      <c r="D79" s="4" t="s">
        <v>197</v>
      </c>
      <c r="E79" s="4" t="s">
        <v>85</v>
      </c>
      <c r="F79" s="4" t="s">
        <v>84</v>
      </c>
      <c r="G79" s="1">
        <v>1</v>
      </c>
      <c r="H79" s="1">
        <v>21</v>
      </c>
      <c r="I79" s="1" t="s">
        <v>239</v>
      </c>
      <c r="J79" s="1">
        <f t="shared" si="4"/>
        <v>4789.2943673</v>
      </c>
      <c r="K79" s="1">
        <v>71</v>
      </c>
      <c r="L79" s="10">
        <v>1.73</v>
      </c>
      <c r="M79" s="1">
        <f t="shared" si="3"/>
        <v>23.7228106518761</v>
      </c>
      <c r="N79" s="1" t="s">
        <v>329</v>
      </c>
      <c r="O79" s="1" t="s">
        <v>215</v>
      </c>
      <c r="P79" s="1">
        <v>1</v>
      </c>
      <c r="Q79" s="1" t="s">
        <v>93</v>
      </c>
      <c r="R79" s="1" t="s">
        <v>362</v>
      </c>
      <c r="S79" s="1">
        <v>12</v>
      </c>
      <c r="T79" s="13" t="s">
        <v>363</v>
      </c>
      <c r="U79" s="1">
        <v>200</v>
      </c>
      <c r="V79" s="1">
        <v>220</v>
      </c>
      <c r="AC79" s="1">
        <v>57</v>
      </c>
      <c r="AD79" s="1">
        <v>36</v>
      </c>
      <c r="AE79" s="1">
        <v>20</v>
      </c>
      <c r="AF79" s="1">
        <v>11</v>
      </c>
      <c r="AG79" s="1">
        <v>55</v>
      </c>
      <c r="AH79" s="1">
        <v>19</v>
      </c>
      <c r="AI79" s="1">
        <v>8</v>
      </c>
      <c r="AJ79" s="1">
        <v>6</v>
      </c>
      <c r="AK79" s="1">
        <v>7</v>
      </c>
      <c r="AL79" s="1">
        <v>4</v>
      </c>
      <c r="AM79" s="1">
        <v>2</v>
      </c>
      <c r="AN79" s="1">
        <v>1</v>
      </c>
      <c r="AO79" s="1">
        <v>6</v>
      </c>
      <c r="AP79" s="1">
        <v>3</v>
      </c>
      <c r="AQ79" s="1">
        <v>1</v>
      </c>
      <c r="AR79" s="1">
        <v>1</v>
      </c>
      <c r="AS79" s="1">
        <v>153</v>
      </c>
      <c r="AT79" s="1">
        <v>1322</v>
      </c>
      <c r="AW79" s="1">
        <v>4</v>
      </c>
      <c r="AX79" s="1">
        <v>7</v>
      </c>
      <c r="AY79" s="1">
        <v>4</v>
      </c>
      <c r="BA79" s="1">
        <v>140</v>
      </c>
      <c r="BB79" s="1">
        <v>117</v>
      </c>
      <c r="BC79" s="1">
        <v>127</v>
      </c>
      <c r="BD79" s="1">
        <v>117</v>
      </c>
      <c r="BE79" s="1">
        <v>40.1</v>
      </c>
      <c r="BF79" s="1">
        <v>34</v>
      </c>
      <c r="BG79" s="1">
        <v>35.9</v>
      </c>
      <c r="BH79" s="1">
        <v>33.3</v>
      </c>
      <c r="BJ79" s="1">
        <v>4.57</v>
      </c>
      <c r="BK79" s="1">
        <v>3.81</v>
      </c>
      <c r="BL79" s="1">
        <v>4.18</v>
      </c>
      <c r="BM79" s="1">
        <v>3.82</v>
      </c>
      <c r="BN79" s="1">
        <v>6.8</v>
      </c>
      <c r="BO79" s="1">
        <v>8.7</v>
      </c>
      <c r="BP79" s="1" t="s">
        <v>216</v>
      </c>
      <c r="BQ79" s="1" t="s">
        <v>364</v>
      </c>
      <c r="BR79" s="1" t="s">
        <v>365</v>
      </c>
    </row>
    <row r="80" spans="1:67">
      <c r="A80" s="1">
        <v>72</v>
      </c>
      <c r="B80" s="4" t="s">
        <v>366</v>
      </c>
      <c r="C80" s="4" t="s">
        <v>367</v>
      </c>
      <c r="D80" s="4" t="s">
        <v>368</v>
      </c>
      <c r="E80" s="4" t="s">
        <v>96</v>
      </c>
      <c r="F80" s="4" t="s">
        <v>84</v>
      </c>
      <c r="G80" s="1">
        <v>0.08</v>
      </c>
      <c r="H80" s="1">
        <v>58</v>
      </c>
      <c r="I80" s="1" t="s">
        <v>239</v>
      </c>
      <c r="J80" s="1">
        <f t="shared" si="4"/>
        <v>4788.7315712</v>
      </c>
      <c r="K80" s="1">
        <v>72</v>
      </c>
      <c r="L80" s="10">
        <v>1.72</v>
      </c>
      <c r="M80" s="1">
        <f t="shared" si="3"/>
        <v>24.3374797187669</v>
      </c>
      <c r="N80" s="1" t="s">
        <v>74</v>
      </c>
      <c r="O80" s="1" t="s">
        <v>75</v>
      </c>
      <c r="P80" s="1">
        <v>1</v>
      </c>
      <c r="Q80" s="1" t="s">
        <v>76</v>
      </c>
      <c r="R80" s="1">
        <v>156</v>
      </c>
      <c r="S80" s="1">
        <v>0.5</v>
      </c>
      <c r="T80" s="1">
        <v>0.5</v>
      </c>
      <c r="U80" s="1">
        <v>10</v>
      </c>
      <c r="V80" s="1">
        <v>10</v>
      </c>
      <c r="AC80" s="1">
        <v>57</v>
      </c>
      <c r="AD80" s="1">
        <v>35</v>
      </c>
      <c r="AE80" s="1">
        <v>17</v>
      </c>
      <c r="AF80" s="1">
        <v>9</v>
      </c>
      <c r="AG80" s="1">
        <v>44</v>
      </c>
      <c r="AH80" s="1">
        <v>23</v>
      </c>
      <c r="AI80" s="1">
        <v>11</v>
      </c>
      <c r="AJ80" s="1">
        <v>4</v>
      </c>
      <c r="AK80" s="1">
        <v>7</v>
      </c>
      <c r="AL80" s="1">
        <v>4</v>
      </c>
      <c r="AM80" s="1">
        <v>2</v>
      </c>
      <c r="AN80" s="1">
        <v>1</v>
      </c>
      <c r="AO80" s="1">
        <v>6</v>
      </c>
      <c r="AP80" s="1">
        <v>3</v>
      </c>
      <c r="AQ80" s="1">
        <v>1</v>
      </c>
      <c r="AR80" s="1">
        <v>1</v>
      </c>
      <c r="AS80" s="1">
        <v>56</v>
      </c>
      <c r="AT80" s="1">
        <v>199</v>
      </c>
      <c r="AW80" s="1">
        <v>1</v>
      </c>
      <c r="AX80" s="1">
        <v>17</v>
      </c>
      <c r="BA80" s="1">
        <v>140</v>
      </c>
      <c r="BB80" s="1">
        <v>129</v>
      </c>
      <c r="BE80" s="1">
        <v>41.4</v>
      </c>
      <c r="BF80" s="1">
        <v>38.9</v>
      </c>
      <c r="BJ80" s="1">
        <v>4.2</v>
      </c>
      <c r="BK80" s="1">
        <v>3.9</v>
      </c>
      <c r="BN80" s="1">
        <v>4.6</v>
      </c>
      <c r="BO80" s="1">
        <v>4.6</v>
      </c>
    </row>
    <row r="81" spans="1:68">
      <c r="A81" s="1">
        <v>73</v>
      </c>
      <c r="B81" s="4" t="s">
        <v>369</v>
      </c>
      <c r="C81" s="4" t="s">
        <v>370</v>
      </c>
      <c r="D81" s="4" t="s">
        <v>371</v>
      </c>
      <c r="E81" s="4" t="s">
        <v>72</v>
      </c>
      <c r="F81" s="4" t="s">
        <v>100</v>
      </c>
      <c r="G81" s="1">
        <v>1.5</v>
      </c>
      <c r="H81" s="1">
        <v>48</v>
      </c>
      <c r="I81" s="1" t="s">
        <v>239</v>
      </c>
      <c r="J81" s="1">
        <f t="shared" si="4"/>
        <v>5519.9415992</v>
      </c>
      <c r="K81" s="1">
        <v>84</v>
      </c>
      <c r="L81" s="10">
        <v>1.82</v>
      </c>
      <c r="M81" s="1">
        <f t="shared" si="3"/>
        <v>25.3592561284869</v>
      </c>
      <c r="N81" s="1" t="s">
        <v>74</v>
      </c>
      <c r="O81" s="1" t="s">
        <v>215</v>
      </c>
      <c r="P81" s="1">
        <v>1</v>
      </c>
      <c r="Q81" s="1" t="s">
        <v>76</v>
      </c>
      <c r="R81" s="1">
        <v>343</v>
      </c>
      <c r="S81" s="1">
        <v>11</v>
      </c>
      <c r="T81" s="1">
        <v>3</v>
      </c>
      <c r="U81" s="1">
        <v>400</v>
      </c>
      <c r="V81" s="1">
        <v>50</v>
      </c>
      <c r="AC81" s="1">
        <v>55</v>
      </c>
      <c r="AD81" s="1">
        <v>36</v>
      </c>
      <c r="AE81" s="1">
        <v>15</v>
      </c>
      <c r="AF81" s="1">
        <v>7</v>
      </c>
      <c r="AG81" s="1">
        <v>43</v>
      </c>
      <c r="AH81" s="1">
        <v>27</v>
      </c>
      <c r="AI81" s="1">
        <v>15</v>
      </c>
      <c r="AJ81" s="1">
        <v>7</v>
      </c>
      <c r="AK81" s="1">
        <v>6</v>
      </c>
      <c r="AL81" s="1">
        <v>3</v>
      </c>
      <c r="AM81" s="1">
        <v>2</v>
      </c>
      <c r="AN81" s="1">
        <v>1</v>
      </c>
      <c r="AO81" s="1">
        <v>5</v>
      </c>
      <c r="AP81" s="1">
        <v>2</v>
      </c>
      <c r="AQ81" s="1">
        <v>1</v>
      </c>
      <c r="AR81" s="1">
        <v>1</v>
      </c>
      <c r="AS81" s="1">
        <v>109</v>
      </c>
      <c r="AT81" s="1">
        <v>1575</v>
      </c>
      <c r="AU81" s="1">
        <v>109</v>
      </c>
      <c r="AW81" s="1">
        <v>1</v>
      </c>
      <c r="AX81" s="1">
        <v>16</v>
      </c>
      <c r="AY81" s="1">
        <v>28</v>
      </c>
      <c r="AZ81" s="1">
        <v>6</v>
      </c>
      <c r="BA81" s="1">
        <v>136</v>
      </c>
      <c r="BB81" s="1">
        <v>104</v>
      </c>
      <c r="BC81" s="1">
        <v>91</v>
      </c>
      <c r="BD81" s="1">
        <v>94</v>
      </c>
      <c r="BE81" s="1">
        <v>38.5</v>
      </c>
      <c r="BF81" s="1">
        <v>29.3</v>
      </c>
      <c r="BG81" s="1">
        <v>26.2</v>
      </c>
      <c r="BH81" s="1">
        <v>26.9</v>
      </c>
      <c r="BJ81" s="1">
        <v>4.16</v>
      </c>
      <c r="BK81" s="1">
        <v>3.21</v>
      </c>
      <c r="BL81" s="1">
        <v>2.82</v>
      </c>
      <c r="BM81" s="1">
        <v>2.92</v>
      </c>
      <c r="BN81" s="1" t="s">
        <v>372</v>
      </c>
      <c r="BO81" s="1" t="s">
        <v>373</v>
      </c>
      <c r="BP81" s="1" t="s">
        <v>216</v>
      </c>
    </row>
    <row r="82" spans="1:67">
      <c r="A82" s="1">
        <v>75</v>
      </c>
      <c r="B82" s="4" t="s">
        <v>374</v>
      </c>
      <c r="C82" s="4" t="s">
        <v>375</v>
      </c>
      <c r="D82" s="4" t="s">
        <v>210</v>
      </c>
      <c r="E82" s="4" t="s">
        <v>376</v>
      </c>
      <c r="F82" s="4" t="s">
        <v>100</v>
      </c>
      <c r="G82" s="1">
        <v>1</v>
      </c>
      <c r="H82" s="1">
        <v>36</v>
      </c>
      <c r="I82" s="1" t="s">
        <v>239</v>
      </c>
      <c r="J82" s="1">
        <f t="shared" si="4"/>
        <v>4820.9215712</v>
      </c>
      <c r="K82" s="1">
        <v>73</v>
      </c>
      <c r="L82" s="10">
        <v>1.72</v>
      </c>
      <c r="M82" s="1">
        <f t="shared" si="3"/>
        <v>24.6755002704164</v>
      </c>
      <c r="N82" s="1" t="s">
        <v>74</v>
      </c>
      <c r="O82" s="1" t="s">
        <v>75</v>
      </c>
      <c r="P82" s="1">
        <v>1</v>
      </c>
      <c r="Q82" s="1" t="s">
        <v>76</v>
      </c>
      <c r="R82" s="1">
        <v>143</v>
      </c>
      <c r="S82" s="1">
        <v>1.5</v>
      </c>
      <c r="T82" s="1">
        <v>1</v>
      </c>
      <c r="U82" s="1">
        <v>10</v>
      </c>
      <c r="V82" s="1">
        <v>10</v>
      </c>
      <c r="AC82" s="1">
        <v>53</v>
      </c>
      <c r="AD82" s="1">
        <v>32</v>
      </c>
      <c r="AE82" s="1">
        <v>16</v>
      </c>
      <c r="AF82" s="1">
        <v>7</v>
      </c>
      <c r="AG82" s="1">
        <v>42</v>
      </c>
      <c r="AH82" s="1">
        <v>26</v>
      </c>
      <c r="AI82" s="1">
        <v>14</v>
      </c>
      <c r="AJ82" s="1">
        <v>6</v>
      </c>
      <c r="AK82" s="1">
        <v>6</v>
      </c>
      <c r="AL82" s="1">
        <v>3</v>
      </c>
      <c r="AM82" s="1">
        <v>2</v>
      </c>
      <c r="AN82" s="1">
        <v>1</v>
      </c>
      <c r="AO82" s="1">
        <v>5</v>
      </c>
      <c r="AP82" s="1">
        <v>3</v>
      </c>
      <c r="AQ82" s="1">
        <v>1</v>
      </c>
      <c r="AR82" s="1">
        <v>1</v>
      </c>
      <c r="AS82" s="1">
        <v>73</v>
      </c>
      <c r="AT82" s="1">
        <v>166</v>
      </c>
      <c r="AU82" s="1">
        <v>57</v>
      </c>
      <c r="AW82" s="1">
        <v>2</v>
      </c>
      <c r="AX82" s="1">
        <v>3</v>
      </c>
      <c r="AY82" s="1">
        <v>1</v>
      </c>
      <c r="BA82" s="1">
        <v>138</v>
      </c>
      <c r="BB82" s="1">
        <v>134</v>
      </c>
      <c r="BC82" s="1">
        <v>136</v>
      </c>
      <c r="BE82" s="1">
        <v>42.7</v>
      </c>
      <c r="BF82" s="1">
        <v>41.6</v>
      </c>
      <c r="BG82" s="1">
        <v>41.5</v>
      </c>
      <c r="BJ82" s="1">
        <v>4.93</v>
      </c>
      <c r="BK82" s="1">
        <v>4.86</v>
      </c>
      <c r="BL82" s="1">
        <v>4.86</v>
      </c>
      <c r="BN82" s="1">
        <v>4.9</v>
      </c>
      <c r="BO82" s="1">
        <v>4.2</v>
      </c>
    </row>
    <row r="83" spans="1:67">
      <c r="A83" s="1">
        <v>76</v>
      </c>
      <c r="B83" s="4" t="s">
        <v>377</v>
      </c>
      <c r="C83" s="4" t="s">
        <v>378</v>
      </c>
      <c r="D83" s="4" t="s">
        <v>379</v>
      </c>
      <c r="E83" s="4" t="s">
        <v>84</v>
      </c>
      <c r="F83" s="4" t="s">
        <v>84</v>
      </c>
      <c r="G83" s="1">
        <v>3</v>
      </c>
      <c r="H83" s="1">
        <v>75</v>
      </c>
      <c r="I83" s="1" t="s">
        <v>239</v>
      </c>
      <c r="J83" s="1">
        <f t="shared" si="4"/>
        <v>5217.62646453627</v>
      </c>
      <c r="K83" s="1">
        <v>79</v>
      </c>
      <c r="L83" s="10">
        <v>1.78037023734682</v>
      </c>
      <c r="M83" s="1">
        <f t="shared" si="3"/>
        <v>24.923351371697</v>
      </c>
      <c r="N83" s="1" t="s">
        <v>74</v>
      </c>
      <c r="O83" s="1" t="s">
        <v>75</v>
      </c>
      <c r="P83" s="1">
        <v>2</v>
      </c>
      <c r="Q83" s="1" t="s">
        <v>86</v>
      </c>
      <c r="R83" s="1">
        <v>233</v>
      </c>
      <c r="S83" s="1">
        <v>4</v>
      </c>
      <c r="T83" s="1">
        <v>3</v>
      </c>
      <c r="U83" s="1">
        <v>20</v>
      </c>
      <c r="V83" s="1">
        <v>100</v>
      </c>
      <c r="AC83" s="1">
        <v>65</v>
      </c>
      <c r="AD83" s="1">
        <v>52</v>
      </c>
      <c r="AE83" s="1">
        <v>36</v>
      </c>
      <c r="AF83" s="1">
        <v>13</v>
      </c>
      <c r="AG83" s="1">
        <v>60</v>
      </c>
      <c r="AH83" s="1">
        <v>36</v>
      </c>
      <c r="AI83" s="1">
        <v>24</v>
      </c>
      <c r="AJ83" s="1">
        <v>12</v>
      </c>
      <c r="AK83" s="1">
        <v>7</v>
      </c>
      <c r="AL83" s="1">
        <v>5</v>
      </c>
      <c r="AM83" s="1">
        <v>3</v>
      </c>
      <c r="AN83" s="1">
        <v>2</v>
      </c>
      <c r="AO83" s="1">
        <v>6</v>
      </c>
      <c r="AP83" s="1">
        <v>4</v>
      </c>
      <c r="AQ83" s="1">
        <v>2</v>
      </c>
      <c r="AR83" s="1">
        <v>1</v>
      </c>
      <c r="AS83" s="1">
        <v>120</v>
      </c>
      <c r="AT83" s="1">
        <v>998</v>
      </c>
      <c r="AU83" s="1">
        <v>563</v>
      </c>
      <c r="AW83" s="1">
        <v>6</v>
      </c>
      <c r="AX83" s="1">
        <v>76</v>
      </c>
      <c r="AY83" s="1">
        <v>56</v>
      </c>
      <c r="BA83" s="1">
        <v>130</v>
      </c>
      <c r="BB83" s="1">
        <v>106</v>
      </c>
      <c r="BC83" s="1">
        <v>102</v>
      </c>
      <c r="BD83" s="1">
        <v>119</v>
      </c>
      <c r="BE83" s="1">
        <v>38</v>
      </c>
      <c r="BF83" s="1">
        <v>32</v>
      </c>
      <c r="BG83" s="1">
        <v>31</v>
      </c>
      <c r="BH83" s="1">
        <v>29.3</v>
      </c>
      <c r="BJ83" s="1">
        <v>4.01</v>
      </c>
      <c r="BK83" s="1">
        <v>3.41</v>
      </c>
      <c r="BL83" s="1">
        <v>3.31</v>
      </c>
      <c r="BM83" s="1">
        <v>3.15</v>
      </c>
      <c r="BN83" s="1" t="s">
        <v>380</v>
      </c>
      <c r="BO83" s="1" t="s">
        <v>381</v>
      </c>
    </row>
    <row r="84" spans="1:67">
      <c r="A84" s="1">
        <v>77</v>
      </c>
      <c r="B84" s="4" t="s">
        <v>382</v>
      </c>
      <c r="C84" s="4" t="s">
        <v>383</v>
      </c>
      <c r="D84" s="4" t="s">
        <v>384</v>
      </c>
      <c r="E84" s="4" t="s">
        <v>354</v>
      </c>
      <c r="F84" s="4" t="s">
        <v>84</v>
      </c>
      <c r="G84" s="1">
        <v>0.5</v>
      </c>
      <c r="H84" s="1">
        <v>67</v>
      </c>
      <c r="I84" s="1" t="s">
        <v>239</v>
      </c>
      <c r="J84" s="1">
        <f t="shared" si="4"/>
        <v>4788.7397</v>
      </c>
      <c r="K84" s="1">
        <v>74</v>
      </c>
      <c r="L84" s="10">
        <v>1.7</v>
      </c>
      <c r="M84" s="1">
        <f t="shared" si="3"/>
        <v>25.6055363321799</v>
      </c>
      <c r="N84" s="1" t="s">
        <v>385</v>
      </c>
      <c r="O84" s="1" t="s">
        <v>215</v>
      </c>
      <c r="P84" s="1">
        <v>1</v>
      </c>
      <c r="Q84" s="1" t="s">
        <v>76</v>
      </c>
      <c r="R84" s="1">
        <v>305</v>
      </c>
      <c r="S84" s="1">
        <v>1.5</v>
      </c>
      <c r="T84" s="1">
        <v>1.5</v>
      </c>
      <c r="U84" s="1">
        <v>100</v>
      </c>
      <c r="V84" s="1">
        <v>50</v>
      </c>
      <c r="AC84" s="1">
        <v>25</v>
      </c>
      <c r="AD84" s="1">
        <v>21</v>
      </c>
      <c r="AE84" s="1">
        <v>15</v>
      </c>
      <c r="AF84" s="1">
        <v>11</v>
      </c>
      <c r="AG84" s="1">
        <v>44</v>
      </c>
      <c r="AH84" s="1">
        <v>29</v>
      </c>
      <c r="AI84" s="1">
        <v>15</v>
      </c>
      <c r="AJ84" s="1">
        <v>9</v>
      </c>
      <c r="AK84" s="1">
        <v>4</v>
      </c>
      <c r="AL84" s="1">
        <v>2</v>
      </c>
      <c r="AM84" s="1">
        <v>1</v>
      </c>
      <c r="AN84" s="1">
        <v>1</v>
      </c>
      <c r="AO84" s="1">
        <v>4</v>
      </c>
      <c r="AP84" s="1">
        <v>2</v>
      </c>
      <c r="AQ84" s="1">
        <v>1</v>
      </c>
      <c r="AR84" s="1">
        <v>1</v>
      </c>
      <c r="AS84" s="1">
        <v>122</v>
      </c>
      <c r="AT84" s="1">
        <v>378</v>
      </c>
      <c r="AW84" s="1">
        <v>5</v>
      </c>
      <c r="AX84" s="1">
        <v>14</v>
      </c>
      <c r="AY84" s="1">
        <v>10</v>
      </c>
      <c r="BA84" s="1">
        <v>145</v>
      </c>
      <c r="BB84" s="1">
        <v>122</v>
      </c>
      <c r="BC84" s="1">
        <v>125</v>
      </c>
      <c r="BE84" s="1">
        <v>44</v>
      </c>
      <c r="BF84" s="1">
        <v>36.6</v>
      </c>
      <c r="BG84" s="1">
        <v>37.9</v>
      </c>
      <c r="BJ84" s="1">
        <v>4.72</v>
      </c>
      <c r="BK84" s="1">
        <v>3.94</v>
      </c>
      <c r="BL84" s="1">
        <v>4.06</v>
      </c>
      <c r="BN84" s="1">
        <v>8.2</v>
      </c>
      <c r="BO84" s="1">
        <v>7.9</v>
      </c>
    </row>
    <row r="85" spans="1:67">
      <c r="A85" s="1">
        <v>79</v>
      </c>
      <c r="B85" s="4" t="s">
        <v>386</v>
      </c>
      <c r="C85" s="4" t="s">
        <v>387</v>
      </c>
      <c r="D85" s="4" t="s">
        <v>388</v>
      </c>
      <c r="E85" s="4" t="s">
        <v>111</v>
      </c>
      <c r="F85" s="4" t="s">
        <v>100</v>
      </c>
      <c r="G85" s="1">
        <v>0.02</v>
      </c>
      <c r="H85" s="1">
        <v>47</v>
      </c>
      <c r="I85" s="1" t="s">
        <v>239</v>
      </c>
      <c r="J85" s="1">
        <f t="shared" si="4"/>
        <v>3992.9253536</v>
      </c>
      <c r="K85" s="1">
        <v>55</v>
      </c>
      <c r="L85" s="10">
        <v>1.64</v>
      </c>
      <c r="M85" s="1">
        <f t="shared" si="3"/>
        <v>20.4491374182035</v>
      </c>
      <c r="N85" s="1" t="s">
        <v>74</v>
      </c>
      <c r="O85" s="1" t="s">
        <v>75</v>
      </c>
      <c r="P85" s="1">
        <v>1</v>
      </c>
      <c r="Q85" s="1" t="s">
        <v>76</v>
      </c>
      <c r="R85" s="1">
        <v>115</v>
      </c>
      <c r="S85" s="1">
        <v>1.8</v>
      </c>
      <c r="T85" s="1">
        <v>1.8</v>
      </c>
      <c r="U85" s="1">
        <v>20</v>
      </c>
      <c r="V85" s="1">
        <v>110</v>
      </c>
      <c r="AC85" s="1">
        <v>38</v>
      </c>
      <c r="AD85" s="1">
        <v>25</v>
      </c>
      <c r="AE85" s="1">
        <v>13</v>
      </c>
      <c r="AF85" s="1">
        <v>8</v>
      </c>
      <c r="AG85" s="1">
        <v>17</v>
      </c>
      <c r="AH85" s="1">
        <v>10</v>
      </c>
      <c r="AI85" s="1">
        <v>7</v>
      </c>
      <c r="AJ85" s="1">
        <v>5</v>
      </c>
      <c r="AK85" s="1">
        <v>5</v>
      </c>
      <c r="AL85" s="1">
        <v>3</v>
      </c>
      <c r="AM85" s="1">
        <v>1</v>
      </c>
      <c r="AN85" s="1">
        <v>1</v>
      </c>
      <c r="AO85" s="1">
        <v>4</v>
      </c>
      <c r="AP85" s="1">
        <v>2</v>
      </c>
      <c r="AQ85" s="1">
        <v>1</v>
      </c>
      <c r="AR85" s="1">
        <v>1</v>
      </c>
      <c r="AS85" s="1">
        <v>34</v>
      </c>
      <c r="AT85" s="1">
        <v>197</v>
      </c>
      <c r="AU85" s="1">
        <v>22</v>
      </c>
      <c r="AW85" s="1">
        <v>1</v>
      </c>
      <c r="AX85" s="1">
        <v>13</v>
      </c>
      <c r="AY85" s="1">
        <v>3</v>
      </c>
      <c r="BA85" s="1">
        <v>136</v>
      </c>
      <c r="BB85" s="1">
        <v>122</v>
      </c>
      <c r="BC85" s="1">
        <v>128</v>
      </c>
      <c r="BE85" s="1">
        <v>39.8</v>
      </c>
      <c r="BF85" s="1">
        <v>35.8</v>
      </c>
      <c r="BG85" s="1">
        <v>38</v>
      </c>
      <c r="BJ85" s="1">
        <v>4.37</v>
      </c>
      <c r="BK85" s="1">
        <v>3.89</v>
      </c>
      <c r="BL85" s="1">
        <v>4.13</v>
      </c>
      <c r="BN85" s="1">
        <v>9.1</v>
      </c>
      <c r="BO85" s="1">
        <v>7.6</v>
      </c>
    </row>
    <row r="86" spans="1:67">
      <c r="A86" s="1">
        <v>80</v>
      </c>
      <c r="B86" s="4" t="s">
        <v>389</v>
      </c>
      <c r="C86" s="4" t="s">
        <v>390</v>
      </c>
      <c r="D86" s="4" t="s">
        <v>391</v>
      </c>
      <c r="E86" s="4" t="s">
        <v>96</v>
      </c>
      <c r="F86" s="4" t="s">
        <v>100</v>
      </c>
      <c r="G86" s="1">
        <v>0.03</v>
      </c>
      <c r="H86" s="1">
        <v>46</v>
      </c>
      <c r="I86" s="1" t="s">
        <v>239</v>
      </c>
      <c r="J86" s="1">
        <f t="shared" si="4"/>
        <v>4344.6106625</v>
      </c>
      <c r="K86" s="1">
        <v>65</v>
      </c>
      <c r="L86" s="10">
        <v>1.65</v>
      </c>
      <c r="M86" s="1">
        <f t="shared" si="3"/>
        <v>23.8751147842057</v>
      </c>
      <c r="N86" s="1" t="s">
        <v>74</v>
      </c>
      <c r="O86" s="1" t="s">
        <v>75</v>
      </c>
      <c r="P86" s="1">
        <v>1</v>
      </c>
      <c r="Q86" s="1" t="s">
        <v>76</v>
      </c>
      <c r="R86" s="1">
        <v>90</v>
      </c>
      <c r="S86" s="1">
        <v>0.8</v>
      </c>
      <c r="T86" s="1">
        <v>0.8</v>
      </c>
      <c r="U86" s="1">
        <v>50</v>
      </c>
      <c r="V86" s="1">
        <v>20</v>
      </c>
      <c r="AC86" s="1">
        <v>19</v>
      </c>
      <c r="AD86" s="1">
        <v>10</v>
      </c>
      <c r="AE86" s="1">
        <v>7</v>
      </c>
      <c r="AF86" s="1">
        <v>4</v>
      </c>
      <c r="AG86" s="1">
        <v>32</v>
      </c>
      <c r="AH86" s="1">
        <v>27</v>
      </c>
      <c r="AI86" s="1">
        <v>16</v>
      </c>
      <c r="AJ86" s="1">
        <v>8</v>
      </c>
      <c r="AK86" s="1">
        <v>4</v>
      </c>
      <c r="AL86" s="1">
        <v>2</v>
      </c>
      <c r="AM86" s="1">
        <v>1</v>
      </c>
      <c r="AN86" s="1">
        <v>1</v>
      </c>
      <c r="AO86" s="1">
        <v>5</v>
      </c>
      <c r="AP86" s="1">
        <v>2</v>
      </c>
      <c r="AQ86" s="1">
        <v>1</v>
      </c>
      <c r="AR86" s="1">
        <v>1</v>
      </c>
      <c r="AS86" s="1">
        <v>165</v>
      </c>
      <c r="AT86" s="1">
        <v>276</v>
      </c>
      <c r="AU86" s="1">
        <v>165</v>
      </c>
      <c r="AW86" s="1">
        <v>2</v>
      </c>
      <c r="AX86" s="1">
        <v>18</v>
      </c>
      <c r="AY86" s="1">
        <v>6</v>
      </c>
      <c r="BA86" s="1">
        <v>154</v>
      </c>
      <c r="BB86" s="1">
        <v>147</v>
      </c>
      <c r="BE86" s="1">
        <v>44.7</v>
      </c>
      <c r="BF86" s="1">
        <v>43</v>
      </c>
      <c r="BJ86" s="1">
        <v>4.18</v>
      </c>
      <c r="BK86" s="1">
        <v>4.04</v>
      </c>
      <c r="BN86" s="1">
        <v>7.3</v>
      </c>
      <c r="BO86" s="1">
        <v>6.7</v>
      </c>
    </row>
    <row r="87" spans="1:67">
      <c r="A87" s="1">
        <v>81</v>
      </c>
      <c r="B87" s="4" t="s">
        <v>392</v>
      </c>
      <c r="C87" s="4" t="s">
        <v>393</v>
      </c>
      <c r="D87" s="4" t="s">
        <v>394</v>
      </c>
      <c r="E87" s="4" t="s">
        <v>84</v>
      </c>
      <c r="F87" s="4" t="s">
        <v>100</v>
      </c>
      <c r="G87" s="1">
        <v>3.5</v>
      </c>
      <c r="H87" s="1">
        <v>30</v>
      </c>
      <c r="I87" s="1" t="s">
        <v>239</v>
      </c>
      <c r="J87" s="1">
        <f t="shared" si="4"/>
        <v>5345.0950088</v>
      </c>
      <c r="K87" s="1">
        <v>83</v>
      </c>
      <c r="L87" s="10">
        <v>1.78</v>
      </c>
      <c r="M87" s="1">
        <f t="shared" si="3"/>
        <v>26.1961873500821</v>
      </c>
      <c r="N87" s="1" t="s">
        <v>74</v>
      </c>
      <c r="O87" s="1" t="s">
        <v>75</v>
      </c>
      <c r="P87" s="1">
        <v>1</v>
      </c>
      <c r="Q87" s="1" t="s">
        <v>93</v>
      </c>
      <c r="R87" s="1">
        <v>167</v>
      </c>
      <c r="S87" s="1">
        <v>1.8</v>
      </c>
      <c r="T87" s="1">
        <v>1.8</v>
      </c>
      <c r="U87" s="1">
        <v>30</v>
      </c>
      <c r="V87" s="1">
        <v>20</v>
      </c>
      <c r="AC87" s="1">
        <v>43</v>
      </c>
      <c r="AD87" s="1">
        <v>22</v>
      </c>
      <c r="AE87" s="1">
        <v>13</v>
      </c>
      <c r="AF87" s="1">
        <v>10</v>
      </c>
      <c r="AG87" s="1">
        <v>42</v>
      </c>
      <c r="AH87" s="1">
        <v>37</v>
      </c>
      <c r="AI87" s="1">
        <v>9</v>
      </c>
      <c r="AJ87" s="1">
        <v>6</v>
      </c>
      <c r="AK87" s="1">
        <v>7</v>
      </c>
      <c r="AL87" s="1">
        <v>5</v>
      </c>
      <c r="AM87" s="1">
        <v>3</v>
      </c>
      <c r="AN87" s="1">
        <v>1</v>
      </c>
      <c r="AO87" s="1">
        <v>6</v>
      </c>
      <c r="AP87" s="1">
        <v>5</v>
      </c>
      <c r="AQ87" s="1">
        <v>2</v>
      </c>
      <c r="AR87" s="1">
        <v>1</v>
      </c>
      <c r="AS87" s="1">
        <v>134</v>
      </c>
      <c r="AT87" s="1">
        <v>231</v>
      </c>
      <c r="AU87" s="1">
        <v>52</v>
      </c>
      <c r="AW87" s="1">
        <v>3</v>
      </c>
      <c r="AX87" s="1">
        <v>17</v>
      </c>
      <c r="AY87" s="1">
        <v>5</v>
      </c>
      <c r="BA87" s="1">
        <v>141</v>
      </c>
      <c r="BB87" s="1">
        <v>129</v>
      </c>
      <c r="BC87" s="1">
        <v>138</v>
      </c>
      <c r="BE87" s="1">
        <v>41</v>
      </c>
      <c r="BF87" s="1">
        <v>38.4</v>
      </c>
      <c r="BG87" s="1">
        <v>40.3</v>
      </c>
      <c r="BJ87" s="1">
        <v>4.33</v>
      </c>
      <c r="BK87" s="1">
        <v>4.02</v>
      </c>
      <c r="BL87" s="1">
        <v>4.3</v>
      </c>
      <c r="BN87" s="1">
        <v>6.3</v>
      </c>
      <c r="BO87" s="1">
        <v>6.5</v>
      </c>
    </row>
    <row r="88" spans="1:67">
      <c r="A88" s="1">
        <v>82</v>
      </c>
      <c r="B88" s="4" t="s">
        <v>395</v>
      </c>
      <c r="C88" s="4" t="s">
        <v>387</v>
      </c>
      <c r="D88" s="4" t="s">
        <v>396</v>
      </c>
      <c r="E88" s="4" t="s">
        <v>85</v>
      </c>
      <c r="F88" s="4" t="s">
        <v>100</v>
      </c>
      <c r="G88" s="1">
        <v>0.08</v>
      </c>
      <c r="H88" s="1">
        <v>26</v>
      </c>
      <c r="I88" s="1" t="s">
        <v>239</v>
      </c>
      <c r="J88" s="1">
        <f t="shared" si="4"/>
        <v>5822.24912158879</v>
      </c>
      <c r="K88" s="1">
        <v>93</v>
      </c>
      <c r="L88" s="10">
        <v>1.82344866274022</v>
      </c>
      <c r="M88" s="1">
        <f t="shared" si="3"/>
        <v>27.9702190196256</v>
      </c>
      <c r="N88" s="1" t="s">
        <v>74</v>
      </c>
      <c r="O88" s="1" t="s">
        <v>154</v>
      </c>
      <c r="P88" s="1">
        <v>1</v>
      </c>
      <c r="Q88" s="1" t="s">
        <v>93</v>
      </c>
      <c r="R88" s="1">
        <v>180</v>
      </c>
      <c r="S88" s="1">
        <v>2.6</v>
      </c>
      <c r="T88" s="1">
        <v>1.7</v>
      </c>
      <c r="U88" s="1">
        <v>20</v>
      </c>
      <c r="V88" s="1">
        <v>20</v>
      </c>
      <c r="AC88" s="1">
        <v>33</v>
      </c>
      <c r="AD88" s="1">
        <v>24</v>
      </c>
      <c r="AE88" s="1">
        <v>12</v>
      </c>
      <c r="AF88" s="1">
        <v>9</v>
      </c>
      <c r="AG88" s="1">
        <v>19</v>
      </c>
      <c r="AH88" s="1">
        <v>10</v>
      </c>
      <c r="AI88" s="1">
        <v>7</v>
      </c>
      <c r="AJ88" s="1">
        <v>5</v>
      </c>
      <c r="AK88" s="1">
        <v>6</v>
      </c>
      <c r="AL88" s="1">
        <v>4</v>
      </c>
      <c r="AM88" s="1">
        <v>3</v>
      </c>
      <c r="AN88" s="1">
        <v>1</v>
      </c>
      <c r="AO88" s="1">
        <v>4</v>
      </c>
      <c r="AP88" s="1">
        <v>2</v>
      </c>
      <c r="AQ88" s="1">
        <v>1</v>
      </c>
      <c r="AR88" s="1">
        <v>1</v>
      </c>
      <c r="AS88" s="1">
        <v>170</v>
      </c>
      <c r="AT88" s="1">
        <v>284</v>
      </c>
      <c r="AU88" s="1">
        <v>187</v>
      </c>
      <c r="AW88" s="1">
        <v>2</v>
      </c>
      <c r="AX88" s="1">
        <v>14</v>
      </c>
      <c r="AY88" s="1">
        <v>5</v>
      </c>
      <c r="BA88" s="1">
        <v>165</v>
      </c>
      <c r="BB88" s="1">
        <v>153</v>
      </c>
      <c r="BE88" s="1">
        <v>49</v>
      </c>
      <c r="BF88" s="1">
        <v>44.8</v>
      </c>
      <c r="BJ88" s="1">
        <v>5.32</v>
      </c>
      <c r="BK88" s="1">
        <v>4.84</v>
      </c>
      <c r="BN88" s="1">
        <v>5.5</v>
      </c>
      <c r="BO88" s="1">
        <v>5.3</v>
      </c>
    </row>
    <row r="89" spans="1:67">
      <c r="A89" s="1">
        <v>83</v>
      </c>
      <c r="B89" s="4" t="s">
        <v>397</v>
      </c>
      <c r="C89" s="4" t="s">
        <v>221</v>
      </c>
      <c r="D89" s="4" t="s">
        <v>398</v>
      </c>
      <c r="E89" s="4" t="s">
        <v>399</v>
      </c>
      <c r="F89" s="4" t="s">
        <v>100</v>
      </c>
      <c r="G89" s="1">
        <v>6.5</v>
      </c>
      <c r="H89" s="1">
        <v>29</v>
      </c>
      <c r="I89" s="1" t="s">
        <v>239</v>
      </c>
      <c r="J89" s="1">
        <f t="shared" si="4"/>
        <v>5216.3350088</v>
      </c>
      <c r="K89" s="1">
        <v>79</v>
      </c>
      <c r="L89" s="10">
        <v>1.78</v>
      </c>
      <c r="M89" s="1">
        <f t="shared" si="3"/>
        <v>24.9337204898371</v>
      </c>
      <c r="N89" s="1" t="s">
        <v>74</v>
      </c>
      <c r="O89" s="1" t="s">
        <v>75</v>
      </c>
      <c r="P89" s="1">
        <v>1</v>
      </c>
      <c r="Q89" s="1" t="s">
        <v>93</v>
      </c>
      <c r="R89" s="1">
        <v>145</v>
      </c>
      <c r="S89" s="1">
        <v>2.5</v>
      </c>
      <c r="T89" s="1">
        <v>2.5</v>
      </c>
      <c r="U89" s="1">
        <v>20</v>
      </c>
      <c r="V89" s="1">
        <v>45</v>
      </c>
      <c r="AC89" s="1">
        <v>74</v>
      </c>
      <c r="AD89" s="1">
        <v>59</v>
      </c>
      <c r="AE89" s="1">
        <v>25</v>
      </c>
      <c r="AF89" s="1">
        <v>12</v>
      </c>
      <c r="AG89" s="1">
        <v>35</v>
      </c>
      <c r="AH89" s="1">
        <v>20</v>
      </c>
      <c r="AI89" s="1">
        <v>15</v>
      </c>
      <c r="AJ89" s="1">
        <v>9</v>
      </c>
      <c r="AK89" s="1">
        <v>7</v>
      </c>
      <c r="AL89" s="1">
        <v>5</v>
      </c>
      <c r="AM89" s="1">
        <v>4</v>
      </c>
      <c r="AN89" s="1">
        <v>2</v>
      </c>
      <c r="AO89" s="1">
        <v>5</v>
      </c>
      <c r="AP89" s="1">
        <v>3</v>
      </c>
      <c r="AQ89" s="1">
        <v>1</v>
      </c>
      <c r="AR89" s="1">
        <v>1</v>
      </c>
      <c r="AS89" s="1">
        <v>78</v>
      </c>
      <c r="AT89" s="1">
        <v>110</v>
      </c>
      <c r="AU89" s="1">
        <v>80</v>
      </c>
      <c r="AW89" s="1">
        <v>2</v>
      </c>
      <c r="AX89" s="1">
        <v>18</v>
      </c>
      <c r="AY89" s="1">
        <v>7</v>
      </c>
      <c r="BA89" s="1">
        <v>160</v>
      </c>
      <c r="BB89" s="1">
        <v>149</v>
      </c>
      <c r="BC89" s="1">
        <v>150</v>
      </c>
      <c r="BE89" s="1">
        <v>45.8</v>
      </c>
      <c r="BF89" s="1">
        <v>42.5</v>
      </c>
      <c r="BG89" s="1">
        <v>43.2</v>
      </c>
      <c r="BJ89" s="1">
        <v>5.18</v>
      </c>
      <c r="BK89" s="1">
        <v>4.75</v>
      </c>
      <c r="BL89" s="1">
        <v>4.88</v>
      </c>
      <c r="BN89" s="1">
        <v>13.9</v>
      </c>
      <c r="BO89" s="1">
        <v>13.6</v>
      </c>
    </row>
    <row r="90" spans="1:67">
      <c r="A90" s="1">
        <v>86</v>
      </c>
      <c r="B90" s="4" t="s">
        <v>400</v>
      </c>
      <c r="C90" s="4" t="s">
        <v>401</v>
      </c>
      <c r="D90" s="4" t="s">
        <v>402</v>
      </c>
      <c r="E90" s="4" t="s">
        <v>72</v>
      </c>
      <c r="F90" s="4" t="s">
        <v>72</v>
      </c>
      <c r="G90" s="1">
        <v>0.08</v>
      </c>
      <c r="H90" s="1">
        <v>62</v>
      </c>
      <c r="I90" s="1" t="s">
        <v>239</v>
      </c>
      <c r="J90" s="1">
        <f t="shared" si="4"/>
        <v>4756.3574159</v>
      </c>
      <c r="K90" s="1">
        <v>72</v>
      </c>
      <c r="L90" s="10">
        <v>1.71</v>
      </c>
      <c r="M90" s="1">
        <f t="shared" si="3"/>
        <v>24.6229609110496</v>
      </c>
      <c r="N90" s="1" t="s">
        <v>74</v>
      </c>
      <c r="O90" s="1" t="s">
        <v>75</v>
      </c>
      <c r="P90" s="1">
        <v>1</v>
      </c>
      <c r="Q90" s="1" t="s">
        <v>93</v>
      </c>
      <c r="R90" s="1">
        <v>115</v>
      </c>
      <c r="S90" s="1">
        <v>1.8</v>
      </c>
      <c r="T90" s="1">
        <v>1.8</v>
      </c>
      <c r="U90" s="1">
        <v>20</v>
      </c>
      <c r="V90" s="1">
        <v>75</v>
      </c>
      <c r="AC90" s="1">
        <v>55</v>
      </c>
      <c r="AD90" s="1">
        <v>45</v>
      </c>
      <c r="AE90" s="1">
        <v>35</v>
      </c>
      <c r="AF90" s="1">
        <v>15</v>
      </c>
      <c r="AG90" s="1">
        <v>38</v>
      </c>
      <c r="AH90" s="1">
        <v>29</v>
      </c>
      <c r="AI90" s="1">
        <v>18</v>
      </c>
      <c r="AJ90" s="1">
        <v>8</v>
      </c>
      <c r="AK90" s="1">
        <v>6</v>
      </c>
      <c r="AL90" s="1">
        <v>4</v>
      </c>
      <c r="AM90" s="1">
        <v>3</v>
      </c>
      <c r="AN90" s="1">
        <v>1</v>
      </c>
      <c r="AO90" s="1">
        <v>6</v>
      </c>
      <c r="AP90" s="1">
        <v>3</v>
      </c>
      <c r="AQ90" s="1">
        <v>2</v>
      </c>
      <c r="AR90" s="1">
        <v>1</v>
      </c>
      <c r="AS90" s="1">
        <v>49</v>
      </c>
      <c r="AT90" s="1">
        <v>354</v>
      </c>
      <c r="AU90" s="1">
        <v>214</v>
      </c>
      <c r="AW90" s="1">
        <v>5</v>
      </c>
      <c r="AX90" s="1">
        <v>93</v>
      </c>
      <c r="AY90" s="1">
        <v>68</v>
      </c>
      <c r="BA90" s="1">
        <v>143</v>
      </c>
      <c r="BB90" s="1">
        <v>135</v>
      </c>
      <c r="BC90" s="1">
        <v>130</v>
      </c>
      <c r="BE90" s="1">
        <v>42.1</v>
      </c>
      <c r="BF90" s="1">
        <v>39.1</v>
      </c>
      <c r="BG90" s="1">
        <v>37.5</v>
      </c>
      <c r="BJ90" s="1">
        <v>4.56</v>
      </c>
      <c r="BK90" s="1">
        <v>4.27</v>
      </c>
      <c r="BL90" s="1">
        <v>4.09</v>
      </c>
      <c r="BN90" s="1">
        <v>11.7</v>
      </c>
      <c r="BO90" s="1">
        <v>10.7</v>
      </c>
    </row>
    <row r="91" spans="1:67">
      <c r="A91" s="1">
        <v>87</v>
      </c>
      <c r="B91" s="4" t="s">
        <v>403</v>
      </c>
      <c r="C91" s="4" t="s">
        <v>404</v>
      </c>
      <c r="D91" s="4" t="s">
        <v>405</v>
      </c>
      <c r="E91" s="4" t="s">
        <v>97</v>
      </c>
      <c r="F91" s="4" t="s">
        <v>72</v>
      </c>
      <c r="G91" s="1">
        <v>4</v>
      </c>
      <c r="H91" s="1">
        <v>33</v>
      </c>
      <c r="I91" s="1" t="s">
        <v>239</v>
      </c>
      <c r="J91" s="1">
        <f t="shared" si="4"/>
        <v>5492.2218803</v>
      </c>
      <c r="K91" s="1">
        <v>82</v>
      </c>
      <c r="L91" s="10">
        <v>1.83</v>
      </c>
      <c r="M91" s="1">
        <f t="shared" si="3"/>
        <v>24.485652005136</v>
      </c>
      <c r="N91" s="1" t="s">
        <v>74</v>
      </c>
      <c r="O91" s="1" t="s">
        <v>75</v>
      </c>
      <c r="P91" s="1">
        <v>2</v>
      </c>
      <c r="Q91" s="1" t="s">
        <v>102</v>
      </c>
      <c r="R91" s="1">
        <v>330</v>
      </c>
      <c r="S91" s="1">
        <v>1.1</v>
      </c>
      <c r="T91" s="1">
        <v>1.1</v>
      </c>
      <c r="U91" s="1">
        <v>100</v>
      </c>
      <c r="V91" s="1">
        <v>20</v>
      </c>
      <c r="AC91" s="1">
        <v>57</v>
      </c>
      <c r="AD91" s="1">
        <v>50</v>
      </c>
      <c r="AE91" s="1">
        <v>41</v>
      </c>
      <c r="AF91" s="1">
        <v>32</v>
      </c>
      <c r="AG91" s="1">
        <v>48</v>
      </c>
      <c r="AH91" s="1">
        <v>27</v>
      </c>
      <c r="AI91" s="1">
        <v>18</v>
      </c>
      <c r="AJ91" s="1">
        <v>9</v>
      </c>
      <c r="AK91" s="1">
        <v>6</v>
      </c>
      <c r="AL91" s="1">
        <v>5</v>
      </c>
      <c r="AM91" s="1">
        <v>4</v>
      </c>
      <c r="AN91" s="1">
        <v>2</v>
      </c>
      <c r="AO91" s="1">
        <v>5</v>
      </c>
      <c r="AP91" s="1">
        <v>2</v>
      </c>
      <c r="AQ91" s="1">
        <v>2</v>
      </c>
      <c r="AR91" s="1">
        <v>2</v>
      </c>
      <c r="AS91" s="1">
        <v>163</v>
      </c>
      <c r="AT91" s="1">
        <v>1027</v>
      </c>
      <c r="AW91" s="1">
        <v>2</v>
      </c>
      <c r="AX91" s="1">
        <v>106</v>
      </c>
      <c r="BA91" s="1">
        <v>145</v>
      </c>
      <c r="BB91" s="1">
        <v>134</v>
      </c>
      <c r="BE91" s="1">
        <v>42.3</v>
      </c>
      <c r="BF91" s="1">
        <v>39.1</v>
      </c>
      <c r="BJ91" s="1">
        <v>4.44</v>
      </c>
      <c r="BK91" s="1">
        <v>4.1</v>
      </c>
      <c r="BN91" s="1" t="s">
        <v>406</v>
      </c>
      <c r="BO91" s="1" t="s">
        <v>407</v>
      </c>
    </row>
    <row r="92" spans="1:67">
      <c r="A92" s="1">
        <v>88</v>
      </c>
      <c r="B92" s="4" t="s">
        <v>408</v>
      </c>
      <c r="C92" s="4" t="s">
        <v>409</v>
      </c>
      <c r="D92" s="4" t="s">
        <v>410</v>
      </c>
      <c r="E92" s="4" t="s">
        <v>96</v>
      </c>
      <c r="F92" s="4" t="s">
        <v>119</v>
      </c>
      <c r="G92" s="1">
        <v>0.55</v>
      </c>
      <c r="H92" s="1">
        <v>34</v>
      </c>
      <c r="I92" s="1" t="s">
        <v>239</v>
      </c>
      <c r="J92" s="1">
        <f t="shared" si="4"/>
        <v>4789.2943673</v>
      </c>
      <c r="K92" s="1">
        <v>71</v>
      </c>
      <c r="L92" s="10">
        <v>1.73</v>
      </c>
      <c r="M92" s="1">
        <f t="shared" si="3"/>
        <v>23.7228106518761</v>
      </c>
      <c r="N92" s="1" t="s">
        <v>288</v>
      </c>
      <c r="O92" s="1" t="s">
        <v>289</v>
      </c>
      <c r="P92" s="1">
        <v>1</v>
      </c>
      <c r="Q92" s="1" t="s">
        <v>411</v>
      </c>
      <c r="R92" s="1">
        <v>115</v>
      </c>
      <c r="S92" s="1">
        <v>1.2</v>
      </c>
      <c r="T92" s="1">
        <v>0.5</v>
      </c>
      <c r="U92" s="1">
        <v>20</v>
      </c>
      <c r="V92" s="1">
        <v>20</v>
      </c>
      <c r="Z92" s="1">
        <v>14</v>
      </c>
      <c r="AA92" s="1">
        <v>16</v>
      </c>
      <c r="AS92" s="1">
        <v>58</v>
      </c>
      <c r="AT92" s="1">
        <v>233</v>
      </c>
      <c r="AU92" s="1">
        <v>124</v>
      </c>
      <c r="AV92" s="1">
        <v>39</v>
      </c>
      <c r="AW92" s="1">
        <v>2</v>
      </c>
      <c r="AX92" s="1">
        <v>18</v>
      </c>
      <c r="AY92" s="1">
        <v>7</v>
      </c>
      <c r="AZ92" s="1">
        <v>3</v>
      </c>
      <c r="BA92" s="1">
        <v>146</v>
      </c>
      <c r="BB92" s="1">
        <v>125</v>
      </c>
      <c r="BC92" s="1">
        <v>120</v>
      </c>
      <c r="BE92" s="1">
        <v>41.2</v>
      </c>
      <c r="BF92" s="1">
        <v>34.5</v>
      </c>
      <c r="BG92" s="1">
        <v>33.8</v>
      </c>
      <c r="BJ92" s="1">
        <v>4.51</v>
      </c>
      <c r="BK92" s="1">
        <v>3.8</v>
      </c>
      <c r="BL92" s="1">
        <v>3.7</v>
      </c>
      <c r="BN92" s="1">
        <v>6.6</v>
      </c>
      <c r="BO92" s="1">
        <v>5.7</v>
      </c>
    </row>
    <row r="93" spans="1:67">
      <c r="A93" s="1">
        <v>90</v>
      </c>
      <c r="B93" s="4" t="s">
        <v>412</v>
      </c>
      <c r="C93" s="4" t="s">
        <v>413</v>
      </c>
      <c r="D93" s="4" t="s">
        <v>414</v>
      </c>
      <c r="E93" s="4" t="s">
        <v>147</v>
      </c>
      <c r="F93" s="4" t="s">
        <v>72</v>
      </c>
      <c r="G93" s="1">
        <v>0.17</v>
      </c>
      <c r="H93" s="1">
        <v>30</v>
      </c>
      <c r="I93" s="1" t="s">
        <v>239</v>
      </c>
      <c r="J93" s="1">
        <f t="shared" si="4"/>
        <v>5412.3558791</v>
      </c>
      <c r="K93" s="1">
        <v>84</v>
      </c>
      <c r="L93" s="10">
        <v>1.79</v>
      </c>
      <c r="M93" s="1">
        <f t="shared" si="3"/>
        <v>26.2164102244</v>
      </c>
      <c r="N93" s="1" t="s">
        <v>74</v>
      </c>
      <c r="O93" s="1" t="s">
        <v>75</v>
      </c>
      <c r="P93" s="1">
        <v>1</v>
      </c>
      <c r="Q93" s="1" t="s">
        <v>93</v>
      </c>
      <c r="R93" s="1">
        <v>120</v>
      </c>
      <c r="S93" s="1">
        <v>2.1</v>
      </c>
      <c r="T93" s="1">
        <v>1</v>
      </c>
      <c r="U93" s="1">
        <v>50</v>
      </c>
      <c r="V93" s="1">
        <v>10</v>
      </c>
      <c r="AC93" s="1">
        <v>18</v>
      </c>
      <c r="AD93" s="1">
        <v>15</v>
      </c>
      <c r="AE93" s="1">
        <v>10</v>
      </c>
      <c r="AF93" s="1">
        <v>7</v>
      </c>
      <c r="AG93" s="1">
        <v>36</v>
      </c>
      <c r="AH93" s="1">
        <v>26</v>
      </c>
      <c r="AI93" s="1">
        <v>16</v>
      </c>
      <c r="AJ93" s="1">
        <v>8</v>
      </c>
      <c r="AK93" s="1">
        <v>3</v>
      </c>
      <c r="AL93" s="1">
        <v>2</v>
      </c>
      <c r="AM93" s="1">
        <v>2</v>
      </c>
      <c r="AN93" s="1">
        <v>1</v>
      </c>
      <c r="AO93" s="1">
        <v>4</v>
      </c>
      <c r="AP93" s="1">
        <v>2</v>
      </c>
      <c r="AQ93" s="1">
        <v>1</v>
      </c>
      <c r="AR93" s="1">
        <v>1</v>
      </c>
      <c r="AS93" s="1">
        <v>110</v>
      </c>
      <c r="AT93" s="1">
        <v>278</v>
      </c>
      <c r="AU93" s="1">
        <v>123</v>
      </c>
      <c r="AV93" s="1">
        <v>98</v>
      </c>
      <c r="AW93" s="1">
        <v>1</v>
      </c>
      <c r="AX93" s="1">
        <v>12</v>
      </c>
      <c r="AY93" s="1">
        <v>3</v>
      </c>
      <c r="BA93" s="1">
        <v>156</v>
      </c>
      <c r="BB93" s="1">
        <v>137</v>
      </c>
      <c r="BC93" s="1">
        <v>144</v>
      </c>
      <c r="BE93" s="1">
        <v>45</v>
      </c>
      <c r="BF93" s="1">
        <v>39.7</v>
      </c>
      <c r="BG93" s="1">
        <v>42.5</v>
      </c>
      <c r="BJ93" s="1">
        <v>5.06</v>
      </c>
      <c r="BK93" s="1">
        <v>4.45</v>
      </c>
      <c r="BL93" s="1">
        <v>4.8</v>
      </c>
      <c r="BN93" s="1">
        <v>9.8</v>
      </c>
      <c r="BO93" s="1">
        <v>7.4</v>
      </c>
    </row>
    <row r="94" spans="1:67">
      <c r="A94" s="1">
        <v>91</v>
      </c>
      <c r="B94" s="4" t="s">
        <v>415</v>
      </c>
      <c r="C94" s="4" t="s">
        <v>416</v>
      </c>
      <c r="D94" s="4" t="s">
        <v>417</v>
      </c>
      <c r="E94" s="4" t="s">
        <v>97</v>
      </c>
      <c r="F94" s="4" t="s">
        <v>85</v>
      </c>
      <c r="G94" s="1">
        <v>3</v>
      </c>
      <c r="H94" s="1">
        <v>58</v>
      </c>
      <c r="I94" s="1" t="s">
        <v>239</v>
      </c>
      <c r="J94" s="1">
        <f t="shared" si="4"/>
        <v>4724.3597</v>
      </c>
      <c r="K94" s="1">
        <v>72</v>
      </c>
      <c r="L94" s="10">
        <v>1.7</v>
      </c>
      <c r="M94" s="1">
        <f t="shared" si="3"/>
        <v>24.9134948096886</v>
      </c>
      <c r="N94" s="1" t="s">
        <v>74</v>
      </c>
      <c r="O94" s="1" t="s">
        <v>75</v>
      </c>
      <c r="P94" s="1">
        <v>1</v>
      </c>
      <c r="Q94" s="1" t="s">
        <v>359</v>
      </c>
      <c r="R94" s="1">
        <v>236</v>
      </c>
      <c r="S94" s="1">
        <v>2.3</v>
      </c>
      <c r="T94" s="1">
        <v>2.5</v>
      </c>
      <c r="U94" s="1">
        <v>50</v>
      </c>
      <c r="V94" s="1">
        <v>40</v>
      </c>
      <c r="AC94" s="1">
        <v>42</v>
      </c>
      <c r="AD94" s="1">
        <v>31</v>
      </c>
      <c r="AE94" s="1">
        <v>26</v>
      </c>
      <c r="AF94" s="1">
        <v>15</v>
      </c>
      <c r="AG94" s="1">
        <v>38</v>
      </c>
      <c r="AH94" s="1">
        <v>28</v>
      </c>
      <c r="AI94" s="1">
        <v>21</v>
      </c>
      <c r="AJ94" s="1">
        <v>12</v>
      </c>
      <c r="AK94" s="1">
        <v>6</v>
      </c>
      <c r="AL94" s="1">
        <v>5</v>
      </c>
      <c r="AM94" s="1">
        <v>3</v>
      </c>
      <c r="AN94" s="1">
        <v>2</v>
      </c>
      <c r="AO94" s="1">
        <v>5</v>
      </c>
      <c r="AP94" s="1">
        <v>3</v>
      </c>
      <c r="AQ94" s="1">
        <v>2</v>
      </c>
      <c r="AR94" s="1">
        <v>2</v>
      </c>
      <c r="AS94" s="1">
        <v>73</v>
      </c>
      <c r="AT94" s="1">
        <v>276.6</v>
      </c>
      <c r="AU94" s="1">
        <v>154</v>
      </c>
      <c r="AW94" s="1">
        <v>3</v>
      </c>
      <c r="AX94" s="1">
        <v>26</v>
      </c>
      <c r="AY94" s="1">
        <v>39</v>
      </c>
      <c r="AZ94" s="1">
        <v>13</v>
      </c>
      <c r="BA94" s="1">
        <v>144</v>
      </c>
      <c r="BB94" s="1">
        <v>137</v>
      </c>
      <c r="BC94" s="1">
        <v>140</v>
      </c>
      <c r="BE94" s="1">
        <v>42.5</v>
      </c>
      <c r="BF94" s="1">
        <v>39</v>
      </c>
      <c r="BG94" s="1">
        <v>40.2</v>
      </c>
      <c r="BJ94" s="1">
        <v>4.37</v>
      </c>
      <c r="BK94" s="1">
        <v>4.12</v>
      </c>
      <c r="BL94" s="1">
        <v>4.29</v>
      </c>
      <c r="BM94" s="1">
        <v>4.09</v>
      </c>
      <c r="BN94" s="1">
        <v>10</v>
      </c>
      <c r="BO94" s="1">
        <v>8.2</v>
      </c>
    </row>
    <row r="95" spans="1:69">
      <c r="A95" s="1">
        <v>93</v>
      </c>
      <c r="B95" s="4" t="s">
        <v>418</v>
      </c>
      <c r="C95" s="4" t="s">
        <v>419</v>
      </c>
      <c r="D95" s="4" t="s">
        <v>420</v>
      </c>
      <c r="E95" s="4" t="s">
        <v>421</v>
      </c>
      <c r="F95" s="4" t="s">
        <v>119</v>
      </c>
      <c r="G95" s="1">
        <v>10</v>
      </c>
      <c r="H95" s="1">
        <v>65</v>
      </c>
      <c r="I95" s="1" t="s">
        <v>239</v>
      </c>
      <c r="J95" s="1">
        <f t="shared" si="4"/>
        <v>4950.2443673</v>
      </c>
      <c r="K95" s="1">
        <v>76</v>
      </c>
      <c r="L95" s="10">
        <v>1.73</v>
      </c>
      <c r="M95" s="1">
        <f t="shared" si="3"/>
        <v>25.3934311203181</v>
      </c>
      <c r="N95" s="1" t="s">
        <v>74</v>
      </c>
      <c r="O95" s="1" t="s">
        <v>75</v>
      </c>
      <c r="P95" s="1">
        <v>1</v>
      </c>
      <c r="Q95" s="1" t="s">
        <v>76</v>
      </c>
      <c r="R95" s="1">
        <v>270</v>
      </c>
      <c r="S95" s="1">
        <v>13</v>
      </c>
      <c r="T95" s="1">
        <v>13</v>
      </c>
      <c r="U95" s="1">
        <v>50</v>
      </c>
      <c r="V95" s="1">
        <v>120</v>
      </c>
      <c r="AC95" s="1">
        <v>62</v>
      </c>
      <c r="AD95" s="1">
        <v>47</v>
      </c>
      <c r="AE95" s="1">
        <v>31</v>
      </c>
      <c r="AF95" s="1">
        <v>21</v>
      </c>
      <c r="AG95" s="1">
        <v>34</v>
      </c>
      <c r="AH95" s="1">
        <v>21</v>
      </c>
      <c r="AI95" s="1">
        <v>14</v>
      </c>
      <c r="AJ95" s="1">
        <v>6</v>
      </c>
      <c r="AK95" s="1">
        <v>6</v>
      </c>
      <c r="AL95" s="1">
        <v>5</v>
      </c>
      <c r="AM95" s="1">
        <v>4</v>
      </c>
      <c r="AN95" s="1">
        <v>3</v>
      </c>
      <c r="AO95" s="1">
        <v>4</v>
      </c>
      <c r="AP95" s="1">
        <v>2</v>
      </c>
      <c r="AQ95" s="1">
        <v>2</v>
      </c>
      <c r="AR95" s="1">
        <v>1</v>
      </c>
      <c r="AS95" s="1">
        <v>320</v>
      </c>
      <c r="AT95" s="1">
        <v>266.4</v>
      </c>
      <c r="AU95" s="1">
        <v>212.8</v>
      </c>
      <c r="AV95" s="1">
        <v>52</v>
      </c>
      <c r="AW95" s="1">
        <v>5</v>
      </c>
      <c r="AX95" s="1">
        <v>33</v>
      </c>
      <c r="AY95" s="1">
        <v>100</v>
      </c>
      <c r="AZ95" s="1">
        <v>51</v>
      </c>
      <c r="BA95" s="1">
        <v>148</v>
      </c>
      <c r="BB95" s="1">
        <v>142</v>
      </c>
      <c r="BC95" s="1">
        <v>128</v>
      </c>
      <c r="BD95" s="1">
        <v>139</v>
      </c>
      <c r="BE95" s="1">
        <v>42.4</v>
      </c>
      <c r="BF95" s="1">
        <v>40.3</v>
      </c>
      <c r="BG95" s="1">
        <v>37</v>
      </c>
      <c r="BH95" s="1">
        <v>38.4</v>
      </c>
      <c r="BJ95" s="1">
        <v>4.4</v>
      </c>
      <c r="BK95" s="1">
        <v>4.3</v>
      </c>
      <c r="BL95" s="1">
        <v>3.87</v>
      </c>
      <c r="BM95" s="1">
        <v>4.09</v>
      </c>
      <c r="BN95" s="1">
        <v>6</v>
      </c>
      <c r="BO95" s="1">
        <v>6.1</v>
      </c>
      <c r="BQ95" s="1" t="s">
        <v>422</v>
      </c>
    </row>
    <row r="96" spans="1:67">
      <c r="A96" s="1">
        <v>94</v>
      </c>
      <c r="B96" s="4" t="s">
        <v>423</v>
      </c>
      <c r="C96" s="4" t="s">
        <v>424</v>
      </c>
      <c r="D96" s="4" t="s">
        <v>425</v>
      </c>
      <c r="E96" s="4" t="s">
        <v>111</v>
      </c>
      <c r="F96" s="4" t="s">
        <v>119</v>
      </c>
      <c r="G96" s="1">
        <v>0.02</v>
      </c>
      <c r="H96" s="1">
        <v>59</v>
      </c>
      <c r="I96" s="1" t="s">
        <v>239</v>
      </c>
      <c r="J96" s="1">
        <f t="shared" si="4"/>
        <v>4724.9262221</v>
      </c>
      <c r="K96" s="1">
        <v>73</v>
      </c>
      <c r="L96" s="10">
        <v>1.69</v>
      </c>
      <c r="M96" s="1">
        <f t="shared" ref="M96:M106" si="5">K96/(L96*L96)</f>
        <v>25.5593291551416</v>
      </c>
      <c r="N96" s="1" t="s">
        <v>288</v>
      </c>
      <c r="O96" s="1" t="s">
        <v>289</v>
      </c>
      <c r="P96" s="1">
        <v>1</v>
      </c>
      <c r="Q96" s="1" t="s">
        <v>411</v>
      </c>
      <c r="R96" s="1">
        <v>189</v>
      </c>
      <c r="S96" s="1">
        <v>1</v>
      </c>
      <c r="T96" s="1">
        <v>1.5</v>
      </c>
      <c r="U96" s="1">
        <v>20</v>
      </c>
      <c r="V96" s="1">
        <v>15</v>
      </c>
      <c r="Z96" s="1">
        <v>15</v>
      </c>
      <c r="AA96" s="1">
        <v>17</v>
      </c>
      <c r="AS96" s="1">
        <v>94</v>
      </c>
      <c r="AW96" s="1">
        <v>6</v>
      </c>
      <c r="AX96" s="1">
        <v>30</v>
      </c>
      <c r="AY96" s="1">
        <v>22</v>
      </c>
      <c r="BA96" s="1">
        <v>141</v>
      </c>
      <c r="BB96" s="1">
        <v>122</v>
      </c>
      <c r="BC96" s="1">
        <v>139</v>
      </c>
      <c r="BE96" s="1">
        <v>40.1</v>
      </c>
      <c r="BF96" s="1">
        <v>34.6</v>
      </c>
      <c r="BG96" s="1">
        <v>39</v>
      </c>
      <c r="BJ96" s="1">
        <v>4.2</v>
      </c>
      <c r="BK96" s="1">
        <v>3.64</v>
      </c>
      <c r="BL96" s="1">
        <v>4.18</v>
      </c>
      <c r="BN96" s="1">
        <v>4.8</v>
      </c>
      <c r="BO96" s="1">
        <v>4.6</v>
      </c>
    </row>
    <row r="97" spans="1:67">
      <c r="A97" s="1">
        <v>95</v>
      </c>
      <c r="B97" s="4" t="s">
        <v>426</v>
      </c>
      <c r="C97" s="4" t="s">
        <v>427</v>
      </c>
      <c r="D97" s="4" t="s">
        <v>420</v>
      </c>
      <c r="E97" s="4" t="s">
        <v>428</v>
      </c>
      <c r="F97" s="4" t="s">
        <v>97</v>
      </c>
      <c r="G97" s="1">
        <v>6</v>
      </c>
      <c r="H97" s="1">
        <v>50</v>
      </c>
      <c r="I97" s="1" t="s">
        <v>239</v>
      </c>
      <c r="J97" s="1">
        <f t="shared" si="4"/>
        <v>4756.3574159</v>
      </c>
      <c r="K97" s="1">
        <v>72</v>
      </c>
      <c r="L97" s="10">
        <v>1.71</v>
      </c>
      <c r="M97" s="1">
        <f t="shared" si="5"/>
        <v>24.6229609110496</v>
      </c>
      <c r="N97" s="1" t="s">
        <v>74</v>
      </c>
      <c r="O97" s="1" t="s">
        <v>75</v>
      </c>
      <c r="P97" s="1">
        <v>1</v>
      </c>
      <c r="Q97" s="1" t="s">
        <v>76</v>
      </c>
      <c r="R97" s="1">
        <v>176</v>
      </c>
      <c r="S97" s="1">
        <v>6</v>
      </c>
      <c r="T97" s="1">
        <v>3</v>
      </c>
      <c r="U97" s="1">
        <v>30</v>
      </c>
      <c r="V97" s="1">
        <v>20</v>
      </c>
      <c r="AC97" s="1">
        <v>59</v>
      </c>
      <c r="AD97" s="1">
        <v>48</v>
      </c>
      <c r="AE97" s="1">
        <v>39</v>
      </c>
      <c r="AF97" s="1">
        <v>10</v>
      </c>
      <c r="AG97" s="1">
        <v>38</v>
      </c>
      <c r="AH97" s="1">
        <v>24</v>
      </c>
      <c r="AI97" s="1">
        <v>18</v>
      </c>
      <c r="AJ97" s="1">
        <v>10</v>
      </c>
      <c r="AK97" s="1">
        <v>8</v>
      </c>
      <c r="AL97" s="1">
        <v>5</v>
      </c>
      <c r="AM97" s="1">
        <v>3</v>
      </c>
      <c r="AN97" s="1">
        <v>3</v>
      </c>
      <c r="AO97" s="1">
        <v>5</v>
      </c>
      <c r="AP97" s="1">
        <v>3</v>
      </c>
      <c r="AQ97" s="1">
        <v>1</v>
      </c>
      <c r="AR97" s="1">
        <v>1</v>
      </c>
      <c r="AS97" s="1">
        <v>66</v>
      </c>
      <c r="AW97" s="1">
        <v>3</v>
      </c>
      <c r="AX97" s="1">
        <v>16</v>
      </c>
      <c r="AY97" s="1">
        <v>5</v>
      </c>
      <c r="AZ97" s="1">
        <v>2</v>
      </c>
      <c r="BA97" s="1">
        <v>157</v>
      </c>
      <c r="BB97" s="1">
        <v>130</v>
      </c>
      <c r="BC97" s="1">
        <v>129</v>
      </c>
      <c r="BD97" s="1">
        <v>132</v>
      </c>
      <c r="BE97" s="1">
        <v>45.5</v>
      </c>
      <c r="BF97" s="1">
        <v>38.4</v>
      </c>
      <c r="BG97" s="1">
        <v>37.4</v>
      </c>
      <c r="BH97" s="1">
        <v>38.1</v>
      </c>
      <c r="BJ97" s="1">
        <v>4.79</v>
      </c>
      <c r="BK97" s="1">
        <v>4.05</v>
      </c>
      <c r="BL97" s="1">
        <v>3.92</v>
      </c>
      <c r="BM97" s="1">
        <v>4.06</v>
      </c>
      <c r="BN97" s="1">
        <v>7</v>
      </c>
      <c r="BO97" s="1">
        <v>7.1</v>
      </c>
    </row>
    <row r="98" spans="1:68">
      <c r="A98" s="1">
        <v>96</v>
      </c>
      <c r="B98" s="4" t="s">
        <v>429</v>
      </c>
      <c r="C98" s="4" t="s">
        <v>430</v>
      </c>
      <c r="D98" s="4" t="s">
        <v>431</v>
      </c>
      <c r="E98" s="4" t="s">
        <v>85</v>
      </c>
      <c r="F98" s="4" t="s">
        <v>119</v>
      </c>
      <c r="G98" s="1">
        <v>0.5</v>
      </c>
      <c r="H98" s="1">
        <v>23</v>
      </c>
      <c r="I98" s="1" t="s">
        <v>239</v>
      </c>
      <c r="J98" s="1">
        <f t="shared" si="4"/>
        <v>4628.3562221</v>
      </c>
      <c r="K98" s="1">
        <v>70</v>
      </c>
      <c r="L98" s="10">
        <v>1.69</v>
      </c>
      <c r="M98" s="1">
        <f t="shared" si="5"/>
        <v>24.5089457652043</v>
      </c>
      <c r="N98" s="1" t="s">
        <v>432</v>
      </c>
      <c r="O98" s="1" t="s">
        <v>215</v>
      </c>
      <c r="P98" s="1">
        <v>1</v>
      </c>
      <c r="Q98" s="1" t="s">
        <v>76</v>
      </c>
      <c r="R98" s="1">
        <v>249</v>
      </c>
      <c r="S98" s="1">
        <v>7</v>
      </c>
      <c r="T98" s="1">
        <v>3.5</v>
      </c>
      <c r="U98" s="1">
        <v>100</v>
      </c>
      <c r="V98" s="1">
        <v>70</v>
      </c>
      <c r="AC98" s="1">
        <v>55</v>
      </c>
      <c r="AD98" s="1">
        <v>42</v>
      </c>
      <c r="AE98" s="1">
        <v>23</v>
      </c>
      <c r="AF98" s="1">
        <v>10</v>
      </c>
      <c r="AG98" s="1">
        <v>12</v>
      </c>
      <c r="AH98" s="1">
        <v>9</v>
      </c>
      <c r="AI98" s="1">
        <v>5</v>
      </c>
      <c r="AJ98" s="1">
        <v>3</v>
      </c>
      <c r="AK98" s="1">
        <v>6</v>
      </c>
      <c r="AL98" s="1">
        <v>4</v>
      </c>
      <c r="AM98" s="1">
        <v>3</v>
      </c>
      <c r="AN98" s="1">
        <v>2</v>
      </c>
      <c r="AO98" s="1">
        <v>1</v>
      </c>
      <c r="AP98" s="1">
        <v>1</v>
      </c>
      <c r="AQ98" s="1">
        <v>1</v>
      </c>
      <c r="AR98" s="1">
        <v>1</v>
      </c>
      <c r="AS98" s="1">
        <v>62</v>
      </c>
      <c r="AW98" s="1">
        <v>1</v>
      </c>
      <c r="BA98" s="1">
        <v>143</v>
      </c>
      <c r="BE98" s="1">
        <v>43.1</v>
      </c>
      <c r="BJ98" s="1">
        <v>4.6</v>
      </c>
      <c r="BN98" s="1">
        <v>5.5</v>
      </c>
      <c r="BO98" s="1">
        <v>5.6</v>
      </c>
      <c r="BP98" s="1" t="s">
        <v>216</v>
      </c>
    </row>
    <row r="99" spans="1:67">
      <c r="A99" s="1">
        <v>97</v>
      </c>
      <c r="B99" s="4" t="s">
        <v>433</v>
      </c>
      <c r="C99" s="4" t="s">
        <v>434</v>
      </c>
      <c r="D99" s="4" t="s">
        <v>435</v>
      </c>
      <c r="E99" s="4" t="s">
        <v>273</v>
      </c>
      <c r="F99" s="4" t="s">
        <v>237</v>
      </c>
      <c r="G99" s="1">
        <v>12</v>
      </c>
      <c r="H99" s="1">
        <v>38</v>
      </c>
      <c r="I99" s="1" t="s">
        <v>239</v>
      </c>
      <c r="J99" s="1">
        <f t="shared" si="4"/>
        <v>5085.0859877</v>
      </c>
      <c r="K99" s="1">
        <v>76</v>
      </c>
      <c r="L99" s="10">
        <v>1.77</v>
      </c>
      <c r="M99" s="1">
        <f t="shared" si="5"/>
        <v>24.2586740719461</v>
      </c>
      <c r="N99" s="1" t="s">
        <v>74</v>
      </c>
      <c r="O99" s="1" t="s">
        <v>154</v>
      </c>
      <c r="P99" s="1">
        <v>1</v>
      </c>
      <c r="Q99" s="1" t="s">
        <v>93</v>
      </c>
      <c r="R99" s="1">
        <v>123</v>
      </c>
      <c r="S99" s="1">
        <v>2</v>
      </c>
      <c r="T99" s="1">
        <v>1</v>
      </c>
      <c r="U99" s="1">
        <v>54</v>
      </c>
      <c r="V99" s="1">
        <v>50</v>
      </c>
      <c r="AC99" s="1">
        <v>37</v>
      </c>
      <c r="AD99" s="1">
        <v>25</v>
      </c>
      <c r="AE99" s="1">
        <v>13</v>
      </c>
      <c r="AF99" s="1">
        <v>9</v>
      </c>
      <c r="AG99" s="1">
        <v>22</v>
      </c>
      <c r="AH99" s="1">
        <v>15</v>
      </c>
      <c r="AI99" s="1">
        <v>10</v>
      </c>
      <c r="AJ99" s="1">
        <v>3</v>
      </c>
      <c r="AK99" s="1">
        <v>6</v>
      </c>
      <c r="AL99" s="1">
        <v>3</v>
      </c>
      <c r="AM99" s="1">
        <v>2</v>
      </c>
      <c r="AN99" s="1">
        <v>2</v>
      </c>
      <c r="AO99" s="1">
        <v>3</v>
      </c>
      <c r="AP99" s="1">
        <v>2</v>
      </c>
      <c r="AQ99" s="1">
        <v>1</v>
      </c>
      <c r="AR99" s="1">
        <v>1</v>
      </c>
      <c r="AS99" s="1">
        <v>92</v>
      </c>
      <c r="AW99" s="1">
        <v>1</v>
      </c>
      <c r="BA99" s="1">
        <v>137</v>
      </c>
      <c r="BB99" s="1">
        <v>98</v>
      </c>
      <c r="BC99" s="1">
        <v>89</v>
      </c>
      <c r="BD99" s="1">
        <v>106</v>
      </c>
      <c r="BE99" s="1">
        <v>41</v>
      </c>
      <c r="BF99" s="1">
        <v>28.4</v>
      </c>
      <c r="BG99" s="1">
        <v>25.3</v>
      </c>
      <c r="BH99" s="1">
        <v>31.1</v>
      </c>
      <c r="BJ99" s="1">
        <v>4.2</v>
      </c>
      <c r="BK99" s="1">
        <v>2.96</v>
      </c>
      <c r="BL99" s="1">
        <v>2.6</v>
      </c>
      <c r="BM99" s="1">
        <v>3.12</v>
      </c>
      <c r="BN99" s="1">
        <v>7.1</v>
      </c>
      <c r="BO99" s="1">
        <v>7</v>
      </c>
    </row>
    <row r="100" spans="1:67">
      <c r="A100" s="1">
        <v>100</v>
      </c>
      <c r="B100" s="4" t="s">
        <v>436</v>
      </c>
      <c r="C100" s="4" t="s">
        <v>437</v>
      </c>
      <c r="D100" s="4" t="s">
        <v>438</v>
      </c>
      <c r="E100" s="4" t="s">
        <v>273</v>
      </c>
      <c r="F100" s="4" t="s">
        <v>237</v>
      </c>
      <c r="G100" s="1">
        <v>0.08</v>
      </c>
      <c r="H100" s="1">
        <v>23</v>
      </c>
      <c r="I100" s="1" t="s">
        <v>239</v>
      </c>
      <c r="J100" s="1">
        <f t="shared" si="4"/>
        <v>4566.2231747</v>
      </c>
      <c r="K100" s="1">
        <v>70</v>
      </c>
      <c r="L100" s="10">
        <v>1.67</v>
      </c>
      <c r="M100" s="1">
        <f t="shared" si="5"/>
        <v>25.0995015956112</v>
      </c>
      <c r="N100" s="1" t="s">
        <v>214</v>
      </c>
      <c r="O100" s="1" t="s">
        <v>215</v>
      </c>
      <c r="P100" s="1">
        <v>1</v>
      </c>
      <c r="Q100" s="1" t="s">
        <v>93</v>
      </c>
      <c r="R100" s="1">
        <v>310</v>
      </c>
      <c r="S100" s="1">
        <v>10</v>
      </c>
      <c r="T100" s="1">
        <v>4</v>
      </c>
      <c r="U100" s="1">
        <v>300</v>
      </c>
      <c r="V100" s="1">
        <v>120</v>
      </c>
      <c r="AC100" s="1">
        <v>32</v>
      </c>
      <c r="AD100" s="1">
        <v>22</v>
      </c>
      <c r="AE100" s="1">
        <v>15</v>
      </c>
      <c r="AF100" s="1">
        <v>10</v>
      </c>
      <c r="AG100" s="1">
        <v>4</v>
      </c>
      <c r="AH100" s="1">
        <v>4</v>
      </c>
      <c r="AI100" s="1">
        <v>3</v>
      </c>
      <c r="AJ100" s="1">
        <v>2</v>
      </c>
      <c r="AK100" s="1">
        <v>6</v>
      </c>
      <c r="AL100" s="1">
        <v>5</v>
      </c>
      <c r="AM100" s="1">
        <v>4</v>
      </c>
      <c r="AN100" s="1">
        <v>1</v>
      </c>
      <c r="AO100" s="1">
        <v>2</v>
      </c>
      <c r="AP100" s="1">
        <v>1</v>
      </c>
      <c r="AQ100" s="1">
        <v>1</v>
      </c>
      <c r="AR100" s="1">
        <v>1</v>
      </c>
      <c r="AS100" s="1">
        <v>106</v>
      </c>
      <c r="AW100" s="1">
        <v>2</v>
      </c>
      <c r="AX100" s="1">
        <v>20</v>
      </c>
      <c r="AY100" s="1">
        <v>17</v>
      </c>
      <c r="AZ100" s="1">
        <v>8</v>
      </c>
      <c r="BA100" s="1">
        <v>153</v>
      </c>
      <c r="BB100" s="1">
        <v>116</v>
      </c>
      <c r="BC100" s="1">
        <v>113</v>
      </c>
      <c r="BD100" s="1">
        <v>120</v>
      </c>
      <c r="BE100" s="1">
        <v>46.9</v>
      </c>
      <c r="BF100" s="1">
        <v>36.4</v>
      </c>
      <c r="BG100" s="1">
        <v>35.5</v>
      </c>
      <c r="BH100" s="1">
        <v>33.5</v>
      </c>
      <c r="BJ100" s="1">
        <v>6.36</v>
      </c>
      <c r="BK100" s="1">
        <v>4.92</v>
      </c>
      <c r="BL100" s="1">
        <v>4.81</v>
      </c>
      <c r="BM100" s="1">
        <v>4.55</v>
      </c>
      <c r="BN100" s="1">
        <v>10.6</v>
      </c>
      <c r="BO100" s="1">
        <v>9.5</v>
      </c>
    </row>
    <row r="101" spans="1:67">
      <c r="A101" s="1">
        <v>101</v>
      </c>
      <c r="B101" s="4" t="s">
        <v>439</v>
      </c>
      <c r="C101" s="4" t="s">
        <v>440</v>
      </c>
      <c r="D101" s="4" t="s">
        <v>441</v>
      </c>
      <c r="E101" s="4" t="s">
        <v>442</v>
      </c>
      <c r="F101" s="4" t="s">
        <v>428</v>
      </c>
      <c r="G101" s="1">
        <v>0.02</v>
      </c>
      <c r="H101" s="1">
        <v>32</v>
      </c>
      <c r="I101" s="1" t="s">
        <v>239</v>
      </c>
      <c r="J101" s="1">
        <f t="shared" si="4"/>
        <v>4885.3015712</v>
      </c>
      <c r="K101" s="1">
        <v>75</v>
      </c>
      <c r="L101" s="10">
        <v>1.72</v>
      </c>
      <c r="M101" s="1">
        <f t="shared" si="5"/>
        <v>25.3515413737155</v>
      </c>
      <c r="N101" s="1" t="s">
        <v>214</v>
      </c>
      <c r="O101" s="1" t="s">
        <v>215</v>
      </c>
      <c r="P101" s="1">
        <v>1</v>
      </c>
      <c r="Q101" s="1" t="s">
        <v>93</v>
      </c>
      <c r="R101" s="1">
        <v>330</v>
      </c>
      <c r="S101" s="1">
        <v>9</v>
      </c>
      <c r="T101" s="1">
        <v>2.3</v>
      </c>
      <c r="U101" s="1">
        <v>100</v>
      </c>
      <c r="V101" s="1">
        <v>80</v>
      </c>
      <c r="AC101" s="1">
        <v>35</v>
      </c>
      <c r="AD101" s="1">
        <v>27</v>
      </c>
      <c r="AE101" s="1">
        <v>22</v>
      </c>
      <c r="AF101" s="1">
        <v>11</v>
      </c>
      <c r="AG101" s="1">
        <v>5</v>
      </c>
      <c r="AH101" s="1">
        <v>3</v>
      </c>
      <c r="AI101" s="1">
        <v>2</v>
      </c>
      <c r="AJ101" s="1">
        <v>1</v>
      </c>
      <c r="AK101" s="1">
        <v>6</v>
      </c>
      <c r="AL101" s="1">
        <v>5</v>
      </c>
      <c r="AM101" s="1">
        <v>3</v>
      </c>
      <c r="AN101" s="1">
        <v>3</v>
      </c>
      <c r="AO101" s="1">
        <v>2</v>
      </c>
      <c r="AP101" s="1">
        <v>1</v>
      </c>
      <c r="AQ101" s="1">
        <v>1</v>
      </c>
      <c r="AR101" s="1">
        <v>1</v>
      </c>
      <c r="AS101" s="1">
        <v>90</v>
      </c>
      <c r="AW101" s="1">
        <v>1</v>
      </c>
      <c r="AX101" s="1">
        <v>8</v>
      </c>
      <c r="AY101" s="1">
        <v>5</v>
      </c>
      <c r="AZ101" s="1">
        <v>3</v>
      </c>
      <c r="BA101" s="1">
        <v>179</v>
      </c>
      <c r="BB101" s="1">
        <v>150</v>
      </c>
      <c r="BC101" s="1">
        <v>155</v>
      </c>
      <c r="BD101" s="1">
        <v>162</v>
      </c>
      <c r="BE101" s="1">
        <v>51.1</v>
      </c>
      <c r="BF101" s="1">
        <v>42.6</v>
      </c>
      <c r="BG101" s="1">
        <v>43.9</v>
      </c>
      <c r="BH101" s="1">
        <v>45.6</v>
      </c>
      <c r="BJ101" s="1">
        <v>5.68</v>
      </c>
      <c r="BK101" s="1">
        <v>4.73</v>
      </c>
      <c r="BL101" s="1">
        <v>4.98</v>
      </c>
      <c r="BM101" s="1">
        <v>5.19</v>
      </c>
      <c r="BN101" s="1">
        <v>4.3</v>
      </c>
      <c r="BO101" s="1">
        <v>5.8</v>
      </c>
    </row>
    <row r="102" spans="1:67">
      <c r="A102" s="1">
        <v>102</v>
      </c>
      <c r="B102" s="4" t="s">
        <v>443</v>
      </c>
      <c r="C102" s="4" t="s">
        <v>444</v>
      </c>
      <c r="D102" s="4" t="s">
        <v>445</v>
      </c>
      <c r="E102" s="4" t="s">
        <v>111</v>
      </c>
      <c r="F102" s="4" t="s">
        <v>428</v>
      </c>
      <c r="G102" s="1">
        <v>5.01</v>
      </c>
      <c r="H102" s="1">
        <v>46</v>
      </c>
      <c r="I102" s="1" t="s">
        <v>239</v>
      </c>
      <c r="J102" s="1">
        <f t="shared" si="4"/>
        <v>4534.0331747</v>
      </c>
      <c r="K102" s="1">
        <v>69</v>
      </c>
      <c r="L102" s="10">
        <v>1.67</v>
      </c>
      <c r="M102" s="1">
        <f t="shared" si="5"/>
        <v>24.7409372871024</v>
      </c>
      <c r="N102" s="1" t="s">
        <v>74</v>
      </c>
      <c r="O102" s="1" t="s">
        <v>75</v>
      </c>
      <c r="P102" s="1">
        <v>1</v>
      </c>
      <c r="Q102" s="1" t="s">
        <v>76</v>
      </c>
      <c r="R102" s="1">
        <v>180</v>
      </c>
      <c r="S102" s="1">
        <v>8</v>
      </c>
      <c r="T102" s="1">
        <v>1</v>
      </c>
      <c r="U102" s="1">
        <v>20</v>
      </c>
      <c r="V102" s="1">
        <v>10</v>
      </c>
      <c r="AC102" s="1">
        <v>78</v>
      </c>
      <c r="AD102" s="1">
        <v>65</v>
      </c>
      <c r="AE102" s="1">
        <v>47</v>
      </c>
      <c r="AF102" s="1">
        <v>25</v>
      </c>
      <c r="AG102" s="1">
        <v>56</v>
      </c>
      <c r="AH102" s="1">
        <v>48</v>
      </c>
      <c r="AI102" s="1">
        <v>39</v>
      </c>
      <c r="AJ102" s="1">
        <v>18</v>
      </c>
      <c r="AK102" s="1">
        <v>7</v>
      </c>
      <c r="AL102" s="1">
        <v>5</v>
      </c>
      <c r="AM102" s="1">
        <v>5</v>
      </c>
      <c r="AN102" s="1">
        <v>2</v>
      </c>
      <c r="AO102" s="1">
        <v>6</v>
      </c>
      <c r="AP102" s="1">
        <v>5</v>
      </c>
      <c r="AQ102" s="1">
        <v>3</v>
      </c>
      <c r="AR102" s="1">
        <v>1</v>
      </c>
      <c r="AS102" s="1">
        <v>138</v>
      </c>
      <c r="AW102" s="1">
        <v>1</v>
      </c>
      <c r="BA102" s="1">
        <v>130</v>
      </c>
      <c r="BB102" s="1">
        <v>116</v>
      </c>
      <c r="BC102" s="1">
        <v>114</v>
      </c>
      <c r="BE102" s="1">
        <v>36.4</v>
      </c>
      <c r="BF102" s="1">
        <v>32.5</v>
      </c>
      <c r="BG102" s="1">
        <v>32.4</v>
      </c>
      <c r="BJ102" s="1">
        <v>4.06</v>
      </c>
      <c r="BK102" s="1">
        <v>3.59</v>
      </c>
      <c r="BL102" s="1">
        <v>3.51</v>
      </c>
      <c r="BN102" s="1">
        <v>3.5</v>
      </c>
      <c r="BO102" s="1">
        <v>3.5</v>
      </c>
    </row>
    <row r="103" spans="1:69">
      <c r="A103" s="1">
        <v>103</v>
      </c>
      <c r="B103" s="4" t="s">
        <v>446</v>
      </c>
      <c r="C103" s="4" t="s">
        <v>447</v>
      </c>
      <c r="D103" s="4" t="s">
        <v>448</v>
      </c>
      <c r="E103" s="4" t="s">
        <v>449</v>
      </c>
      <c r="F103" s="4" t="s">
        <v>450</v>
      </c>
      <c r="G103" s="1">
        <v>1.25</v>
      </c>
      <c r="H103" s="1">
        <v>21</v>
      </c>
      <c r="I103" s="1" t="s">
        <v>239</v>
      </c>
      <c r="J103" s="1">
        <f t="shared" si="4"/>
        <v>5219.2158791</v>
      </c>
      <c r="K103" s="1">
        <v>78</v>
      </c>
      <c r="L103" s="10">
        <v>1.79</v>
      </c>
      <c r="M103" s="1">
        <f t="shared" si="5"/>
        <v>24.3438094940857</v>
      </c>
      <c r="N103" s="1" t="s">
        <v>74</v>
      </c>
      <c r="O103" s="1" t="s">
        <v>75</v>
      </c>
      <c r="P103" s="1">
        <v>1</v>
      </c>
      <c r="Q103" s="1" t="s">
        <v>76</v>
      </c>
      <c r="R103" s="1">
        <v>280</v>
      </c>
      <c r="S103" s="1">
        <v>3</v>
      </c>
      <c r="T103" s="1">
        <v>1.8</v>
      </c>
      <c r="U103" s="1">
        <v>20</v>
      </c>
      <c r="V103" s="1">
        <v>10</v>
      </c>
      <c r="AC103" s="1">
        <v>40</v>
      </c>
      <c r="AD103" s="1">
        <v>36</v>
      </c>
      <c r="AE103" s="1">
        <v>22</v>
      </c>
      <c r="AF103" s="1">
        <v>16</v>
      </c>
      <c r="AG103" s="1">
        <v>18</v>
      </c>
      <c r="AH103" s="1">
        <v>15</v>
      </c>
      <c r="AI103" s="1">
        <v>10</v>
      </c>
      <c r="AJ103" s="1">
        <v>6</v>
      </c>
      <c r="AK103" s="1">
        <v>5</v>
      </c>
      <c r="AL103" s="1">
        <v>4</v>
      </c>
      <c r="AM103" s="1">
        <v>3</v>
      </c>
      <c r="AN103" s="1">
        <v>1</v>
      </c>
      <c r="AO103" s="1">
        <v>3</v>
      </c>
      <c r="AP103" s="1">
        <v>2</v>
      </c>
      <c r="AQ103" s="1">
        <v>2</v>
      </c>
      <c r="AR103" s="1">
        <v>1</v>
      </c>
      <c r="AS103" s="1">
        <v>103</v>
      </c>
      <c r="AV103" s="1">
        <v>41</v>
      </c>
      <c r="AW103" s="1">
        <v>1</v>
      </c>
      <c r="AX103" s="1">
        <v>1</v>
      </c>
      <c r="BA103" s="1">
        <v>151</v>
      </c>
      <c r="BB103" s="1">
        <v>134</v>
      </c>
      <c r="BC103" s="1">
        <v>139</v>
      </c>
      <c r="BD103" s="1">
        <v>140</v>
      </c>
      <c r="BE103" s="1">
        <v>46.9</v>
      </c>
      <c r="BF103" s="1">
        <v>41.4</v>
      </c>
      <c r="BG103" s="1">
        <v>41.9</v>
      </c>
      <c r="BH103" s="1">
        <v>42.4</v>
      </c>
      <c r="BJ103" s="1">
        <v>5.05</v>
      </c>
      <c r="BK103" s="1">
        <v>4.42</v>
      </c>
      <c r="BL103" s="1">
        <v>4.56</v>
      </c>
      <c r="BM103" s="1">
        <v>4.61</v>
      </c>
      <c r="BN103" s="1">
        <v>9.4</v>
      </c>
      <c r="BO103" s="1">
        <v>13.8</v>
      </c>
      <c r="BQ103" s="1" t="s">
        <v>451</v>
      </c>
    </row>
    <row r="104" spans="1:69">
      <c r="A104" s="1">
        <v>104</v>
      </c>
      <c r="B104" s="4" t="s">
        <v>452</v>
      </c>
      <c r="C104" s="4" t="s">
        <v>453</v>
      </c>
      <c r="D104" s="4" t="s">
        <v>454</v>
      </c>
      <c r="E104" s="4" t="s">
        <v>97</v>
      </c>
      <c r="F104" s="4" t="s">
        <v>354</v>
      </c>
      <c r="G104" s="1">
        <v>4.08</v>
      </c>
      <c r="H104" s="1">
        <v>34</v>
      </c>
      <c r="I104" s="1" t="s">
        <v>239</v>
      </c>
      <c r="J104" s="1">
        <f t="shared" si="4"/>
        <v>5280.7150088</v>
      </c>
      <c r="K104" s="1">
        <v>81</v>
      </c>
      <c r="L104" s="10">
        <v>1.78</v>
      </c>
      <c r="M104" s="1">
        <f t="shared" si="5"/>
        <v>25.5649539199596</v>
      </c>
      <c r="N104" s="1" t="s">
        <v>74</v>
      </c>
      <c r="O104" s="1" t="s">
        <v>75</v>
      </c>
      <c r="P104" s="1">
        <v>1</v>
      </c>
      <c r="Q104" s="1" t="s">
        <v>76</v>
      </c>
      <c r="R104" s="1">
        <v>300</v>
      </c>
      <c r="S104" s="1">
        <v>7</v>
      </c>
      <c r="T104" s="1">
        <v>1.2</v>
      </c>
      <c r="U104" s="1">
        <v>20</v>
      </c>
      <c r="V104" s="1">
        <v>230</v>
      </c>
      <c r="Y104" s="1">
        <v>20</v>
      </c>
      <c r="AC104" s="1">
        <v>49</v>
      </c>
      <c r="AD104" s="1">
        <v>19</v>
      </c>
      <c r="AE104" s="1">
        <v>15</v>
      </c>
      <c r="AF104" s="1">
        <v>10</v>
      </c>
      <c r="AG104" s="1">
        <v>52</v>
      </c>
      <c r="AH104" s="1">
        <v>35</v>
      </c>
      <c r="AI104" s="1">
        <v>15</v>
      </c>
      <c r="AJ104" s="1">
        <v>10</v>
      </c>
      <c r="AK104" s="1">
        <v>6</v>
      </c>
      <c r="AL104" s="1">
        <v>3</v>
      </c>
      <c r="AM104" s="1">
        <v>2</v>
      </c>
      <c r="AN104" s="1">
        <v>1</v>
      </c>
      <c r="AO104" s="1">
        <v>7</v>
      </c>
      <c r="AP104" s="1">
        <v>4</v>
      </c>
      <c r="AQ104" s="1">
        <v>2</v>
      </c>
      <c r="AR104" s="1">
        <v>1</v>
      </c>
      <c r="AS104" s="1">
        <v>101</v>
      </c>
      <c r="AW104" s="1">
        <v>1</v>
      </c>
      <c r="AX104" s="1">
        <v>44</v>
      </c>
      <c r="AZ104" s="1">
        <v>2</v>
      </c>
      <c r="BA104" s="1">
        <v>139</v>
      </c>
      <c r="BB104" s="1">
        <v>133</v>
      </c>
      <c r="BC104" s="1">
        <v>138</v>
      </c>
      <c r="BE104" s="1">
        <v>42.1</v>
      </c>
      <c r="BF104" s="1">
        <v>40.5</v>
      </c>
      <c r="BG104" s="1">
        <v>40.8</v>
      </c>
      <c r="BH104" s="1">
        <v>40.7</v>
      </c>
      <c r="BJ104" s="1">
        <v>4.43</v>
      </c>
      <c r="BK104" s="1">
        <v>4.26</v>
      </c>
      <c r="BL104" s="1">
        <v>4.38</v>
      </c>
      <c r="BM104" s="1">
        <v>4.39</v>
      </c>
      <c r="BN104" s="1">
        <v>9.8</v>
      </c>
      <c r="BQ104" s="1" t="s">
        <v>455</v>
      </c>
    </row>
    <row r="105" spans="1:69">
      <c r="A105" s="1">
        <v>105</v>
      </c>
      <c r="B105" s="4" t="s">
        <v>456</v>
      </c>
      <c r="C105" s="4" t="s">
        <v>457</v>
      </c>
      <c r="D105" s="4" t="s">
        <v>458</v>
      </c>
      <c r="E105" s="4" t="s">
        <v>273</v>
      </c>
      <c r="F105" s="4" t="s">
        <v>428</v>
      </c>
      <c r="G105" s="1">
        <v>0.5</v>
      </c>
      <c r="H105" s="1">
        <v>27</v>
      </c>
      <c r="I105" s="1" t="s">
        <v>239</v>
      </c>
      <c r="J105" s="1">
        <f t="shared" si="4"/>
        <v>5213.8459877</v>
      </c>
      <c r="K105" s="1">
        <v>80</v>
      </c>
      <c r="L105" s="10">
        <v>1.77</v>
      </c>
      <c r="M105" s="1">
        <f t="shared" si="5"/>
        <v>25.5354463915222</v>
      </c>
      <c r="N105" s="1" t="s">
        <v>214</v>
      </c>
      <c r="O105" s="1" t="s">
        <v>215</v>
      </c>
      <c r="P105" s="1">
        <v>1</v>
      </c>
      <c r="Q105" s="1" t="s">
        <v>93</v>
      </c>
      <c r="R105" s="1">
        <v>420</v>
      </c>
      <c r="S105" s="1">
        <v>6</v>
      </c>
      <c r="T105" s="1">
        <v>3.4</v>
      </c>
      <c r="U105" s="1">
        <v>200</v>
      </c>
      <c r="V105" s="1">
        <v>100</v>
      </c>
      <c r="AC105" s="1">
        <v>55</v>
      </c>
      <c r="AD105" s="1">
        <v>50</v>
      </c>
      <c r="AE105" s="1">
        <v>38</v>
      </c>
      <c r="AF105" s="1">
        <v>20</v>
      </c>
      <c r="AG105" s="1">
        <v>11</v>
      </c>
      <c r="AH105" s="1">
        <v>10</v>
      </c>
      <c r="AI105" s="1">
        <v>13</v>
      </c>
      <c r="AJ105" s="1">
        <v>8</v>
      </c>
      <c r="AK105" s="1">
        <v>6</v>
      </c>
      <c r="AL105" s="1">
        <v>5</v>
      </c>
      <c r="AM105" s="1">
        <v>6</v>
      </c>
      <c r="AN105" s="1">
        <v>3</v>
      </c>
      <c r="AO105" s="1">
        <v>2</v>
      </c>
      <c r="AP105" s="1">
        <v>2</v>
      </c>
      <c r="AQ105" s="1">
        <v>2</v>
      </c>
      <c r="AR105" s="1">
        <v>1</v>
      </c>
      <c r="AS105" s="1">
        <v>141</v>
      </c>
      <c r="AW105" s="1">
        <v>1</v>
      </c>
      <c r="AY105" s="1">
        <v>52</v>
      </c>
      <c r="AZ105" s="1">
        <v>25</v>
      </c>
      <c r="BA105" s="1">
        <v>143</v>
      </c>
      <c r="BB105" s="1">
        <v>125</v>
      </c>
      <c r="BC105" s="1">
        <v>129</v>
      </c>
      <c r="BD105" s="1">
        <v>131</v>
      </c>
      <c r="BE105" s="1">
        <v>42</v>
      </c>
      <c r="BF105" s="1">
        <v>36.6</v>
      </c>
      <c r="BG105" s="1">
        <v>35.7</v>
      </c>
      <c r="BH105" s="1">
        <v>38.6</v>
      </c>
      <c r="BJ105" s="1">
        <v>4.4</v>
      </c>
      <c r="BK105" s="1">
        <v>3.85</v>
      </c>
      <c r="BL105" s="1">
        <v>3.74</v>
      </c>
      <c r="BM105" s="1">
        <v>4.07</v>
      </c>
      <c r="BN105" s="1">
        <v>11.3</v>
      </c>
      <c r="BO105" s="1">
        <v>11.5</v>
      </c>
      <c r="BQ105" s="1" t="s">
        <v>455</v>
      </c>
    </row>
    <row r="106" spans="1:67">
      <c r="A106" s="1">
        <v>106</v>
      </c>
      <c r="B106" s="4" t="s">
        <v>459</v>
      </c>
      <c r="C106" s="4" t="s">
        <v>460</v>
      </c>
      <c r="D106" s="4" t="s">
        <v>445</v>
      </c>
      <c r="E106" s="4" t="s">
        <v>461</v>
      </c>
      <c r="F106" s="4" t="s">
        <v>428</v>
      </c>
      <c r="G106" s="1">
        <v>0.08</v>
      </c>
      <c r="H106" s="1">
        <v>20</v>
      </c>
      <c r="I106" s="1" t="s">
        <v>239</v>
      </c>
      <c r="J106" s="1">
        <f t="shared" si="4"/>
        <v>4950.2443673</v>
      </c>
      <c r="K106" s="1">
        <v>76</v>
      </c>
      <c r="L106" s="10">
        <v>1.73</v>
      </c>
      <c r="M106" s="1">
        <f t="shared" si="5"/>
        <v>25.3934311203181</v>
      </c>
      <c r="N106" s="1" t="s">
        <v>214</v>
      </c>
      <c r="O106" s="1" t="s">
        <v>215</v>
      </c>
      <c r="P106" s="1">
        <v>1</v>
      </c>
      <c r="Q106" s="1" t="s">
        <v>93</v>
      </c>
      <c r="R106" s="1">
        <v>300</v>
      </c>
      <c r="S106" s="1">
        <v>8</v>
      </c>
      <c r="T106" s="1">
        <v>3</v>
      </c>
      <c r="U106" s="1">
        <v>200</v>
      </c>
      <c r="V106" s="1">
        <v>70</v>
      </c>
      <c r="AC106" s="1">
        <v>70</v>
      </c>
      <c r="AD106" s="1">
        <v>38</v>
      </c>
      <c r="AE106" s="1">
        <v>48</v>
      </c>
      <c r="AF106" s="1">
        <v>18</v>
      </c>
      <c r="AG106" s="1">
        <v>10</v>
      </c>
      <c r="AH106" s="1">
        <v>9</v>
      </c>
      <c r="AI106" s="1">
        <v>8</v>
      </c>
      <c r="AJ106" s="1">
        <v>9</v>
      </c>
      <c r="AK106" s="1">
        <v>7</v>
      </c>
      <c r="AL106" s="1">
        <v>5</v>
      </c>
      <c r="AM106" s="1">
        <v>5</v>
      </c>
      <c r="AN106" s="1">
        <v>4</v>
      </c>
      <c r="AO106" s="1">
        <v>2</v>
      </c>
      <c r="AP106" s="1">
        <v>2</v>
      </c>
      <c r="AQ106" s="1">
        <v>2</v>
      </c>
      <c r="AR106" s="1">
        <v>1</v>
      </c>
      <c r="AS106" s="1">
        <v>212</v>
      </c>
      <c r="AV106" s="1">
        <v>74</v>
      </c>
      <c r="AW106" s="1">
        <v>1</v>
      </c>
      <c r="AZ106" s="1">
        <v>5</v>
      </c>
      <c r="BA106" s="1">
        <v>156</v>
      </c>
      <c r="BB106" s="1">
        <v>127</v>
      </c>
      <c r="BC106" s="1">
        <v>114</v>
      </c>
      <c r="BE106" s="1">
        <v>47</v>
      </c>
      <c r="BF106" s="1">
        <v>37.8</v>
      </c>
      <c r="BG106" s="1">
        <v>34</v>
      </c>
      <c r="BH106" s="1">
        <v>39.9</v>
      </c>
      <c r="BJ106" s="1">
        <v>5.11</v>
      </c>
      <c r="BK106" s="1">
        <v>4.14</v>
      </c>
      <c r="BL106" s="1">
        <v>3.77</v>
      </c>
      <c r="BM106" s="1">
        <v>4.39</v>
      </c>
      <c r="BN106" s="1">
        <v>5</v>
      </c>
      <c r="BO106" s="1">
        <v>10.8</v>
      </c>
    </row>
    <row r="107" spans="2:13">
      <c r="B107" s="4"/>
      <c r="C107" s="4"/>
      <c r="D107" s="4"/>
      <c r="E107" s="4"/>
      <c r="F107" s="4"/>
      <c r="M107" s="11">
        <f>AVERAGEA(M2:M106)</f>
        <v>23.9355042216197</v>
      </c>
    </row>
    <row r="108" spans="2:13">
      <c r="B108" s="4"/>
      <c r="C108" s="4"/>
      <c r="D108" s="4"/>
      <c r="E108" s="4"/>
      <c r="F108" s="4"/>
      <c r="G108" s="1">
        <f>AVERAGE(G2:G106)</f>
        <v>4.03061904761905</v>
      </c>
      <c r="M108" s="11">
        <f>_xlfn.STDEV.S(M2:M106)</f>
        <v>2.23053844124521</v>
      </c>
    </row>
    <row r="109" spans="2:17">
      <c r="B109" s="4"/>
      <c r="C109" s="4"/>
      <c r="D109" s="4"/>
      <c r="E109" s="4"/>
      <c r="F109" s="4"/>
      <c r="G109" s="1">
        <f>_xlfn.STDEV.S(G2:G106)</f>
        <v>5.65762120843162</v>
      </c>
      <c r="J109" s="1">
        <f>AVERAGE(J2:J106)</f>
        <v>4430.45412893348</v>
      </c>
      <c r="O109" s="1">
        <f>COUNTIF(O2:O106,"UBE-PLIF+discectomy")</f>
        <v>10</v>
      </c>
      <c r="P109" s="1">
        <f>COUNTIF(P2:P104,"1")</f>
        <v>79</v>
      </c>
      <c r="Q109" s="1">
        <f>COUNTIF(Q5:Q99,"L5/S1")</f>
        <v>28</v>
      </c>
    </row>
    <row r="110" spans="2:16">
      <c r="B110" s="4"/>
      <c r="C110" s="4"/>
      <c r="D110" s="4"/>
      <c r="E110" s="4"/>
      <c r="F110" s="4"/>
      <c r="J110" s="1">
        <f>_xlfn.STDEV.S(J2:J106)</f>
        <v>685.555579316777</v>
      </c>
      <c r="O110" s="1">
        <f>COUNTIF(O3:O105,"percutaneous lumbar discectomy+laminectomy+syndesmectomy+Annulus fibrosus suture")</f>
        <v>10</v>
      </c>
      <c r="P110" s="1">
        <f>COUNTIF(P3:P105,"2")</f>
        <v>22</v>
      </c>
    </row>
    <row r="111" spans="2:16">
      <c r="B111" s="4"/>
      <c r="C111" s="4"/>
      <c r="D111" s="4"/>
      <c r="E111" s="4"/>
      <c r="F111" s="4"/>
      <c r="O111" s="1">
        <f>COUNTIF(O4:O106,"laminectomy+syndesmectomy")</f>
        <v>14</v>
      </c>
      <c r="P111" s="1">
        <f>COUNTIF(P4:P106,"3")</f>
        <v>2</v>
      </c>
    </row>
    <row r="112" spans="2:6">
      <c r="B112" s="4"/>
      <c r="C112" s="4"/>
      <c r="D112" s="4"/>
      <c r="E112" s="4"/>
      <c r="F112" s="4"/>
    </row>
    <row r="113" spans="2:19">
      <c r="B113" s="4"/>
      <c r="C113" s="4"/>
      <c r="D113" s="4"/>
      <c r="E113" s="4"/>
      <c r="F113" s="4"/>
      <c r="R113" s="1">
        <v>330</v>
      </c>
      <c r="S113" s="1">
        <v>210</v>
      </c>
    </row>
    <row r="114" spans="2:22">
      <c r="B114" s="4"/>
      <c r="C114" s="4"/>
      <c r="D114" s="4"/>
      <c r="E114" s="4"/>
      <c r="F114" s="4"/>
      <c r="R114" s="1">
        <v>283</v>
      </c>
      <c r="S114" s="1">
        <v>115</v>
      </c>
      <c r="T114" s="1">
        <f>_xlfn.STDEV.S(S28:S63)</f>
        <v>0.690589810027838</v>
      </c>
      <c r="U114" s="1">
        <f>AVERAGE(T58:T96)</f>
        <v>1.84210526315789</v>
      </c>
      <c r="V114" s="1">
        <f>AVERAGE(T36:T106)</f>
        <v>1.82714285714286</v>
      </c>
    </row>
    <row r="115" spans="2:22">
      <c r="B115" s="4"/>
      <c r="C115" s="4"/>
      <c r="D115" s="4"/>
      <c r="E115" s="4"/>
      <c r="F115" s="4"/>
      <c r="R115" s="1">
        <v>291</v>
      </c>
      <c r="S115" s="1">
        <v>189</v>
      </c>
      <c r="U115" s="1">
        <f>_xlfn.STDEV.S(T58:T96)</f>
        <v>1.97971217931914</v>
      </c>
      <c r="V115" s="1">
        <f>_xlfn.STDEV.S(T36:T106)</f>
        <v>1.55441600279039</v>
      </c>
    </row>
    <row r="116" spans="2:19">
      <c r="B116" s="4"/>
      <c r="C116" s="4"/>
      <c r="D116" s="4"/>
      <c r="E116" s="4"/>
      <c r="F116" s="4"/>
      <c r="R116" s="1">
        <v>305</v>
      </c>
      <c r="S116" s="1">
        <f>AVERAGE(S113:S115)</f>
        <v>171.333333333333</v>
      </c>
    </row>
    <row r="117" spans="2:19">
      <c r="B117" s="4"/>
      <c r="C117" s="4"/>
      <c r="D117" s="4"/>
      <c r="E117" s="4"/>
      <c r="F117" s="4"/>
      <c r="R117" s="1">
        <v>249</v>
      </c>
      <c r="S117" s="1">
        <f>_xlfn.STDEV.S(S113:S115)</f>
        <v>49.9032397077919</v>
      </c>
    </row>
    <row r="118" spans="2:18">
      <c r="B118" s="4"/>
      <c r="C118" s="4"/>
      <c r="D118" s="4"/>
      <c r="E118" s="4"/>
      <c r="F118" s="4"/>
      <c r="R118" s="1">
        <v>310</v>
      </c>
    </row>
    <row r="119" spans="2:18">
      <c r="B119" s="4"/>
      <c r="C119" s="4"/>
      <c r="D119" s="4"/>
      <c r="E119" s="4"/>
      <c r="F119" s="4"/>
      <c r="R119" s="1">
        <v>330</v>
      </c>
    </row>
    <row r="120" spans="2:18">
      <c r="B120" s="4"/>
      <c r="C120" s="4"/>
      <c r="D120" s="4"/>
      <c r="E120" s="4"/>
      <c r="F120" s="4"/>
      <c r="R120" s="1">
        <v>420</v>
      </c>
    </row>
    <row r="121" spans="2:18">
      <c r="B121" s="4"/>
      <c r="C121" s="4"/>
      <c r="D121" s="4"/>
      <c r="E121" s="4"/>
      <c r="F121" s="4"/>
      <c r="R121" s="1">
        <v>300</v>
      </c>
    </row>
    <row r="122" spans="2:18">
      <c r="B122" s="4"/>
      <c r="C122" s="4"/>
      <c r="D122" s="4"/>
      <c r="E122" s="4"/>
      <c r="F122" s="4"/>
      <c r="R122" s="1">
        <f>AVERAGE(R113:R121)</f>
        <v>313.111111111111</v>
      </c>
    </row>
    <row r="123" spans="2:18">
      <c r="B123" s="4"/>
      <c r="C123" s="4"/>
      <c r="D123" s="4"/>
      <c r="E123" s="4"/>
      <c r="F123" s="4"/>
      <c r="R123" s="1">
        <f>_xlfn.STDEV.S(R113:R121)</f>
        <v>47.1021348891015</v>
      </c>
    </row>
    <row r="124" spans="2:6">
      <c r="B124" s="4"/>
      <c r="C124" s="4"/>
      <c r="D124" s="4"/>
      <c r="E124" s="4"/>
      <c r="F124" s="4"/>
    </row>
    <row r="125" spans="2:6">
      <c r="B125" s="4"/>
      <c r="C125" s="4"/>
      <c r="D125" s="4"/>
      <c r="E125" s="4"/>
      <c r="F125" s="4"/>
    </row>
    <row r="126" spans="2:6">
      <c r="B126" s="4"/>
      <c r="C126" s="4"/>
      <c r="D126" s="4"/>
      <c r="E126" s="4"/>
      <c r="F126" s="4"/>
    </row>
    <row r="127" spans="2:6">
      <c r="B127" s="4"/>
      <c r="C127" s="4"/>
      <c r="D127" s="4"/>
      <c r="E127" s="4"/>
      <c r="F127" s="4"/>
    </row>
    <row r="128" spans="2:6">
      <c r="B128" s="4"/>
      <c r="C128" s="4"/>
      <c r="D128" s="4"/>
      <c r="E128" s="4"/>
      <c r="F128" s="4"/>
    </row>
    <row r="129" spans="2:6">
      <c r="B129" s="4"/>
      <c r="C129" s="4"/>
      <c r="D129" s="4"/>
      <c r="E129" s="4"/>
      <c r="F129" s="4"/>
    </row>
    <row r="130" spans="2:6">
      <c r="B130" s="4"/>
      <c r="C130" s="4"/>
      <c r="D130" s="4"/>
      <c r="E130" s="4"/>
      <c r="F130" s="4"/>
    </row>
    <row r="131" spans="2:6">
      <c r="B131" s="4"/>
      <c r="C131" s="4"/>
      <c r="D131" s="4"/>
      <c r="E131" s="4"/>
      <c r="F131" s="4"/>
    </row>
    <row r="132" spans="2:6">
      <c r="B132" s="4"/>
      <c r="C132" s="4"/>
      <c r="D132" s="4"/>
      <c r="E132" s="4"/>
      <c r="F132" s="4"/>
    </row>
    <row r="133" spans="2:6">
      <c r="B133" s="4"/>
      <c r="C133" s="4"/>
      <c r="D133" s="4"/>
      <c r="E133" s="4"/>
      <c r="F133" s="4"/>
    </row>
    <row r="134" spans="2:6">
      <c r="B134" s="4"/>
      <c r="C134" s="4"/>
      <c r="D134" s="4"/>
      <c r="E134" s="4"/>
      <c r="F134" s="4"/>
    </row>
    <row r="135" spans="2:6">
      <c r="B135" s="4"/>
      <c r="C135" s="4"/>
      <c r="D135" s="4"/>
      <c r="E135" s="4"/>
      <c r="F135" s="4"/>
    </row>
    <row r="136" spans="2:6">
      <c r="B136" s="4"/>
      <c r="C136" s="4"/>
      <c r="D136" s="4"/>
      <c r="E136" s="4"/>
      <c r="F136" s="4"/>
    </row>
    <row r="137" spans="2:6">
      <c r="B137" s="4"/>
      <c r="C137" s="4"/>
      <c r="D137" s="4"/>
      <c r="E137" s="4"/>
      <c r="F137" s="4"/>
    </row>
    <row r="138" spans="2:6">
      <c r="B138" s="4"/>
      <c r="C138" s="4"/>
      <c r="D138" s="4"/>
      <c r="E138" s="4"/>
      <c r="F138" s="4"/>
    </row>
    <row r="139" spans="2:6">
      <c r="B139" s="4"/>
      <c r="C139" s="4"/>
      <c r="D139" s="4"/>
      <c r="E139" s="4"/>
      <c r="F139" s="4"/>
    </row>
    <row r="140" spans="2:6">
      <c r="B140" s="4"/>
      <c r="C140" s="4"/>
      <c r="D140" s="4"/>
      <c r="E140" s="4"/>
      <c r="F140" s="4"/>
    </row>
    <row r="141" spans="2:6">
      <c r="B141" s="4"/>
      <c r="C141" s="4"/>
      <c r="D141" s="4"/>
      <c r="E141" s="4"/>
      <c r="F141" s="4"/>
    </row>
    <row r="142" spans="2:6">
      <c r="B142" s="4"/>
      <c r="C142" s="4"/>
      <c r="D142" s="4"/>
      <c r="E142" s="4"/>
      <c r="F142" s="4"/>
    </row>
    <row r="143" spans="2:6">
      <c r="B143" s="4"/>
      <c r="C143" s="4"/>
      <c r="D143" s="4"/>
      <c r="E143" s="4"/>
      <c r="F143" s="4"/>
    </row>
    <row r="144" spans="2:6">
      <c r="B144" s="4"/>
      <c r="C144" s="4"/>
      <c r="D144" s="4"/>
      <c r="E144" s="4"/>
      <c r="F144" s="4"/>
    </row>
    <row r="145" spans="2:6">
      <c r="B145" s="4"/>
      <c r="C145" s="4"/>
      <c r="D145" s="4"/>
      <c r="E145" s="4"/>
      <c r="F145" s="4"/>
    </row>
    <row r="146" spans="2:6">
      <c r="B146" s="4"/>
      <c r="C146" s="4"/>
      <c r="D146" s="4"/>
      <c r="E146" s="4"/>
      <c r="F146" s="4"/>
    </row>
    <row r="147" spans="2:6">
      <c r="B147" s="4"/>
      <c r="C147" s="4"/>
      <c r="D147" s="4"/>
      <c r="E147" s="4"/>
      <c r="F147" s="4"/>
    </row>
    <row r="148" spans="2:6">
      <c r="B148" s="4"/>
      <c r="C148" s="4"/>
      <c r="D148" s="4"/>
      <c r="E148" s="4"/>
      <c r="F148" s="4"/>
    </row>
    <row r="149" spans="2:6">
      <c r="B149" s="4"/>
      <c r="C149" s="4"/>
      <c r="D149" s="4"/>
      <c r="E149" s="4"/>
      <c r="F149" s="4"/>
    </row>
    <row r="150" spans="2:6">
      <c r="B150" s="4"/>
      <c r="C150" s="4"/>
      <c r="D150" s="4"/>
      <c r="E150" s="4"/>
      <c r="F150" s="4"/>
    </row>
    <row r="151" spans="2:6">
      <c r="B151" s="4"/>
      <c r="C151" s="4"/>
      <c r="D151" s="4"/>
      <c r="E151" s="4"/>
      <c r="F151" s="4"/>
    </row>
    <row r="152" spans="2:6">
      <c r="B152" s="4"/>
      <c r="C152" s="4"/>
      <c r="D152" s="4"/>
      <c r="E152" s="4"/>
      <c r="F152" s="4"/>
    </row>
    <row r="153" spans="2:6">
      <c r="B153" s="4"/>
      <c r="C153" s="4"/>
      <c r="D153" s="4"/>
      <c r="E153" s="4"/>
      <c r="F153" s="4"/>
    </row>
    <row r="154" spans="2:6">
      <c r="B154" s="4"/>
      <c r="C154" s="4"/>
      <c r="D154" s="4"/>
      <c r="E154" s="4"/>
      <c r="F154" s="4"/>
    </row>
    <row r="155" spans="2:6">
      <c r="B155" s="4"/>
      <c r="C155" s="4"/>
      <c r="D155" s="4"/>
      <c r="E155" s="4"/>
      <c r="F155" s="4"/>
    </row>
    <row r="156" spans="2:6">
      <c r="B156" s="4"/>
      <c r="C156" s="4"/>
      <c r="D156" s="4"/>
      <c r="E156" s="4"/>
      <c r="F156" s="4"/>
    </row>
    <row r="157" spans="2:6">
      <c r="B157" s="4"/>
      <c r="C157" s="4"/>
      <c r="D157" s="4"/>
      <c r="E157" s="4"/>
      <c r="F157" s="4"/>
    </row>
    <row r="158" spans="2:6">
      <c r="B158" s="4"/>
      <c r="C158" s="4"/>
      <c r="D158" s="4"/>
      <c r="E158" s="4"/>
      <c r="F158" s="4"/>
    </row>
    <row r="159" spans="2:6">
      <c r="B159" s="4"/>
      <c r="C159" s="4"/>
      <c r="D159" s="4"/>
      <c r="E159" s="4"/>
      <c r="F159" s="4"/>
    </row>
    <row r="160" spans="2:6">
      <c r="B160" s="4"/>
      <c r="C160" s="4"/>
      <c r="D160" s="4"/>
      <c r="E160" s="4"/>
      <c r="F160" s="4"/>
    </row>
    <row r="161" spans="2:6">
      <c r="B161" s="4"/>
      <c r="C161" s="4"/>
      <c r="D161" s="4"/>
      <c r="E161" s="4"/>
      <c r="F161" s="4"/>
    </row>
    <row r="162" spans="2:6">
      <c r="B162" s="4"/>
      <c r="C162" s="4"/>
      <c r="D162" s="4"/>
      <c r="E162" s="4"/>
      <c r="F162" s="4"/>
    </row>
    <row r="163" spans="2:6">
      <c r="B163" s="4"/>
      <c r="C163" s="4"/>
      <c r="D163" s="4"/>
      <c r="E163" s="4"/>
      <c r="F163" s="4"/>
    </row>
    <row r="164" spans="2:6">
      <c r="B164" s="4"/>
      <c r="C164" s="4"/>
      <c r="D164" s="4"/>
      <c r="E164" s="4"/>
      <c r="F164" s="4"/>
    </row>
    <row r="165" spans="2:6">
      <c r="B165" s="4"/>
      <c r="C165" s="4"/>
      <c r="D165" s="4"/>
      <c r="E165" s="4"/>
      <c r="F165" s="4"/>
    </row>
    <row r="166" spans="2:6">
      <c r="B166" s="4"/>
      <c r="C166" s="4"/>
      <c r="D166" s="4"/>
      <c r="E166" s="4"/>
      <c r="F166" s="4"/>
    </row>
    <row r="167" spans="2:6">
      <c r="B167" s="4"/>
      <c r="C167" s="4"/>
      <c r="D167" s="4"/>
      <c r="E167" s="4"/>
      <c r="F167" s="4"/>
    </row>
    <row r="168" spans="2:6">
      <c r="B168" s="4"/>
      <c r="C168" s="4"/>
      <c r="D168" s="4"/>
      <c r="E168" s="4"/>
      <c r="F168" s="4"/>
    </row>
    <row r="169" spans="2:6">
      <c r="B169" s="4"/>
      <c r="C169" s="4"/>
      <c r="D169" s="4"/>
      <c r="E169" s="4"/>
      <c r="F169" s="4"/>
    </row>
    <row r="170" spans="2:6">
      <c r="B170" s="4"/>
      <c r="C170" s="4"/>
      <c r="D170" s="4"/>
      <c r="E170" s="4"/>
      <c r="F170" s="4"/>
    </row>
    <row r="171" spans="2:6">
      <c r="B171" s="4"/>
      <c r="C171" s="4"/>
      <c r="D171" s="4"/>
      <c r="E171" s="4"/>
      <c r="F171" s="4"/>
    </row>
    <row r="172" spans="2:6">
      <c r="B172" s="4"/>
      <c r="C172" s="4"/>
      <c r="D172" s="4"/>
      <c r="E172" s="4"/>
      <c r="F172" s="4"/>
    </row>
    <row r="173" spans="2:6">
      <c r="B173" s="4"/>
      <c r="C173" s="4"/>
      <c r="D173" s="4"/>
      <c r="E173" s="4"/>
      <c r="F173" s="4"/>
    </row>
    <row r="174" spans="2:6">
      <c r="B174" s="4"/>
      <c r="C174" s="4"/>
      <c r="D174" s="4"/>
      <c r="E174" s="4"/>
      <c r="F174" s="4"/>
    </row>
    <row r="175" spans="2:6">
      <c r="B175" s="4"/>
      <c r="C175" s="4"/>
      <c r="D175" s="4"/>
      <c r="E175" s="4"/>
      <c r="F175" s="4"/>
    </row>
    <row r="176" spans="2:6">
      <c r="B176" s="4"/>
      <c r="C176" s="4"/>
      <c r="D176" s="4"/>
      <c r="E176" s="4"/>
      <c r="F176" s="4"/>
    </row>
    <row r="177" spans="2:6">
      <c r="B177" s="4"/>
      <c r="C177" s="4"/>
      <c r="D177" s="4"/>
      <c r="E177" s="4"/>
      <c r="F177" s="4"/>
    </row>
    <row r="178" spans="2:6">
      <c r="B178" s="4"/>
      <c r="C178" s="4"/>
      <c r="D178" s="4"/>
      <c r="E178" s="4"/>
      <c r="F178" s="4"/>
    </row>
    <row r="179" spans="2:6">
      <c r="B179" s="4"/>
      <c r="C179" s="4"/>
      <c r="D179" s="4"/>
      <c r="E179" s="4"/>
      <c r="F179" s="4"/>
    </row>
    <row r="180" spans="2:6">
      <c r="B180" s="4"/>
      <c r="C180" s="4"/>
      <c r="D180" s="4"/>
      <c r="E180" s="4"/>
      <c r="F180" s="4"/>
    </row>
    <row r="181" spans="2:6">
      <c r="B181" s="4"/>
      <c r="C181" s="4"/>
      <c r="D181" s="4"/>
      <c r="E181" s="4"/>
      <c r="F181" s="4"/>
    </row>
    <row r="182" spans="2:6">
      <c r="B182" s="4"/>
      <c r="C182" s="4"/>
      <c r="D182" s="4"/>
      <c r="E182" s="4"/>
      <c r="F182" s="4"/>
    </row>
    <row r="183" spans="2:6">
      <c r="B183" s="4"/>
      <c r="C183" s="4"/>
      <c r="D183" s="4"/>
      <c r="E183" s="4"/>
      <c r="F183" s="4"/>
    </row>
    <row r="184" spans="2:6">
      <c r="B184" s="4"/>
      <c r="C184" s="4"/>
      <c r="D184" s="4"/>
      <c r="E184" s="4"/>
      <c r="F184" s="4"/>
    </row>
    <row r="185" spans="2:6">
      <c r="B185" s="4"/>
      <c r="C185" s="4"/>
      <c r="D185" s="4"/>
      <c r="E185" s="4"/>
      <c r="F185" s="4"/>
    </row>
    <row r="186" spans="2:6">
      <c r="B186" s="4"/>
      <c r="C186" s="4"/>
      <c r="D186" s="4"/>
      <c r="E186" s="4"/>
      <c r="F186" s="4"/>
    </row>
    <row r="187" spans="2:6">
      <c r="B187" s="4"/>
      <c r="C187" s="4"/>
      <c r="D187" s="4"/>
      <c r="E187" s="4"/>
      <c r="F187" s="4"/>
    </row>
    <row r="188" spans="2:6">
      <c r="B188" s="4"/>
      <c r="C188" s="4"/>
      <c r="D188" s="4"/>
      <c r="E188" s="4"/>
      <c r="F188" s="4"/>
    </row>
    <row r="189" spans="2:6">
      <c r="B189" s="4"/>
      <c r="C189" s="4"/>
      <c r="D189" s="4"/>
      <c r="E189" s="4"/>
      <c r="F189" s="4"/>
    </row>
    <row r="190" spans="2:6">
      <c r="B190" s="4"/>
      <c r="C190" s="4"/>
      <c r="D190" s="4"/>
      <c r="E190" s="4"/>
      <c r="F190" s="4"/>
    </row>
    <row r="191" spans="2:6">
      <c r="B191" s="4"/>
      <c r="C191" s="4"/>
      <c r="D191" s="4"/>
      <c r="E191" s="4"/>
      <c r="F191" s="4"/>
    </row>
    <row r="192" spans="2:6">
      <c r="B192" s="4"/>
      <c r="C192" s="4"/>
      <c r="D192" s="4"/>
      <c r="E192" s="4"/>
      <c r="F192" s="4"/>
    </row>
    <row r="193" spans="2:6">
      <c r="B193" s="4"/>
      <c r="C193" s="4"/>
      <c r="D193" s="4"/>
      <c r="E193" s="4"/>
      <c r="F193" s="4"/>
    </row>
    <row r="194" spans="2:6">
      <c r="B194" s="4"/>
      <c r="C194" s="4"/>
      <c r="D194" s="4"/>
      <c r="E194" s="4"/>
      <c r="F194" s="4"/>
    </row>
    <row r="195" spans="2:6">
      <c r="B195" s="4"/>
      <c r="C195" s="4"/>
      <c r="D195" s="4"/>
      <c r="E195" s="4"/>
      <c r="F195" s="4"/>
    </row>
    <row r="196" spans="2:6">
      <c r="B196" s="4"/>
      <c r="C196" s="4"/>
      <c r="D196" s="4"/>
      <c r="E196" s="4"/>
      <c r="F196" s="4"/>
    </row>
    <row r="197" spans="2:6">
      <c r="B197" s="4"/>
      <c r="C197" s="4"/>
      <c r="D197" s="4"/>
      <c r="E197" s="4"/>
      <c r="F197" s="4"/>
    </row>
    <row r="198" spans="2:6">
      <c r="B198" s="4"/>
      <c r="C198" s="4"/>
      <c r="D198" s="4"/>
      <c r="E198" s="4"/>
      <c r="F198" s="4"/>
    </row>
    <row r="199" spans="2:6">
      <c r="B199" s="4"/>
      <c r="C199" s="4"/>
      <c r="D199" s="4"/>
      <c r="E199" s="4"/>
      <c r="F199" s="4"/>
    </row>
    <row r="200" spans="2:6">
      <c r="B200" s="4"/>
      <c r="C200" s="4"/>
      <c r="D200" s="4"/>
      <c r="E200" s="4"/>
      <c r="F200" s="4"/>
    </row>
    <row r="201" spans="2:6">
      <c r="B201" s="4"/>
      <c r="C201" s="4"/>
      <c r="D201" s="4"/>
      <c r="E201" s="4"/>
      <c r="F201" s="4"/>
    </row>
    <row r="202" spans="2:6">
      <c r="B202" s="4"/>
      <c r="C202" s="4"/>
      <c r="D202" s="4"/>
      <c r="E202" s="4"/>
      <c r="F202" s="4"/>
    </row>
    <row r="203" spans="2:6">
      <c r="B203" s="4"/>
      <c r="C203" s="4"/>
      <c r="D203" s="4"/>
      <c r="E203" s="4"/>
      <c r="F203" s="4"/>
    </row>
    <row r="204" spans="2:6">
      <c r="B204" s="4"/>
      <c r="C204" s="4"/>
      <c r="D204" s="4"/>
      <c r="E204" s="4"/>
      <c r="F204" s="4"/>
    </row>
    <row r="205" spans="2:6">
      <c r="B205" s="4"/>
      <c r="C205" s="4"/>
      <c r="D205" s="4"/>
      <c r="E205" s="4"/>
      <c r="F205" s="4"/>
    </row>
    <row r="206" spans="2:6">
      <c r="B206" s="4"/>
      <c r="C206" s="4"/>
      <c r="D206" s="4"/>
      <c r="E206" s="4"/>
      <c r="F206" s="4"/>
    </row>
    <row r="207" spans="2:6">
      <c r="B207" s="4"/>
      <c r="C207" s="4"/>
      <c r="D207" s="4"/>
      <c r="E207" s="4"/>
      <c r="F207" s="4"/>
    </row>
    <row r="208" spans="2:6">
      <c r="B208" s="4"/>
      <c r="C208" s="4"/>
      <c r="D208" s="4"/>
      <c r="E208" s="4"/>
      <c r="F208" s="4"/>
    </row>
    <row r="209" spans="2:6">
      <c r="B209" s="4"/>
      <c r="C209" s="4"/>
      <c r="D209" s="4"/>
      <c r="E209" s="4"/>
      <c r="F209" s="4"/>
    </row>
    <row r="210" spans="2:6">
      <c r="B210" s="4"/>
      <c r="C210" s="4"/>
      <c r="D210" s="4"/>
      <c r="E210" s="4"/>
      <c r="F210" s="4"/>
    </row>
    <row r="211" spans="2:6">
      <c r="B211" s="4"/>
      <c r="C211" s="4"/>
      <c r="D211" s="4"/>
      <c r="E211" s="4"/>
      <c r="F211" s="4"/>
    </row>
    <row r="212" spans="2:6">
      <c r="B212" s="4"/>
      <c r="C212" s="4"/>
      <c r="D212" s="4"/>
      <c r="E212" s="4"/>
      <c r="F212" s="4"/>
    </row>
    <row r="213" spans="2:6">
      <c r="B213" s="4"/>
      <c r="C213" s="4"/>
      <c r="D213" s="4"/>
      <c r="E213" s="4"/>
      <c r="F213" s="4"/>
    </row>
    <row r="214" spans="2:6">
      <c r="B214" s="4"/>
      <c r="C214" s="4"/>
      <c r="D214" s="4"/>
      <c r="E214" s="4"/>
      <c r="F214" s="4"/>
    </row>
    <row r="215" spans="2:6">
      <c r="B215" s="4"/>
      <c r="C215" s="4"/>
      <c r="D215" s="4"/>
      <c r="E215" s="4"/>
      <c r="F215" s="4"/>
    </row>
  </sheetData>
  <autoFilter xmlns:etc="http://www.wps.cn/officeDocument/2017/etCustomData" ref="A1:BR11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P214"/>
  <sheetViews>
    <sheetView workbookViewId="0">
      <selection activeCell="A1" sqref="A1"/>
    </sheetView>
  </sheetViews>
  <sheetFormatPr defaultColWidth="9" defaultRowHeight="14.1"/>
  <cols>
    <col min="1" max="1" width="76.9166666666667" style="1" customWidth="1"/>
    <col min="2" max="2" width="14.4166666666667" style="1" customWidth="1"/>
    <col min="3" max="4" width="15.8333333333333" style="1" customWidth="1"/>
    <col min="5" max="5" width="13.75" style="1" customWidth="1"/>
    <col min="6" max="7" width="21.6666666666667" style="1" customWidth="1"/>
    <col min="8" max="8" width="10.5" style="1" customWidth="1"/>
    <col min="9" max="13" width="8.66666666666667" style="1" customWidth="1"/>
    <col min="14" max="14" width="8.66666666666667" customWidth="1"/>
    <col min="15" max="15" width="8.66666666666667" style="6" customWidth="1"/>
    <col min="16" max="16" width="9.08333333333333" customWidth="1"/>
    <col min="17" max="25" width="8.66666666666667" style="1" customWidth="1"/>
    <col min="26" max="26" width="14.4166666666667" style="1" customWidth="1"/>
    <col min="27" max="28" width="16.4166666666667" style="1" customWidth="1"/>
    <col min="29" max="29" width="15.6666666666667" style="1" customWidth="1"/>
    <col min="30" max="30" width="11.5" style="1" hidden="1" customWidth="1"/>
    <col min="31" max="32" width="16.4166666666667" style="1" hidden="1" customWidth="1"/>
    <col min="33" max="33" width="15.6666666666667" style="1" hidden="1" customWidth="1"/>
    <col min="34" max="35" width="15.6666666666667" style="1" customWidth="1"/>
    <col min="36" max="36" width="16.5833333333333" style="1" customWidth="1"/>
    <col min="37" max="37" width="15.75" style="1" customWidth="1"/>
    <col min="38" max="38" width="15.6666666666667" style="1" customWidth="1"/>
    <col min="39" max="39" width="15.75" style="1" customWidth="1"/>
    <col min="40" max="40" width="16.5833333333333" style="1" customWidth="1"/>
    <col min="41" max="41" width="15.75" style="1" customWidth="1"/>
    <col min="42" max="42" width="12" style="1" customWidth="1"/>
    <col min="43" max="43" width="8.66666666666667" style="1"/>
  </cols>
  <sheetData>
    <row r="1" spans="1:42">
      <c r="A1" s="1" t="s">
        <v>14</v>
      </c>
      <c r="B1" s="1" t="s">
        <v>14</v>
      </c>
      <c r="C1" s="1" t="s">
        <v>15</v>
      </c>
      <c r="D1" s="1" t="s">
        <v>17</v>
      </c>
      <c r="E1" s="1" t="s">
        <v>4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55</v>
      </c>
      <c r="K1" s="1" t="s">
        <v>56</v>
      </c>
      <c r="L1" s="1" t="s">
        <v>59</v>
      </c>
      <c r="M1" s="7" t="s">
        <v>462</v>
      </c>
      <c r="N1" s="1" t="s">
        <v>9</v>
      </c>
      <c r="O1" s="8" t="s">
        <v>22</v>
      </c>
      <c r="P1" s="1" t="s">
        <v>23</v>
      </c>
      <c r="Q1" s="1" t="s">
        <v>51</v>
      </c>
      <c r="R1" s="1" t="s">
        <v>52</v>
      </c>
      <c r="S1" s="7" t="s">
        <v>463</v>
      </c>
      <c r="T1" s="1" t="s">
        <v>43</v>
      </c>
      <c r="U1" s="1" t="s">
        <v>44</v>
      </c>
      <c r="V1" s="7" t="s">
        <v>464</v>
      </c>
      <c r="W1" s="1" t="s">
        <v>47</v>
      </c>
      <c r="X1" s="1" t="s">
        <v>48</v>
      </c>
      <c r="Y1" s="7" t="s">
        <v>465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5</v>
      </c>
    </row>
    <row r="2" hidden="1" spans="1:42">
      <c r="A2" s="1" t="s">
        <v>75</v>
      </c>
      <c r="B2" s="1">
        <v>1</v>
      </c>
      <c r="C2" s="1">
        <v>1</v>
      </c>
      <c r="D2" s="1">
        <v>80</v>
      </c>
      <c r="E2" s="5">
        <v>4</v>
      </c>
      <c r="F2" s="1">
        <v>1</v>
      </c>
      <c r="G2" s="1">
        <v>0.5</v>
      </c>
      <c r="H2" s="1">
        <v>50</v>
      </c>
      <c r="I2" s="1">
        <v>60</v>
      </c>
      <c r="J2" s="1">
        <v>30.84</v>
      </c>
      <c r="K2" s="1">
        <v>29.8</v>
      </c>
      <c r="L2" s="1">
        <f t="shared" ref="L2:L33" si="0">(J2+K2)/2</f>
        <v>30.32</v>
      </c>
      <c r="M2" s="1">
        <f t="shared" ref="M2:M33" si="1">J2-K2</f>
        <v>1.04</v>
      </c>
      <c r="N2">
        <v>3295.6918875</v>
      </c>
      <c r="O2" s="6">
        <f t="shared" ref="O2:O33" si="2">N2*(M2/L2)</f>
        <v>113.044840468338</v>
      </c>
      <c r="P2" s="9">
        <f t="shared" ref="P2:P33" si="3">O2-H2-I2</f>
        <v>3.04484046833764</v>
      </c>
      <c r="Q2" s="1">
        <v>105</v>
      </c>
      <c r="R2" s="1">
        <v>99</v>
      </c>
      <c r="S2" s="1">
        <f>Q2-R2</f>
        <v>6</v>
      </c>
      <c r="T2" s="1">
        <v>11</v>
      </c>
      <c r="U2" s="1">
        <v>89</v>
      </c>
      <c r="V2" s="1">
        <f>U2-T2</f>
        <v>78</v>
      </c>
      <c r="W2" s="1">
        <v>0.26</v>
      </c>
      <c r="X2" s="1">
        <v>11.21</v>
      </c>
      <c r="Y2" s="1">
        <f>X2-W2</f>
        <v>10.95</v>
      </c>
      <c r="Z2" s="1">
        <v>45</v>
      </c>
      <c r="AA2" s="1">
        <v>12</v>
      </c>
      <c r="AB2" s="1">
        <v>8</v>
      </c>
      <c r="AC2" s="1">
        <v>5</v>
      </c>
      <c r="AD2" s="1">
        <v>42</v>
      </c>
      <c r="AE2" s="1">
        <v>35</v>
      </c>
      <c r="AF2" s="1">
        <v>22</v>
      </c>
      <c r="AG2" s="1">
        <v>15</v>
      </c>
      <c r="AH2" s="1">
        <v>6</v>
      </c>
      <c r="AI2" s="1">
        <v>5</v>
      </c>
      <c r="AJ2" s="1">
        <v>2</v>
      </c>
      <c r="AK2" s="1">
        <v>1</v>
      </c>
      <c r="AL2" s="1">
        <v>7</v>
      </c>
      <c r="AM2" s="1">
        <v>4</v>
      </c>
      <c r="AN2" s="1">
        <v>0</v>
      </c>
      <c r="AO2" s="1">
        <v>0</v>
      </c>
      <c r="AP2" s="4" t="s">
        <v>72</v>
      </c>
    </row>
    <row r="3" hidden="1" spans="1:42">
      <c r="A3" s="1" t="s">
        <v>75</v>
      </c>
      <c r="B3" s="1">
        <v>1</v>
      </c>
      <c r="C3" s="1">
        <v>1</v>
      </c>
      <c r="D3" s="1">
        <v>93</v>
      </c>
      <c r="E3" s="5">
        <v>5</v>
      </c>
      <c r="F3" s="1">
        <v>2</v>
      </c>
      <c r="G3" s="1">
        <v>1</v>
      </c>
      <c r="H3" s="1">
        <v>50</v>
      </c>
      <c r="I3" s="1">
        <v>15</v>
      </c>
      <c r="J3" s="1">
        <v>42.2</v>
      </c>
      <c r="K3" s="1">
        <v>40.3</v>
      </c>
      <c r="L3" s="1">
        <f t="shared" si="0"/>
        <v>41.25</v>
      </c>
      <c r="M3" s="1">
        <f t="shared" si="1"/>
        <v>1.90000000000001</v>
      </c>
      <c r="N3">
        <v>3864.1476919</v>
      </c>
      <c r="O3" s="6">
        <f t="shared" si="2"/>
        <v>177.984984596607</v>
      </c>
      <c r="P3" s="9">
        <f t="shared" si="3"/>
        <v>112.984984596607</v>
      </c>
      <c r="Q3" s="1">
        <v>134</v>
      </c>
      <c r="R3" s="1">
        <v>127</v>
      </c>
      <c r="S3" s="1">
        <f t="shared" ref="S3:S53" si="4">Q3-R3</f>
        <v>7</v>
      </c>
      <c r="T3" s="1">
        <v>33</v>
      </c>
      <c r="U3" s="1">
        <v>98</v>
      </c>
      <c r="V3" s="1">
        <f t="shared" ref="V3:V53" si="5">U3-T3</f>
        <v>65</v>
      </c>
      <c r="W3" s="1">
        <v>0.2</v>
      </c>
      <c r="X3" s="1">
        <v>11.25</v>
      </c>
      <c r="Y3" s="1">
        <f t="shared" ref="Y3:Y53" si="6">X3-W3</f>
        <v>11.05</v>
      </c>
      <c r="Z3" s="1">
        <v>57</v>
      </c>
      <c r="AA3" s="1">
        <v>20</v>
      </c>
      <c r="AB3" s="1">
        <v>9</v>
      </c>
      <c r="AC3" s="1">
        <v>4</v>
      </c>
      <c r="AD3" s="1">
        <v>35</v>
      </c>
      <c r="AE3" s="1">
        <v>21</v>
      </c>
      <c r="AF3" s="1">
        <v>12</v>
      </c>
      <c r="AG3" s="1">
        <v>5</v>
      </c>
      <c r="AH3" s="1">
        <v>7</v>
      </c>
      <c r="AI3" s="1">
        <v>1</v>
      </c>
      <c r="AJ3" s="1">
        <v>1</v>
      </c>
      <c r="AK3" s="1">
        <v>1</v>
      </c>
      <c r="AL3" s="1">
        <v>5</v>
      </c>
      <c r="AM3" s="1">
        <v>2</v>
      </c>
      <c r="AN3" s="1">
        <v>0</v>
      </c>
      <c r="AO3" s="1">
        <v>0</v>
      </c>
      <c r="AP3" s="4" t="s">
        <v>72</v>
      </c>
    </row>
    <row r="4" hidden="1" spans="1:42">
      <c r="A4" s="1" t="s">
        <v>75</v>
      </c>
      <c r="B4" s="1">
        <v>1</v>
      </c>
      <c r="C4" s="1">
        <v>1</v>
      </c>
      <c r="D4" s="1">
        <v>95</v>
      </c>
      <c r="E4" s="5">
        <v>4</v>
      </c>
      <c r="F4" s="1">
        <v>1</v>
      </c>
      <c r="G4" s="1">
        <v>1</v>
      </c>
      <c r="H4" s="1">
        <v>15</v>
      </c>
      <c r="I4" s="1">
        <v>50</v>
      </c>
      <c r="J4" s="1">
        <v>46</v>
      </c>
      <c r="K4" s="1">
        <v>44</v>
      </c>
      <c r="L4" s="1">
        <f t="shared" si="0"/>
        <v>45</v>
      </c>
      <c r="M4" s="1">
        <f t="shared" si="1"/>
        <v>2</v>
      </c>
      <c r="N4">
        <v>3904.2371584</v>
      </c>
      <c r="O4" s="6">
        <f t="shared" si="2"/>
        <v>173.521651484444</v>
      </c>
      <c r="P4" s="9">
        <f t="shared" si="3"/>
        <v>108.521651484444</v>
      </c>
      <c r="Q4" s="1">
        <v>149</v>
      </c>
      <c r="R4" s="1">
        <v>143</v>
      </c>
      <c r="S4" s="1">
        <f t="shared" si="4"/>
        <v>6</v>
      </c>
      <c r="T4" s="1">
        <v>113</v>
      </c>
      <c r="U4" s="1">
        <v>218</v>
      </c>
      <c r="V4" s="1">
        <f t="shared" si="5"/>
        <v>105</v>
      </c>
      <c r="W4" s="1">
        <v>3.17</v>
      </c>
      <c r="X4" s="1">
        <v>14.89</v>
      </c>
      <c r="Y4" s="1">
        <f t="shared" si="6"/>
        <v>11.72</v>
      </c>
      <c r="Z4" s="1">
        <v>48</v>
      </c>
      <c r="AA4" s="1">
        <v>24</v>
      </c>
      <c r="AB4" s="1">
        <v>7</v>
      </c>
      <c r="AC4" s="1">
        <v>3</v>
      </c>
      <c r="AD4" s="1">
        <v>22</v>
      </c>
      <c r="AE4" s="1">
        <v>16</v>
      </c>
      <c r="AF4" s="1">
        <v>9</v>
      </c>
      <c r="AG4" s="1">
        <v>6</v>
      </c>
      <c r="AH4" s="1">
        <v>7</v>
      </c>
      <c r="AI4" s="1">
        <v>2</v>
      </c>
      <c r="AJ4" s="1">
        <v>1</v>
      </c>
      <c r="AK4" s="1">
        <v>1</v>
      </c>
      <c r="AL4" s="1">
        <v>6</v>
      </c>
      <c r="AM4" s="1">
        <v>2</v>
      </c>
      <c r="AN4" s="1">
        <v>0</v>
      </c>
      <c r="AO4" s="1">
        <v>0</v>
      </c>
      <c r="AP4" s="4" t="s">
        <v>84</v>
      </c>
    </row>
    <row r="5" hidden="1" spans="1:42">
      <c r="A5" s="1" t="s">
        <v>75</v>
      </c>
      <c r="B5" s="1">
        <v>1</v>
      </c>
      <c r="C5" s="1">
        <v>1</v>
      </c>
      <c r="D5" s="1">
        <v>100</v>
      </c>
      <c r="E5" s="5">
        <v>3</v>
      </c>
      <c r="F5" s="1">
        <v>1</v>
      </c>
      <c r="G5" s="1">
        <v>0.5</v>
      </c>
      <c r="H5" s="1">
        <v>15</v>
      </c>
      <c r="I5" s="1">
        <v>60</v>
      </c>
      <c r="J5" s="1">
        <v>38.2</v>
      </c>
      <c r="K5" s="1">
        <v>36.2</v>
      </c>
      <c r="L5" s="1">
        <f t="shared" si="0"/>
        <v>37.2</v>
      </c>
      <c r="M5" s="1">
        <f t="shared" si="1"/>
        <v>2</v>
      </c>
      <c r="N5">
        <v>4557.8468056</v>
      </c>
      <c r="O5" s="6">
        <f t="shared" si="2"/>
        <v>245.045527182796</v>
      </c>
      <c r="P5" s="9">
        <f t="shared" si="3"/>
        <v>170.045527182796</v>
      </c>
      <c r="Q5" s="1">
        <v>127</v>
      </c>
      <c r="R5" s="1">
        <v>124</v>
      </c>
      <c r="S5" s="1">
        <f t="shared" si="4"/>
        <v>3</v>
      </c>
      <c r="T5" s="1">
        <v>76</v>
      </c>
      <c r="U5" s="1">
        <v>167</v>
      </c>
      <c r="V5" s="1">
        <f t="shared" si="5"/>
        <v>91</v>
      </c>
      <c r="W5" s="1">
        <v>0.77</v>
      </c>
      <c r="X5" s="1">
        <v>11.78</v>
      </c>
      <c r="Y5" s="1">
        <f t="shared" si="6"/>
        <v>11.01</v>
      </c>
      <c r="Z5" s="1">
        <v>41</v>
      </c>
      <c r="AA5" s="1">
        <v>31</v>
      </c>
      <c r="AB5" s="1">
        <v>10</v>
      </c>
      <c r="AC5" s="1">
        <v>5</v>
      </c>
      <c r="AD5" s="1">
        <v>21</v>
      </c>
      <c r="AE5" s="1">
        <v>14</v>
      </c>
      <c r="AF5" s="1">
        <v>6</v>
      </c>
      <c r="AG5" s="1">
        <v>3</v>
      </c>
      <c r="AH5" s="1">
        <v>8</v>
      </c>
      <c r="AI5" s="1">
        <v>1</v>
      </c>
      <c r="AJ5" s="1">
        <v>1</v>
      </c>
      <c r="AK5" s="1">
        <v>1</v>
      </c>
      <c r="AL5" s="1">
        <v>7</v>
      </c>
      <c r="AM5" s="1">
        <v>2</v>
      </c>
      <c r="AN5" s="1">
        <v>1</v>
      </c>
      <c r="AO5" s="1">
        <v>1</v>
      </c>
      <c r="AP5" s="4" t="s">
        <v>97</v>
      </c>
    </row>
    <row r="6" hidden="1" spans="1:42">
      <c r="A6" s="1" t="s">
        <v>75</v>
      </c>
      <c r="B6" s="1">
        <v>1</v>
      </c>
      <c r="C6" s="1">
        <v>1</v>
      </c>
      <c r="D6" s="1">
        <v>100</v>
      </c>
      <c r="E6" s="5">
        <v>2</v>
      </c>
      <c r="F6" s="1">
        <v>1</v>
      </c>
      <c r="G6" s="1">
        <v>0.5</v>
      </c>
      <c r="H6" s="1">
        <v>100</v>
      </c>
      <c r="I6" s="1">
        <v>20</v>
      </c>
      <c r="J6" s="1">
        <v>39.5</v>
      </c>
      <c r="K6" s="1">
        <v>36.8</v>
      </c>
      <c r="L6" s="1">
        <f t="shared" si="0"/>
        <v>38.15</v>
      </c>
      <c r="M6" s="1">
        <f t="shared" si="1"/>
        <v>2.7</v>
      </c>
      <c r="N6">
        <v>3692.6518875</v>
      </c>
      <c r="O6" s="6">
        <f t="shared" si="2"/>
        <v>261.341024803408</v>
      </c>
      <c r="P6" s="9">
        <f t="shared" si="3"/>
        <v>141.341024803408</v>
      </c>
      <c r="Q6" s="1">
        <v>131</v>
      </c>
      <c r="R6" s="1">
        <v>123</v>
      </c>
      <c r="S6" s="1">
        <f t="shared" si="4"/>
        <v>8</v>
      </c>
      <c r="T6" s="1">
        <v>123</v>
      </c>
      <c r="U6" s="1">
        <v>225</v>
      </c>
      <c r="V6" s="1">
        <f t="shared" si="5"/>
        <v>102</v>
      </c>
      <c r="W6" s="1">
        <v>0.2</v>
      </c>
      <c r="X6" s="1">
        <v>12.67</v>
      </c>
      <c r="Y6" s="1">
        <f t="shared" si="6"/>
        <v>12.47</v>
      </c>
      <c r="Z6" s="1">
        <v>54</v>
      </c>
      <c r="AA6" s="1">
        <v>25</v>
      </c>
      <c r="AB6" s="1">
        <v>22</v>
      </c>
      <c r="AC6" s="1">
        <v>9</v>
      </c>
      <c r="AD6" s="1">
        <v>39</v>
      </c>
      <c r="AE6" s="1">
        <v>21</v>
      </c>
      <c r="AF6" s="1">
        <v>14</v>
      </c>
      <c r="AG6" s="1">
        <v>10</v>
      </c>
      <c r="AH6" s="1">
        <v>6</v>
      </c>
      <c r="AI6" s="1">
        <v>3</v>
      </c>
      <c r="AJ6" s="1">
        <v>1</v>
      </c>
      <c r="AK6" s="1">
        <v>1</v>
      </c>
      <c r="AL6" s="1">
        <v>6</v>
      </c>
      <c r="AM6" s="1">
        <v>3</v>
      </c>
      <c r="AN6" s="1">
        <v>2</v>
      </c>
      <c r="AO6" s="1">
        <v>0</v>
      </c>
      <c r="AP6" s="4" t="s">
        <v>84</v>
      </c>
    </row>
    <row r="7" hidden="1" spans="1:42">
      <c r="A7" s="1" t="s">
        <v>75</v>
      </c>
      <c r="B7" s="1">
        <v>1</v>
      </c>
      <c r="C7" s="1">
        <v>1</v>
      </c>
      <c r="D7" s="1">
        <v>122</v>
      </c>
      <c r="E7" s="5">
        <v>3</v>
      </c>
      <c r="F7" s="1">
        <v>2</v>
      </c>
      <c r="G7" s="1">
        <v>1</v>
      </c>
      <c r="H7" s="1">
        <v>20</v>
      </c>
      <c r="I7" s="1">
        <v>30</v>
      </c>
      <c r="J7" s="1">
        <v>40.4</v>
      </c>
      <c r="K7" s="1">
        <v>38.8</v>
      </c>
      <c r="L7" s="1">
        <f t="shared" si="0"/>
        <v>39.6</v>
      </c>
      <c r="M7" s="1">
        <f t="shared" si="1"/>
        <v>1.6</v>
      </c>
      <c r="N7">
        <v>3720.3653641</v>
      </c>
      <c r="O7" s="6">
        <f t="shared" si="2"/>
        <v>150.317792488889</v>
      </c>
      <c r="P7" s="9">
        <f t="shared" si="3"/>
        <v>100.317792488889</v>
      </c>
      <c r="Q7" s="1">
        <v>133</v>
      </c>
      <c r="R7" s="1">
        <v>109</v>
      </c>
      <c r="S7" s="1">
        <f t="shared" si="4"/>
        <v>24</v>
      </c>
      <c r="T7" s="1">
        <v>90</v>
      </c>
      <c r="U7" s="1">
        <v>208</v>
      </c>
      <c r="V7" s="1">
        <f t="shared" si="5"/>
        <v>118</v>
      </c>
      <c r="W7" s="1">
        <v>1</v>
      </c>
      <c r="X7" s="1">
        <v>15.67</v>
      </c>
      <c r="Y7" s="1">
        <f t="shared" si="6"/>
        <v>14.67</v>
      </c>
      <c r="Z7" s="1">
        <v>46</v>
      </c>
      <c r="AA7" s="1">
        <v>24</v>
      </c>
      <c r="AB7" s="1">
        <v>19</v>
      </c>
      <c r="AC7" s="1">
        <v>15</v>
      </c>
      <c r="AD7" s="1">
        <v>30</v>
      </c>
      <c r="AE7" s="1">
        <v>22</v>
      </c>
      <c r="AF7" s="1">
        <v>19</v>
      </c>
      <c r="AG7" s="1">
        <v>15</v>
      </c>
      <c r="AH7" s="1">
        <v>7</v>
      </c>
      <c r="AI7" s="1">
        <v>1</v>
      </c>
      <c r="AJ7" s="1">
        <v>1</v>
      </c>
      <c r="AK7" s="1">
        <v>1</v>
      </c>
      <c r="AL7" s="1">
        <v>7</v>
      </c>
      <c r="AM7" s="1">
        <v>3</v>
      </c>
      <c r="AN7" s="1">
        <v>1</v>
      </c>
      <c r="AO7" s="1">
        <v>0</v>
      </c>
      <c r="AP7" s="4" t="s">
        <v>100</v>
      </c>
    </row>
    <row r="8" hidden="1" spans="1:42">
      <c r="A8" s="1" t="s">
        <v>75</v>
      </c>
      <c r="B8" s="1">
        <v>1</v>
      </c>
      <c r="C8" s="1">
        <v>1</v>
      </c>
      <c r="D8" s="1">
        <v>102</v>
      </c>
      <c r="E8" s="5">
        <v>5</v>
      </c>
      <c r="F8" s="1">
        <v>2</v>
      </c>
      <c r="G8" s="1">
        <v>1</v>
      </c>
      <c r="H8" s="1">
        <v>10</v>
      </c>
      <c r="I8" s="1">
        <v>30</v>
      </c>
      <c r="J8" s="1">
        <v>38.7</v>
      </c>
      <c r="K8" s="1">
        <v>36.8</v>
      </c>
      <c r="L8" s="1">
        <f t="shared" si="0"/>
        <v>37.75</v>
      </c>
      <c r="M8" s="1">
        <f t="shared" si="1"/>
        <v>1.90000000000001</v>
      </c>
      <c r="N8">
        <v>3930.3076919</v>
      </c>
      <c r="O8" s="6">
        <f t="shared" si="2"/>
        <v>197.816810983047</v>
      </c>
      <c r="P8" s="9">
        <f t="shared" si="3"/>
        <v>157.816810983047</v>
      </c>
      <c r="Q8" s="1">
        <v>125</v>
      </c>
      <c r="R8" s="1">
        <v>109</v>
      </c>
      <c r="S8" s="1">
        <f t="shared" si="4"/>
        <v>16</v>
      </c>
      <c r="T8" s="1">
        <v>45</v>
      </c>
      <c r="U8" s="1">
        <v>109</v>
      </c>
      <c r="V8" s="1">
        <f t="shared" si="5"/>
        <v>64</v>
      </c>
      <c r="W8" s="1">
        <v>3.65</v>
      </c>
      <c r="X8" s="1">
        <v>7.94</v>
      </c>
      <c r="Y8" s="1">
        <f t="shared" si="6"/>
        <v>4.29</v>
      </c>
      <c r="Z8" s="1">
        <v>53</v>
      </c>
      <c r="AA8" s="1">
        <v>19</v>
      </c>
      <c r="AB8" s="1">
        <v>22</v>
      </c>
      <c r="AC8" s="1">
        <v>14</v>
      </c>
      <c r="AD8" s="1">
        <v>32</v>
      </c>
      <c r="AE8" s="1">
        <v>21</v>
      </c>
      <c r="AF8" s="1">
        <v>16</v>
      </c>
      <c r="AG8" s="1">
        <v>7</v>
      </c>
      <c r="AH8" s="1">
        <v>9</v>
      </c>
      <c r="AI8" s="1">
        <v>2</v>
      </c>
      <c r="AJ8" s="1">
        <v>1</v>
      </c>
      <c r="AK8" s="1">
        <v>1</v>
      </c>
      <c r="AL8" s="1">
        <v>7</v>
      </c>
      <c r="AM8" s="1">
        <v>2</v>
      </c>
      <c r="AN8" s="1">
        <v>2</v>
      </c>
      <c r="AO8" s="1">
        <v>1</v>
      </c>
      <c r="AP8" s="4" t="s">
        <v>85</v>
      </c>
    </row>
    <row r="9" hidden="1" spans="1:42">
      <c r="A9" s="1" t="s">
        <v>75</v>
      </c>
      <c r="B9" s="1">
        <v>1</v>
      </c>
      <c r="C9" s="1">
        <v>1</v>
      </c>
      <c r="D9" s="1">
        <v>107</v>
      </c>
      <c r="E9" s="5">
        <v>5</v>
      </c>
      <c r="F9" s="1">
        <v>2</v>
      </c>
      <c r="G9" s="1">
        <v>1</v>
      </c>
      <c r="H9" s="1">
        <v>20</v>
      </c>
      <c r="I9" s="1">
        <v>40</v>
      </c>
      <c r="J9" s="1">
        <v>44.6</v>
      </c>
      <c r="K9" s="1">
        <v>42.8</v>
      </c>
      <c r="L9" s="1">
        <f t="shared" si="0"/>
        <v>43.7</v>
      </c>
      <c r="M9" s="1">
        <f t="shared" si="1"/>
        <v>1.8</v>
      </c>
      <c r="N9">
        <v>4018.0853641</v>
      </c>
      <c r="O9" s="6">
        <f t="shared" si="2"/>
        <v>165.504660306179</v>
      </c>
      <c r="P9" s="9">
        <f t="shared" si="3"/>
        <v>105.504660306179</v>
      </c>
      <c r="Q9" s="1">
        <v>148</v>
      </c>
      <c r="R9" s="1">
        <v>142</v>
      </c>
      <c r="S9" s="1">
        <f t="shared" si="4"/>
        <v>6</v>
      </c>
      <c r="T9" s="1">
        <v>100</v>
      </c>
      <c r="U9" s="1">
        <v>234</v>
      </c>
      <c r="V9" s="1">
        <f t="shared" si="5"/>
        <v>134</v>
      </c>
      <c r="W9" s="1">
        <v>1.57</v>
      </c>
      <c r="X9" s="1">
        <v>9.48</v>
      </c>
      <c r="Y9" s="1">
        <f t="shared" si="6"/>
        <v>7.91</v>
      </c>
      <c r="Z9" s="1">
        <v>55</v>
      </c>
      <c r="AA9" s="1">
        <v>20</v>
      </c>
      <c r="AB9" s="1">
        <v>10</v>
      </c>
      <c r="AC9" s="1">
        <v>8</v>
      </c>
      <c r="AD9" s="1">
        <v>35</v>
      </c>
      <c r="AE9" s="1">
        <v>18</v>
      </c>
      <c r="AF9" s="1">
        <v>16</v>
      </c>
      <c r="AG9" s="1">
        <v>10</v>
      </c>
      <c r="AH9" s="1">
        <v>8</v>
      </c>
      <c r="AI9" s="1">
        <v>2</v>
      </c>
      <c r="AJ9" s="1">
        <v>2</v>
      </c>
      <c r="AK9" s="1">
        <v>1</v>
      </c>
      <c r="AL9" s="1">
        <v>7</v>
      </c>
      <c r="AM9" s="1">
        <v>2</v>
      </c>
      <c r="AN9" s="1">
        <v>1</v>
      </c>
      <c r="AO9" s="1">
        <v>0</v>
      </c>
      <c r="AP9" s="4" t="s">
        <v>100</v>
      </c>
    </row>
    <row r="10" hidden="1" spans="1:42">
      <c r="A10" s="1" t="s">
        <v>75</v>
      </c>
      <c r="B10" s="1">
        <v>1</v>
      </c>
      <c r="C10" s="1">
        <v>1</v>
      </c>
      <c r="D10" s="1">
        <v>100</v>
      </c>
      <c r="E10" s="5">
        <v>4</v>
      </c>
      <c r="F10" s="1">
        <v>2</v>
      </c>
      <c r="G10" s="1">
        <v>1</v>
      </c>
      <c r="H10" s="1">
        <v>20</v>
      </c>
      <c r="I10" s="1">
        <v>30</v>
      </c>
      <c r="J10" s="1">
        <v>42.4</v>
      </c>
      <c r="K10" s="1">
        <v>40.9</v>
      </c>
      <c r="L10" s="1">
        <f t="shared" si="0"/>
        <v>41.65</v>
      </c>
      <c r="M10" s="1">
        <f t="shared" si="1"/>
        <v>1.5</v>
      </c>
      <c r="N10">
        <v>3908.7590067</v>
      </c>
      <c r="O10" s="6">
        <f t="shared" si="2"/>
        <v>140.771632894358</v>
      </c>
      <c r="P10" s="9">
        <f t="shared" si="3"/>
        <v>90.7716328943577</v>
      </c>
      <c r="Q10" s="1">
        <v>139</v>
      </c>
      <c r="R10" s="1">
        <v>133</v>
      </c>
      <c r="S10" s="1">
        <f t="shared" si="4"/>
        <v>6</v>
      </c>
      <c r="T10" s="1">
        <v>74</v>
      </c>
      <c r="U10" s="1">
        <v>197</v>
      </c>
      <c r="V10" s="1">
        <f t="shared" si="5"/>
        <v>123</v>
      </c>
      <c r="W10" s="1">
        <v>0.33</v>
      </c>
      <c r="X10" s="1">
        <v>10.23</v>
      </c>
      <c r="Y10" s="1">
        <f t="shared" si="6"/>
        <v>9.9</v>
      </c>
      <c r="Z10" s="1">
        <v>43</v>
      </c>
      <c r="AA10" s="1">
        <v>31</v>
      </c>
      <c r="AB10" s="1">
        <v>17</v>
      </c>
      <c r="AC10" s="1">
        <v>10</v>
      </c>
      <c r="AD10" s="1">
        <v>31</v>
      </c>
      <c r="AE10" s="1">
        <v>23</v>
      </c>
      <c r="AF10" s="1">
        <v>16</v>
      </c>
      <c r="AG10" s="1">
        <v>10</v>
      </c>
      <c r="AH10" s="1">
        <v>7</v>
      </c>
      <c r="AI10" s="1">
        <v>2</v>
      </c>
      <c r="AJ10" s="1">
        <v>1</v>
      </c>
      <c r="AK10" s="1">
        <v>1</v>
      </c>
      <c r="AL10" s="1">
        <v>6</v>
      </c>
      <c r="AM10" s="1">
        <v>3</v>
      </c>
      <c r="AN10" s="1">
        <v>0</v>
      </c>
      <c r="AO10" s="1">
        <v>0</v>
      </c>
      <c r="AP10" s="4" t="s">
        <v>119</v>
      </c>
    </row>
    <row r="11" hidden="1" spans="1:42">
      <c r="A11" s="1" t="s">
        <v>75</v>
      </c>
      <c r="B11" s="1">
        <v>1</v>
      </c>
      <c r="C11" s="1">
        <v>1</v>
      </c>
      <c r="D11" s="1">
        <v>108</v>
      </c>
      <c r="E11" s="5">
        <v>4</v>
      </c>
      <c r="F11" s="1">
        <v>3</v>
      </c>
      <c r="G11" s="1">
        <v>1</v>
      </c>
      <c r="H11" s="1">
        <v>50</v>
      </c>
      <c r="I11" s="1">
        <v>30</v>
      </c>
      <c r="J11" s="1">
        <v>39</v>
      </c>
      <c r="K11" s="1">
        <v>36.6</v>
      </c>
      <c r="L11" s="1">
        <f t="shared" si="0"/>
        <v>37.8</v>
      </c>
      <c r="M11" s="1">
        <f t="shared" si="1"/>
        <v>2.4</v>
      </c>
      <c r="N11">
        <v>3455.7253641</v>
      </c>
      <c r="O11" s="6">
        <f t="shared" si="2"/>
        <v>219.411134228571</v>
      </c>
      <c r="P11" s="9">
        <f t="shared" si="3"/>
        <v>139.411134228571</v>
      </c>
      <c r="Q11" s="1">
        <v>134</v>
      </c>
      <c r="R11" s="1">
        <v>119</v>
      </c>
      <c r="S11" s="1">
        <f t="shared" si="4"/>
        <v>15</v>
      </c>
      <c r="T11" s="1">
        <v>45</v>
      </c>
      <c r="U11" s="1">
        <v>270</v>
      </c>
      <c r="V11" s="1">
        <f t="shared" si="5"/>
        <v>225</v>
      </c>
      <c r="W11" s="1">
        <v>7.35</v>
      </c>
      <c r="X11" s="1">
        <v>18.09</v>
      </c>
      <c r="Y11" s="1">
        <f t="shared" si="6"/>
        <v>10.74</v>
      </c>
      <c r="Z11" s="1">
        <v>53</v>
      </c>
      <c r="AA11" s="1">
        <v>34</v>
      </c>
      <c r="AB11" s="1">
        <v>22</v>
      </c>
      <c r="AC11" s="1">
        <v>14</v>
      </c>
      <c r="AD11" s="1">
        <v>32</v>
      </c>
      <c r="AE11" s="1">
        <v>21</v>
      </c>
      <c r="AF11" s="1">
        <v>16</v>
      </c>
      <c r="AG11" s="1">
        <v>7</v>
      </c>
      <c r="AH11" s="1">
        <v>6</v>
      </c>
      <c r="AI11" s="1">
        <v>3</v>
      </c>
      <c r="AJ11" s="1">
        <v>1</v>
      </c>
      <c r="AK11" s="1">
        <v>1</v>
      </c>
      <c r="AL11" s="1">
        <v>7</v>
      </c>
      <c r="AM11" s="1">
        <v>2</v>
      </c>
      <c r="AN11" s="1">
        <v>1</v>
      </c>
      <c r="AO11" s="1">
        <v>1</v>
      </c>
      <c r="AP11" s="4" t="s">
        <v>72</v>
      </c>
    </row>
    <row r="12" hidden="1" spans="1:42">
      <c r="A12" s="1" t="s">
        <v>75</v>
      </c>
      <c r="B12" s="1">
        <v>1</v>
      </c>
      <c r="C12" s="1">
        <v>1</v>
      </c>
      <c r="D12" s="1">
        <v>105</v>
      </c>
      <c r="E12" s="5">
        <v>3</v>
      </c>
      <c r="F12" s="1">
        <v>3</v>
      </c>
      <c r="G12" s="1">
        <v>1</v>
      </c>
      <c r="H12" s="1">
        <v>50</v>
      </c>
      <c r="I12" s="1">
        <v>30</v>
      </c>
      <c r="J12" s="1">
        <v>38.2</v>
      </c>
      <c r="K12" s="1">
        <v>36.4</v>
      </c>
      <c r="L12" s="1">
        <f t="shared" si="0"/>
        <v>37.3</v>
      </c>
      <c r="M12" s="1">
        <f t="shared" si="1"/>
        <v>1.8</v>
      </c>
      <c r="N12">
        <v>3847.4691208</v>
      </c>
      <c r="O12" s="6">
        <f t="shared" si="2"/>
        <v>185.668751137802</v>
      </c>
      <c r="P12" s="9">
        <f t="shared" si="3"/>
        <v>105.668751137802</v>
      </c>
      <c r="Q12" s="1">
        <v>131</v>
      </c>
      <c r="R12" s="1">
        <v>126</v>
      </c>
      <c r="S12" s="1">
        <f t="shared" si="4"/>
        <v>5</v>
      </c>
      <c r="T12" s="1">
        <v>37</v>
      </c>
      <c r="U12" s="1">
        <v>198</v>
      </c>
      <c r="V12" s="1">
        <f t="shared" si="5"/>
        <v>161</v>
      </c>
      <c r="W12" s="1">
        <v>4.02</v>
      </c>
      <c r="X12" s="1">
        <v>10.87</v>
      </c>
      <c r="Y12" s="1">
        <f t="shared" si="6"/>
        <v>6.85</v>
      </c>
      <c r="Z12" s="1">
        <v>45</v>
      </c>
      <c r="AA12" s="1">
        <v>36</v>
      </c>
      <c r="AB12" s="1">
        <v>20</v>
      </c>
      <c r="AC12" s="1">
        <v>15</v>
      </c>
      <c r="AD12" s="1">
        <v>36</v>
      </c>
      <c r="AE12" s="1">
        <v>23</v>
      </c>
      <c r="AF12" s="1">
        <v>10</v>
      </c>
      <c r="AG12" s="1">
        <v>10</v>
      </c>
      <c r="AH12" s="1">
        <v>7</v>
      </c>
      <c r="AI12" s="1">
        <v>1</v>
      </c>
      <c r="AJ12" s="1">
        <v>1</v>
      </c>
      <c r="AK12" s="1">
        <v>1</v>
      </c>
      <c r="AL12" s="1">
        <v>6</v>
      </c>
      <c r="AM12" s="1">
        <v>3</v>
      </c>
      <c r="AN12" s="1">
        <v>0</v>
      </c>
      <c r="AO12" s="1">
        <v>0</v>
      </c>
      <c r="AP12" s="4" t="s">
        <v>72</v>
      </c>
    </row>
    <row r="13" hidden="1" spans="1:42">
      <c r="A13" s="1" t="s">
        <v>75</v>
      </c>
      <c r="B13" s="1">
        <v>1</v>
      </c>
      <c r="C13" s="1">
        <v>1</v>
      </c>
      <c r="D13" s="1">
        <v>101</v>
      </c>
      <c r="E13" s="5">
        <v>2</v>
      </c>
      <c r="F13" s="1">
        <v>1</v>
      </c>
      <c r="G13" s="1">
        <v>0.5</v>
      </c>
      <c r="H13" s="1">
        <v>20</v>
      </c>
      <c r="I13" s="1">
        <v>20</v>
      </c>
      <c r="J13" s="1">
        <v>37.1</v>
      </c>
      <c r="K13" s="1">
        <v>35.2</v>
      </c>
      <c r="L13" s="1">
        <f t="shared" si="0"/>
        <v>36.15</v>
      </c>
      <c r="M13" s="1">
        <f t="shared" si="1"/>
        <v>1.9</v>
      </c>
      <c r="N13">
        <v>3308.0295032</v>
      </c>
      <c r="O13" s="6">
        <f t="shared" si="2"/>
        <v>173.866004317566</v>
      </c>
      <c r="P13" s="9">
        <f t="shared" si="3"/>
        <v>133.866004317566</v>
      </c>
      <c r="Q13" s="1">
        <v>127</v>
      </c>
      <c r="R13" s="1">
        <v>132</v>
      </c>
      <c r="S13" s="1">
        <f t="shared" si="4"/>
        <v>-5</v>
      </c>
      <c r="T13" s="1">
        <v>99</v>
      </c>
      <c r="U13" s="1">
        <v>213</v>
      </c>
      <c r="V13" s="1">
        <f t="shared" si="5"/>
        <v>114</v>
      </c>
      <c r="W13" s="1">
        <v>0.4</v>
      </c>
      <c r="X13" s="1">
        <v>13.8</v>
      </c>
      <c r="Y13" s="1">
        <f t="shared" si="6"/>
        <v>13.4</v>
      </c>
      <c r="Z13" s="1">
        <v>42</v>
      </c>
      <c r="AA13" s="1">
        <v>33</v>
      </c>
      <c r="AB13" s="1">
        <v>12</v>
      </c>
      <c r="AC13" s="1">
        <v>6</v>
      </c>
      <c r="AD13" s="1">
        <v>35</v>
      </c>
      <c r="AE13" s="1">
        <v>15</v>
      </c>
      <c r="AF13" s="1">
        <v>8</v>
      </c>
      <c r="AG13" s="1">
        <v>5</v>
      </c>
      <c r="AH13" s="1">
        <v>6</v>
      </c>
      <c r="AI13" s="1">
        <v>3</v>
      </c>
      <c r="AJ13" s="1">
        <v>1</v>
      </c>
      <c r="AK13" s="1">
        <v>1</v>
      </c>
      <c r="AL13" s="1">
        <v>7</v>
      </c>
      <c r="AM13" s="1">
        <v>2</v>
      </c>
      <c r="AN13" s="1">
        <v>1</v>
      </c>
      <c r="AO13" s="1">
        <v>1</v>
      </c>
      <c r="AP13" s="4" t="s">
        <v>72</v>
      </c>
    </row>
    <row r="14" hidden="1" spans="1:42">
      <c r="A14" s="1" t="s">
        <v>75</v>
      </c>
      <c r="B14" s="1">
        <v>1</v>
      </c>
      <c r="C14" s="1">
        <v>1</v>
      </c>
      <c r="D14" s="1">
        <v>112</v>
      </c>
      <c r="E14" s="5">
        <v>3</v>
      </c>
      <c r="F14" s="1">
        <v>1</v>
      </c>
      <c r="G14" s="1">
        <v>0.5</v>
      </c>
      <c r="H14" s="1">
        <v>20</v>
      </c>
      <c r="I14" s="1">
        <v>25</v>
      </c>
      <c r="J14" s="1">
        <v>39.3</v>
      </c>
      <c r="K14" s="1">
        <v>37.1</v>
      </c>
      <c r="L14" s="1">
        <f t="shared" si="0"/>
        <v>38.2</v>
      </c>
      <c r="M14" s="1">
        <f t="shared" si="1"/>
        <v>2.2</v>
      </c>
      <c r="N14">
        <v>3772.95116101563</v>
      </c>
      <c r="O14" s="6">
        <f t="shared" si="2"/>
        <v>217.2903810009</v>
      </c>
      <c r="P14" s="9">
        <f t="shared" si="3"/>
        <v>172.2903810009</v>
      </c>
      <c r="Q14" s="1">
        <v>131</v>
      </c>
      <c r="R14" s="1">
        <v>119</v>
      </c>
      <c r="S14" s="1">
        <f t="shared" si="4"/>
        <v>12</v>
      </c>
      <c r="T14" s="1">
        <v>163</v>
      </c>
      <c r="U14" s="1">
        <v>317</v>
      </c>
      <c r="V14" s="1">
        <f t="shared" si="5"/>
        <v>154</v>
      </c>
      <c r="W14" s="1">
        <v>4</v>
      </c>
      <c r="X14" s="1">
        <v>18</v>
      </c>
      <c r="Y14" s="1">
        <f t="shared" si="6"/>
        <v>14</v>
      </c>
      <c r="Z14" s="1">
        <v>59</v>
      </c>
      <c r="AA14" s="1">
        <v>24</v>
      </c>
      <c r="AB14" s="1">
        <v>17</v>
      </c>
      <c r="AC14" s="1">
        <v>6</v>
      </c>
      <c r="AD14" s="1">
        <v>37</v>
      </c>
      <c r="AE14" s="1">
        <v>26</v>
      </c>
      <c r="AF14" s="1">
        <v>14</v>
      </c>
      <c r="AG14" s="1">
        <v>10</v>
      </c>
      <c r="AH14" s="1">
        <v>5</v>
      </c>
      <c r="AI14" s="1">
        <v>1</v>
      </c>
      <c r="AJ14" s="1">
        <v>1</v>
      </c>
      <c r="AK14" s="1">
        <v>1</v>
      </c>
      <c r="AL14" s="1">
        <v>6</v>
      </c>
      <c r="AM14" s="1">
        <v>2</v>
      </c>
      <c r="AN14" s="1">
        <v>1</v>
      </c>
      <c r="AO14" s="1">
        <v>1</v>
      </c>
      <c r="AP14" s="4" t="s">
        <v>100</v>
      </c>
    </row>
    <row r="15" hidden="1" spans="1:42">
      <c r="A15" s="1" t="s">
        <v>75</v>
      </c>
      <c r="B15" s="1">
        <v>1</v>
      </c>
      <c r="C15" s="1">
        <v>1</v>
      </c>
      <c r="D15" s="1">
        <v>113</v>
      </c>
      <c r="E15" s="5">
        <v>5</v>
      </c>
      <c r="F15" s="1">
        <v>0.5</v>
      </c>
      <c r="G15" s="1">
        <v>0.5</v>
      </c>
      <c r="H15" s="1">
        <v>30</v>
      </c>
      <c r="I15" s="1">
        <v>25</v>
      </c>
      <c r="J15" s="1">
        <v>36.8</v>
      </c>
      <c r="K15" s="1">
        <v>34.2</v>
      </c>
      <c r="L15" s="1">
        <f t="shared" si="0"/>
        <v>35.5</v>
      </c>
      <c r="M15" s="1">
        <f t="shared" si="1"/>
        <v>2.59999999999999</v>
      </c>
      <c r="N15">
        <v>3500.61418509196</v>
      </c>
      <c r="O15" s="6">
        <f t="shared" si="2"/>
        <v>256.383010739129</v>
      </c>
      <c r="P15" s="9">
        <f t="shared" si="3"/>
        <v>201.383010739129</v>
      </c>
      <c r="Q15" s="1">
        <v>131</v>
      </c>
      <c r="R15" s="1">
        <v>118</v>
      </c>
      <c r="S15" s="1">
        <f t="shared" si="4"/>
        <v>13</v>
      </c>
      <c r="T15" s="1">
        <v>50</v>
      </c>
      <c r="U15" s="1">
        <v>167</v>
      </c>
      <c r="V15" s="1">
        <f t="shared" si="5"/>
        <v>117</v>
      </c>
      <c r="W15" s="1">
        <v>2</v>
      </c>
      <c r="X15" s="1">
        <v>11</v>
      </c>
      <c r="Y15" s="1">
        <f t="shared" si="6"/>
        <v>9</v>
      </c>
      <c r="Z15" s="1">
        <v>58</v>
      </c>
      <c r="AA15" s="1">
        <v>22</v>
      </c>
      <c r="AB15" s="1">
        <v>15</v>
      </c>
      <c r="AC15" s="1">
        <v>7</v>
      </c>
      <c r="AD15" s="1">
        <v>31</v>
      </c>
      <c r="AE15" s="1">
        <v>25</v>
      </c>
      <c r="AF15" s="1">
        <v>13</v>
      </c>
      <c r="AG15" s="1">
        <v>5</v>
      </c>
      <c r="AH15" s="1">
        <v>6</v>
      </c>
      <c r="AI15" s="1">
        <v>4</v>
      </c>
      <c r="AJ15" s="1">
        <v>1</v>
      </c>
      <c r="AK15" s="1">
        <v>1</v>
      </c>
      <c r="AL15" s="1">
        <v>6</v>
      </c>
      <c r="AM15" s="1">
        <v>1</v>
      </c>
      <c r="AN15" s="1">
        <v>1</v>
      </c>
      <c r="AO15" s="1">
        <v>1</v>
      </c>
      <c r="AP15" s="4" t="s">
        <v>100</v>
      </c>
    </row>
    <row r="16" hidden="1" spans="1:42">
      <c r="A16" s="1" t="s">
        <v>75</v>
      </c>
      <c r="B16" s="1">
        <v>1</v>
      </c>
      <c r="C16" s="1">
        <v>1</v>
      </c>
      <c r="D16" s="1">
        <v>114</v>
      </c>
      <c r="E16" s="5">
        <v>6</v>
      </c>
      <c r="F16" s="1">
        <v>2</v>
      </c>
      <c r="G16" s="1">
        <v>1</v>
      </c>
      <c r="H16" s="1">
        <v>30</v>
      </c>
      <c r="I16" s="1">
        <v>25</v>
      </c>
      <c r="J16" s="1">
        <v>38.8</v>
      </c>
      <c r="K16" s="1">
        <v>36</v>
      </c>
      <c r="L16" s="1">
        <f t="shared" si="0"/>
        <v>37.4</v>
      </c>
      <c r="M16" s="1">
        <f t="shared" si="1"/>
        <v>2.8</v>
      </c>
      <c r="N16">
        <v>3738.8371584</v>
      </c>
      <c r="O16" s="6">
        <f t="shared" si="2"/>
        <v>279.912942340107</v>
      </c>
      <c r="P16" s="9">
        <f t="shared" si="3"/>
        <v>224.912942340107</v>
      </c>
      <c r="Q16" s="1">
        <v>130</v>
      </c>
      <c r="R16" s="1">
        <v>120</v>
      </c>
      <c r="S16" s="1">
        <f t="shared" si="4"/>
        <v>10</v>
      </c>
      <c r="T16" s="1">
        <v>84</v>
      </c>
      <c r="U16" s="1">
        <v>189</v>
      </c>
      <c r="V16" s="1">
        <f t="shared" si="5"/>
        <v>105</v>
      </c>
      <c r="W16" s="1">
        <v>1</v>
      </c>
      <c r="X16" s="1">
        <v>17</v>
      </c>
      <c r="Y16" s="1">
        <f t="shared" si="6"/>
        <v>16</v>
      </c>
      <c r="Z16" s="1">
        <v>57</v>
      </c>
      <c r="AA16" s="1">
        <v>26</v>
      </c>
      <c r="AB16" s="1">
        <v>17</v>
      </c>
      <c r="AC16" s="1">
        <v>9</v>
      </c>
      <c r="AD16" s="1">
        <v>28</v>
      </c>
      <c r="AE16" s="1">
        <v>15</v>
      </c>
      <c r="AF16" s="1">
        <v>10</v>
      </c>
      <c r="AG16" s="1">
        <v>6</v>
      </c>
      <c r="AH16" s="1">
        <v>8</v>
      </c>
      <c r="AI16" s="1">
        <v>3</v>
      </c>
      <c r="AJ16" s="1">
        <v>1</v>
      </c>
      <c r="AK16" s="1">
        <v>1</v>
      </c>
      <c r="AL16" s="1">
        <v>4</v>
      </c>
      <c r="AM16" s="1">
        <v>1</v>
      </c>
      <c r="AN16" s="1">
        <v>1</v>
      </c>
      <c r="AO16" s="1">
        <v>1</v>
      </c>
      <c r="AP16" s="4" t="s">
        <v>100</v>
      </c>
    </row>
    <row r="17" hidden="1" spans="1:42">
      <c r="A17" s="1" t="s">
        <v>75</v>
      </c>
      <c r="B17" s="1">
        <v>1</v>
      </c>
      <c r="C17" s="1">
        <v>1</v>
      </c>
      <c r="D17" s="1">
        <v>110</v>
      </c>
      <c r="E17" s="5">
        <v>2</v>
      </c>
      <c r="F17" s="1">
        <v>0.5</v>
      </c>
      <c r="G17" s="1">
        <v>0.5</v>
      </c>
      <c r="H17" s="1">
        <v>20</v>
      </c>
      <c r="I17" s="1">
        <v>10</v>
      </c>
      <c r="J17" s="1">
        <v>38</v>
      </c>
      <c r="K17" s="1">
        <v>36.5</v>
      </c>
      <c r="L17" s="1">
        <f t="shared" si="0"/>
        <v>37.25</v>
      </c>
      <c r="M17" s="1">
        <f t="shared" si="1"/>
        <v>1.5</v>
      </c>
      <c r="N17">
        <v>3682.0691208</v>
      </c>
      <c r="O17" s="6">
        <f t="shared" si="2"/>
        <v>148.271239763758</v>
      </c>
      <c r="P17" s="9">
        <f t="shared" si="3"/>
        <v>118.271239763758</v>
      </c>
      <c r="Q17" s="1">
        <v>128</v>
      </c>
      <c r="R17" s="1">
        <v>124</v>
      </c>
      <c r="S17" s="1">
        <f t="shared" si="4"/>
        <v>4</v>
      </c>
      <c r="T17" s="1">
        <v>36</v>
      </c>
      <c r="U17" s="1">
        <v>247</v>
      </c>
      <c r="V17" s="1">
        <f t="shared" si="5"/>
        <v>211</v>
      </c>
      <c r="W17" s="1">
        <v>1</v>
      </c>
      <c r="X17" s="1">
        <v>9</v>
      </c>
      <c r="Y17" s="1">
        <f t="shared" si="6"/>
        <v>8</v>
      </c>
      <c r="Z17" s="1">
        <v>62</v>
      </c>
      <c r="AA17" s="1">
        <v>51</v>
      </c>
      <c r="AB17" s="1">
        <v>28</v>
      </c>
      <c r="AC17" s="1">
        <v>15</v>
      </c>
      <c r="AD17" s="1">
        <v>39</v>
      </c>
      <c r="AE17" s="1">
        <v>26</v>
      </c>
      <c r="AF17" s="1">
        <v>17</v>
      </c>
      <c r="AG17" s="1">
        <v>11</v>
      </c>
      <c r="AH17" s="1">
        <v>9</v>
      </c>
      <c r="AI17" s="1">
        <v>2</v>
      </c>
      <c r="AJ17" s="1">
        <v>2</v>
      </c>
      <c r="AK17" s="1">
        <v>1</v>
      </c>
      <c r="AL17" s="1">
        <v>6</v>
      </c>
      <c r="AM17" s="1">
        <v>1</v>
      </c>
      <c r="AN17" s="1">
        <v>1</v>
      </c>
      <c r="AO17" s="1">
        <v>1</v>
      </c>
      <c r="AP17" s="4" t="s">
        <v>100</v>
      </c>
    </row>
    <row r="18" hidden="1" spans="1:42">
      <c r="A18" s="1" t="s">
        <v>75</v>
      </c>
      <c r="B18" s="1">
        <v>1</v>
      </c>
      <c r="C18" s="1">
        <v>1</v>
      </c>
      <c r="D18" s="1">
        <v>122</v>
      </c>
      <c r="E18" s="5">
        <v>6</v>
      </c>
      <c r="F18" s="1">
        <v>1.5</v>
      </c>
      <c r="G18" s="1">
        <v>1</v>
      </c>
      <c r="H18" s="1">
        <v>50</v>
      </c>
      <c r="I18" s="1">
        <v>15</v>
      </c>
      <c r="J18" s="1">
        <v>39.5</v>
      </c>
      <c r="K18" s="1">
        <v>36.3</v>
      </c>
      <c r="L18" s="1">
        <f t="shared" si="0"/>
        <v>37.9</v>
      </c>
      <c r="M18" s="1">
        <f t="shared" si="1"/>
        <v>3.2</v>
      </c>
      <c r="N18">
        <v>3539.5895032</v>
      </c>
      <c r="O18" s="6">
        <f t="shared" si="2"/>
        <v>298.857161220053</v>
      </c>
      <c r="P18" s="9">
        <f t="shared" si="3"/>
        <v>233.857161220053</v>
      </c>
      <c r="Q18" s="1">
        <v>135</v>
      </c>
      <c r="R18" s="1">
        <v>109</v>
      </c>
      <c r="S18" s="1">
        <f t="shared" si="4"/>
        <v>26</v>
      </c>
      <c r="T18" s="1">
        <v>71</v>
      </c>
      <c r="U18" s="1">
        <v>198</v>
      </c>
      <c r="V18" s="1">
        <f t="shared" si="5"/>
        <v>127</v>
      </c>
      <c r="W18" s="1">
        <v>1</v>
      </c>
      <c r="X18" s="1">
        <v>10</v>
      </c>
      <c r="Y18" s="1">
        <f t="shared" si="6"/>
        <v>9</v>
      </c>
      <c r="Z18" s="1">
        <v>67</v>
      </c>
      <c r="AA18" s="1">
        <v>28</v>
      </c>
      <c r="AB18" s="1">
        <v>19</v>
      </c>
      <c r="AC18" s="1">
        <v>8</v>
      </c>
      <c r="AD18" s="1">
        <v>32</v>
      </c>
      <c r="AE18" s="1">
        <v>13</v>
      </c>
      <c r="AF18" s="1">
        <v>8</v>
      </c>
      <c r="AG18" s="1">
        <v>3</v>
      </c>
      <c r="AH18" s="1">
        <v>6</v>
      </c>
      <c r="AI18" s="1">
        <v>2</v>
      </c>
      <c r="AJ18" s="1">
        <v>1</v>
      </c>
      <c r="AK18" s="1">
        <v>1</v>
      </c>
      <c r="AL18" s="1">
        <v>7</v>
      </c>
      <c r="AM18" s="1">
        <v>3</v>
      </c>
      <c r="AN18" s="1">
        <v>1</v>
      </c>
      <c r="AO18" s="1">
        <v>1</v>
      </c>
      <c r="AP18" s="4" t="s">
        <v>100</v>
      </c>
    </row>
    <row r="19" hidden="1" spans="1:42">
      <c r="A19" s="1" t="s">
        <v>75</v>
      </c>
      <c r="B19" s="1">
        <v>1</v>
      </c>
      <c r="C19" s="1">
        <v>1</v>
      </c>
      <c r="D19" s="1">
        <v>113</v>
      </c>
      <c r="E19" s="5">
        <v>5</v>
      </c>
      <c r="F19" s="1">
        <v>1.5</v>
      </c>
      <c r="G19" s="1">
        <v>1</v>
      </c>
      <c r="H19" s="1">
        <v>10</v>
      </c>
      <c r="I19" s="1">
        <v>20</v>
      </c>
      <c r="J19" s="1">
        <v>34.6</v>
      </c>
      <c r="K19" s="1">
        <v>32.7</v>
      </c>
      <c r="L19" s="1">
        <f t="shared" si="0"/>
        <v>33.65</v>
      </c>
      <c r="M19" s="1">
        <f t="shared" si="1"/>
        <v>1.9</v>
      </c>
      <c r="N19">
        <v>4458.6068056</v>
      </c>
      <c r="O19" s="6">
        <f t="shared" si="2"/>
        <v>251.748972678752</v>
      </c>
      <c r="P19" s="9">
        <f t="shared" si="3"/>
        <v>221.748972678752</v>
      </c>
      <c r="Q19" s="1">
        <v>116</v>
      </c>
      <c r="R19" s="1">
        <v>111</v>
      </c>
      <c r="S19" s="1">
        <f t="shared" si="4"/>
        <v>5</v>
      </c>
      <c r="T19" s="1">
        <v>85</v>
      </c>
      <c r="U19" s="1">
        <v>256</v>
      </c>
      <c r="V19" s="1">
        <f t="shared" si="5"/>
        <v>171</v>
      </c>
      <c r="W19" s="1">
        <v>4</v>
      </c>
      <c r="X19" s="1">
        <v>17</v>
      </c>
      <c r="Y19" s="1">
        <f t="shared" si="6"/>
        <v>13</v>
      </c>
      <c r="Z19" s="1">
        <v>44</v>
      </c>
      <c r="AA19" s="1">
        <v>33</v>
      </c>
      <c r="AB19" s="1">
        <v>22</v>
      </c>
      <c r="AC19" s="1">
        <v>11</v>
      </c>
      <c r="AD19" s="1">
        <v>32</v>
      </c>
      <c r="AE19" s="1">
        <v>21</v>
      </c>
      <c r="AF19" s="1">
        <v>14</v>
      </c>
      <c r="AG19" s="1">
        <v>9</v>
      </c>
      <c r="AH19" s="1">
        <v>8</v>
      </c>
      <c r="AI19" s="1">
        <v>3</v>
      </c>
      <c r="AJ19" s="1">
        <v>1</v>
      </c>
      <c r="AK19" s="1">
        <v>1</v>
      </c>
      <c r="AL19" s="1">
        <v>7</v>
      </c>
      <c r="AM19" s="1">
        <v>4</v>
      </c>
      <c r="AN19" s="1">
        <v>1</v>
      </c>
      <c r="AO19" s="1">
        <v>0</v>
      </c>
      <c r="AP19" s="4" t="s">
        <v>84</v>
      </c>
    </row>
    <row r="20" hidden="1" spans="1:42">
      <c r="A20" s="1" t="s">
        <v>75</v>
      </c>
      <c r="B20" s="1">
        <v>1</v>
      </c>
      <c r="C20" s="1">
        <v>1</v>
      </c>
      <c r="D20" s="1">
        <v>114</v>
      </c>
      <c r="E20" s="5">
        <v>4</v>
      </c>
      <c r="F20" s="1">
        <v>1</v>
      </c>
      <c r="G20" s="1">
        <v>1</v>
      </c>
      <c r="H20" s="1">
        <v>20</v>
      </c>
      <c r="I20" s="1">
        <v>30</v>
      </c>
      <c r="J20" s="1">
        <v>41.5</v>
      </c>
      <c r="K20" s="1">
        <v>38.6</v>
      </c>
      <c r="L20" s="1">
        <f t="shared" si="0"/>
        <v>40.05</v>
      </c>
      <c r="M20" s="1">
        <f t="shared" si="1"/>
        <v>2.9</v>
      </c>
      <c r="N20">
        <v>3900.0657125</v>
      </c>
      <c r="O20" s="6">
        <f t="shared" si="2"/>
        <v>282.401761953808</v>
      </c>
      <c r="P20" s="9">
        <f t="shared" si="3"/>
        <v>232.401761953808</v>
      </c>
      <c r="Q20" s="1">
        <v>138</v>
      </c>
      <c r="R20" s="1">
        <v>109</v>
      </c>
      <c r="S20" s="1">
        <f t="shared" si="4"/>
        <v>29</v>
      </c>
      <c r="T20" s="1">
        <v>79</v>
      </c>
      <c r="U20" s="1">
        <v>216</v>
      </c>
      <c r="V20" s="1">
        <f t="shared" si="5"/>
        <v>137</v>
      </c>
      <c r="W20" s="1">
        <v>1</v>
      </c>
      <c r="X20" s="1">
        <v>19</v>
      </c>
      <c r="Y20" s="1">
        <f t="shared" si="6"/>
        <v>18</v>
      </c>
      <c r="Z20" s="1">
        <v>67</v>
      </c>
      <c r="AA20" s="1">
        <v>39</v>
      </c>
      <c r="AB20" s="1">
        <v>18</v>
      </c>
      <c r="AC20" s="1">
        <v>10</v>
      </c>
      <c r="AD20" s="1">
        <v>43</v>
      </c>
      <c r="AE20" s="1">
        <v>31</v>
      </c>
      <c r="AF20" s="1">
        <v>17</v>
      </c>
      <c r="AG20" s="1">
        <v>15</v>
      </c>
      <c r="AH20" s="1">
        <v>7</v>
      </c>
      <c r="AI20" s="1">
        <v>2</v>
      </c>
      <c r="AJ20" s="1">
        <v>1</v>
      </c>
      <c r="AK20" s="1">
        <v>1</v>
      </c>
      <c r="AL20" s="1">
        <v>6</v>
      </c>
      <c r="AM20" s="1">
        <v>5</v>
      </c>
      <c r="AN20" s="1">
        <v>1</v>
      </c>
      <c r="AO20" s="1">
        <v>0</v>
      </c>
      <c r="AP20" s="4" t="s">
        <v>84</v>
      </c>
    </row>
    <row r="21" hidden="1" spans="1:42">
      <c r="A21" s="1" t="s">
        <v>75</v>
      </c>
      <c r="B21" s="1">
        <v>1</v>
      </c>
      <c r="C21" s="1">
        <v>1</v>
      </c>
      <c r="D21" s="1">
        <v>90</v>
      </c>
      <c r="E21" s="5">
        <v>4</v>
      </c>
      <c r="F21" s="1">
        <v>0.5</v>
      </c>
      <c r="G21" s="1">
        <v>0.5</v>
      </c>
      <c r="H21" s="1">
        <v>50</v>
      </c>
      <c r="I21" s="1">
        <v>20</v>
      </c>
      <c r="J21" s="1">
        <v>37.1</v>
      </c>
      <c r="K21" s="1">
        <v>34.9</v>
      </c>
      <c r="L21" s="1">
        <f t="shared" si="0"/>
        <v>36</v>
      </c>
      <c r="M21" s="1">
        <f t="shared" si="1"/>
        <v>2.2</v>
      </c>
      <c r="N21">
        <v>3738.8371584</v>
      </c>
      <c r="O21" s="6">
        <f t="shared" si="2"/>
        <v>228.484493013334</v>
      </c>
      <c r="P21" s="9">
        <f t="shared" si="3"/>
        <v>158.484493013334</v>
      </c>
      <c r="Q21" s="1">
        <v>129</v>
      </c>
      <c r="R21" s="1">
        <v>106</v>
      </c>
      <c r="S21" s="1">
        <f t="shared" si="4"/>
        <v>23</v>
      </c>
      <c r="T21" s="1">
        <v>90</v>
      </c>
      <c r="U21" s="1">
        <v>213</v>
      </c>
      <c r="V21" s="1">
        <f t="shared" si="5"/>
        <v>123</v>
      </c>
      <c r="W21" s="1">
        <v>12</v>
      </c>
      <c r="X21" s="1">
        <v>26</v>
      </c>
      <c r="Y21" s="1">
        <f t="shared" si="6"/>
        <v>14</v>
      </c>
      <c r="Z21" s="1">
        <v>48</v>
      </c>
      <c r="AA21" s="1">
        <v>33</v>
      </c>
      <c r="AB21" s="1">
        <v>18</v>
      </c>
      <c r="AC21" s="1">
        <v>6</v>
      </c>
      <c r="AD21" s="1">
        <v>41</v>
      </c>
      <c r="AE21" s="1">
        <v>29</v>
      </c>
      <c r="AF21" s="1">
        <v>17</v>
      </c>
      <c r="AG21" s="1">
        <v>8</v>
      </c>
      <c r="AH21" s="1">
        <v>6</v>
      </c>
      <c r="AI21" s="1">
        <v>1</v>
      </c>
      <c r="AJ21" s="1">
        <v>0</v>
      </c>
      <c r="AK21" s="1">
        <v>0</v>
      </c>
      <c r="AL21" s="1">
        <v>5</v>
      </c>
      <c r="AM21" s="1">
        <v>2</v>
      </c>
      <c r="AN21" s="1">
        <v>1</v>
      </c>
      <c r="AO21" s="1">
        <v>1</v>
      </c>
      <c r="AP21" s="4" t="s">
        <v>84</v>
      </c>
    </row>
    <row r="22" hidden="1" spans="1:42">
      <c r="A22" s="1" t="s">
        <v>75</v>
      </c>
      <c r="B22" s="1">
        <v>1</v>
      </c>
      <c r="C22" s="1">
        <v>1</v>
      </c>
      <c r="D22" s="1">
        <v>110</v>
      </c>
      <c r="E22" s="5">
        <v>3</v>
      </c>
      <c r="F22" s="1">
        <v>1.4</v>
      </c>
      <c r="G22" s="1">
        <v>1</v>
      </c>
      <c r="H22" s="1">
        <v>30</v>
      </c>
      <c r="I22" s="1">
        <v>10</v>
      </c>
      <c r="J22" s="1">
        <v>38</v>
      </c>
      <c r="K22" s="1">
        <v>36.3</v>
      </c>
      <c r="L22" s="1">
        <f t="shared" si="0"/>
        <v>37.15</v>
      </c>
      <c r="M22" s="1">
        <f t="shared" si="1"/>
        <v>1.7</v>
      </c>
      <c r="N22">
        <v>3929.3268056</v>
      </c>
      <c r="O22" s="6">
        <f t="shared" si="2"/>
        <v>179.807686931898</v>
      </c>
      <c r="P22" s="9">
        <f t="shared" si="3"/>
        <v>139.807686931898</v>
      </c>
      <c r="Q22" s="1">
        <v>127</v>
      </c>
      <c r="R22" s="1">
        <v>126</v>
      </c>
      <c r="S22" s="1">
        <f t="shared" si="4"/>
        <v>1</v>
      </c>
      <c r="T22" s="1">
        <v>40</v>
      </c>
      <c r="U22" s="1">
        <v>168</v>
      </c>
      <c r="V22" s="1">
        <f t="shared" si="5"/>
        <v>128</v>
      </c>
      <c r="W22" s="1">
        <v>2</v>
      </c>
      <c r="X22" s="1">
        <v>23</v>
      </c>
      <c r="Y22" s="1">
        <f t="shared" si="6"/>
        <v>21</v>
      </c>
      <c r="Z22" s="1">
        <v>40</v>
      </c>
      <c r="AA22" s="1">
        <v>31</v>
      </c>
      <c r="AB22" s="1">
        <v>17</v>
      </c>
      <c r="AC22" s="1">
        <v>8</v>
      </c>
      <c r="AD22" s="1">
        <v>20</v>
      </c>
      <c r="AE22" s="1">
        <v>10</v>
      </c>
      <c r="AF22" s="1">
        <v>8</v>
      </c>
      <c r="AG22" s="1">
        <v>5</v>
      </c>
      <c r="AH22" s="1">
        <v>7</v>
      </c>
      <c r="AI22" s="1">
        <v>1</v>
      </c>
      <c r="AJ22" s="1">
        <v>0</v>
      </c>
      <c r="AK22" s="1">
        <v>0</v>
      </c>
      <c r="AL22" s="1">
        <v>6</v>
      </c>
      <c r="AM22" s="1">
        <v>2</v>
      </c>
      <c r="AN22" s="1">
        <v>1</v>
      </c>
      <c r="AO22" s="1">
        <v>1</v>
      </c>
      <c r="AP22" s="4" t="s">
        <v>72</v>
      </c>
    </row>
    <row r="23" hidden="1" spans="1:42">
      <c r="A23" s="1" t="s">
        <v>75</v>
      </c>
      <c r="B23" s="1">
        <v>1</v>
      </c>
      <c r="C23" s="1">
        <v>1</v>
      </c>
      <c r="D23" s="1">
        <v>124</v>
      </c>
      <c r="E23" s="5">
        <v>3</v>
      </c>
      <c r="F23" s="1">
        <v>1.5</v>
      </c>
      <c r="G23" s="1">
        <v>1</v>
      </c>
      <c r="H23" s="1">
        <v>20</v>
      </c>
      <c r="I23" s="1">
        <v>50</v>
      </c>
      <c r="J23" s="1">
        <v>36.2</v>
      </c>
      <c r="K23" s="1">
        <v>33</v>
      </c>
      <c r="L23" s="1">
        <f t="shared" si="0"/>
        <v>34.6</v>
      </c>
      <c r="M23" s="1">
        <f t="shared" si="1"/>
        <v>3.2</v>
      </c>
      <c r="N23">
        <v>3904.2371584</v>
      </c>
      <c r="O23" s="6">
        <f t="shared" si="2"/>
        <v>361.085517539885</v>
      </c>
      <c r="P23" s="9">
        <f t="shared" si="3"/>
        <v>291.085517539885</v>
      </c>
      <c r="Q23" s="1">
        <v>123</v>
      </c>
      <c r="R23" s="1">
        <v>115</v>
      </c>
      <c r="S23" s="1">
        <f t="shared" si="4"/>
        <v>8</v>
      </c>
      <c r="T23" s="1">
        <v>88</v>
      </c>
      <c r="U23" s="1">
        <v>225</v>
      </c>
      <c r="V23" s="1">
        <f t="shared" si="5"/>
        <v>137</v>
      </c>
      <c r="W23" s="1">
        <v>4</v>
      </c>
      <c r="X23" s="1">
        <v>21</v>
      </c>
      <c r="Y23" s="1">
        <f t="shared" si="6"/>
        <v>17</v>
      </c>
      <c r="Z23" s="1">
        <v>37</v>
      </c>
      <c r="AA23" s="1">
        <v>24</v>
      </c>
      <c r="AB23" s="1">
        <v>12</v>
      </c>
      <c r="AC23" s="1">
        <v>4</v>
      </c>
      <c r="AD23" s="1">
        <v>26</v>
      </c>
      <c r="AE23" s="1">
        <v>14</v>
      </c>
      <c r="AF23" s="1">
        <v>9</v>
      </c>
      <c r="AG23" s="1">
        <v>6</v>
      </c>
      <c r="AH23" s="1">
        <v>8</v>
      </c>
      <c r="AI23" s="1">
        <v>2</v>
      </c>
      <c r="AJ23" s="1">
        <v>1</v>
      </c>
      <c r="AK23" s="1">
        <v>1</v>
      </c>
      <c r="AL23" s="1">
        <v>6</v>
      </c>
      <c r="AM23" s="1">
        <v>3</v>
      </c>
      <c r="AN23" s="1">
        <v>1</v>
      </c>
      <c r="AO23" s="1">
        <v>1</v>
      </c>
      <c r="AP23" s="4" t="s">
        <v>72</v>
      </c>
    </row>
    <row r="24" hidden="1" spans="1:42">
      <c r="A24" s="1" t="s">
        <v>75</v>
      </c>
      <c r="B24" s="1">
        <v>1</v>
      </c>
      <c r="C24" s="1">
        <v>1</v>
      </c>
      <c r="D24" s="1">
        <v>122</v>
      </c>
      <c r="E24" s="5">
        <v>5</v>
      </c>
      <c r="F24" s="1">
        <v>3.5</v>
      </c>
      <c r="G24" s="1">
        <v>2</v>
      </c>
      <c r="H24" s="1">
        <v>20</v>
      </c>
      <c r="I24" s="1">
        <v>40</v>
      </c>
      <c r="J24" s="1">
        <v>39.5</v>
      </c>
      <c r="K24" s="1">
        <v>37.2</v>
      </c>
      <c r="L24" s="1">
        <f t="shared" si="0"/>
        <v>38.35</v>
      </c>
      <c r="M24" s="1">
        <f t="shared" si="1"/>
        <v>2.3</v>
      </c>
      <c r="N24">
        <v>4250.8066849</v>
      </c>
      <c r="O24" s="6">
        <f t="shared" si="2"/>
        <v>254.937558677183</v>
      </c>
      <c r="P24" s="9">
        <f t="shared" si="3"/>
        <v>194.937558677183</v>
      </c>
      <c r="Q24" s="1">
        <v>131</v>
      </c>
      <c r="R24" s="1">
        <v>116</v>
      </c>
      <c r="S24" s="1">
        <f t="shared" si="4"/>
        <v>15</v>
      </c>
      <c r="T24" s="1">
        <v>81</v>
      </c>
      <c r="U24" s="1">
        <v>212</v>
      </c>
      <c r="V24" s="1">
        <f t="shared" si="5"/>
        <v>131</v>
      </c>
      <c r="W24" s="1">
        <v>7</v>
      </c>
      <c r="X24" s="1">
        <v>42</v>
      </c>
      <c r="Y24" s="1">
        <f t="shared" si="6"/>
        <v>35</v>
      </c>
      <c r="Z24" s="1">
        <v>51</v>
      </c>
      <c r="AA24" s="1">
        <v>42</v>
      </c>
      <c r="AB24" s="1">
        <v>28</v>
      </c>
      <c r="AC24" s="1">
        <v>12</v>
      </c>
      <c r="AD24" s="1">
        <v>28</v>
      </c>
      <c r="AE24" s="1">
        <v>15</v>
      </c>
      <c r="AF24" s="1">
        <v>10</v>
      </c>
      <c r="AG24" s="1">
        <v>6</v>
      </c>
      <c r="AH24" s="1">
        <v>6</v>
      </c>
      <c r="AI24" s="1">
        <v>1</v>
      </c>
      <c r="AJ24" s="1">
        <v>1</v>
      </c>
      <c r="AK24" s="1">
        <v>1</v>
      </c>
      <c r="AL24" s="1">
        <v>4</v>
      </c>
      <c r="AM24" s="1">
        <v>2</v>
      </c>
      <c r="AN24" s="1">
        <v>0</v>
      </c>
      <c r="AO24" s="1">
        <v>0</v>
      </c>
      <c r="AP24" s="4" t="s">
        <v>85</v>
      </c>
    </row>
    <row r="25" hidden="1" spans="1:42">
      <c r="A25" s="1" t="s">
        <v>75</v>
      </c>
      <c r="B25" s="1">
        <v>1</v>
      </c>
      <c r="C25" s="1">
        <v>1</v>
      </c>
      <c r="D25" s="1">
        <v>120</v>
      </c>
      <c r="E25" s="5">
        <v>2</v>
      </c>
      <c r="F25" s="1">
        <v>0.5</v>
      </c>
      <c r="G25" s="1">
        <v>0.5</v>
      </c>
      <c r="H25" s="1">
        <v>50</v>
      </c>
      <c r="I25" s="1">
        <v>20</v>
      </c>
      <c r="J25" s="1">
        <v>42.3</v>
      </c>
      <c r="K25" s="1">
        <v>39.9</v>
      </c>
      <c r="L25" s="1">
        <f t="shared" si="0"/>
        <v>41.1</v>
      </c>
      <c r="M25" s="1">
        <f t="shared" si="1"/>
        <v>2.4</v>
      </c>
      <c r="N25">
        <v>3819.6053641</v>
      </c>
      <c r="O25" s="6">
        <f t="shared" si="2"/>
        <v>223.04264899854</v>
      </c>
      <c r="P25" s="9">
        <f t="shared" si="3"/>
        <v>153.04264899854</v>
      </c>
      <c r="Q25" s="1">
        <v>145</v>
      </c>
      <c r="R25" s="1">
        <v>140</v>
      </c>
      <c r="S25" s="1">
        <f t="shared" si="4"/>
        <v>5</v>
      </c>
      <c r="T25" s="1">
        <v>84</v>
      </c>
      <c r="U25" s="1">
        <v>221</v>
      </c>
      <c r="V25" s="1">
        <f t="shared" si="5"/>
        <v>137</v>
      </c>
      <c r="W25" s="1">
        <v>2</v>
      </c>
      <c r="X25" s="1">
        <v>25</v>
      </c>
      <c r="Y25" s="1">
        <f t="shared" si="6"/>
        <v>23</v>
      </c>
      <c r="Z25" s="1">
        <v>43</v>
      </c>
      <c r="AA25" s="1">
        <v>37</v>
      </c>
      <c r="AB25" s="1">
        <v>29</v>
      </c>
      <c r="AC25" s="1">
        <v>16</v>
      </c>
      <c r="AD25" s="1">
        <v>37</v>
      </c>
      <c r="AE25" s="1">
        <v>24</v>
      </c>
      <c r="AF25" s="1">
        <v>16</v>
      </c>
      <c r="AG25" s="1">
        <v>5</v>
      </c>
      <c r="AH25" s="1">
        <v>7</v>
      </c>
      <c r="AI25" s="1">
        <v>1</v>
      </c>
      <c r="AJ25" s="1">
        <v>1</v>
      </c>
      <c r="AK25" s="1">
        <v>1</v>
      </c>
      <c r="AL25" s="1">
        <v>7</v>
      </c>
      <c r="AM25" s="1">
        <v>3</v>
      </c>
      <c r="AN25" s="1">
        <v>1</v>
      </c>
      <c r="AO25" s="1">
        <v>1</v>
      </c>
      <c r="AP25" s="4" t="s">
        <v>119</v>
      </c>
    </row>
    <row r="26" hidden="1" spans="1:42">
      <c r="A26" s="1" t="s">
        <v>75</v>
      </c>
      <c r="B26" s="1">
        <v>1</v>
      </c>
      <c r="C26" s="1">
        <v>1</v>
      </c>
      <c r="D26" s="1">
        <v>115</v>
      </c>
      <c r="E26" s="5">
        <v>3</v>
      </c>
      <c r="F26" s="1">
        <v>3</v>
      </c>
      <c r="G26" s="1">
        <v>1</v>
      </c>
      <c r="H26" s="1">
        <v>20</v>
      </c>
      <c r="I26" s="1">
        <v>30</v>
      </c>
      <c r="J26" s="1">
        <v>39.3</v>
      </c>
      <c r="K26" s="1">
        <v>36.5</v>
      </c>
      <c r="L26" s="1">
        <f t="shared" si="0"/>
        <v>37.9</v>
      </c>
      <c r="M26" s="1">
        <f t="shared" si="1"/>
        <v>2.8</v>
      </c>
      <c r="N26">
        <v>3453.8437376</v>
      </c>
      <c r="O26" s="6">
        <f t="shared" si="2"/>
        <v>255.165236550923</v>
      </c>
      <c r="P26" s="9">
        <f t="shared" si="3"/>
        <v>205.165236550923</v>
      </c>
      <c r="Q26" s="1">
        <v>135</v>
      </c>
      <c r="R26" s="1">
        <v>106</v>
      </c>
      <c r="S26" s="1">
        <f t="shared" si="4"/>
        <v>29</v>
      </c>
      <c r="T26" s="1">
        <v>45</v>
      </c>
      <c r="U26" s="1">
        <v>185</v>
      </c>
      <c r="V26" s="1">
        <f t="shared" si="5"/>
        <v>140</v>
      </c>
      <c r="W26" s="1">
        <v>5</v>
      </c>
      <c r="X26" s="1">
        <v>23</v>
      </c>
      <c r="Y26" s="1">
        <f t="shared" si="6"/>
        <v>18</v>
      </c>
      <c r="Z26" s="1">
        <v>73</v>
      </c>
      <c r="AA26" s="1">
        <v>49</v>
      </c>
      <c r="AB26" s="1">
        <v>36</v>
      </c>
      <c r="AC26" s="1">
        <v>17</v>
      </c>
      <c r="AD26" s="1">
        <v>43</v>
      </c>
      <c r="AE26" s="1">
        <v>27</v>
      </c>
      <c r="AF26" s="1">
        <v>18</v>
      </c>
      <c r="AG26" s="1">
        <v>12</v>
      </c>
      <c r="AH26" s="1">
        <v>8</v>
      </c>
      <c r="AI26" s="1">
        <v>1</v>
      </c>
      <c r="AJ26" s="1">
        <v>1</v>
      </c>
      <c r="AK26" s="1">
        <v>1</v>
      </c>
      <c r="AL26" s="1">
        <v>6</v>
      </c>
      <c r="AM26" s="1">
        <v>4</v>
      </c>
      <c r="AN26" s="1">
        <v>1</v>
      </c>
      <c r="AO26" s="1">
        <v>1</v>
      </c>
      <c r="AP26" s="4" t="s">
        <v>237</v>
      </c>
    </row>
    <row r="27" hidden="1" spans="1:42">
      <c r="A27" s="1" t="s">
        <v>75</v>
      </c>
      <c r="B27" s="1">
        <v>1</v>
      </c>
      <c r="C27" s="1">
        <v>1</v>
      </c>
      <c r="D27" s="1">
        <v>85</v>
      </c>
      <c r="E27" s="5">
        <v>4</v>
      </c>
      <c r="F27" s="1">
        <v>1</v>
      </c>
      <c r="G27" s="1">
        <v>0.5</v>
      </c>
      <c r="H27" s="1">
        <v>50</v>
      </c>
      <c r="I27" s="1">
        <v>50</v>
      </c>
      <c r="J27" s="1">
        <v>46</v>
      </c>
      <c r="K27" s="1">
        <v>43.2</v>
      </c>
      <c r="L27" s="1">
        <f t="shared" si="0"/>
        <v>44.6</v>
      </c>
      <c r="M27" s="1">
        <f t="shared" si="1"/>
        <v>2.8</v>
      </c>
      <c r="N27">
        <v>4531.2197</v>
      </c>
      <c r="O27" s="6">
        <f t="shared" si="2"/>
        <v>284.471191928251</v>
      </c>
      <c r="P27" s="9">
        <f t="shared" si="3"/>
        <v>184.471191928251</v>
      </c>
      <c r="Q27" s="1">
        <v>149</v>
      </c>
      <c r="R27" s="1">
        <v>133</v>
      </c>
      <c r="S27" s="1">
        <f t="shared" si="4"/>
        <v>16</v>
      </c>
      <c r="T27" s="1">
        <v>100</v>
      </c>
      <c r="U27" s="1">
        <v>178</v>
      </c>
      <c r="V27" s="1">
        <f t="shared" si="5"/>
        <v>78</v>
      </c>
      <c r="W27" s="1">
        <v>3.38</v>
      </c>
      <c r="X27" s="1">
        <v>15.02</v>
      </c>
      <c r="Y27" s="1">
        <f t="shared" si="6"/>
        <v>11.64</v>
      </c>
      <c r="Z27" s="1">
        <v>50</v>
      </c>
      <c r="AA27" s="1">
        <v>26</v>
      </c>
      <c r="AB27" s="1">
        <v>24</v>
      </c>
      <c r="AC27" s="1">
        <v>17</v>
      </c>
      <c r="AD27" s="1">
        <v>43</v>
      </c>
      <c r="AE27" s="1">
        <v>31</v>
      </c>
      <c r="AF27" s="1">
        <v>23</v>
      </c>
      <c r="AG27" s="1">
        <v>18</v>
      </c>
      <c r="AH27" s="1">
        <v>7</v>
      </c>
      <c r="AI27" s="1">
        <v>4</v>
      </c>
      <c r="AJ27" s="1">
        <v>2</v>
      </c>
      <c r="AK27" s="1">
        <v>1</v>
      </c>
      <c r="AL27" s="1">
        <v>6</v>
      </c>
      <c r="AM27" s="1">
        <v>4</v>
      </c>
      <c r="AN27" s="1">
        <v>2</v>
      </c>
      <c r="AO27" s="1">
        <v>1</v>
      </c>
      <c r="AP27" s="4" t="s">
        <v>72</v>
      </c>
    </row>
    <row r="28" hidden="1" spans="1:42">
      <c r="A28" s="1" t="s">
        <v>75</v>
      </c>
      <c r="B28" s="1">
        <v>1</v>
      </c>
      <c r="C28" s="1">
        <v>1</v>
      </c>
      <c r="D28" s="1">
        <v>96</v>
      </c>
      <c r="E28" s="5">
        <v>3</v>
      </c>
      <c r="F28" s="1">
        <v>1</v>
      </c>
      <c r="G28" s="1">
        <v>0.5</v>
      </c>
      <c r="H28" s="1">
        <v>65</v>
      </c>
      <c r="I28" s="1">
        <v>50</v>
      </c>
      <c r="J28" s="1">
        <v>47</v>
      </c>
      <c r="K28" s="1">
        <v>43.9</v>
      </c>
      <c r="L28" s="1">
        <f t="shared" si="0"/>
        <v>45.45</v>
      </c>
      <c r="M28" s="1">
        <f t="shared" si="1"/>
        <v>3.1</v>
      </c>
      <c r="N28">
        <v>4984.7046875</v>
      </c>
      <c r="O28" s="6">
        <f t="shared" si="2"/>
        <v>339.990858773377</v>
      </c>
      <c r="P28" s="9">
        <f t="shared" si="3"/>
        <v>224.990858773377</v>
      </c>
      <c r="Q28" s="1">
        <v>157</v>
      </c>
      <c r="R28" s="1">
        <v>132</v>
      </c>
      <c r="S28" s="1">
        <f t="shared" si="4"/>
        <v>25</v>
      </c>
      <c r="T28" s="1">
        <v>72</v>
      </c>
      <c r="U28" s="1">
        <v>298</v>
      </c>
      <c r="V28" s="1">
        <f t="shared" si="5"/>
        <v>226</v>
      </c>
      <c r="W28" s="1">
        <v>4.88</v>
      </c>
      <c r="X28" s="1">
        <v>15.39</v>
      </c>
      <c r="Y28" s="1">
        <f t="shared" si="6"/>
        <v>10.51</v>
      </c>
      <c r="Z28" s="1">
        <v>55</v>
      </c>
      <c r="AA28" s="1">
        <v>40</v>
      </c>
      <c r="AB28" s="1">
        <v>25</v>
      </c>
      <c r="AC28" s="1">
        <v>18</v>
      </c>
      <c r="AD28" s="1">
        <v>44</v>
      </c>
      <c r="AE28" s="1">
        <v>30</v>
      </c>
      <c r="AF28" s="1">
        <v>28</v>
      </c>
      <c r="AG28" s="1">
        <v>22</v>
      </c>
      <c r="AH28" s="1">
        <v>8</v>
      </c>
      <c r="AI28" s="1">
        <v>3</v>
      </c>
      <c r="AJ28" s="1">
        <v>2</v>
      </c>
      <c r="AK28" s="1">
        <v>1</v>
      </c>
      <c r="AL28" s="1">
        <v>5</v>
      </c>
      <c r="AM28" s="1">
        <v>4</v>
      </c>
      <c r="AN28" s="1">
        <v>1</v>
      </c>
      <c r="AO28" s="1">
        <v>0</v>
      </c>
      <c r="AP28" s="4" t="s">
        <v>100</v>
      </c>
    </row>
    <row r="29" hidden="1" spans="1:42">
      <c r="A29" s="1" t="s">
        <v>75</v>
      </c>
      <c r="B29" s="1">
        <v>1</v>
      </c>
      <c r="C29" s="1">
        <v>1</v>
      </c>
      <c r="D29" s="1">
        <v>92</v>
      </c>
      <c r="E29" s="5">
        <v>6</v>
      </c>
      <c r="F29" s="1">
        <v>2</v>
      </c>
      <c r="G29" s="1">
        <v>1</v>
      </c>
      <c r="H29" s="1">
        <v>30</v>
      </c>
      <c r="I29" s="1">
        <v>25</v>
      </c>
      <c r="J29" s="1">
        <v>47.3</v>
      </c>
      <c r="K29" s="1">
        <v>45.2</v>
      </c>
      <c r="L29" s="1">
        <f t="shared" si="0"/>
        <v>46.25</v>
      </c>
      <c r="M29" s="1">
        <f t="shared" si="1"/>
        <v>2.09999999999999</v>
      </c>
      <c r="N29">
        <v>5145.6546875</v>
      </c>
      <c r="O29" s="6">
        <f t="shared" si="2"/>
        <v>233.640537162162</v>
      </c>
      <c r="P29" s="9">
        <f t="shared" si="3"/>
        <v>178.640537162162</v>
      </c>
      <c r="Q29" s="1">
        <v>158</v>
      </c>
      <c r="R29" s="1">
        <v>148</v>
      </c>
      <c r="S29" s="1">
        <f t="shared" si="4"/>
        <v>10</v>
      </c>
      <c r="T29" s="1">
        <v>46</v>
      </c>
      <c r="U29" s="1">
        <v>301</v>
      </c>
      <c r="V29" s="1">
        <f t="shared" si="5"/>
        <v>255</v>
      </c>
      <c r="W29" s="1">
        <v>4.75</v>
      </c>
      <c r="X29" s="1">
        <v>16.49</v>
      </c>
      <c r="Y29" s="1">
        <f t="shared" si="6"/>
        <v>11.74</v>
      </c>
      <c r="Z29" s="1">
        <v>48</v>
      </c>
      <c r="AA29" s="1">
        <v>33</v>
      </c>
      <c r="AB29" s="1">
        <v>24</v>
      </c>
      <c r="AC29" s="1">
        <v>12</v>
      </c>
      <c r="AD29" s="1">
        <v>33</v>
      </c>
      <c r="AE29" s="1">
        <v>21</v>
      </c>
      <c r="AF29" s="1">
        <v>10</v>
      </c>
      <c r="AG29" s="1">
        <v>9</v>
      </c>
      <c r="AH29" s="1">
        <v>8</v>
      </c>
      <c r="AI29" s="1">
        <v>1</v>
      </c>
      <c r="AJ29" s="1">
        <v>1</v>
      </c>
      <c r="AK29" s="1">
        <v>1</v>
      </c>
      <c r="AL29" s="1">
        <v>7</v>
      </c>
      <c r="AM29" s="1">
        <v>2</v>
      </c>
      <c r="AN29" s="1">
        <v>1</v>
      </c>
      <c r="AO29" s="1">
        <v>1</v>
      </c>
      <c r="AP29" s="4" t="s">
        <v>85</v>
      </c>
    </row>
    <row r="30" hidden="1" spans="1:42">
      <c r="A30" s="1" t="s">
        <v>75</v>
      </c>
      <c r="B30" s="1">
        <v>1</v>
      </c>
      <c r="C30" s="1">
        <v>1</v>
      </c>
      <c r="D30" s="1">
        <v>89</v>
      </c>
      <c r="E30" s="5">
        <v>5</v>
      </c>
      <c r="F30" s="1">
        <v>2</v>
      </c>
      <c r="G30" s="1">
        <v>1</v>
      </c>
      <c r="H30" s="1">
        <v>30</v>
      </c>
      <c r="I30" s="1">
        <v>25</v>
      </c>
      <c r="J30" s="1">
        <v>41.1</v>
      </c>
      <c r="K30" s="1">
        <v>38.8</v>
      </c>
      <c r="L30" s="1">
        <f t="shared" si="0"/>
        <v>39.95</v>
      </c>
      <c r="M30" s="1">
        <f t="shared" si="1"/>
        <v>2.3</v>
      </c>
      <c r="N30">
        <v>4306.4562221</v>
      </c>
      <c r="O30" s="6">
        <f t="shared" si="2"/>
        <v>247.931146704131</v>
      </c>
      <c r="P30" s="9">
        <f t="shared" si="3"/>
        <v>192.931146704131</v>
      </c>
      <c r="Q30" s="1">
        <v>137</v>
      </c>
      <c r="R30" s="1">
        <v>135</v>
      </c>
      <c r="S30" s="1">
        <f t="shared" si="4"/>
        <v>2</v>
      </c>
      <c r="T30" s="1">
        <v>78</v>
      </c>
      <c r="U30" s="1">
        <v>190</v>
      </c>
      <c r="V30" s="1">
        <f t="shared" si="5"/>
        <v>112</v>
      </c>
      <c r="W30" s="1">
        <v>1.89</v>
      </c>
      <c r="X30" s="1">
        <v>12.24</v>
      </c>
      <c r="Y30" s="1">
        <f t="shared" si="6"/>
        <v>10.35</v>
      </c>
      <c r="Z30" s="1">
        <v>59</v>
      </c>
      <c r="AA30" s="1">
        <v>45</v>
      </c>
      <c r="AB30" s="1">
        <v>21</v>
      </c>
      <c r="AC30" s="1">
        <v>12</v>
      </c>
      <c r="AD30" s="1">
        <v>38</v>
      </c>
      <c r="AE30" s="1">
        <v>26</v>
      </c>
      <c r="AF30" s="1">
        <v>12</v>
      </c>
      <c r="AG30" s="1">
        <v>10</v>
      </c>
      <c r="AH30" s="1">
        <v>7</v>
      </c>
      <c r="AI30" s="1">
        <v>1</v>
      </c>
      <c r="AJ30" s="1">
        <v>1</v>
      </c>
      <c r="AK30" s="1">
        <v>1</v>
      </c>
      <c r="AL30" s="1">
        <v>5</v>
      </c>
      <c r="AM30" s="1">
        <v>4</v>
      </c>
      <c r="AN30" s="1">
        <v>1</v>
      </c>
      <c r="AO30" s="1">
        <v>1</v>
      </c>
      <c r="AP30" s="4" t="s">
        <v>100</v>
      </c>
    </row>
    <row r="31" hidden="1" spans="1:42">
      <c r="A31" s="1" t="s">
        <v>75</v>
      </c>
      <c r="B31" s="1">
        <v>1</v>
      </c>
      <c r="C31" s="1">
        <v>1</v>
      </c>
      <c r="D31" s="1">
        <v>101</v>
      </c>
      <c r="E31" s="5">
        <v>4</v>
      </c>
      <c r="F31" s="1">
        <v>1</v>
      </c>
      <c r="G31" s="1">
        <v>0.5</v>
      </c>
      <c r="H31" s="1">
        <v>100</v>
      </c>
      <c r="I31" s="1">
        <v>20</v>
      </c>
      <c r="J31" s="1">
        <v>46.5</v>
      </c>
      <c r="K31" s="1">
        <v>43.2</v>
      </c>
      <c r="L31" s="1">
        <f t="shared" si="0"/>
        <v>44.85</v>
      </c>
      <c r="M31" s="1">
        <f t="shared" si="1"/>
        <v>3.3</v>
      </c>
      <c r="N31">
        <v>5275.02933638164</v>
      </c>
      <c r="O31" s="6">
        <f t="shared" si="2"/>
        <v>388.129248830756</v>
      </c>
      <c r="P31" s="9">
        <f t="shared" si="3"/>
        <v>268.129248830756</v>
      </c>
      <c r="Q31" s="1">
        <v>152</v>
      </c>
      <c r="R31" s="1">
        <v>145</v>
      </c>
      <c r="S31" s="1">
        <f t="shared" si="4"/>
        <v>7</v>
      </c>
      <c r="T31" s="1">
        <v>85</v>
      </c>
      <c r="U31" s="1">
        <v>285</v>
      </c>
      <c r="V31" s="1">
        <f t="shared" si="5"/>
        <v>200</v>
      </c>
      <c r="W31" s="1">
        <v>2.81</v>
      </c>
      <c r="X31" s="1">
        <v>14.28</v>
      </c>
      <c r="Y31" s="1">
        <f t="shared" si="6"/>
        <v>11.47</v>
      </c>
      <c r="Z31" s="1">
        <v>47</v>
      </c>
      <c r="AA31" s="1">
        <v>32</v>
      </c>
      <c r="AB31" s="1">
        <v>16</v>
      </c>
      <c r="AC31" s="1">
        <v>8</v>
      </c>
      <c r="AD31" s="1">
        <v>13</v>
      </c>
      <c r="AE31" s="1">
        <v>10</v>
      </c>
      <c r="AF31" s="1">
        <v>6</v>
      </c>
      <c r="AG31" s="1">
        <v>5</v>
      </c>
      <c r="AH31" s="1">
        <v>6</v>
      </c>
      <c r="AI31" s="1">
        <v>4</v>
      </c>
      <c r="AJ31" s="1">
        <v>2</v>
      </c>
      <c r="AK31" s="1">
        <v>2</v>
      </c>
      <c r="AL31" s="1">
        <v>7</v>
      </c>
      <c r="AM31" s="1">
        <v>2</v>
      </c>
      <c r="AN31" s="1">
        <v>1</v>
      </c>
      <c r="AO31" s="1">
        <v>1</v>
      </c>
      <c r="AP31" s="4" t="s">
        <v>72</v>
      </c>
    </row>
    <row r="32" hidden="1" spans="1:42">
      <c r="A32" s="1" t="s">
        <v>75</v>
      </c>
      <c r="B32" s="1">
        <v>1</v>
      </c>
      <c r="C32" s="1">
        <v>1</v>
      </c>
      <c r="D32" s="1">
        <v>110</v>
      </c>
      <c r="E32" s="5">
        <v>4</v>
      </c>
      <c r="F32" s="1">
        <v>2</v>
      </c>
      <c r="G32" s="1">
        <v>1</v>
      </c>
      <c r="H32" s="1">
        <v>20</v>
      </c>
      <c r="I32" s="1">
        <v>50</v>
      </c>
      <c r="J32" s="1">
        <v>38.1</v>
      </c>
      <c r="K32" s="1">
        <v>35.4</v>
      </c>
      <c r="L32" s="1">
        <f t="shared" si="0"/>
        <v>36.75</v>
      </c>
      <c r="M32" s="1">
        <f t="shared" si="1"/>
        <v>2.7</v>
      </c>
      <c r="N32">
        <v>4025.1153536</v>
      </c>
      <c r="O32" s="6">
        <f t="shared" si="2"/>
        <v>295.722760672653</v>
      </c>
      <c r="P32" s="9">
        <f t="shared" si="3"/>
        <v>225.722760672653</v>
      </c>
      <c r="Q32" s="1">
        <v>130</v>
      </c>
      <c r="R32" s="1">
        <v>121</v>
      </c>
      <c r="S32" s="1">
        <f t="shared" si="4"/>
        <v>9</v>
      </c>
      <c r="T32" s="1">
        <v>254</v>
      </c>
      <c r="U32" s="1">
        <v>654</v>
      </c>
      <c r="V32" s="1">
        <f t="shared" si="5"/>
        <v>400</v>
      </c>
      <c r="W32" s="1">
        <v>2.02</v>
      </c>
      <c r="X32" s="1">
        <v>13.05</v>
      </c>
      <c r="Y32" s="1">
        <f t="shared" si="6"/>
        <v>11.03</v>
      </c>
      <c r="Z32" s="1">
        <v>74</v>
      </c>
      <c r="AA32" s="1">
        <v>55</v>
      </c>
      <c r="AB32" s="1">
        <v>35</v>
      </c>
      <c r="AC32" s="1">
        <v>19</v>
      </c>
      <c r="AD32" s="1">
        <v>53</v>
      </c>
      <c r="AE32" s="1">
        <v>40</v>
      </c>
      <c r="AF32" s="1">
        <v>21</v>
      </c>
      <c r="AG32" s="1">
        <v>18</v>
      </c>
      <c r="AH32" s="1">
        <v>7</v>
      </c>
      <c r="AI32" s="1">
        <v>3</v>
      </c>
      <c r="AJ32" s="1">
        <v>1</v>
      </c>
      <c r="AK32" s="1">
        <v>1</v>
      </c>
      <c r="AL32" s="1">
        <v>6</v>
      </c>
      <c r="AM32" s="1">
        <v>3</v>
      </c>
      <c r="AN32" s="1">
        <v>1</v>
      </c>
      <c r="AO32" s="1">
        <v>2</v>
      </c>
      <c r="AP32" s="4" t="s">
        <v>97</v>
      </c>
    </row>
    <row r="33" hidden="1" spans="1:42">
      <c r="A33" s="1" t="s">
        <v>75</v>
      </c>
      <c r="B33" s="1">
        <v>1</v>
      </c>
      <c r="C33" s="1">
        <v>1</v>
      </c>
      <c r="D33" s="1">
        <v>120</v>
      </c>
      <c r="E33" s="5">
        <v>3</v>
      </c>
      <c r="F33" s="1">
        <v>1</v>
      </c>
      <c r="G33" s="1">
        <v>0.5</v>
      </c>
      <c r="H33" s="1">
        <v>50</v>
      </c>
      <c r="I33" s="1">
        <v>70</v>
      </c>
      <c r="J33" s="1">
        <v>37.4</v>
      </c>
      <c r="K33" s="1">
        <v>35.3</v>
      </c>
      <c r="L33" s="1">
        <f t="shared" si="0"/>
        <v>36.35</v>
      </c>
      <c r="M33" s="1">
        <f t="shared" si="1"/>
        <v>2.1</v>
      </c>
      <c r="N33">
        <v>4308.7031747</v>
      </c>
      <c r="O33" s="6">
        <f t="shared" si="2"/>
        <v>248.920953696561</v>
      </c>
      <c r="P33" s="9">
        <f t="shared" si="3"/>
        <v>128.920953696561</v>
      </c>
      <c r="Q33" s="1">
        <v>129</v>
      </c>
      <c r="R33" s="1">
        <v>128</v>
      </c>
      <c r="S33" s="1">
        <f t="shared" si="4"/>
        <v>1</v>
      </c>
      <c r="T33" s="1">
        <v>93</v>
      </c>
      <c r="U33" s="1">
        <v>208</v>
      </c>
      <c r="V33" s="1">
        <f t="shared" si="5"/>
        <v>115</v>
      </c>
      <c r="W33" s="1">
        <v>3.23</v>
      </c>
      <c r="X33" s="1">
        <v>15.42</v>
      </c>
      <c r="Y33" s="1">
        <f t="shared" si="6"/>
        <v>12.19</v>
      </c>
      <c r="Z33" s="1">
        <v>58</v>
      </c>
      <c r="AA33" s="1">
        <v>26</v>
      </c>
      <c r="AB33" s="1">
        <v>18</v>
      </c>
      <c r="AC33" s="1">
        <v>8</v>
      </c>
      <c r="AD33" s="1">
        <v>32</v>
      </c>
      <c r="AE33" s="1">
        <v>21</v>
      </c>
      <c r="AF33" s="1">
        <v>15</v>
      </c>
      <c r="AG33" s="1">
        <v>9</v>
      </c>
      <c r="AH33" s="1">
        <v>6</v>
      </c>
      <c r="AI33" s="1">
        <v>1</v>
      </c>
      <c r="AJ33" s="1">
        <v>1</v>
      </c>
      <c r="AK33" s="1">
        <v>1</v>
      </c>
      <c r="AL33" s="1">
        <v>7</v>
      </c>
      <c r="AM33" s="1">
        <v>3</v>
      </c>
      <c r="AN33" s="1">
        <v>2</v>
      </c>
      <c r="AO33" s="1">
        <v>1</v>
      </c>
      <c r="AP33" s="4" t="s">
        <v>85</v>
      </c>
    </row>
    <row r="34" hidden="1" spans="1:42">
      <c r="A34" s="1" t="s">
        <v>75</v>
      </c>
      <c r="B34" s="1">
        <v>1</v>
      </c>
      <c r="C34" s="1">
        <v>1</v>
      </c>
      <c r="D34" s="1">
        <v>121</v>
      </c>
      <c r="E34" s="5">
        <v>3</v>
      </c>
      <c r="F34" s="1">
        <v>1</v>
      </c>
      <c r="G34" s="1">
        <v>1</v>
      </c>
      <c r="H34" s="1">
        <v>50</v>
      </c>
      <c r="I34" s="1">
        <v>20</v>
      </c>
      <c r="J34" s="1">
        <v>45.1</v>
      </c>
      <c r="K34" s="1">
        <v>43.5</v>
      </c>
      <c r="L34" s="1">
        <f t="shared" ref="L34:L65" si="7">(J34+K34)/2</f>
        <v>44.3</v>
      </c>
      <c r="M34" s="1">
        <f t="shared" ref="M34:M65" si="8">J34-K34</f>
        <v>1.6</v>
      </c>
      <c r="N34">
        <v>5147.3666144</v>
      </c>
      <c r="O34" s="6">
        <f t="shared" ref="O34:O65" si="9">N34*(M34/L34)</f>
        <v>185.909403680361</v>
      </c>
      <c r="P34" s="9">
        <f t="shared" ref="P34:P65" si="10">O34-H34-I34</f>
        <v>115.909403680361</v>
      </c>
      <c r="Q34" s="1">
        <v>153</v>
      </c>
      <c r="R34" s="1">
        <v>146</v>
      </c>
      <c r="S34" s="1">
        <f t="shared" si="4"/>
        <v>7</v>
      </c>
      <c r="T34" s="1">
        <v>108</v>
      </c>
      <c r="U34" s="1">
        <v>388</v>
      </c>
      <c r="V34" s="1">
        <f t="shared" si="5"/>
        <v>280</v>
      </c>
      <c r="W34" s="1">
        <v>1.35</v>
      </c>
      <c r="X34" s="1">
        <v>12.45</v>
      </c>
      <c r="Y34" s="1">
        <f t="shared" si="6"/>
        <v>11.1</v>
      </c>
      <c r="Z34" s="1">
        <v>47</v>
      </c>
      <c r="AA34" s="1">
        <v>25</v>
      </c>
      <c r="AB34" s="1">
        <v>13</v>
      </c>
      <c r="AC34" s="1">
        <v>9</v>
      </c>
      <c r="AD34" s="1">
        <v>35</v>
      </c>
      <c r="AE34" s="1">
        <v>14</v>
      </c>
      <c r="AF34" s="1">
        <v>6</v>
      </c>
      <c r="AG34" s="1">
        <v>5</v>
      </c>
      <c r="AH34" s="1">
        <v>6</v>
      </c>
      <c r="AI34" s="1">
        <v>3</v>
      </c>
      <c r="AJ34" s="1">
        <v>1</v>
      </c>
      <c r="AK34" s="1">
        <v>1</v>
      </c>
      <c r="AL34" s="1">
        <v>6</v>
      </c>
      <c r="AM34" s="1">
        <v>1</v>
      </c>
      <c r="AN34" s="1">
        <v>1</v>
      </c>
      <c r="AO34" s="1">
        <v>1</v>
      </c>
      <c r="AP34" s="4" t="s">
        <v>85</v>
      </c>
    </row>
    <row r="35" hidden="1" spans="1:42">
      <c r="A35" s="1" t="s">
        <v>75</v>
      </c>
      <c r="B35" s="1">
        <v>1</v>
      </c>
      <c r="C35" s="1">
        <v>1</v>
      </c>
      <c r="D35" s="1">
        <v>128</v>
      </c>
      <c r="E35" s="5">
        <v>2</v>
      </c>
      <c r="F35" s="1">
        <v>0.5</v>
      </c>
      <c r="G35" s="1">
        <v>0.5</v>
      </c>
      <c r="H35" s="1">
        <v>30</v>
      </c>
      <c r="I35" s="1">
        <v>30</v>
      </c>
      <c r="J35" s="1">
        <v>45.2</v>
      </c>
      <c r="K35" s="1">
        <v>42.5</v>
      </c>
      <c r="L35" s="1">
        <f t="shared" si="7"/>
        <v>43.85</v>
      </c>
      <c r="M35" s="1">
        <f t="shared" si="8"/>
        <v>2.7</v>
      </c>
      <c r="N35">
        <v>4338.0797</v>
      </c>
      <c r="O35" s="6">
        <f t="shared" si="9"/>
        <v>267.110950741163</v>
      </c>
      <c r="P35" s="9">
        <f t="shared" si="10"/>
        <v>207.110950741163</v>
      </c>
      <c r="Q35" s="1">
        <v>148</v>
      </c>
      <c r="R35" s="1">
        <v>141</v>
      </c>
      <c r="S35" s="1">
        <f t="shared" si="4"/>
        <v>7</v>
      </c>
      <c r="T35" s="1">
        <v>51</v>
      </c>
      <c r="U35" s="1">
        <v>178</v>
      </c>
      <c r="V35" s="1">
        <f t="shared" si="5"/>
        <v>127</v>
      </c>
      <c r="W35" s="1">
        <v>2.29</v>
      </c>
      <c r="X35" s="1">
        <v>14.39</v>
      </c>
      <c r="Y35" s="1">
        <f t="shared" si="6"/>
        <v>12.1</v>
      </c>
      <c r="Z35" s="1">
        <v>47</v>
      </c>
      <c r="AA35" s="1">
        <v>32</v>
      </c>
      <c r="AB35" s="1">
        <v>19</v>
      </c>
      <c r="AC35" s="1">
        <v>4</v>
      </c>
      <c r="AD35" s="1">
        <v>32</v>
      </c>
      <c r="AE35" s="1">
        <v>20</v>
      </c>
      <c r="AF35" s="1">
        <v>14</v>
      </c>
      <c r="AG35" s="1">
        <v>6</v>
      </c>
      <c r="AH35" s="1">
        <v>7</v>
      </c>
      <c r="AI35" s="1">
        <v>3</v>
      </c>
      <c r="AJ35" s="1">
        <v>1</v>
      </c>
      <c r="AK35" s="1">
        <v>1</v>
      </c>
      <c r="AL35" s="1">
        <v>5</v>
      </c>
      <c r="AM35" s="1">
        <v>2</v>
      </c>
      <c r="AN35" s="1">
        <v>1</v>
      </c>
      <c r="AO35" s="1">
        <v>1</v>
      </c>
      <c r="AP35" s="4" t="s">
        <v>85</v>
      </c>
    </row>
    <row r="36" hidden="1" spans="1:42">
      <c r="A36" s="1" t="s">
        <v>75</v>
      </c>
      <c r="B36" s="1">
        <v>1</v>
      </c>
      <c r="C36" s="1">
        <v>1</v>
      </c>
      <c r="D36" s="1">
        <v>108</v>
      </c>
      <c r="E36" s="5">
        <v>2</v>
      </c>
      <c r="F36" s="1">
        <v>0.5</v>
      </c>
      <c r="G36" s="1">
        <v>0.5</v>
      </c>
      <c r="H36" s="1">
        <v>20</v>
      </c>
      <c r="I36" s="1">
        <v>10</v>
      </c>
      <c r="J36" s="1">
        <v>41.2</v>
      </c>
      <c r="K36" s="1">
        <v>40.1</v>
      </c>
      <c r="L36" s="1">
        <f t="shared" si="7"/>
        <v>40.65</v>
      </c>
      <c r="M36" s="1">
        <f t="shared" si="8"/>
        <v>1.1</v>
      </c>
      <c r="N36">
        <v>4821.4843673</v>
      </c>
      <c r="O36" s="6">
        <f t="shared" si="9"/>
        <v>130.470671685855</v>
      </c>
      <c r="P36" s="9">
        <f t="shared" si="10"/>
        <v>100.470671685855</v>
      </c>
      <c r="Q36" s="1">
        <v>146</v>
      </c>
      <c r="R36" s="1">
        <v>152</v>
      </c>
      <c r="S36" s="1">
        <f t="shared" si="4"/>
        <v>-6</v>
      </c>
      <c r="T36" s="1">
        <v>89</v>
      </c>
      <c r="U36" s="1">
        <v>308</v>
      </c>
      <c r="V36" s="1">
        <f t="shared" si="5"/>
        <v>219</v>
      </c>
      <c r="W36" s="1">
        <v>8</v>
      </c>
      <c r="X36" s="1">
        <v>18</v>
      </c>
      <c r="Y36" s="1">
        <f t="shared" si="6"/>
        <v>10</v>
      </c>
      <c r="Z36" s="1">
        <v>52</v>
      </c>
      <c r="AA36" s="1">
        <v>28</v>
      </c>
      <c r="AB36" s="1">
        <v>18</v>
      </c>
      <c r="AC36" s="1">
        <v>10</v>
      </c>
      <c r="AD36" s="1">
        <v>27</v>
      </c>
      <c r="AE36" s="1">
        <v>18</v>
      </c>
      <c r="AF36" s="1">
        <v>9</v>
      </c>
      <c r="AG36" s="1">
        <v>6</v>
      </c>
      <c r="AH36" s="1">
        <v>8</v>
      </c>
      <c r="AI36" s="1">
        <v>4</v>
      </c>
      <c r="AJ36" s="1">
        <v>2</v>
      </c>
      <c r="AK36" s="1">
        <v>2</v>
      </c>
      <c r="AL36" s="1">
        <v>5</v>
      </c>
      <c r="AM36" s="1">
        <v>3</v>
      </c>
      <c r="AN36" s="1">
        <v>1</v>
      </c>
      <c r="AO36" s="1">
        <v>1</v>
      </c>
      <c r="AP36" s="4" t="s">
        <v>100</v>
      </c>
    </row>
    <row r="37" hidden="1" spans="1:42">
      <c r="A37" s="1" t="s">
        <v>75</v>
      </c>
      <c r="B37" s="1">
        <v>1</v>
      </c>
      <c r="C37" s="1">
        <v>1</v>
      </c>
      <c r="D37" s="1">
        <v>109</v>
      </c>
      <c r="E37" s="5">
        <v>2</v>
      </c>
      <c r="F37" s="1">
        <v>0.5</v>
      </c>
      <c r="G37" s="1">
        <v>0.5</v>
      </c>
      <c r="H37" s="1">
        <v>50</v>
      </c>
      <c r="I37" s="1">
        <v>20</v>
      </c>
      <c r="J37" s="1">
        <v>40.5</v>
      </c>
      <c r="K37" s="1">
        <v>38.3</v>
      </c>
      <c r="L37" s="1">
        <f t="shared" si="7"/>
        <v>39.4</v>
      </c>
      <c r="M37" s="1">
        <f t="shared" si="8"/>
        <v>2.2</v>
      </c>
      <c r="N37">
        <v>4724.3515712</v>
      </c>
      <c r="O37" s="6">
        <f t="shared" si="9"/>
        <v>263.796280625381</v>
      </c>
      <c r="P37" s="9">
        <f t="shared" si="10"/>
        <v>193.796280625381</v>
      </c>
      <c r="Q37" s="1">
        <v>140</v>
      </c>
      <c r="R37" s="1">
        <v>103</v>
      </c>
      <c r="S37" s="1">
        <f t="shared" si="4"/>
        <v>37</v>
      </c>
      <c r="T37" s="1">
        <v>431</v>
      </c>
      <c r="U37" s="1">
        <v>876</v>
      </c>
      <c r="V37" s="1">
        <f t="shared" si="5"/>
        <v>445</v>
      </c>
      <c r="W37" s="1">
        <v>3</v>
      </c>
      <c r="X37" s="1">
        <v>17</v>
      </c>
      <c r="Y37" s="1">
        <f t="shared" si="6"/>
        <v>14</v>
      </c>
      <c r="Z37" s="1">
        <v>59</v>
      </c>
      <c r="AA37" s="1">
        <v>27</v>
      </c>
      <c r="AB37" s="1">
        <v>16</v>
      </c>
      <c r="AC37" s="1">
        <v>10</v>
      </c>
      <c r="AD37" s="1">
        <v>47</v>
      </c>
      <c r="AE37" s="1">
        <v>31</v>
      </c>
      <c r="AF37" s="1">
        <v>16</v>
      </c>
      <c r="AG37" s="1">
        <v>7</v>
      </c>
      <c r="AH37" s="1">
        <v>7</v>
      </c>
      <c r="AI37" s="1">
        <v>1</v>
      </c>
      <c r="AJ37" s="1">
        <v>1</v>
      </c>
      <c r="AK37" s="1">
        <v>1</v>
      </c>
      <c r="AL37" s="1">
        <v>7</v>
      </c>
      <c r="AM37" s="1">
        <v>4</v>
      </c>
      <c r="AN37" s="1">
        <v>1</v>
      </c>
      <c r="AO37" s="1">
        <v>1</v>
      </c>
      <c r="AP37" s="4" t="s">
        <v>100</v>
      </c>
    </row>
    <row r="38" hidden="1" spans="1:42">
      <c r="A38" s="1" t="s">
        <v>75</v>
      </c>
      <c r="B38" s="1">
        <v>1</v>
      </c>
      <c r="C38" s="1">
        <v>1</v>
      </c>
      <c r="D38" s="1">
        <v>109</v>
      </c>
      <c r="E38" s="5">
        <v>5</v>
      </c>
      <c r="F38" s="1">
        <v>2</v>
      </c>
      <c r="G38" s="1">
        <v>1</v>
      </c>
      <c r="H38" s="1">
        <v>10</v>
      </c>
      <c r="I38" s="1">
        <v>15</v>
      </c>
      <c r="J38" s="1">
        <v>34.9</v>
      </c>
      <c r="K38" s="1">
        <v>31.8</v>
      </c>
      <c r="L38" s="1">
        <f t="shared" si="7"/>
        <v>33.35</v>
      </c>
      <c r="M38" s="1">
        <f t="shared" si="8"/>
        <v>3.1</v>
      </c>
      <c r="N38">
        <v>4476.75144199981</v>
      </c>
      <c r="O38" s="6">
        <f t="shared" si="9"/>
        <v>416.129819196384</v>
      </c>
      <c r="P38" s="9">
        <f t="shared" si="10"/>
        <v>391.129819196384</v>
      </c>
      <c r="Q38" s="1">
        <v>118</v>
      </c>
      <c r="R38" s="1">
        <v>108</v>
      </c>
      <c r="S38" s="1">
        <f t="shared" si="4"/>
        <v>10</v>
      </c>
      <c r="T38" s="1">
        <v>86</v>
      </c>
      <c r="U38" s="1">
        <v>220</v>
      </c>
      <c r="V38" s="1">
        <f t="shared" si="5"/>
        <v>134</v>
      </c>
      <c r="W38" s="1">
        <v>1</v>
      </c>
      <c r="X38" s="1">
        <v>9</v>
      </c>
      <c r="Y38" s="1">
        <f t="shared" si="6"/>
        <v>8</v>
      </c>
      <c r="Z38" s="1">
        <v>19</v>
      </c>
      <c r="AA38" s="1">
        <v>10</v>
      </c>
      <c r="AB38" s="1">
        <v>5</v>
      </c>
      <c r="AC38" s="1">
        <v>2</v>
      </c>
      <c r="AD38" s="1">
        <v>49</v>
      </c>
      <c r="AE38" s="1">
        <v>31</v>
      </c>
      <c r="AF38" s="1">
        <v>18</v>
      </c>
      <c r="AG38" s="1">
        <v>10</v>
      </c>
      <c r="AH38" s="1">
        <v>8</v>
      </c>
      <c r="AI38" s="1">
        <v>1</v>
      </c>
      <c r="AJ38" s="1">
        <v>1</v>
      </c>
      <c r="AK38" s="1">
        <v>1</v>
      </c>
      <c r="AL38" s="1">
        <v>6</v>
      </c>
      <c r="AM38" s="1">
        <v>2</v>
      </c>
      <c r="AN38" s="1">
        <v>1</v>
      </c>
      <c r="AO38" s="1">
        <v>1</v>
      </c>
      <c r="AP38" s="4" t="s">
        <v>100</v>
      </c>
    </row>
    <row r="39" hidden="1" spans="1:42">
      <c r="A39" s="1" t="s">
        <v>75</v>
      </c>
      <c r="B39" s="1">
        <v>1</v>
      </c>
      <c r="C39" s="1">
        <v>1</v>
      </c>
      <c r="D39" s="1">
        <v>117</v>
      </c>
      <c r="E39" s="5">
        <v>4</v>
      </c>
      <c r="F39" s="1">
        <v>2</v>
      </c>
      <c r="G39" s="1">
        <v>1</v>
      </c>
      <c r="H39" s="1">
        <v>10</v>
      </c>
      <c r="I39" s="1">
        <v>10</v>
      </c>
      <c r="J39" s="1">
        <v>41.4</v>
      </c>
      <c r="K39" s="1">
        <v>38.9</v>
      </c>
      <c r="L39" s="1">
        <f t="shared" si="7"/>
        <v>40.15</v>
      </c>
      <c r="M39" s="1">
        <f t="shared" si="8"/>
        <v>2.5</v>
      </c>
      <c r="N39">
        <v>4788.7315712</v>
      </c>
      <c r="O39" s="6">
        <f t="shared" si="9"/>
        <v>298.1775573599</v>
      </c>
      <c r="P39" s="9">
        <f t="shared" si="10"/>
        <v>278.1775573599</v>
      </c>
      <c r="Q39" s="1">
        <v>140</v>
      </c>
      <c r="R39" s="1">
        <v>129</v>
      </c>
      <c r="S39" s="1">
        <f t="shared" si="4"/>
        <v>11</v>
      </c>
      <c r="T39" s="1">
        <v>56</v>
      </c>
      <c r="U39" s="1">
        <v>199</v>
      </c>
      <c r="V39" s="1">
        <f t="shared" si="5"/>
        <v>143</v>
      </c>
      <c r="W39" s="1">
        <v>1</v>
      </c>
      <c r="X39" s="1">
        <v>17</v>
      </c>
      <c r="Y39" s="1">
        <f t="shared" si="6"/>
        <v>16</v>
      </c>
      <c r="Z39" s="1">
        <v>57</v>
      </c>
      <c r="AA39" s="1">
        <v>23</v>
      </c>
      <c r="AB39" s="1">
        <v>17</v>
      </c>
      <c r="AC39" s="1">
        <v>9</v>
      </c>
      <c r="AD39" s="1">
        <v>44</v>
      </c>
      <c r="AE39" s="1">
        <v>23</v>
      </c>
      <c r="AF39" s="1">
        <v>11</v>
      </c>
      <c r="AG39" s="1">
        <v>4</v>
      </c>
      <c r="AH39" s="1">
        <v>7</v>
      </c>
      <c r="AI39" s="1">
        <v>2</v>
      </c>
      <c r="AJ39" s="1">
        <v>2</v>
      </c>
      <c r="AK39" s="1">
        <v>1</v>
      </c>
      <c r="AL39" s="1">
        <v>7</v>
      </c>
      <c r="AM39" s="1">
        <v>3</v>
      </c>
      <c r="AN39" s="1">
        <v>1</v>
      </c>
      <c r="AO39" s="1">
        <v>1</v>
      </c>
      <c r="AP39" s="4" t="s">
        <v>84</v>
      </c>
    </row>
    <row r="40" hidden="1" spans="1:42">
      <c r="A40" s="1" t="s">
        <v>75</v>
      </c>
      <c r="B40" s="1">
        <v>1</v>
      </c>
      <c r="C40" s="1">
        <v>1</v>
      </c>
      <c r="D40" s="1">
        <v>103</v>
      </c>
      <c r="E40" s="5">
        <v>2</v>
      </c>
      <c r="F40" s="1">
        <v>0.5</v>
      </c>
      <c r="G40" s="1">
        <v>0.5</v>
      </c>
      <c r="H40" s="1">
        <v>10</v>
      </c>
      <c r="I40" s="1">
        <v>10</v>
      </c>
      <c r="J40" s="1">
        <v>42.7</v>
      </c>
      <c r="K40" s="1">
        <v>41.6</v>
      </c>
      <c r="L40" s="1">
        <f t="shared" si="7"/>
        <v>42.15</v>
      </c>
      <c r="M40" s="1">
        <f t="shared" si="8"/>
        <v>1.1</v>
      </c>
      <c r="N40">
        <v>4820.9215712</v>
      </c>
      <c r="O40" s="6">
        <f t="shared" si="9"/>
        <v>125.812899841519</v>
      </c>
      <c r="P40" s="9">
        <f t="shared" si="10"/>
        <v>105.812899841519</v>
      </c>
      <c r="Q40" s="1">
        <v>138</v>
      </c>
      <c r="R40" s="1">
        <v>134</v>
      </c>
      <c r="S40" s="1">
        <f t="shared" si="4"/>
        <v>4</v>
      </c>
      <c r="T40" s="1">
        <v>73</v>
      </c>
      <c r="U40" s="1">
        <v>166</v>
      </c>
      <c r="V40" s="1">
        <f t="shared" si="5"/>
        <v>93</v>
      </c>
      <c r="W40" s="1">
        <v>2</v>
      </c>
      <c r="X40" s="1">
        <v>13</v>
      </c>
      <c r="Y40" s="1">
        <f t="shared" si="6"/>
        <v>11</v>
      </c>
      <c r="Z40" s="1">
        <v>53</v>
      </c>
      <c r="AA40" s="1">
        <v>24</v>
      </c>
      <c r="AB40" s="1">
        <v>16</v>
      </c>
      <c r="AC40" s="1">
        <v>7</v>
      </c>
      <c r="AD40" s="1">
        <v>42</v>
      </c>
      <c r="AE40" s="1">
        <v>26</v>
      </c>
      <c r="AF40" s="1">
        <v>14</v>
      </c>
      <c r="AG40" s="1">
        <v>6</v>
      </c>
      <c r="AH40" s="1">
        <v>6</v>
      </c>
      <c r="AI40" s="1">
        <v>1</v>
      </c>
      <c r="AJ40" s="1">
        <v>1</v>
      </c>
      <c r="AK40" s="1">
        <v>1</v>
      </c>
      <c r="AL40" s="1">
        <v>5</v>
      </c>
      <c r="AM40" s="1">
        <v>3</v>
      </c>
      <c r="AN40" s="1">
        <v>1</v>
      </c>
      <c r="AO40" s="1">
        <v>1</v>
      </c>
      <c r="AP40" s="4" t="s">
        <v>100</v>
      </c>
    </row>
    <row r="41" hidden="1" spans="1:42">
      <c r="A41" s="1" t="s">
        <v>75</v>
      </c>
      <c r="B41" s="1">
        <v>1</v>
      </c>
      <c r="C41" s="1">
        <v>1</v>
      </c>
      <c r="D41" s="1">
        <v>115</v>
      </c>
      <c r="E41" s="5">
        <v>2</v>
      </c>
      <c r="F41" s="1">
        <v>0.5</v>
      </c>
      <c r="G41" s="1">
        <v>0.5</v>
      </c>
      <c r="H41" s="1">
        <v>20</v>
      </c>
      <c r="I41" s="1">
        <v>110</v>
      </c>
      <c r="J41" s="1">
        <v>39.8</v>
      </c>
      <c r="K41" s="1">
        <v>35.8</v>
      </c>
      <c r="L41" s="1">
        <f t="shared" si="7"/>
        <v>37.8</v>
      </c>
      <c r="M41" s="1">
        <f t="shared" si="8"/>
        <v>4</v>
      </c>
      <c r="N41">
        <v>3992.9253536</v>
      </c>
      <c r="O41" s="6">
        <f t="shared" si="9"/>
        <v>422.531783449735</v>
      </c>
      <c r="P41" s="9">
        <f t="shared" si="10"/>
        <v>292.531783449735</v>
      </c>
      <c r="Q41" s="1">
        <v>136</v>
      </c>
      <c r="R41" s="1">
        <v>122</v>
      </c>
      <c r="S41" s="1">
        <f t="shared" si="4"/>
        <v>14</v>
      </c>
      <c r="T41" s="1">
        <v>34</v>
      </c>
      <c r="U41" s="1">
        <v>197</v>
      </c>
      <c r="V41" s="1">
        <f t="shared" si="5"/>
        <v>163</v>
      </c>
      <c r="W41" s="1">
        <v>1</v>
      </c>
      <c r="X41" s="1">
        <v>13</v>
      </c>
      <c r="Y41" s="1">
        <f t="shared" si="6"/>
        <v>12</v>
      </c>
      <c r="Z41" s="1">
        <v>38</v>
      </c>
      <c r="AA41" s="1">
        <v>25</v>
      </c>
      <c r="AB41" s="1">
        <v>13</v>
      </c>
      <c r="AC41" s="1">
        <v>8</v>
      </c>
      <c r="AD41" s="1">
        <v>17</v>
      </c>
      <c r="AE41" s="1">
        <v>10</v>
      </c>
      <c r="AF41" s="1">
        <v>7</v>
      </c>
      <c r="AG41" s="1">
        <v>5</v>
      </c>
      <c r="AH41" s="1">
        <v>7</v>
      </c>
      <c r="AI41" s="1">
        <v>1</v>
      </c>
      <c r="AJ41" s="1">
        <v>1</v>
      </c>
      <c r="AK41" s="1">
        <v>1</v>
      </c>
      <c r="AL41" s="1">
        <v>4</v>
      </c>
      <c r="AM41" s="1">
        <v>2</v>
      </c>
      <c r="AN41" s="1">
        <v>1</v>
      </c>
      <c r="AO41" s="1">
        <v>1</v>
      </c>
      <c r="AP41" s="4" t="s">
        <v>100</v>
      </c>
    </row>
    <row r="42" hidden="1" spans="1:42">
      <c r="A42" s="1" t="s">
        <v>75</v>
      </c>
      <c r="B42" s="1">
        <v>1</v>
      </c>
      <c r="C42" s="1">
        <v>1</v>
      </c>
      <c r="D42" s="1">
        <v>90</v>
      </c>
      <c r="E42" s="5">
        <v>3</v>
      </c>
      <c r="F42" s="1">
        <v>1.5</v>
      </c>
      <c r="G42" s="1">
        <v>1</v>
      </c>
      <c r="H42" s="1">
        <v>50</v>
      </c>
      <c r="I42" s="1">
        <v>20</v>
      </c>
      <c r="J42" s="1">
        <v>44.7</v>
      </c>
      <c r="K42" s="1">
        <v>43</v>
      </c>
      <c r="L42" s="1">
        <f t="shared" si="7"/>
        <v>43.85</v>
      </c>
      <c r="M42" s="1">
        <f t="shared" si="8"/>
        <v>1.7</v>
      </c>
      <c r="N42">
        <v>4344.6106625</v>
      </c>
      <c r="O42" s="6">
        <f t="shared" si="9"/>
        <v>168.434164794755</v>
      </c>
      <c r="P42" s="9">
        <f t="shared" si="10"/>
        <v>98.4341647947551</v>
      </c>
      <c r="Q42" s="1">
        <v>154</v>
      </c>
      <c r="R42" s="1">
        <v>147</v>
      </c>
      <c r="S42" s="1">
        <f t="shared" si="4"/>
        <v>7</v>
      </c>
      <c r="T42" s="1">
        <v>165</v>
      </c>
      <c r="U42" s="1">
        <v>276</v>
      </c>
      <c r="V42" s="1">
        <f t="shared" si="5"/>
        <v>111</v>
      </c>
      <c r="W42" s="1">
        <v>2</v>
      </c>
      <c r="X42" s="1">
        <v>18</v>
      </c>
      <c r="Y42" s="1">
        <f t="shared" si="6"/>
        <v>16</v>
      </c>
      <c r="Z42" s="1">
        <v>19</v>
      </c>
      <c r="AA42" s="1">
        <v>10</v>
      </c>
      <c r="AB42" s="1">
        <v>6</v>
      </c>
      <c r="AC42" s="1">
        <v>2</v>
      </c>
      <c r="AD42" s="1">
        <v>32</v>
      </c>
      <c r="AE42" s="1">
        <v>27</v>
      </c>
      <c r="AF42" s="1">
        <v>16</v>
      </c>
      <c r="AG42" s="1">
        <v>8</v>
      </c>
      <c r="AH42" s="1">
        <v>8</v>
      </c>
      <c r="AI42" s="1">
        <v>2</v>
      </c>
      <c r="AJ42" s="1">
        <v>1</v>
      </c>
      <c r="AK42" s="1">
        <v>1</v>
      </c>
      <c r="AL42" s="1">
        <v>5</v>
      </c>
      <c r="AM42" s="1">
        <v>2</v>
      </c>
      <c r="AN42" s="1">
        <v>1</v>
      </c>
      <c r="AO42" s="1">
        <v>1</v>
      </c>
      <c r="AP42" s="4" t="s">
        <v>100</v>
      </c>
    </row>
    <row r="43" hidden="1" spans="1:42">
      <c r="A43" s="1" t="s">
        <v>75</v>
      </c>
      <c r="B43" s="1">
        <v>1</v>
      </c>
      <c r="C43" s="1">
        <v>1</v>
      </c>
      <c r="D43" s="1">
        <v>125</v>
      </c>
      <c r="E43" s="5">
        <v>3</v>
      </c>
      <c r="F43" s="1">
        <v>1.5</v>
      </c>
      <c r="G43" s="1">
        <v>1</v>
      </c>
      <c r="H43" s="1">
        <v>30</v>
      </c>
      <c r="I43" s="1">
        <v>20</v>
      </c>
      <c r="J43" s="1">
        <v>41</v>
      </c>
      <c r="K43" s="1">
        <v>39.1</v>
      </c>
      <c r="L43" s="1">
        <f t="shared" si="7"/>
        <v>40.05</v>
      </c>
      <c r="M43" s="1">
        <f t="shared" si="8"/>
        <v>1.9</v>
      </c>
      <c r="N43">
        <v>5345.0950088</v>
      </c>
      <c r="O43" s="6">
        <f t="shared" si="9"/>
        <v>253.575044112859</v>
      </c>
      <c r="P43" s="9">
        <f t="shared" si="10"/>
        <v>203.575044112859</v>
      </c>
      <c r="Q43" s="1">
        <v>141</v>
      </c>
      <c r="R43" s="1">
        <v>129</v>
      </c>
      <c r="S43" s="1">
        <f t="shared" si="4"/>
        <v>12</v>
      </c>
      <c r="T43" s="1">
        <v>54</v>
      </c>
      <c r="U43" s="1">
        <v>231</v>
      </c>
      <c r="V43" s="1">
        <f t="shared" si="5"/>
        <v>177</v>
      </c>
      <c r="W43" s="1">
        <v>3</v>
      </c>
      <c r="X43" s="1">
        <v>17</v>
      </c>
      <c r="Y43" s="1">
        <f t="shared" si="6"/>
        <v>14</v>
      </c>
      <c r="Z43" s="1">
        <v>43</v>
      </c>
      <c r="AA43" s="1">
        <v>22</v>
      </c>
      <c r="AB43" s="1">
        <v>13</v>
      </c>
      <c r="AC43" s="1">
        <v>10</v>
      </c>
      <c r="AD43" s="1">
        <v>42</v>
      </c>
      <c r="AE43" s="1">
        <v>37</v>
      </c>
      <c r="AF43" s="1">
        <v>9</v>
      </c>
      <c r="AG43" s="1">
        <v>6</v>
      </c>
      <c r="AH43" s="1">
        <v>7</v>
      </c>
      <c r="AI43" s="1">
        <v>1</v>
      </c>
      <c r="AJ43" s="1">
        <v>0</v>
      </c>
      <c r="AK43" s="1">
        <v>0</v>
      </c>
      <c r="AL43" s="1">
        <v>6</v>
      </c>
      <c r="AM43" s="1">
        <v>5</v>
      </c>
      <c r="AN43" s="1">
        <v>0</v>
      </c>
      <c r="AO43" s="1">
        <v>0</v>
      </c>
      <c r="AP43" s="4" t="s">
        <v>100</v>
      </c>
    </row>
    <row r="44" hidden="1" spans="1:42">
      <c r="A44" s="1" t="s">
        <v>75</v>
      </c>
      <c r="B44" s="1">
        <v>1</v>
      </c>
      <c r="C44" s="1">
        <v>1</v>
      </c>
      <c r="D44" s="1">
        <v>133</v>
      </c>
      <c r="E44" s="5">
        <v>3</v>
      </c>
      <c r="F44" s="1">
        <v>1</v>
      </c>
      <c r="G44" s="1">
        <v>0.5</v>
      </c>
      <c r="H44" s="1">
        <v>20</v>
      </c>
      <c r="I44" s="1">
        <v>45</v>
      </c>
      <c r="J44" s="1">
        <v>45.8</v>
      </c>
      <c r="K44" s="1">
        <v>43.1</v>
      </c>
      <c r="L44" s="1">
        <f t="shared" si="7"/>
        <v>44.45</v>
      </c>
      <c r="M44" s="1">
        <f t="shared" si="8"/>
        <v>2.7</v>
      </c>
      <c r="N44">
        <v>5216.3350088</v>
      </c>
      <c r="O44" s="6">
        <f t="shared" si="9"/>
        <v>316.852745191451</v>
      </c>
      <c r="P44" s="9">
        <f t="shared" si="10"/>
        <v>251.852745191451</v>
      </c>
      <c r="Q44" s="1">
        <v>160</v>
      </c>
      <c r="R44" s="1">
        <v>149</v>
      </c>
      <c r="S44" s="1">
        <f t="shared" si="4"/>
        <v>11</v>
      </c>
      <c r="T44" s="1">
        <v>78</v>
      </c>
      <c r="U44" s="1">
        <v>310</v>
      </c>
      <c r="V44" s="1">
        <f t="shared" si="5"/>
        <v>232</v>
      </c>
      <c r="W44" s="1">
        <v>2</v>
      </c>
      <c r="X44" s="1">
        <v>18</v>
      </c>
      <c r="Y44" s="1">
        <f t="shared" si="6"/>
        <v>16</v>
      </c>
      <c r="Z44" s="1">
        <v>74</v>
      </c>
      <c r="AA44" s="1">
        <v>42</v>
      </c>
      <c r="AB44" s="1">
        <v>25</v>
      </c>
      <c r="AC44" s="1">
        <v>12</v>
      </c>
      <c r="AD44" s="1">
        <v>35</v>
      </c>
      <c r="AE44" s="1">
        <v>20</v>
      </c>
      <c r="AF44" s="1">
        <v>15</v>
      </c>
      <c r="AG44" s="1">
        <v>9</v>
      </c>
      <c r="AH44" s="1">
        <v>7</v>
      </c>
      <c r="AI44" s="1">
        <v>2</v>
      </c>
      <c r="AJ44" s="1">
        <v>1</v>
      </c>
      <c r="AK44" s="1">
        <v>1</v>
      </c>
      <c r="AL44" s="1">
        <v>7</v>
      </c>
      <c r="AM44" s="1">
        <v>3</v>
      </c>
      <c r="AN44" s="1">
        <v>1</v>
      </c>
      <c r="AO44" s="1">
        <v>1</v>
      </c>
      <c r="AP44" s="4" t="s">
        <v>100</v>
      </c>
    </row>
    <row r="45" hidden="1" spans="1:42">
      <c r="A45" s="1" t="s">
        <v>75</v>
      </c>
      <c r="B45" s="1">
        <v>1</v>
      </c>
      <c r="C45" s="1">
        <v>1</v>
      </c>
      <c r="D45" s="1">
        <v>115</v>
      </c>
      <c r="E45" s="5">
        <v>3</v>
      </c>
      <c r="F45" s="1">
        <v>2</v>
      </c>
      <c r="G45" s="1">
        <v>1</v>
      </c>
      <c r="H45" s="1">
        <v>20</v>
      </c>
      <c r="I45" s="1">
        <v>75</v>
      </c>
      <c r="J45" s="1">
        <v>42.1</v>
      </c>
      <c r="K45" s="1">
        <v>39.5</v>
      </c>
      <c r="L45" s="1">
        <f t="shared" si="7"/>
        <v>40.8</v>
      </c>
      <c r="M45" s="1">
        <f t="shared" si="8"/>
        <v>2.6</v>
      </c>
      <c r="N45">
        <v>4756.3574159</v>
      </c>
      <c r="O45" s="6">
        <f t="shared" si="9"/>
        <v>303.10120787598</v>
      </c>
      <c r="P45" s="9">
        <f t="shared" si="10"/>
        <v>208.10120787598</v>
      </c>
      <c r="Q45" s="1">
        <v>143</v>
      </c>
      <c r="R45" s="1">
        <v>135</v>
      </c>
      <c r="S45" s="1">
        <f t="shared" si="4"/>
        <v>8</v>
      </c>
      <c r="T45" s="1">
        <v>49</v>
      </c>
      <c r="U45" s="1">
        <v>354</v>
      </c>
      <c r="V45" s="1">
        <f t="shared" si="5"/>
        <v>305</v>
      </c>
      <c r="W45" s="1">
        <v>5</v>
      </c>
      <c r="X45" s="1">
        <v>23</v>
      </c>
      <c r="Y45" s="1">
        <f t="shared" si="6"/>
        <v>18</v>
      </c>
      <c r="Z45" s="1">
        <v>55</v>
      </c>
      <c r="AA45" s="1">
        <v>32</v>
      </c>
      <c r="AB45" s="1">
        <v>9</v>
      </c>
      <c r="AC45" s="1">
        <v>4</v>
      </c>
      <c r="AD45" s="1">
        <v>38</v>
      </c>
      <c r="AE45" s="1">
        <v>29</v>
      </c>
      <c r="AF45" s="1">
        <v>18</v>
      </c>
      <c r="AG45" s="1">
        <v>8</v>
      </c>
      <c r="AH45" s="1">
        <v>6</v>
      </c>
      <c r="AI45" s="1">
        <v>1</v>
      </c>
      <c r="AJ45" s="1">
        <v>0</v>
      </c>
      <c r="AK45" s="1">
        <v>0</v>
      </c>
      <c r="AL45" s="1">
        <v>6</v>
      </c>
      <c r="AM45" s="1">
        <v>3</v>
      </c>
      <c r="AN45" s="1">
        <v>0</v>
      </c>
      <c r="AO45" s="1">
        <v>0</v>
      </c>
      <c r="AP45" s="4" t="s">
        <v>72</v>
      </c>
    </row>
    <row r="46" hidden="1" spans="1:42">
      <c r="A46" s="1" t="s">
        <v>75</v>
      </c>
      <c r="B46" s="1">
        <v>1</v>
      </c>
      <c r="C46" s="1">
        <v>1</v>
      </c>
      <c r="D46" s="1">
        <v>120</v>
      </c>
      <c r="E46" s="5">
        <v>2</v>
      </c>
      <c r="F46" s="1">
        <v>0.5</v>
      </c>
      <c r="G46" s="1">
        <v>0.5</v>
      </c>
      <c r="H46" s="1">
        <v>50</v>
      </c>
      <c r="I46" s="1">
        <v>10</v>
      </c>
      <c r="J46" s="1">
        <v>45</v>
      </c>
      <c r="K46" s="1">
        <v>42.6</v>
      </c>
      <c r="L46" s="1">
        <f t="shared" si="7"/>
        <v>43.8</v>
      </c>
      <c r="M46" s="1">
        <f t="shared" si="8"/>
        <v>2.4</v>
      </c>
      <c r="N46">
        <v>5412.3558791</v>
      </c>
      <c r="O46" s="6">
        <f t="shared" si="9"/>
        <v>296.567445430137</v>
      </c>
      <c r="P46" s="9">
        <f t="shared" si="10"/>
        <v>236.567445430137</v>
      </c>
      <c r="Q46" s="1">
        <v>156</v>
      </c>
      <c r="R46" s="1">
        <v>137</v>
      </c>
      <c r="S46" s="1">
        <f t="shared" si="4"/>
        <v>19</v>
      </c>
      <c r="T46" s="1">
        <v>110</v>
      </c>
      <c r="U46" s="1">
        <v>278</v>
      </c>
      <c r="V46" s="1">
        <f t="shared" si="5"/>
        <v>168</v>
      </c>
      <c r="W46" s="1">
        <v>1</v>
      </c>
      <c r="X46" s="1">
        <v>12</v>
      </c>
      <c r="Y46" s="1">
        <f t="shared" si="6"/>
        <v>11</v>
      </c>
      <c r="Z46" s="1">
        <v>18</v>
      </c>
      <c r="AA46" s="1">
        <v>15</v>
      </c>
      <c r="AB46" s="1">
        <v>10</v>
      </c>
      <c r="AC46" s="1">
        <v>7</v>
      </c>
      <c r="AD46" s="1">
        <v>36</v>
      </c>
      <c r="AE46" s="1">
        <v>26</v>
      </c>
      <c r="AF46" s="1">
        <v>16</v>
      </c>
      <c r="AG46" s="1">
        <v>8</v>
      </c>
      <c r="AH46" s="1">
        <v>8</v>
      </c>
      <c r="AI46" s="1">
        <v>2</v>
      </c>
      <c r="AJ46" s="1">
        <v>1</v>
      </c>
      <c r="AK46" s="1">
        <v>1</v>
      </c>
      <c r="AL46" s="1">
        <v>4</v>
      </c>
      <c r="AM46" s="1">
        <v>2</v>
      </c>
      <c r="AN46" s="1">
        <v>1</v>
      </c>
      <c r="AO46" s="1">
        <v>1</v>
      </c>
      <c r="AP46" s="4" t="s">
        <v>72</v>
      </c>
    </row>
    <row r="47" hidden="1" spans="1:42">
      <c r="A47" s="1" t="s">
        <v>75</v>
      </c>
      <c r="B47" s="1">
        <v>1</v>
      </c>
      <c r="C47" s="1">
        <v>1</v>
      </c>
      <c r="D47" s="1">
        <v>112</v>
      </c>
      <c r="E47" s="5">
        <v>3</v>
      </c>
      <c r="F47" s="1">
        <v>2</v>
      </c>
      <c r="G47" s="1">
        <v>1</v>
      </c>
      <c r="H47" s="1">
        <v>50</v>
      </c>
      <c r="I47" s="1">
        <v>40</v>
      </c>
      <c r="J47" s="1">
        <v>42.5</v>
      </c>
      <c r="K47" s="1">
        <v>39</v>
      </c>
      <c r="L47" s="1">
        <f t="shared" si="7"/>
        <v>40.75</v>
      </c>
      <c r="M47" s="1">
        <f t="shared" si="8"/>
        <v>3.5</v>
      </c>
      <c r="N47">
        <v>4724.3597</v>
      </c>
      <c r="O47" s="6">
        <f t="shared" si="9"/>
        <v>405.773225766871</v>
      </c>
      <c r="P47" s="9">
        <f t="shared" si="10"/>
        <v>315.773225766871</v>
      </c>
      <c r="Q47" s="1">
        <v>144</v>
      </c>
      <c r="R47" s="1">
        <v>137</v>
      </c>
      <c r="S47" s="1">
        <f t="shared" si="4"/>
        <v>7</v>
      </c>
      <c r="T47" s="1">
        <v>73</v>
      </c>
      <c r="U47" s="1">
        <v>276.6</v>
      </c>
      <c r="V47" s="1">
        <f t="shared" si="5"/>
        <v>203.6</v>
      </c>
      <c r="W47" s="1">
        <v>3</v>
      </c>
      <c r="X47" s="1">
        <v>18</v>
      </c>
      <c r="Y47" s="1">
        <f t="shared" si="6"/>
        <v>15</v>
      </c>
      <c r="Z47" s="1">
        <v>42</v>
      </c>
      <c r="AA47" s="1">
        <v>21</v>
      </c>
      <c r="AB47" s="1">
        <v>8</v>
      </c>
      <c r="AC47" s="1">
        <v>3</v>
      </c>
      <c r="AD47" s="1">
        <v>38</v>
      </c>
      <c r="AE47" s="1">
        <v>28</v>
      </c>
      <c r="AF47" s="1">
        <v>21</v>
      </c>
      <c r="AG47" s="1">
        <v>12</v>
      </c>
      <c r="AH47" s="1">
        <v>8</v>
      </c>
      <c r="AI47" s="1">
        <v>1</v>
      </c>
      <c r="AJ47" s="1">
        <v>0</v>
      </c>
      <c r="AK47" s="1">
        <v>0</v>
      </c>
      <c r="AL47" s="1">
        <v>5</v>
      </c>
      <c r="AM47" s="1">
        <v>3</v>
      </c>
      <c r="AN47" s="1">
        <v>0</v>
      </c>
      <c r="AO47" s="1">
        <v>0</v>
      </c>
      <c r="AP47" s="4" t="s">
        <v>85</v>
      </c>
    </row>
    <row r="48" hidden="1" spans="1:42">
      <c r="A48" s="1" t="s">
        <v>75</v>
      </c>
      <c r="B48" s="1">
        <v>1</v>
      </c>
      <c r="C48" s="1">
        <v>1</v>
      </c>
      <c r="D48" s="1">
        <v>126</v>
      </c>
      <c r="E48" s="5">
        <v>4</v>
      </c>
      <c r="F48" s="1">
        <v>1</v>
      </c>
      <c r="G48" s="1">
        <v>0.5</v>
      </c>
      <c r="H48" s="1">
        <v>50</v>
      </c>
      <c r="I48" s="1">
        <v>120</v>
      </c>
      <c r="J48" s="1">
        <v>42.4</v>
      </c>
      <c r="K48" s="1">
        <v>39.8</v>
      </c>
      <c r="L48" s="1">
        <f t="shared" si="7"/>
        <v>41.1</v>
      </c>
      <c r="M48" s="1">
        <f t="shared" si="8"/>
        <v>2.6</v>
      </c>
      <c r="N48">
        <v>4950.2443673</v>
      </c>
      <c r="O48" s="6">
        <f t="shared" si="9"/>
        <v>313.154144890025</v>
      </c>
      <c r="P48" s="9">
        <f t="shared" si="10"/>
        <v>143.154144890025</v>
      </c>
      <c r="Q48" s="1">
        <v>148</v>
      </c>
      <c r="R48" s="1">
        <v>142</v>
      </c>
      <c r="S48" s="1">
        <f t="shared" si="4"/>
        <v>6</v>
      </c>
      <c r="T48" s="1">
        <v>110</v>
      </c>
      <c r="U48" s="1">
        <v>266.4</v>
      </c>
      <c r="V48" s="1">
        <f t="shared" si="5"/>
        <v>156.4</v>
      </c>
      <c r="W48" s="1">
        <v>5</v>
      </c>
      <c r="X48" s="1">
        <v>16</v>
      </c>
      <c r="Y48" s="1">
        <f t="shared" si="6"/>
        <v>11</v>
      </c>
      <c r="Z48" s="1">
        <v>62</v>
      </c>
      <c r="AA48" s="1">
        <v>34</v>
      </c>
      <c r="AB48" s="1">
        <v>21</v>
      </c>
      <c r="AC48" s="1">
        <v>17</v>
      </c>
      <c r="AD48" s="1">
        <v>34</v>
      </c>
      <c r="AE48" s="1">
        <v>21</v>
      </c>
      <c r="AF48" s="1">
        <v>14</v>
      </c>
      <c r="AG48" s="1">
        <v>6</v>
      </c>
      <c r="AH48" s="1">
        <v>8</v>
      </c>
      <c r="AI48" s="1">
        <v>2</v>
      </c>
      <c r="AJ48" s="1">
        <v>0</v>
      </c>
      <c r="AK48" s="1">
        <v>0</v>
      </c>
      <c r="AL48" s="1">
        <v>6</v>
      </c>
      <c r="AM48" s="1">
        <v>2</v>
      </c>
      <c r="AN48" s="1">
        <v>1</v>
      </c>
      <c r="AO48" s="1">
        <v>1</v>
      </c>
      <c r="AP48" s="4" t="s">
        <v>119</v>
      </c>
    </row>
    <row r="49" hidden="1" spans="1:42">
      <c r="A49" s="1" t="s">
        <v>75</v>
      </c>
      <c r="B49" s="1">
        <v>1</v>
      </c>
      <c r="C49" s="1">
        <v>1</v>
      </c>
      <c r="D49" s="1">
        <v>136</v>
      </c>
      <c r="E49" s="5">
        <v>3</v>
      </c>
      <c r="F49" s="1">
        <v>1</v>
      </c>
      <c r="G49" s="1">
        <v>1</v>
      </c>
      <c r="H49" s="1">
        <v>30</v>
      </c>
      <c r="I49" s="1">
        <v>20</v>
      </c>
      <c r="J49" s="1">
        <v>45.5</v>
      </c>
      <c r="K49" s="1">
        <v>43.2</v>
      </c>
      <c r="L49" s="1">
        <f t="shared" si="7"/>
        <v>44.35</v>
      </c>
      <c r="M49" s="1">
        <f t="shared" si="8"/>
        <v>2.3</v>
      </c>
      <c r="N49">
        <v>4756.3574159</v>
      </c>
      <c r="O49" s="6">
        <f t="shared" si="9"/>
        <v>246.665660802029</v>
      </c>
      <c r="P49" s="9">
        <f t="shared" si="10"/>
        <v>196.665660802029</v>
      </c>
      <c r="Q49" s="1">
        <v>157</v>
      </c>
      <c r="R49" s="1">
        <v>130</v>
      </c>
      <c r="S49" s="1">
        <f t="shared" si="4"/>
        <v>27</v>
      </c>
      <c r="T49" s="1">
        <v>66</v>
      </c>
      <c r="U49" s="1">
        <v>300</v>
      </c>
      <c r="V49" s="1">
        <f t="shared" si="5"/>
        <v>234</v>
      </c>
      <c r="W49" s="1">
        <v>3</v>
      </c>
      <c r="X49" s="1">
        <v>16</v>
      </c>
      <c r="Y49" s="1">
        <f t="shared" si="6"/>
        <v>13</v>
      </c>
      <c r="Z49" s="1">
        <v>59</v>
      </c>
      <c r="AA49" s="1">
        <v>32</v>
      </c>
      <c r="AB49" s="1">
        <v>18</v>
      </c>
      <c r="AC49" s="1">
        <v>7</v>
      </c>
      <c r="AD49" s="1">
        <v>38</v>
      </c>
      <c r="AE49" s="1">
        <v>24</v>
      </c>
      <c r="AF49" s="1">
        <v>18</v>
      </c>
      <c r="AG49" s="1">
        <v>10</v>
      </c>
      <c r="AH49" s="1">
        <v>8</v>
      </c>
      <c r="AI49" s="1">
        <v>1</v>
      </c>
      <c r="AJ49" s="1">
        <v>1</v>
      </c>
      <c r="AK49" s="1">
        <v>1</v>
      </c>
      <c r="AL49" s="1">
        <v>7</v>
      </c>
      <c r="AM49" s="1">
        <v>3</v>
      </c>
      <c r="AN49" s="1">
        <v>1</v>
      </c>
      <c r="AO49" s="1">
        <v>1</v>
      </c>
      <c r="AP49" s="4" t="s">
        <v>97</v>
      </c>
    </row>
    <row r="50" hidden="1" spans="1:42">
      <c r="A50" s="1" t="s">
        <v>75</v>
      </c>
      <c r="B50" s="1">
        <v>1</v>
      </c>
      <c r="C50" s="1">
        <v>1</v>
      </c>
      <c r="D50" s="1">
        <v>133</v>
      </c>
      <c r="E50" s="5">
        <v>2</v>
      </c>
      <c r="F50" s="1">
        <v>0.5</v>
      </c>
      <c r="G50" s="1">
        <v>0.5</v>
      </c>
      <c r="H50" s="1">
        <v>20</v>
      </c>
      <c r="I50" s="1">
        <v>10</v>
      </c>
      <c r="J50" s="1">
        <v>36.4</v>
      </c>
      <c r="K50" s="1">
        <v>34.6</v>
      </c>
      <c r="L50" s="1">
        <f t="shared" si="7"/>
        <v>35.5</v>
      </c>
      <c r="M50" s="1">
        <f t="shared" si="8"/>
        <v>1.8</v>
      </c>
      <c r="N50">
        <v>4534.0331747</v>
      </c>
      <c r="O50" s="6">
        <f t="shared" si="9"/>
        <v>229.894639843943</v>
      </c>
      <c r="P50" s="9">
        <f t="shared" si="10"/>
        <v>199.894639843943</v>
      </c>
      <c r="Q50" s="1">
        <v>130</v>
      </c>
      <c r="R50" s="1">
        <v>116</v>
      </c>
      <c r="S50" s="1">
        <f t="shared" si="4"/>
        <v>14</v>
      </c>
      <c r="T50" s="1">
        <v>138</v>
      </c>
      <c r="U50" s="1">
        <v>290</v>
      </c>
      <c r="V50" s="1">
        <f t="shared" si="5"/>
        <v>152</v>
      </c>
      <c r="W50" s="1">
        <v>1</v>
      </c>
      <c r="X50" s="1">
        <v>18</v>
      </c>
      <c r="Y50" s="1">
        <f t="shared" si="6"/>
        <v>17</v>
      </c>
      <c r="Z50" s="1">
        <v>78</v>
      </c>
      <c r="AA50" s="1">
        <v>45</v>
      </c>
      <c r="AB50" s="1">
        <v>20</v>
      </c>
      <c r="AC50" s="1">
        <v>14</v>
      </c>
      <c r="AD50" s="1">
        <v>56</v>
      </c>
      <c r="AE50" s="1">
        <v>48</v>
      </c>
      <c r="AF50" s="1">
        <v>39</v>
      </c>
      <c r="AG50" s="1">
        <v>18</v>
      </c>
      <c r="AH50" s="1">
        <v>7</v>
      </c>
      <c r="AI50" s="1">
        <v>2</v>
      </c>
      <c r="AJ50" s="1">
        <v>0</v>
      </c>
      <c r="AK50" s="1">
        <v>0</v>
      </c>
      <c r="AL50" s="1">
        <v>7</v>
      </c>
      <c r="AM50" s="1">
        <v>5</v>
      </c>
      <c r="AN50" s="1">
        <v>1</v>
      </c>
      <c r="AO50" s="1">
        <v>0</v>
      </c>
      <c r="AP50" s="4" t="s">
        <v>428</v>
      </c>
    </row>
    <row r="51" hidden="1" spans="1:42">
      <c r="A51" s="1" t="s">
        <v>75</v>
      </c>
      <c r="B51" s="1">
        <v>1</v>
      </c>
      <c r="C51" s="1">
        <v>1</v>
      </c>
      <c r="D51" s="1">
        <v>130</v>
      </c>
      <c r="E51" s="5">
        <v>2</v>
      </c>
      <c r="F51" s="1">
        <v>0.5</v>
      </c>
      <c r="G51" s="1">
        <v>0.5</v>
      </c>
      <c r="H51" s="1">
        <v>20</v>
      </c>
      <c r="I51" s="1">
        <v>10</v>
      </c>
      <c r="J51" s="1">
        <v>46.9</v>
      </c>
      <c r="K51" s="1">
        <v>45.1</v>
      </c>
      <c r="L51" s="1">
        <f t="shared" si="7"/>
        <v>46</v>
      </c>
      <c r="M51" s="1">
        <f t="shared" si="8"/>
        <v>1.8</v>
      </c>
      <c r="N51">
        <v>5219.2158791</v>
      </c>
      <c r="O51" s="6">
        <f t="shared" si="9"/>
        <v>204.230186573478</v>
      </c>
      <c r="P51" s="9">
        <f t="shared" si="10"/>
        <v>174.230186573478</v>
      </c>
      <c r="Q51" s="1">
        <v>151</v>
      </c>
      <c r="R51" s="1">
        <v>134</v>
      </c>
      <c r="S51" s="1">
        <f t="shared" si="4"/>
        <v>17</v>
      </c>
      <c r="T51" s="1">
        <v>103</v>
      </c>
      <c r="U51" s="1">
        <v>240</v>
      </c>
      <c r="V51" s="1">
        <f t="shared" si="5"/>
        <v>137</v>
      </c>
      <c r="W51" s="1">
        <v>1</v>
      </c>
      <c r="X51" s="1">
        <v>16</v>
      </c>
      <c r="Y51" s="1">
        <f t="shared" si="6"/>
        <v>15</v>
      </c>
      <c r="Z51" s="1">
        <v>40</v>
      </c>
      <c r="AA51" s="1">
        <v>26</v>
      </c>
      <c r="AB51" s="1">
        <v>19</v>
      </c>
      <c r="AC51" s="1">
        <v>9</v>
      </c>
      <c r="AD51" s="1">
        <v>18</v>
      </c>
      <c r="AE51" s="1">
        <v>15</v>
      </c>
      <c r="AF51" s="1">
        <v>10</v>
      </c>
      <c r="AG51" s="1">
        <v>6</v>
      </c>
      <c r="AH51" s="1">
        <v>7</v>
      </c>
      <c r="AI51" s="1">
        <v>2</v>
      </c>
      <c r="AJ51" s="1">
        <v>0</v>
      </c>
      <c r="AK51" s="1">
        <v>0</v>
      </c>
      <c r="AL51" s="1">
        <v>6</v>
      </c>
      <c r="AM51" s="1">
        <v>2</v>
      </c>
      <c r="AN51" s="1">
        <v>1</v>
      </c>
      <c r="AO51" s="1">
        <v>1</v>
      </c>
      <c r="AP51" s="4" t="s">
        <v>450</v>
      </c>
    </row>
    <row r="52" hidden="1" spans="1:42">
      <c r="A52" s="1" t="s">
        <v>75</v>
      </c>
      <c r="B52" s="1">
        <v>1</v>
      </c>
      <c r="C52" s="1">
        <v>1</v>
      </c>
      <c r="D52" s="1">
        <v>140</v>
      </c>
      <c r="E52" s="5">
        <v>4</v>
      </c>
      <c r="F52" s="1">
        <v>1</v>
      </c>
      <c r="G52" s="1">
        <v>0.5</v>
      </c>
      <c r="H52" s="1">
        <v>20</v>
      </c>
      <c r="I52" s="1">
        <v>230</v>
      </c>
      <c r="J52" s="1">
        <v>42.1</v>
      </c>
      <c r="K52" s="1">
        <v>38.5</v>
      </c>
      <c r="L52" s="1">
        <f t="shared" si="7"/>
        <v>40.3</v>
      </c>
      <c r="M52" s="1">
        <f t="shared" si="8"/>
        <v>3.6</v>
      </c>
      <c r="N52">
        <v>5280.7150088</v>
      </c>
      <c r="O52" s="6">
        <f t="shared" si="9"/>
        <v>471.726402771216</v>
      </c>
      <c r="P52" s="9">
        <f t="shared" si="10"/>
        <v>221.726402771216</v>
      </c>
      <c r="Q52" s="1">
        <v>139</v>
      </c>
      <c r="R52" s="1">
        <v>133</v>
      </c>
      <c r="S52" s="1">
        <f t="shared" si="4"/>
        <v>6</v>
      </c>
      <c r="T52" s="1">
        <v>101</v>
      </c>
      <c r="U52" s="1">
        <v>252</v>
      </c>
      <c r="V52" s="1">
        <f t="shared" si="5"/>
        <v>151</v>
      </c>
      <c r="W52" s="1">
        <v>1</v>
      </c>
      <c r="X52" s="1">
        <v>15</v>
      </c>
      <c r="Y52" s="1">
        <f t="shared" si="6"/>
        <v>14</v>
      </c>
      <c r="Z52" s="1">
        <v>49</v>
      </c>
      <c r="AA52" s="1">
        <v>19</v>
      </c>
      <c r="AB52" s="1">
        <v>10</v>
      </c>
      <c r="AC52" s="1">
        <v>6</v>
      </c>
      <c r="AD52" s="1">
        <v>52</v>
      </c>
      <c r="AE52" s="1">
        <v>35</v>
      </c>
      <c r="AF52" s="1">
        <v>15</v>
      </c>
      <c r="AG52" s="1">
        <v>10</v>
      </c>
      <c r="AH52" s="1">
        <v>7</v>
      </c>
      <c r="AI52" s="1">
        <v>1</v>
      </c>
      <c r="AJ52" s="1">
        <v>0</v>
      </c>
      <c r="AK52" s="1">
        <v>0</v>
      </c>
      <c r="AL52" s="1">
        <v>7</v>
      </c>
      <c r="AM52" s="1">
        <v>4</v>
      </c>
      <c r="AN52" s="1">
        <v>2</v>
      </c>
      <c r="AO52" s="1">
        <v>1</v>
      </c>
      <c r="AP52" s="4" t="s">
        <v>354</v>
      </c>
    </row>
    <row r="53" hidden="1" spans="1:42">
      <c r="A53" s="1" t="s">
        <v>75</v>
      </c>
      <c r="B53" s="1">
        <v>1</v>
      </c>
      <c r="C53" s="1">
        <v>2</v>
      </c>
      <c r="D53" s="1">
        <v>165</v>
      </c>
      <c r="E53" s="5">
        <v>3</v>
      </c>
      <c r="F53" s="1">
        <v>2</v>
      </c>
      <c r="G53" s="1">
        <v>1.5</v>
      </c>
      <c r="H53" s="1">
        <v>70</v>
      </c>
      <c r="I53" s="1">
        <v>30</v>
      </c>
      <c r="J53" s="1">
        <v>43.2</v>
      </c>
      <c r="K53" s="1">
        <v>39.4</v>
      </c>
      <c r="L53" s="1">
        <f t="shared" si="7"/>
        <v>41.3</v>
      </c>
      <c r="M53" s="1">
        <f t="shared" si="8"/>
        <v>3.8</v>
      </c>
      <c r="N53">
        <v>3572.6695032</v>
      </c>
      <c r="O53" s="6">
        <f t="shared" si="9"/>
        <v>328.720196420339</v>
      </c>
      <c r="P53" s="9">
        <f t="shared" si="10"/>
        <v>228.720196420339</v>
      </c>
      <c r="Q53" s="1">
        <v>141</v>
      </c>
      <c r="R53" s="1">
        <v>109</v>
      </c>
      <c r="S53" s="1">
        <f t="shared" si="4"/>
        <v>32</v>
      </c>
      <c r="T53" s="1">
        <v>110</v>
      </c>
      <c r="U53" s="1">
        <v>319</v>
      </c>
      <c r="V53" s="1">
        <f t="shared" si="5"/>
        <v>209</v>
      </c>
      <c r="W53" s="1">
        <v>9.69</v>
      </c>
      <c r="X53" s="1">
        <v>28.11</v>
      </c>
      <c r="Y53" s="1">
        <f t="shared" si="6"/>
        <v>18.42</v>
      </c>
      <c r="Z53" s="1">
        <v>63</v>
      </c>
      <c r="AA53" s="1">
        <v>31</v>
      </c>
      <c r="AB53" s="1">
        <v>29</v>
      </c>
      <c r="AC53" s="1">
        <v>23</v>
      </c>
      <c r="AD53" s="1">
        <v>47</v>
      </c>
      <c r="AE53" s="1">
        <v>29</v>
      </c>
      <c r="AF53" s="1">
        <v>16</v>
      </c>
      <c r="AG53" s="1">
        <v>16</v>
      </c>
      <c r="AH53" s="1">
        <v>7</v>
      </c>
      <c r="AI53" s="1">
        <v>3</v>
      </c>
      <c r="AJ53" s="1">
        <v>1</v>
      </c>
      <c r="AK53" s="1">
        <v>0</v>
      </c>
      <c r="AL53" s="1">
        <v>7</v>
      </c>
      <c r="AM53" s="1">
        <v>3</v>
      </c>
      <c r="AN53" s="1">
        <v>1</v>
      </c>
      <c r="AO53" s="1">
        <v>1</v>
      </c>
      <c r="AP53" s="4" t="s">
        <v>85</v>
      </c>
    </row>
    <row r="54" hidden="1" spans="1:42">
      <c r="A54" s="1" t="s">
        <v>75</v>
      </c>
      <c r="B54" s="1">
        <v>1</v>
      </c>
      <c r="C54" s="1">
        <v>2</v>
      </c>
      <c r="D54" s="1">
        <v>155</v>
      </c>
      <c r="E54" s="5">
        <v>5</v>
      </c>
      <c r="F54" s="1">
        <v>1.5</v>
      </c>
      <c r="G54" s="1">
        <v>1</v>
      </c>
      <c r="H54" s="1">
        <v>80</v>
      </c>
      <c r="I54" s="1">
        <v>50</v>
      </c>
      <c r="J54" s="1">
        <v>34.2</v>
      </c>
      <c r="K54" s="1">
        <v>32.1</v>
      </c>
      <c r="L54" s="1">
        <f t="shared" si="7"/>
        <v>33.15</v>
      </c>
      <c r="M54" s="1">
        <f t="shared" si="8"/>
        <v>2.1</v>
      </c>
      <c r="N54">
        <v>3553.0837376</v>
      </c>
      <c r="O54" s="6">
        <f t="shared" si="9"/>
        <v>225.082227721267</v>
      </c>
      <c r="P54" s="9">
        <f t="shared" si="10"/>
        <v>95.0822277212671</v>
      </c>
      <c r="Q54" s="1">
        <v>113</v>
      </c>
      <c r="R54" s="1">
        <v>101</v>
      </c>
      <c r="S54" s="1">
        <f t="shared" ref="S54:S70" si="11">Q54-R54</f>
        <v>12</v>
      </c>
      <c r="T54" s="1">
        <v>80</v>
      </c>
      <c r="U54" s="1">
        <v>303</v>
      </c>
      <c r="V54" s="1">
        <f t="shared" ref="V54:V68" si="12">U54-T54</f>
        <v>223</v>
      </c>
      <c r="W54" s="1">
        <v>0.52</v>
      </c>
      <c r="X54" s="1">
        <v>23.82</v>
      </c>
      <c r="Y54" s="1">
        <f t="shared" ref="Y54:Y68" si="13">X54-W54</f>
        <v>23.3</v>
      </c>
      <c r="Z54" s="1">
        <v>57</v>
      </c>
      <c r="AA54" s="1">
        <v>30</v>
      </c>
      <c r="AB54" s="1">
        <v>29</v>
      </c>
      <c r="AC54" s="1">
        <v>17</v>
      </c>
      <c r="AD54" s="1">
        <v>40</v>
      </c>
      <c r="AE54" s="1">
        <v>30</v>
      </c>
      <c r="AF54" s="1">
        <v>18</v>
      </c>
      <c r="AG54" s="1">
        <v>16</v>
      </c>
      <c r="AH54" s="1">
        <v>9</v>
      </c>
      <c r="AI54" s="1">
        <v>2</v>
      </c>
      <c r="AJ54" s="1">
        <v>1</v>
      </c>
      <c r="AK54" s="1">
        <v>0</v>
      </c>
      <c r="AL54" s="1">
        <v>8</v>
      </c>
      <c r="AM54" s="1">
        <v>1</v>
      </c>
      <c r="AN54" s="1">
        <v>0</v>
      </c>
      <c r="AO54" s="1">
        <v>0</v>
      </c>
      <c r="AP54" s="4" t="s">
        <v>100</v>
      </c>
    </row>
    <row r="55" hidden="1" spans="1:42">
      <c r="A55" s="1" t="s">
        <v>75</v>
      </c>
      <c r="B55" s="1">
        <v>1</v>
      </c>
      <c r="C55" s="1">
        <v>2</v>
      </c>
      <c r="D55" s="1">
        <v>112</v>
      </c>
      <c r="E55" s="5">
        <v>4</v>
      </c>
      <c r="F55" s="1">
        <v>1.5</v>
      </c>
      <c r="G55" s="1">
        <v>1</v>
      </c>
      <c r="H55" s="1">
        <v>100</v>
      </c>
      <c r="I55" s="1">
        <v>30</v>
      </c>
      <c r="J55" s="1">
        <v>38.6</v>
      </c>
      <c r="K55" s="1">
        <v>33.6</v>
      </c>
      <c r="L55" s="1">
        <f t="shared" si="7"/>
        <v>36.1</v>
      </c>
      <c r="M55" s="1">
        <f t="shared" si="8"/>
        <v>5</v>
      </c>
      <c r="N55">
        <v>3354.6037376</v>
      </c>
      <c r="O55" s="6">
        <f t="shared" si="9"/>
        <v>464.626556454294</v>
      </c>
      <c r="P55" s="9">
        <f t="shared" si="10"/>
        <v>334.626556454294</v>
      </c>
      <c r="Q55" s="1">
        <v>130</v>
      </c>
      <c r="R55" s="1">
        <v>111</v>
      </c>
      <c r="S55" s="1">
        <f t="shared" si="11"/>
        <v>19</v>
      </c>
      <c r="T55" s="1">
        <v>67</v>
      </c>
      <c r="U55" s="1">
        <v>189</v>
      </c>
      <c r="V55" s="1">
        <f t="shared" si="12"/>
        <v>122</v>
      </c>
      <c r="W55" s="1">
        <v>0.3</v>
      </c>
      <c r="X55" s="1">
        <v>21.42</v>
      </c>
      <c r="Y55" s="1">
        <f t="shared" si="13"/>
        <v>21.12</v>
      </c>
      <c r="Z55" s="1">
        <v>58</v>
      </c>
      <c r="AA55" s="1">
        <v>24</v>
      </c>
      <c r="AB55" s="1">
        <v>16</v>
      </c>
      <c r="AC55" s="1">
        <v>4</v>
      </c>
      <c r="AD55" s="1">
        <v>22</v>
      </c>
      <c r="AE55" s="1">
        <v>13</v>
      </c>
      <c r="AF55" s="1">
        <v>6</v>
      </c>
      <c r="AG55" s="1">
        <v>4</v>
      </c>
      <c r="AH55" s="1">
        <v>8</v>
      </c>
      <c r="AI55" s="1">
        <v>2</v>
      </c>
      <c r="AJ55" s="1">
        <v>1</v>
      </c>
      <c r="AK55" s="1">
        <v>1</v>
      </c>
      <c r="AL55" s="1">
        <v>7</v>
      </c>
      <c r="AM55" s="1">
        <v>1</v>
      </c>
      <c r="AN55" s="1">
        <v>1</v>
      </c>
      <c r="AO55" s="1">
        <v>1</v>
      </c>
      <c r="AP55" s="4" t="s">
        <v>100</v>
      </c>
    </row>
    <row r="56" hidden="1" spans="1:42">
      <c r="A56" s="1" t="s">
        <v>75</v>
      </c>
      <c r="B56" s="1">
        <v>1</v>
      </c>
      <c r="C56" s="1">
        <v>2</v>
      </c>
      <c r="D56" s="1">
        <v>156</v>
      </c>
      <c r="E56" s="5">
        <v>3</v>
      </c>
      <c r="F56" s="1">
        <v>1.5</v>
      </c>
      <c r="G56" s="1">
        <v>1</v>
      </c>
      <c r="H56" s="1">
        <v>100</v>
      </c>
      <c r="I56" s="1">
        <v>50</v>
      </c>
      <c r="J56" s="1">
        <v>34.1</v>
      </c>
      <c r="K56" s="1">
        <v>29.2</v>
      </c>
      <c r="L56" s="1">
        <f t="shared" si="7"/>
        <v>31.65</v>
      </c>
      <c r="M56" s="1">
        <f t="shared" si="8"/>
        <v>4.9</v>
      </c>
      <c r="N56">
        <v>4098.5457125</v>
      </c>
      <c r="O56" s="6">
        <f t="shared" si="9"/>
        <v>634.529983925751</v>
      </c>
      <c r="P56" s="9">
        <f t="shared" si="10"/>
        <v>484.529983925751</v>
      </c>
      <c r="Q56" s="1">
        <v>114</v>
      </c>
      <c r="R56" s="1">
        <v>100</v>
      </c>
      <c r="S56" s="1">
        <f t="shared" si="11"/>
        <v>14</v>
      </c>
      <c r="T56" s="1">
        <v>189</v>
      </c>
      <c r="U56" s="1">
        <v>390</v>
      </c>
      <c r="V56" s="1">
        <f t="shared" si="12"/>
        <v>201</v>
      </c>
      <c r="W56" s="1">
        <v>2</v>
      </c>
      <c r="X56" s="1">
        <v>25</v>
      </c>
      <c r="Y56" s="1">
        <f t="shared" si="13"/>
        <v>23</v>
      </c>
      <c r="Z56" s="1">
        <v>61</v>
      </c>
      <c r="AA56" s="1">
        <v>29</v>
      </c>
      <c r="AB56" s="1">
        <v>20</v>
      </c>
      <c r="AC56" s="1">
        <v>16</v>
      </c>
      <c r="AD56" s="1">
        <v>32</v>
      </c>
      <c r="AE56" s="1">
        <v>19</v>
      </c>
      <c r="AF56" s="1">
        <v>9</v>
      </c>
      <c r="AG56" s="1">
        <v>6</v>
      </c>
      <c r="AH56" s="1">
        <v>7</v>
      </c>
      <c r="AI56" s="1">
        <v>1</v>
      </c>
      <c r="AJ56" s="1">
        <v>1</v>
      </c>
      <c r="AK56" s="1">
        <v>1</v>
      </c>
      <c r="AL56" s="1">
        <v>5</v>
      </c>
      <c r="AM56" s="1">
        <v>2</v>
      </c>
      <c r="AN56" s="1">
        <v>1</v>
      </c>
      <c r="AO56" s="1">
        <v>1</v>
      </c>
      <c r="AP56" s="4" t="s">
        <v>100</v>
      </c>
    </row>
    <row r="57" hidden="1" spans="1:42">
      <c r="A57" s="1" t="s">
        <v>75</v>
      </c>
      <c r="B57" s="1">
        <v>1</v>
      </c>
      <c r="C57" s="1">
        <v>2</v>
      </c>
      <c r="D57" s="1">
        <v>152</v>
      </c>
      <c r="E57" s="5">
        <v>3</v>
      </c>
      <c r="F57" s="1">
        <v>1.5</v>
      </c>
      <c r="G57" s="1">
        <v>1</v>
      </c>
      <c r="H57" s="1">
        <v>60</v>
      </c>
      <c r="I57" s="1">
        <v>30</v>
      </c>
      <c r="J57" s="1">
        <v>36</v>
      </c>
      <c r="K57" s="1">
        <v>29.5</v>
      </c>
      <c r="L57" s="1">
        <f t="shared" si="7"/>
        <v>32.75</v>
      </c>
      <c r="M57" s="1">
        <f t="shared" si="8"/>
        <v>6.5</v>
      </c>
      <c r="N57">
        <v>3677.1990067</v>
      </c>
      <c r="O57" s="6">
        <f t="shared" si="9"/>
        <v>729.825757054962</v>
      </c>
      <c r="P57" s="9">
        <f t="shared" si="10"/>
        <v>639.825757054962</v>
      </c>
      <c r="Q57" s="1">
        <v>121</v>
      </c>
      <c r="R57" s="1">
        <v>94</v>
      </c>
      <c r="S57" s="1">
        <f t="shared" si="11"/>
        <v>27</v>
      </c>
      <c r="T57" s="1">
        <v>30</v>
      </c>
      <c r="U57" s="1">
        <v>287</v>
      </c>
      <c r="V57" s="1">
        <f t="shared" si="12"/>
        <v>257</v>
      </c>
      <c r="W57" s="1">
        <v>1</v>
      </c>
      <c r="X57" s="1">
        <v>20</v>
      </c>
      <c r="Y57" s="1">
        <f t="shared" si="13"/>
        <v>19</v>
      </c>
      <c r="Z57" s="1">
        <v>55</v>
      </c>
      <c r="AA57" s="1">
        <v>28</v>
      </c>
      <c r="AB57" s="1">
        <v>28</v>
      </c>
      <c r="AC57" s="1">
        <v>15</v>
      </c>
      <c r="AD57" s="1">
        <v>37</v>
      </c>
      <c r="AE57" s="1">
        <v>19</v>
      </c>
      <c r="AF57" s="1">
        <v>10</v>
      </c>
      <c r="AG57" s="1">
        <v>7</v>
      </c>
      <c r="AH57" s="1">
        <v>8</v>
      </c>
      <c r="AI57" s="1">
        <v>3</v>
      </c>
      <c r="AJ57" s="1">
        <v>1</v>
      </c>
      <c r="AK57" s="1">
        <v>0</v>
      </c>
      <c r="AL57" s="1">
        <v>7</v>
      </c>
      <c r="AM57" s="1">
        <v>2</v>
      </c>
      <c r="AN57" s="1">
        <v>1</v>
      </c>
      <c r="AO57" s="1">
        <v>1</v>
      </c>
      <c r="AP57" s="4" t="s">
        <v>100</v>
      </c>
    </row>
    <row r="58" hidden="1" spans="1:42">
      <c r="A58" s="1" t="s">
        <v>75</v>
      </c>
      <c r="B58" s="1">
        <v>1</v>
      </c>
      <c r="C58" s="1">
        <v>2</v>
      </c>
      <c r="D58" s="1">
        <v>136</v>
      </c>
      <c r="E58" s="5">
        <v>3</v>
      </c>
      <c r="F58" s="1">
        <v>1</v>
      </c>
      <c r="G58" s="1">
        <v>0.5</v>
      </c>
      <c r="H58" s="1">
        <v>90</v>
      </c>
      <c r="I58" s="1">
        <v>15</v>
      </c>
      <c r="J58" s="1">
        <v>35.1</v>
      </c>
      <c r="K58" s="1">
        <v>28.7</v>
      </c>
      <c r="L58" s="1">
        <f t="shared" si="7"/>
        <v>31.9</v>
      </c>
      <c r="M58" s="1">
        <f t="shared" si="8"/>
        <v>6.4</v>
      </c>
      <c r="N58">
        <v>3308.0295032</v>
      </c>
      <c r="O58" s="6">
        <f t="shared" si="9"/>
        <v>663.679900328527</v>
      </c>
      <c r="P58" s="9">
        <f t="shared" si="10"/>
        <v>558.679900328527</v>
      </c>
      <c r="Q58" s="1">
        <v>119</v>
      </c>
      <c r="R58" s="1">
        <v>97</v>
      </c>
      <c r="S58" s="1">
        <f t="shared" si="11"/>
        <v>22</v>
      </c>
      <c r="T58" s="1">
        <v>270</v>
      </c>
      <c r="U58" s="1">
        <v>478</v>
      </c>
      <c r="V58" s="1">
        <f t="shared" si="12"/>
        <v>208</v>
      </c>
      <c r="W58" s="1">
        <v>1</v>
      </c>
      <c r="X58" s="1">
        <v>22</v>
      </c>
      <c r="Y58" s="1">
        <f t="shared" si="13"/>
        <v>21</v>
      </c>
      <c r="Z58" s="1">
        <v>58</v>
      </c>
      <c r="AA58" s="1">
        <v>27</v>
      </c>
      <c r="AB58" s="1">
        <v>26</v>
      </c>
      <c r="AC58" s="1">
        <v>15</v>
      </c>
      <c r="AD58" s="1">
        <v>45</v>
      </c>
      <c r="AE58" s="1">
        <v>34</v>
      </c>
      <c r="AF58" s="1">
        <v>22</v>
      </c>
      <c r="AG58" s="1">
        <v>14</v>
      </c>
      <c r="AH58" s="1">
        <v>7</v>
      </c>
      <c r="AI58" s="1">
        <v>2</v>
      </c>
      <c r="AJ58" s="1">
        <v>1</v>
      </c>
      <c r="AK58" s="1">
        <v>1</v>
      </c>
      <c r="AL58" s="1">
        <v>8</v>
      </c>
      <c r="AM58" s="1">
        <v>3</v>
      </c>
      <c r="AN58" s="1">
        <v>2</v>
      </c>
      <c r="AO58" s="1">
        <v>1</v>
      </c>
      <c r="AP58" s="4" t="s">
        <v>84</v>
      </c>
    </row>
    <row r="59" hidden="1" spans="1:42">
      <c r="A59" s="1" t="s">
        <v>75</v>
      </c>
      <c r="B59" s="1">
        <v>1</v>
      </c>
      <c r="C59" s="1">
        <v>2</v>
      </c>
      <c r="D59" s="1">
        <v>189</v>
      </c>
      <c r="E59" s="5">
        <v>4.5</v>
      </c>
      <c r="F59" s="1">
        <v>1.5</v>
      </c>
      <c r="G59" s="1">
        <v>1</v>
      </c>
      <c r="H59" s="1">
        <v>60</v>
      </c>
      <c r="I59" s="1">
        <v>50</v>
      </c>
      <c r="J59" s="1">
        <v>34.2</v>
      </c>
      <c r="K59" s="1">
        <v>29.5</v>
      </c>
      <c r="L59" s="1">
        <f t="shared" si="7"/>
        <v>31.85</v>
      </c>
      <c r="M59" s="1">
        <f t="shared" si="8"/>
        <v>4.7</v>
      </c>
      <c r="N59">
        <v>3715.1491208</v>
      </c>
      <c r="O59" s="6">
        <f t="shared" si="9"/>
        <v>548.232366334694</v>
      </c>
      <c r="P59" s="9">
        <f t="shared" si="10"/>
        <v>438.232366334694</v>
      </c>
      <c r="Q59" s="1">
        <v>117</v>
      </c>
      <c r="R59" s="1">
        <v>104</v>
      </c>
      <c r="S59" s="1">
        <f t="shared" si="11"/>
        <v>13</v>
      </c>
      <c r="T59" s="1">
        <v>61</v>
      </c>
      <c r="U59" s="1">
        <v>329</v>
      </c>
      <c r="V59" s="1">
        <f t="shared" si="12"/>
        <v>268</v>
      </c>
      <c r="W59" s="1">
        <v>4</v>
      </c>
      <c r="X59" s="1">
        <v>28</v>
      </c>
      <c r="Y59" s="1">
        <f t="shared" si="13"/>
        <v>24</v>
      </c>
      <c r="Z59" s="1">
        <v>61</v>
      </c>
      <c r="AA59" s="1">
        <v>28</v>
      </c>
      <c r="AB59" s="1">
        <v>20</v>
      </c>
      <c r="AC59" s="1">
        <v>16</v>
      </c>
      <c r="AD59" s="1">
        <v>43</v>
      </c>
      <c r="AE59" s="1">
        <v>34</v>
      </c>
      <c r="AF59" s="1">
        <v>26</v>
      </c>
      <c r="AG59" s="1">
        <v>14</v>
      </c>
      <c r="AH59" s="1">
        <v>8</v>
      </c>
      <c r="AI59" s="1">
        <v>3</v>
      </c>
      <c r="AJ59" s="1">
        <v>2</v>
      </c>
      <c r="AK59" s="1">
        <v>0</v>
      </c>
      <c r="AL59" s="1">
        <v>7</v>
      </c>
      <c r="AM59" s="1">
        <v>3</v>
      </c>
      <c r="AN59" s="1">
        <v>2</v>
      </c>
      <c r="AO59" s="1">
        <v>0</v>
      </c>
      <c r="AP59" s="4" t="s">
        <v>97</v>
      </c>
    </row>
    <row r="60" hidden="1" spans="1:42">
      <c r="A60" s="1" t="s">
        <v>75</v>
      </c>
      <c r="B60" s="1">
        <v>1</v>
      </c>
      <c r="C60" s="1">
        <v>2</v>
      </c>
      <c r="D60" s="1">
        <v>160</v>
      </c>
      <c r="E60" s="5">
        <v>3.5</v>
      </c>
      <c r="F60" s="1">
        <v>1.5</v>
      </c>
      <c r="G60" s="1">
        <v>0.5</v>
      </c>
      <c r="H60" s="1">
        <v>90</v>
      </c>
      <c r="I60" s="1">
        <v>40</v>
      </c>
      <c r="J60" s="1">
        <v>42.8</v>
      </c>
      <c r="K60" s="1">
        <v>36.5</v>
      </c>
      <c r="L60" s="1">
        <f t="shared" si="7"/>
        <v>39.65</v>
      </c>
      <c r="M60" s="1">
        <f t="shared" si="8"/>
        <v>6.3</v>
      </c>
      <c r="N60">
        <v>5251.4058791</v>
      </c>
      <c r="O60" s="6">
        <f t="shared" si="9"/>
        <v>834.39740323657</v>
      </c>
      <c r="P60" s="9">
        <f t="shared" si="10"/>
        <v>704.39740323657</v>
      </c>
      <c r="Q60" s="1">
        <v>146</v>
      </c>
      <c r="R60" s="1">
        <v>123</v>
      </c>
      <c r="S60" s="1">
        <f t="shared" si="11"/>
        <v>23</v>
      </c>
      <c r="T60" s="1">
        <v>47</v>
      </c>
      <c r="U60" s="1">
        <v>309</v>
      </c>
      <c r="V60" s="1">
        <f t="shared" si="12"/>
        <v>262</v>
      </c>
      <c r="W60" s="1">
        <v>3.61</v>
      </c>
      <c r="X60" s="1">
        <v>10.23</v>
      </c>
      <c r="Y60" s="1">
        <f t="shared" si="13"/>
        <v>6.62</v>
      </c>
      <c r="Z60" s="1">
        <v>64</v>
      </c>
      <c r="AA60" s="1">
        <v>33</v>
      </c>
      <c r="AB60" s="1">
        <v>31</v>
      </c>
      <c r="AC60" s="1">
        <v>22</v>
      </c>
      <c r="AD60" s="1">
        <v>49</v>
      </c>
      <c r="AE60" s="1">
        <v>28</v>
      </c>
      <c r="AF60" s="1">
        <v>18</v>
      </c>
      <c r="AG60" s="1">
        <v>16</v>
      </c>
      <c r="AH60" s="1">
        <v>7</v>
      </c>
      <c r="AI60" s="1">
        <v>2</v>
      </c>
      <c r="AJ60" s="1">
        <v>1</v>
      </c>
      <c r="AK60" s="1">
        <v>1</v>
      </c>
      <c r="AL60" s="1">
        <v>7</v>
      </c>
      <c r="AM60" s="1">
        <v>3</v>
      </c>
      <c r="AN60" s="1">
        <v>1</v>
      </c>
      <c r="AO60" s="1">
        <v>0</v>
      </c>
      <c r="AP60" s="4" t="s">
        <v>100</v>
      </c>
    </row>
    <row r="61" hidden="1" spans="1:42">
      <c r="A61" s="1" t="s">
        <v>75</v>
      </c>
      <c r="B61" s="1">
        <v>1</v>
      </c>
      <c r="C61" s="1">
        <v>2</v>
      </c>
      <c r="D61" s="1">
        <v>156</v>
      </c>
      <c r="E61" s="5">
        <v>3.5</v>
      </c>
      <c r="F61" s="1">
        <v>2</v>
      </c>
      <c r="G61" s="1">
        <v>1</v>
      </c>
      <c r="H61" s="1">
        <v>70</v>
      </c>
      <c r="I61" s="1">
        <v>40</v>
      </c>
      <c r="J61" s="1">
        <v>45.9</v>
      </c>
      <c r="K61" s="1">
        <v>38.9</v>
      </c>
      <c r="L61" s="1">
        <f t="shared" si="7"/>
        <v>42.4</v>
      </c>
      <c r="M61" s="1">
        <f t="shared" si="8"/>
        <v>7</v>
      </c>
      <c r="N61">
        <v>4402.4597</v>
      </c>
      <c r="O61" s="6">
        <f t="shared" si="9"/>
        <v>726.821176886792</v>
      </c>
      <c r="P61" s="9">
        <f t="shared" si="10"/>
        <v>616.821176886792</v>
      </c>
      <c r="Q61" s="1">
        <v>151</v>
      </c>
      <c r="R61" s="1">
        <v>128</v>
      </c>
      <c r="S61" s="1">
        <f t="shared" si="11"/>
        <v>23</v>
      </c>
      <c r="T61" s="1">
        <v>62</v>
      </c>
      <c r="U61" s="1">
        <v>319</v>
      </c>
      <c r="V61" s="1">
        <f t="shared" si="12"/>
        <v>257</v>
      </c>
      <c r="W61" s="1">
        <v>0.45</v>
      </c>
      <c r="X61" s="1">
        <v>22.1</v>
      </c>
      <c r="Y61" s="1">
        <f t="shared" si="13"/>
        <v>21.65</v>
      </c>
      <c r="Z61" s="1">
        <v>46</v>
      </c>
      <c r="AA61" s="1">
        <v>32</v>
      </c>
      <c r="AB61" s="1">
        <v>16</v>
      </c>
      <c r="AC61" s="1">
        <v>10</v>
      </c>
      <c r="AD61" s="1">
        <v>42</v>
      </c>
      <c r="AE61" s="1">
        <v>22</v>
      </c>
      <c r="AF61" s="1">
        <v>13</v>
      </c>
      <c r="AG61" s="1">
        <v>7</v>
      </c>
      <c r="AH61" s="1">
        <v>8</v>
      </c>
      <c r="AI61" s="1">
        <v>2</v>
      </c>
      <c r="AJ61" s="1">
        <v>1</v>
      </c>
      <c r="AK61" s="1">
        <v>1</v>
      </c>
      <c r="AL61" s="1">
        <v>8</v>
      </c>
      <c r="AM61" s="1">
        <v>2</v>
      </c>
      <c r="AN61" s="1">
        <v>1</v>
      </c>
      <c r="AO61" s="1">
        <v>1</v>
      </c>
      <c r="AP61" s="4" t="s">
        <v>72</v>
      </c>
    </row>
    <row r="62" hidden="1" spans="1:42">
      <c r="A62" s="1" t="s">
        <v>75</v>
      </c>
      <c r="B62" s="1">
        <v>1</v>
      </c>
      <c r="C62" s="1">
        <v>2</v>
      </c>
      <c r="D62" s="1">
        <v>125</v>
      </c>
      <c r="E62" s="5">
        <v>4</v>
      </c>
      <c r="F62" s="1">
        <v>1.5</v>
      </c>
      <c r="G62" s="1">
        <v>1</v>
      </c>
      <c r="H62" s="1">
        <v>80</v>
      </c>
      <c r="I62" s="1">
        <v>70</v>
      </c>
      <c r="J62" s="1">
        <v>45.7</v>
      </c>
      <c r="K62" s="1">
        <v>40.5</v>
      </c>
      <c r="L62" s="1">
        <f t="shared" si="7"/>
        <v>43.1</v>
      </c>
      <c r="M62" s="1">
        <f t="shared" si="8"/>
        <v>5.2</v>
      </c>
      <c r="N62">
        <v>4578.13678802318</v>
      </c>
      <c r="O62" s="6">
        <f t="shared" si="9"/>
        <v>552.350610155929</v>
      </c>
      <c r="P62" s="9">
        <f t="shared" si="10"/>
        <v>402.350610155929</v>
      </c>
      <c r="Q62" s="1">
        <v>152</v>
      </c>
      <c r="R62" s="1">
        <v>139</v>
      </c>
      <c r="S62" s="1">
        <f t="shared" si="11"/>
        <v>13</v>
      </c>
      <c r="T62" s="1">
        <v>36</v>
      </c>
      <c r="U62" s="1">
        <v>267</v>
      </c>
      <c r="V62" s="1">
        <f t="shared" si="12"/>
        <v>231</v>
      </c>
      <c r="W62" s="1">
        <v>2.38</v>
      </c>
      <c r="X62" s="1">
        <v>16.67</v>
      </c>
      <c r="Y62" s="1">
        <f t="shared" si="13"/>
        <v>14.29</v>
      </c>
      <c r="Z62" s="1">
        <v>59</v>
      </c>
      <c r="AA62" s="1">
        <v>31</v>
      </c>
      <c r="AB62" s="1">
        <v>21</v>
      </c>
      <c r="AC62" s="1">
        <v>15</v>
      </c>
      <c r="AD62" s="1">
        <v>35</v>
      </c>
      <c r="AE62" s="1">
        <v>27</v>
      </c>
      <c r="AF62" s="1">
        <v>14</v>
      </c>
      <c r="AG62" s="1">
        <v>8</v>
      </c>
      <c r="AH62" s="1">
        <v>8</v>
      </c>
      <c r="AI62" s="1">
        <v>3</v>
      </c>
      <c r="AJ62" s="1">
        <v>2</v>
      </c>
      <c r="AK62" s="1">
        <v>1</v>
      </c>
      <c r="AL62" s="1">
        <v>7</v>
      </c>
      <c r="AM62" s="1">
        <v>4</v>
      </c>
      <c r="AN62" s="1">
        <v>2</v>
      </c>
      <c r="AO62" s="1">
        <v>1</v>
      </c>
      <c r="AP62" s="4" t="s">
        <v>72</v>
      </c>
    </row>
    <row r="63" hidden="1" spans="1:42">
      <c r="A63" s="1" t="s">
        <v>75</v>
      </c>
      <c r="B63" s="1">
        <v>1</v>
      </c>
      <c r="C63" s="1">
        <v>2</v>
      </c>
      <c r="D63" s="1">
        <v>167</v>
      </c>
      <c r="E63" s="5">
        <v>3</v>
      </c>
      <c r="F63" s="1">
        <v>1</v>
      </c>
      <c r="G63" s="1">
        <v>0.5</v>
      </c>
      <c r="H63" s="1">
        <v>50</v>
      </c>
      <c r="I63" s="1">
        <v>20</v>
      </c>
      <c r="J63" s="1">
        <v>40.1</v>
      </c>
      <c r="K63" s="1">
        <v>36.1</v>
      </c>
      <c r="L63" s="1">
        <f t="shared" si="7"/>
        <v>38.1</v>
      </c>
      <c r="M63" s="1">
        <f t="shared" si="8"/>
        <v>4</v>
      </c>
      <c r="N63">
        <v>4081.1262221</v>
      </c>
      <c r="O63" s="6">
        <f t="shared" si="9"/>
        <v>428.464695233596</v>
      </c>
      <c r="P63" s="9">
        <f t="shared" si="10"/>
        <v>358.464695233596</v>
      </c>
      <c r="Q63" s="1">
        <v>132</v>
      </c>
      <c r="R63" s="1">
        <v>118</v>
      </c>
      <c r="S63" s="1">
        <f t="shared" si="11"/>
        <v>14</v>
      </c>
      <c r="T63" s="1">
        <v>70</v>
      </c>
      <c r="U63" s="1">
        <v>299</v>
      </c>
      <c r="V63" s="1">
        <f t="shared" si="12"/>
        <v>229</v>
      </c>
      <c r="W63" s="1">
        <v>0.09</v>
      </c>
      <c r="X63" s="1">
        <v>20.35</v>
      </c>
      <c r="Y63" s="1">
        <f t="shared" si="13"/>
        <v>20.26</v>
      </c>
      <c r="Z63" s="1">
        <v>55</v>
      </c>
      <c r="AA63" s="1">
        <v>30</v>
      </c>
      <c r="AB63" s="1">
        <v>17</v>
      </c>
      <c r="AC63" s="1">
        <v>10</v>
      </c>
      <c r="AD63" s="1">
        <v>38</v>
      </c>
      <c r="AE63" s="1">
        <v>19</v>
      </c>
      <c r="AF63" s="1">
        <v>15</v>
      </c>
      <c r="AG63" s="1">
        <v>8</v>
      </c>
      <c r="AH63" s="1">
        <v>8</v>
      </c>
      <c r="AI63" s="1">
        <v>4</v>
      </c>
      <c r="AJ63" s="1">
        <v>1</v>
      </c>
      <c r="AK63" s="1">
        <v>0</v>
      </c>
      <c r="AL63" s="1">
        <v>7</v>
      </c>
      <c r="AM63" s="1">
        <v>3</v>
      </c>
      <c r="AN63" s="1">
        <v>1</v>
      </c>
      <c r="AO63" s="1">
        <v>1</v>
      </c>
      <c r="AP63" s="1">
        <v>13</v>
      </c>
    </row>
    <row r="64" hidden="1" spans="1:42">
      <c r="A64" s="1" t="s">
        <v>75</v>
      </c>
      <c r="B64" s="1">
        <v>1</v>
      </c>
      <c r="C64" s="1">
        <v>2</v>
      </c>
      <c r="D64" s="1">
        <v>149</v>
      </c>
      <c r="E64" s="5">
        <v>4</v>
      </c>
      <c r="F64" s="1">
        <v>1</v>
      </c>
      <c r="G64" s="1">
        <v>1</v>
      </c>
      <c r="H64" s="1">
        <v>90</v>
      </c>
      <c r="I64" s="1">
        <v>50</v>
      </c>
      <c r="J64" s="1">
        <v>35.2</v>
      </c>
      <c r="K64" s="1">
        <v>31.2</v>
      </c>
      <c r="L64" s="1">
        <f t="shared" si="7"/>
        <v>33.2</v>
      </c>
      <c r="M64" s="1">
        <f t="shared" si="8"/>
        <v>4</v>
      </c>
      <c r="N64">
        <v>4820.7374159</v>
      </c>
      <c r="O64" s="6">
        <f t="shared" si="9"/>
        <v>580.811736855422</v>
      </c>
      <c r="P64" s="9">
        <f t="shared" si="10"/>
        <v>440.811736855422</v>
      </c>
      <c r="Q64" s="1">
        <v>111</v>
      </c>
      <c r="R64" s="1">
        <v>107</v>
      </c>
      <c r="S64" s="1">
        <f t="shared" si="11"/>
        <v>4</v>
      </c>
      <c r="T64" s="1">
        <v>67</v>
      </c>
      <c r="U64" s="1">
        <v>299</v>
      </c>
      <c r="V64" s="1">
        <f t="shared" si="12"/>
        <v>232</v>
      </c>
      <c r="W64" s="1">
        <v>0.34</v>
      </c>
      <c r="X64" s="1">
        <v>21.22</v>
      </c>
      <c r="Y64" s="1">
        <f t="shared" si="13"/>
        <v>20.88</v>
      </c>
      <c r="Z64" s="1">
        <v>52</v>
      </c>
      <c r="AA64" s="1">
        <v>38</v>
      </c>
      <c r="AB64" s="1">
        <v>26</v>
      </c>
      <c r="AC64" s="1">
        <v>18</v>
      </c>
      <c r="AD64" s="1">
        <v>38</v>
      </c>
      <c r="AE64" s="1">
        <v>21</v>
      </c>
      <c r="AF64" s="1">
        <v>14</v>
      </c>
      <c r="AG64" s="1">
        <v>11</v>
      </c>
      <c r="AH64" s="1">
        <v>7</v>
      </c>
      <c r="AI64" s="1">
        <v>3</v>
      </c>
      <c r="AJ64" s="1">
        <v>2</v>
      </c>
      <c r="AK64" s="1">
        <v>1</v>
      </c>
      <c r="AL64" s="1">
        <v>7</v>
      </c>
      <c r="AM64" s="1">
        <v>3</v>
      </c>
      <c r="AN64" s="1">
        <v>2</v>
      </c>
      <c r="AO64" s="1">
        <v>2</v>
      </c>
      <c r="AP64" s="4" t="s">
        <v>97</v>
      </c>
    </row>
    <row r="65" hidden="1" spans="1:42">
      <c r="A65" s="1" t="s">
        <v>75</v>
      </c>
      <c r="B65" s="1">
        <v>1</v>
      </c>
      <c r="C65" s="1">
        <v>2</v>
      </c>
      <c r="D65" s="1">
        <v>135</v>
      </c>
      <c r="E65" s="5">
        <v>5</v>
      </c>
      <c r="F65" s="1">
        <v>1.5</v>
      </c>
      <c r="G65" s="1">
        <v>1</v>
      </c>
      <c r="H65" s="1">
        <v>70</v>
      </c>
      <c r="I65" s="1">
        <v>50</v>
      </c>
      <c r="J65" s="1">
        <v>45.6</v>
      </c>
      <c r="K65" s="1">
        <v>40.6</v>
      </c>
      <c r="L65" s="1">
        <f t="shared" si="7"/>
        <v>43.1</v>
      </c>
      <c r="M65" s="1">
        <f t="shared" si="8"/>
        <v>5</v>
      </c>
      <c r="N65">
        <v>4724.3515712</v>
      </c>
      <c r="O65" s="6">
        <f t="shared" si="9"/>
        <v>548.06862774942</v>
      </c>
      <c r="P65" s="9">
        <f t="shared" si="10"/>
        <v>428.06862774942</v>
      </c>
      <c r="Q65" s="1">
        <v>152</v>
      </c>
      <c r="R65" s="1">
        <v>132</v>
      </c>
      <c r="S65" s="1">
        <f t="shared" si="11"/>
        <v>20</v>
      </c>
      <c r="T65" s="1">
        <v>203</v>
      </c>
      <c r="U65" s="1">
        <v>433</v>
      </c>
      <c r="V65" s="1">
        <f t="shared" si="12"/>
        <v>230</v>
      </c>
      <c r="W65" s="1">
        <v>0.55</v>
      </c>
      <c r="X65" s="1">
        <v>23.36</v>
      </c>
      <c r="Y65" s="1">
        <f t="shared" si="13"/>
        <v>22.81</v>
      </c>
      <c r="Z65" s="1">
        <v>91</v>
      </c>
      <c r="AA65" s="1">
        <v>21</v>
      </c>
      <c r="AB65" s="1">
        <v>10</v>
      </c>
      <c r="AC65" s="1">
        <v>6</v>
      </c>
      <c r="AD65" s="1">
        <v>87</v>
      </c>
      <c r="AE65" s="1">
        <v>16</v>
      </c>
      <c r="AF65" s="1">
        <v>6</v>
      </c>
      <c r="AG65" s="1">
        <v>5</v>
      </c>
      <c r="AH65" s="1">
        <v>9</v>
      </c>
      <c r="AI65" s="1">
        <v>3</v>
      </c>
      <c r="AJ65" s="1">
        <v>1</v>
      </c>
      <c r="AK65" s="1">
        <v>1</v>
      </c>
      <c r="AL65" s="1">
        <v>6</v>
      </c>
      <c r="AM65" s="1">
        <v>1</v>
      </c>
      <c r="AN65" s="1">
        <v>1</v>
      </c>
      <c r="AO65" s="1">
        <v>1</v>
      </c>
      <c r="AP65" s="4" t="s">
        <v>100</v>
      </c>
    </row>
    <row r="66" hidden="1" spans="1:42">
      <c r="A66" s="1" t="s">
        <v>75</v>
      </c>
      <c r="B66" s="1">
        <v>1</v>
      </c>
      <c r="C66" s="1">
        <v>2</v>
      </c>
      <c r="D66" s="1">
        <v>156</v>
      </c>
      <c r="E66" s="5">
        <v>3.5</v>
      </c>
      <c r="F66" s="1">
        <v>1.5</v>
      </c>
      <c r="G66" s="1">
        <v>0.5</v>
      </c>
      <c r="H66" s="1">
        <v>90</v>
      </c>
      <c r="I66" s="1">
        <v>80</v>
      </c>
      <c r="J66" s="1">
        <v>52.1</v>
      </c>
      <c r="K66" s="1">
        <v>45.8</v>
      </c>
      <c r="L66" s="1">
        <f t="shared" ref="L66:L97" si="14">(J66+K66)/2</f>
        <v>48.95</v>
      </c>
      <c r="M66" s="1">
        <f t="shared" ref="M66:M97" si="15">J66-K66</f>
        <v>6.3</v>
      </c>
      <c r="N66">
        <v>5435.3568043466</v>
      </c>
      <c r="O66" s="6">
        <f t="shared" ref="O66:O97" si="16">N66*(M66/L66)</f>
        <v>699.545410978214</v>
      </c>
      <c r="P66" s="9">
        <f t="shared" ref="P66:P97" si="17">O66-H66-I66</f>
        <v>529.545410978214</v>
      </c>
      <c r="Q66" s="1">
        <v>170</v>
      </c>
      <c r="R66" s="1">
        <v>165</v>
      </c>
      <c r="S66" s="1">
        <f t="shared" si="11"/>
        <v>5</v>
      </c>
      <c r="T66" s="1">
        <v>55</v>
      </c>
      <c r="U66" s="1">
        <v>319</v>
      </c>
      <c r="V66" s="1">
        <f t="shared" si="12"/>
        <v>264</v>
      </c>
      <c r="W66" s="1">
        <v>0.38</v>
      </c>
      <c r="X66" s="1">
        <v>22.23</v>
      </c>
      <c r="Y66" s="1">
        <f t="shared" si="13"/>
        <v>21.85</v>
      </c>
      <c r="Z66" s="1">
        <v>62</v>
      </c>
      <c r="AA66" s="1">
        <v>39</v>
      </c>
      <c r="AB66" s="1">
        <v>22</v>
      </c>
      <c r="AC66" s="1">
        <v>12</v>
      </c>
      <c r="AD66" s="1">
        <v>26</v>
      </c>
      <c r="AE66" s="1">
        <v>13</v>
      </c>
      <c r="AF66" s="1">
        <v>9</v>
      </c>
      <c r="AG66" s="1">
        <v>6</v>
      </c>
      <c r="AH66" s="1">
        <v>8</v>
      </c>
      <c r="AI66" s="1">
        <v>2</v>
      </c>
      <c r="AJ66" s="1">
        <v>1</v>
      </c>
      <c r="AK66" s="1">
        <v>1</v>
      </c>
      <c r="AL66" s="1">
        <v>7</v>
      </c>
      <c r="AM66" s="1">
        <v>1</v>
      </c>
      <c r="AN66" s="1">
        <v>1</v>
      </c>
      <c r="AO66" s="1">
        <v>1</v>
      </c>
      <c r="AP66" s="4" t="s">
        <v>85</v>
      </c>
    </row>
    <row r="67" hidden="1" spans="1:42">
      <c r="A67" s="1" t="s">
        <v>75</v>
      </c>
      <c r="B67" s="1">
        <v>1</v>
      </c>
      <c r="C67" s="1">
        <v>2</v>
      </c>
      <c r="D67" s="1">
        <v>133</v>
      </c>
      <c r="E67" s="5">
        <v>5</v>
      </c>
      <c r="F67" s="1">
        <v>1</v>
      </c>
      <c r="G67" s="1">
        <v>0.5</v>
      </c>
      <c r="H67" s="1">
        <v>100</v>
      </c>
      <c r="I67" s="1">
        <v>100</v>
      </c>
      <c r="J67" s="1">
        <v>38</v>
      </c>
      <c r="K67" s="1">
        <v>32.5</v>
      </c>
      <c r="L67" s="1">
        <f t="shared" si="14"/>
        <v>35.25</v>
      </c>
      <c r="M67" s="1">
        <f t="shared" si="15"/>
        <v>5.5</v>
      </c>
      <c r="N67">
        <v>5217.62646453627</v>
      </c>
      <c r="O67" s="6">
        <f t="shared" si="16"/>
        <v>814.097746239702</v>
      </c>
      <c r="P67" s="9">
        <f t="shared" si="17"/>
        <v>614.097746239702</v>
      </c>
      <c r="Q67" s="1">
        <v>130</v>
      </c>
      <c r="R67" s="1">
        <v>106</v>
      </c>
      <c r="S67" s="1">
        <f t="shared" si="11"/>
        <v>24</v>
      </c>
      <c r="T67" s="1">
        <v>120</v>
      </c>
      <c r="U67" s="1">
        <v>433</v>
      </c>
      <c r="V67" s="1">
        <f t="shared" si="12"/>
        <v>313</v>
      </c>
      <c r="W67" s="1">
        <v>6</v>
      </c>
      <c r="X67" s="1">
        <v>28</v>
      </c>
      <c r="Y67" s="1">
        <f t="shared" si="13"/>
        <v>22</v>
      </c>
      <c r="Z67" s="1">
        <v>65</v>
      </c>
      <c r="AA67" s="1">
        <v>27</v>
      </c>
      <c r="AB67" s="1">
        <v>22</v>
      </c>
      <c r="AC67" s="1">
        <v>13</v>
      </c>
      <c r="AD67" s="1">
        <v>60</v>
      </c>
      <c r="AE67" s="1">
        <v>36</v>
      </c>
      <c r="AF67" s="1">
        <v>24</v>
      </c>
      <c r="AG67" s="1">
        <v>12</v>
      </c>
      <c r="AH67" s="1">
        <v>9</v>
      </c>
      <c r="AI67" s="1">
        <v>3</v>
      </c>
      <c r="AJ67" s="1">
        <v>2</v>
      </c>
      <c r="AK67" s="1">
        <v>1</v>
      </c>
      <c r="AL67" s="1">
        <v>6</v>
      </c>
      <c r="AM67" s="1">
        <v>3</v>
      </c>
      <c r="AN67" s="1">
        <v>2</v>
      </c>
      <c r="AO67" s="1">
        <v>1</v>
      </c>
      <c r="AP67" s="4" t="s">
        <v>84</v>
      </c>
    </row>
    <row r="68" hidden="1" spans="1:42">
      <c r="A68" s="1" t="s">
        <v>75</v>
      </c>
      <c r="B68" s="1">
        <v>1</v>
      </c>
      <c r="C68" s="1">
        <v>2</v>
      </c>
      <c r="D68" s="1">
        <v>159</v>
      </c>
      <c r="E68" s="5">
        <v>4.5</v>
      </c>
      <c r="F68" s="1">
        <v>1.5</v>
      </c>
      <c r="G68" s="1">
        <v>0.5</v>
      </c>
      <c r="H68" s="1">
        <v>100</v>
      </c>
      <c r="I68" s="1">
        <v>30</v>
      </c>
      <c r="J68" s="1">
        <v>42.3</v>
      </c>
      <c r="K68" s="1">
        <v>39.1</v>
      </c>
      <c r="L68" s="1">
        <f t="shared" si="14"/>
        <v>40.7</v>
      </c>
      <c r="M68" s="1">
        <f t="shared" si="15"/>
        <v>3.2</v>
      </c>
      <c r="N68">
        <v>5492.2218803</v>
      </c>
      <c r="O68" s="6">
        <f t="shared" si="16"/>
        <v>431.820884937592</v>
      </c>
      <c r="P68" s="9">
        <f t="shared" si="17"/>
        <v>301.820884937592</v>
      </c>
      <c r="Q68" s="1">
        <v>145</v>
      </c>
      <c r="R68" s="1">
        <v>134</v>
      </c>
      <c r="S68" s="1">
        <f t="shared" si="11"/>
        <v>11</v>
      </c>
      <c r="T68" s="1">
        <v>163</v>
      </c>
      <c r="U68" s="1">
        <v>487</v>
      </c>
      <c r="V68" s="1">
        <f t="shared" si="12"/>
        <v>324</v>
      </c>
      <c r="W68" s="1">
        <v>2</v>
      </c>
      <c r="X68" s="1">
        <v>26</v>
      </c>
      <c r="Y68" s="1">
        <f t="shared" si="13"/>
        <v>24</v>
      </c>
      <c r="Z68" s="1">
        <v>57</v>
      </c>
      <c r="AA68" s="1">
        <v>28</v>
      </c>
      <c r="AB68" s="1">
        <v>21</v>
      </c>
      <c r="AC68" s="1">
        <v>12</v>
      </c>
      <c r="AD68" s="1">
        <v>48</v>
      </c>
      <c r="AE68" s="1">
        <v>27</v>
      </c>
      <c r="AF68" s="1">
        <v>18</v>
      </c>
      <c r="AG68" s="1">
        <v>9</v>
      </c>
      <c r="AH68" s="1">
        <v>8</v>
      </c>
      <c r="AI68" s="1">
        <v>3</v>
      </c>
      <c r="AJ68" s="1">
        <v>1</v>
      </c>
      <c r="AK68" s="1">
        <v>0</v>
      </c>
      <c r="AL68" s="1">
        <v>7</v>
      </c>
      <c r="AM68" s="1">
        <v>2</v>
      </c>
      <c r="AN68" s="1">
        <v>2</v>
      </c>
      <c r="AO68" s="1">
        <v>2</v>
      </c>
      <c r="AP68" s="4" t="s">
        <v>72</v>
      </c>
    </row>
    <row r="69" hidden="1" spans="1:42">
      <c r="A69" s="1" t="s">
        <v>75</v>
      </c>
      <c r="B69" s="1">
        <v>1</v>
      </c>
      <c r="C69" s="1">
        <v>3</v>
      </c>
      <c r="D69" s="1">
        <v>254</v>
      </c>
      <c r="E69" s="5">
        <v>5</v>
      </c>
      <c r="F69" s="1">
        <v>2</v>
      </c>
      <c r="G69" s="1">
        <v>1</v>
      </c>
      <c r="H69" s="1">
        <v>50</v>
      </c>
      <c r="I69" s="1">
        <v>90</v>
      </c>
      <c r="J69" s="1">
        <v>38</v>
      </c>
      <c r="K69" s="1">
        <v>31</v>
      </c>
      <c r="L69" s="1">
        <f t="shared" si="14"/>
        <v>34.5</v>
      </c>
      <c r="M69" s="1">
        <f t="shared" si="15"/>
        <v>7</v>
      </c>
      <c r="N69">
        <v>2972.4712104</v>
      </c>
      <c r="O69" s="6">
        <f t="shared" si="16"/>
        <v>603.11010066087</v>
      </c>
      <c r="P69" s="9">
        <f t="shared" si="17"/>
        <v>463.11010066087</v>
      </c>
      <c r="Q69" s="1">
        <v>123</v>
      </c>
      <c r="R69" s="1">
        <v>102</v>
      </c>
      <c r="S69" s="1">
        <f t="shared" si="11"/>
        <v>21</v>
      </c>
      <c r="T69" s="1">
        <v>63</v>
      </c>
      <c r="U69" s="1">
        <v>167</v>
      </c>
      <c r="W69" s="1">
        <v>1</v>
      </c>
      <c r="X69" s="1">
        <v>25</v>
      </c>
      <c r="Z69" s="1">
        <v>63</v>
      </c>
      <c r="AA69" s="1">
        <v>47</v>
      </c>
      <c r="AB69" s="1">
        <v>28</v>
      </c>
      <c r="AC69" s="1">
        <v>12</v>
      </c>
      <c r="AD69" s="1">
        <v>33</v>
      </c>
      <c r="AE69" s="1">
        <v>21</v>
      </c>
      <c r="AF69" s="1">
        <v>14</v>
      </c>
      <c r="AG69" s="1">
        <v>8</v>
      </c>
      <c r="AH69" s="1">
        <v>7</v>
      </c>
      <c r="AI69" s="1">
        <v>5</v>
      </c>
      <c r="AJ69" s="1">
        <v>3</v>
      </c>
      <c r="AK69" s="1">
        <v>1</v>
      </c>
      <c r="AL69" s="1">
        <v>4</v>
      </c>
      <c r="AM69" s="1">
        <v>2</v>
      </c>
      <c r="AN69" s="1">
        <v>1</v>
      </c>
      <c r="AO69" s="1">
        <v>1</v>
      </c>
      <c r="AP69" s="4" t="s">
        <v>100</v>
      </c>
    </row>
    <row r="70" hidden="1" spans="1:42">
      <c r="A70" s="1" t="s">
        <v>129</v>
      </c>
      <c r="B70" s="1">
        <v>2</v>
      </c>
      <c r="C70" s="1">
        <v>1</v>
      </c>
      <c r="D70" s="1">
        <v>104</v>
      </c>
      <c r="E70" s="5">
        <v>3</v>
      </c>
      <c r="F70" s="1">
        <v>2</v>
      </c>
      <c r="G70" s="1">
        <v>0.5</v>
      </c>
      <c r="H70" s="1">
        <v>50</v>
      </c>
      <c r="I70" s="1">
        <v>30</v>
      </c>
      <c r="J70" s="1">
        <v>41.6</v>
      </c>
      <c r="K70" s="1">
        <v>38.8</v>
      </c>
      <c r="L70" s="1">
        <f t="shared" si="14"/>
        <v>40.2</v>
      </c>
      <c r="M70" s="1">
        <f t="shared" si="15"/>
        <v>2.8</v>
      </c>
      <c r="N70">
        <v>3229.5318875</v>
      </c>
      <c r="O70" s="6">
        <f t="shared" si="16"/>
        <v>224.942519527364</v>
      </c>
      <c r="P70" s="9">
        <f t="shared" si="17"/>
        <v>144.942519527364</v>
      </c>
      <c r="Q70" s="1">
        <v>139</v>
      </c>
      <c r="R70" s="1">
        <v>126</v>
      </c>
      <c r="S70" s="1">
        <f t="shared" si="11"/>
        <v>13</v>
      </c>
      <c r="T70" s="1">
        <v>58</v>
      </c>
      <c r="U70" s="1">
        <v>175</v>
      </c>
      <c r="V70" s="1">
        <f>U70-T70</f>
        <v>117</v>
      </c>
      <c r="W70" s="1">
        <v>2.27</v>
      </c>
      <c r="X70" s="1">
        <v>13.29</v>
      </c>
      <c r="Y70" s="1">
        <f>X70-W70</f>
        <v>11.02</v>
      </c>
      <c r="Z70" s="1">
        <v>49</v>
      </c>
      <c r="AA70" s="1">
        <v>27</v>
      </c>
      <c r="AB70" s="1">
        <v>14</v>
      </c>
      <c r="AC70" s="1">
        <v>6</v>
      </c>
      <c r="AD70" s="1">
        <v>19</v>
      </c>
      <c r="AE70" s="1">
        <v>10</v>
      </c>
      <c r="AF70" s="1">
        <v>8</v>
      </c>
      <c r="AG70" s="1">
        <v>5</v>
      </c>
      <c r="AH70" s="1">
        <v>7</v>
      </c>
      <c r="AI70" s="1">
        <v>1</v>
      </c>
      <c r="AJ70" s="1">
        <v>1</v>
      </c>
      <c r="AK70" s="1">
        <v>1</v>
      </c>
      <c r="AL70" s="1">
        <v>7</v>
      </c>
      <c r="AM70" s="1">
        <v>3</v>
      </c>
      <c r="AN70" s="1">
        <v>1</v>
      </c>
      <c r="AO70" s="1">
        <v>1</v>
      </c>
      <c r="AP70" s="4" t="s">
        <v>72</v>
      </c>
    </row>
    <row r="71" hidden="1" spans="1:42">
      <c r="A71" s="1" t="s">
        <v>129</v>
      </c>
      <c r="B71" s="1">
        <v>2</v>
      </c>
      <c r="C71" s="1">
        <v>1</v>
      </c>
      <c r="D71" s="1">
        <v>108</v>
      </c>
      <c r="E71" s="5">
        <v>4</v>
      </c>
      <c r="F71" s="1">
        <v>1</v>
      </c>
      <c r="G71" s="1">
        <v>0.5</v>
      </c>
      <c r="H71" s="1">
        <v>20</v>
      </c>
      <c r="I71" s="1">
        <v>20</v>
      </c>
      <c r="J71" s="1">
        <v>41.2</v>
      </c>
      <c r="K71" s="1">
        <v>38.2</v>
      </c>
      <c r="L71" s="1">
        <f t="shared" si="14"/>
        <v>39.7</v>
      </c>
      <c r="M71" s="1">
        <f t="shared" si="15"/>
        <v>3</v>
      </c>
      <c r="N71">
        <v>4271.3384876269</v>
      </c>
      <c r="O71" s="6">
        <f t="shared" si="16"/>
        <v>322.77117034964</v>
      </c>
      <c r="P71" s="9">
        <f t="shared" si="17"/>
        <v>282.77117034964</v>
      </c>
      <c r="Q71" s="1">
        <v>136</v>
      </c>
      <c r="R71" s="1">
        <v>127</v>
      </c>
      <c r="S71" s="1">
        <f t="shared" ref="S71:S77" si="18">Q71-R71</f>
        <v>9</v>
      </c>
      <c r="T71" s="1">
        <v>55</v>
      </c>
      <c r="U71" s="1">
        <v>176</v>
      </c>
      <c r="V71" s="1">
        <f t="shared" ref="V71:V77" si="19">U71-T71</f>
        <v>121</v>
      </c>
      <c r="W71" s="1">
        <v>4</v>
      </c>
      <c r="X71" s="1">
        <v>15</v>
      </c>
      <c r="Y71" s="1">
        <f t="shared" ref="Y71:Y77" si="20">X71-W71</f>
        <v>11</v>
      </c>
      <c r="Z71" s="1">
        <v>55</v>
      </c>
      <c r="AA71" s="1">
        <v>28</v>
      </c>
      <c r="AB71" s="1">
        <v>19</v>
      </c>
      <c r="AC71" s="1">
        <v>9</v>
      </c>
      <c r="AD71" s="1">
        <v>31</v>
      </c>
      <c r="AE71" s="1">
        <v>20</v>
      </c>
      <c r="AF71" s="1">
        <v>12</v>
      </c>
      <c r="AG71" s="1">
        <v>6</v>
      </c>
      <c r="AH71" s="1">
        <v>7</v>
      </c>
      <c r="AI71" s="1">
        <v>2</v>
      </c>
      <c r="AJ71" s="1">
        <v>1</v>
      </c>
      <c r="AK71" s="1">
        <v>1</v>
      </c>
      <c r="AL71" s="1">
        <v>7</v>
      </c>
      <c r="AM71" s="1">
        <v>3</v>
      </c>
      <c r="AN71" s="1">
        <v>1</v>
      </c>
      <c r="AO71" s="1">
        <v>1</v>
      </c>
      <c r="AP71" s="4" t="s">
        <v>100</v>
      </c>
    </row>
    <row r="72" hidden="1" spans="1:42">
      <c r="A72" s="1" t="s">
        <v>129</v>
      </c>
      <c r="B72" s="1">
        <v>2</v>
      </c>
      <c r="C72" s="1">
        <v>1</v>
      </c>
      <c r="D72" s="1">
        <v>95</v>
      </c>
      <c r="E72" s="5">
        <v>3</v>
      </c>
      <c r="F72" s="1">
        <v>1.5</v>
      </c>
      <c r="G72" s="1">
        <v>1</v>
      </c>
      <c r="H72" s="1">
        <v>10</v>
      </c>
      <c r="I72" s="1">
        <v>20</v>
      </c>
      <c r="J72" s="1">
        <v>36.2</v>
      </c>
      <c r="K72" s="1">
        <v>33.7</v>
      </c>
      <c r="L72" s="1">
        <f t="shared" si="14"/>
        <v>34.95</v>
      </c>
      <c r="M72" s="1">
        <f t="shared" si="15"/>
        <v>2.5</v>
      </c>
      <c r="N72">
        <v>3473.4295032</v>
      </c>
      <c r="O72" s="6">
        <f t="shared" si="16"/>
        <v>248.457046008584</v>
      </c>
      <c r="P72" s="9">
        <f t="shared" si="17"/>
        <v>218.457046008584</v>
      </c>
      <c r="Q72" s="1">
        <v>123</v>
      </c>
      <c r="R72" s="1">
        <v>120</v>
      </c>
      <c r="S72" s="1">
        <f t="shared" si="18"/>
        <v>3</v>
      </c>
      <c r="T72" s="1">
        <v>104</v>
      </c>
      <c r="U72" s="1">
        <v>232</v>
      </c>
      <c r="V72" s="1">
        <f t="shared" si="19"/>
        <v>128</v>
      </c>
      <c r="W72" s="1">
        <v>1</v>
      </c>
      <c r="X72" s="1">
        <v>16</v>
      </c>
      <c r="Y72" s="1">
        <f t="shared" si="20"/>
        <v>15</v>
      </c>
      <c r="Z72" s="1">
        <v>51</v>
      </c>
      <c r="AA72" s="1">
        <v>32</v>
      </c>
      <c r="AB72" s="1">
        <v>18</v>
      </c>
      <c r="AC72" s="1">
        <v>10</v>
      </c>
      <c r="AD72" s="1">
        <v>39</v>
      </c>
      <c r="AE72" s="1">
        <v>21</v>
      </c>
      <c r="AF72" s="1">
        <v>11</v>
      </c>
      <c r="AG72" s="1">
        <v>8</v>
      </c>
      <c r="AH72" s="1">
        <v>6</v>
      </c>
      <c r="AI72" s="1">
        <v>1</v>
      </c>
      <c r="AJ72" s="1">
        <v>1</v>
      </c>
      <c r="AK72" s="1">
        <v>1</v>
      </c>
      <c r="AL72" s="1">
        <v>6</v>
      </c>
      <c r="AM72" s="1">
        <v>2</v>
      </c>
      <c r="AN72" s="1">
        <v>0</v>
      </c>
      <c r="AO72" s="1">
        <v>0</v>
      </c>
      <c r="AP72" s="4" t="s">
        <v>84</v>
      </c>
    </row>
    <row r="73" hidden="1" spans="1:42">
      <c r="A73" s="1" t="s">
        <v>129</v>
      </c>
      <c r="B73" s="1">
        <v>2</v>
      </c>
      <c r="C73" s="1">
        <v>1</v>
      </c>
      <c r="D73" s="1">
        <v>96</v>
      </c>
      <c r="E73" s="5">
        <v>3</v>
      </c>
      <c r="F73" s="1">
        <v>2</v>
      </c>
      <c r="G73" s="1">
        <v>1</v>
      </c>
      <c r="H73" s="1">
        <v>50</v>
      </c>
      <c r="I73" s="1">
        <v>20</v>
      </c>
      <c r="J73" s="1">
        <v>41.8</v>
      </c>
      <c r="K73" s="1">
        <v>39.7</v>
      </c>
      <c r="L73" s="1">
        <f t="shared" si="14"/>
        <v>40.75</v>
      </c>
      <c r="M73" s="1">
        <f t="shared" si="15"/>
        <v>2.09999999999999</v>
      </c>
      <c r="N73">
        <v>5184.1450088</v>
      </c>
      <c r="O73" s="6">
        <f t="shared" si="16"/>
        <v>267.158393091533</v>
      </c>
      <c r="P73" s="9">
        <f t="shared" si="17"/>
        <v>197.158393091533</v>
      </c>
      <c r="Q73" s="1">
        <v>141</v>
      </c>
      <c r="R73" s="1">
        <v>126</v>
      </c>
      <c r="S73" s="1">
        <f t="shared" si="18"/>
        <v>15</v>
      </c>
      <c r="T73" s="1">
        <v>67</v>
      </c>
      <c r="U73" s="1">
        <v>199</v>
      </c>
      <c r="V73" s="1">
        <f t="shared" si="19"/>
        <v>132</v>
      </c>
      <c r="W73" s="1">
        <v>9.92</v>
      </c>
      <c r="X73" s="1">
        <v>21.56</v>
      </c>
      <c r="Y73" s="1">
        <f t="shared" si="20"/>
        <v>11.64</v>
      </c>
      <c r="Z73" s="1">
        <v>60</v>
      </c>
      <c r="AA73" s="1">
        <v>31</v>
      </c>
      <c r="AB73" s="1">
        <v>20</v>
      </c>
      <c r="AC73" s="1">
        <v>14</v>
      </c>
      <c r="AD73" s="1">
        <v>54</v>
      </c>
      <c r="AE73" s="1">
        <v>22</v>
      </c>
      <c r="AF73" s="1">
        <v>10</v>
      </c>
      <c r="AG73" s="1">
        <v>6</v>
      </c>
      <c r="AH73" s="1">
        <v>9</v>
      </c>
      <c r="AI73" s="1">
        <v>3</v>
      </c>
      <c r="AJ73" s="1">
        <v>2</v>
      </c>
      <c r="AK73" s="1">
        <v>1</v>
      </c>
      <c r="AL73" s="1">
        <v>6</v>
      </c>
      <c r="AM73" s="1">
        <v>2</v>
      </c>
      <c r="AN73" s="1">
        <v>1</v>
      </c>
      <c r="AO73" s="1">
        <v>1</v>
      </c>
      <c r="AP73" s="4" t="s">
        <v>84</v>
      </c>
    </row>
    <row r="74" hidden="1" spans="1:42">
      <c r="A74" s="1" t="s">
        <v>129</v>
      </c>
      <c r="B74" s="1">
        <v>2</v>
      </c>
      <c r="C74" s="1">
        <v>1</v>
      </c>
      <c r="D74" s="1">
        <v>102</v>
      </c>
      <c r="E74" s="5">
        <v>4</v>
      </c>
      <c r="F74" s="1">
        <v>1</v>
      </c>
      <c r="G74" s="1">
        <v>0.5</v>
      </c>
      <c r="H74" s="1">
        <v>50</v>
      </c>
      <c r="I74" s="1">
        <v>40</v>
      </c>
      <c r="J74" s="1">
        <v>49.9</v>
      </c>
      <c r="K74" s="1">
        <v>46.8</v>
      </c>
      <c r="L74" s="1">
        <f t="shared" si="14"/>
        <v>48.35</v>
      </c>
      <c r="M74" s="1">
        <f t="shared" si="15"/>
        <v>3.1</v>
      </c>
      <c r="N74">
        <v>4436.1547808</v>
      </c>
      <c r="O74" s="6">
        <f t="shared" si="16"/>
        <v>284.427710868253</v>
      </c>
      <c r="P74" s="9">
        <f t="shared" si="17"/>
        <v>194.427710868253</v>
      </c>
      <c r="Q74" s="1">
        <v>164</v>
      </c>
      <c r="R74" s="1">
        <v>142</v>
      </c>
      <c r="S74" s="1">
        <f t="shared" si="18"/>
        <v>22</v>
      </c>
      <c r="T74" s="1">
        <v>89</v>
      </c>
      <c r="U74" s="1">
        <v>218</v>
      </c>
      <c r="V74" s="1">
        <f t="shared" si="19"/>
        <v>129</v>
      </c>
      <c r="W74" s="1">
        <v>1.04</v>
      </c>
      <c r="X74" s="1">
        <v>16.06</v>
      </c>
      <c r="Y74" s="1">
        <f t="shared" si="20"/>
        <v>15.02</v>
      </c>
      <c r="Z74" s="1">
        <v>43</v>
      </c>
      <c r="AA74" s="1">
        <v>32</v>
      </c>
      <c r="AB74" s="1">
        <v>21</v>
      </c>
      <c r="AC74" s="1">
        <v>11</v>
      </c>
      <c r="AD74" s="1">
        <v>34</v>
      </c>
      <c r="AE74" s="1">
        <v>18</v>
      </c>
      <c r="AF74" s="1">
        <v>15</v>
      </c>
      <c r="AG74" s="1">
        <v>10</v>
      </c>
      <c r="AH74" s="1">
        <v>6</v>
      </c>
      <c r="AI74" s="1">
        <v>3</v>
      </c>
      <c r="AJ74" s="1">
        <v>1</v>
      </c>
      <c r="AK74" s="1">
        <v>1</v>
      </c>
      <c r="AL74" s="1">
        <v>5</v>
      </c>
      <c r="AM74" s="1">
        <v>1</v>
      </c>
      <c r="AN74" s="1">
        <v>1</v>
      </c>
      <c r="AO74" s="1">
        <v>0</v>
      </c>
      <c r="AP74" s="4" t="s">
        <v>72</v>
      </c>
    </row>
    <row r="75" hidden="1" spans="1:42">
      <c r="A75" s="1" t="s">
        <v>129</v>
      </c>
      <c r="B75" s="1">
        <v>2</v>
      </c>
      <c r="C75" s="1">
        <v>1</v>
      </c>
      <c r="D75" s="1">
        <v>98</v>
      </c>
      <c r="E75" s="5">
        <v>4</v>
      </c>
      <c r="F75" s="1">
        <v>1</v>
      </c>
      <c r="G75" s="1">
        <v>1</v>
      </c>
      <c r="H75" s="1">
        <v>10</v>
      </c>
      <c r="I75" s="1">
        <v>20</v>
      </c>
      <c r="J75" s="1">
        <v>40.7</v>
      </c>
      <c r="K75" s="1">
        <v>38.7</v>
      </c>
      <c r="L75" s="1">
        <f t="shared" si="14"/>
        <v>39.7</v>
      </c>
      <c r="M75" s="1">
        <f t="shared" si="15"/>
        <v>2</v>
      </c>
      <c r="N75">
        <v>4661.37542818907</v>
      </c>
      <c r="O75" s="6">
        <f t="shared" si="16"/>
        <v>234.829996382321</v>
      </c>
      <c r="P75" s="9">
        <f t="shared" si="17"/>
        <v>204.829996382321</v>
      </c>
      <c r="Q75" s="1">
        <v>142</v>
      </c>
      <c r="R75" s="1">
        <v>132</v>
      </c>
      <c r="S75" s="1">
        <f t="shared" si="18"/>
        <v>10</v>
      </c>
      <c r="T75" s="1">
        <v>74</v>
      </c>
      <c r="U75" s="1">
        <v>231</v>
      </c>
      <c r="V75" s="1">
        <f t="shared" si="19"/>
        <v>157</v>
      </c>
      <c r="W75" s="1">
        <v>1</v>
      </c>
      <c r="X75" s="1">
        <v>9</v>
      </c>
      <c r="Y75" s="1">
        <f t="shared" si="20"/>
        <v>8</v>
      </c>
      <c r="Z75" s="1">
        <v>57</v>
      </c>
      <c r="AA75" s="1">
        <v>29</v>
      </c>
      <c r="AB75" s="1">
        <v>14</v>
      </c>
      <c r="AC75" s="1">
        <v>6</v>
      </c>
      <c r="AD75" s="1">
        <v>54</v>
      </c>
      <c r="AE75" s="1">
        <v>24</v>
      </c>
      <c r="AF75" s="1">
        <v>8</v>
      </c>
      <c r="AG75" s="1">
        <v>2</v>
      </c>
      <c r="AH75" s="1">
        <v>7</v>
      </c>
      <c r="AI75" s="1">
        <v>1</v>
      </c>
      <c r="AJ75" s="1">
        <v>2</v>
      </c>
      <c r="AK75" s="1">
        <v>0</v>
      </c>
      <c r="AL75" s="1">
        <v>6</v>
      </c>
      <c r="AM75" s="1">
        <v>1</v>
      </c>
      <c r="AN75" s="1">
        <v>0</v>
      </c>
      <c r="AO75" s="1">
        <v>0</v>
      </c>
      <c r="AP75" s="4" t="s">
        <v>72</v>
      </c>
    </row>
    <row r="76" hidden="1" spans="1:42">
      <c r="A76" s="1" t="s">
        <v>129</v>
      </c>
      <c r="B76" s="1">
        <v>2</v>
      </c>
      <c r="C76" s="1">
        <v>1</v>
      </c>
      <c r="D76" s="1">
        <v>102</v>
      </c>
      <c r="E76" s="5">
        <v>3</v>
      </c>
      <c r="F76" s="1">
        <v>1</v>
      </c>
      <c r="G76" s="1">
        <v>1</v>
      </c>
      <c r="H76" s="1">
        <v>10</v>
      </c>
      <c r="I76" s="1">
        <v>15</v>
      </c>
      <c r="J76" s="1">
        <v>44.7</v>
      </c>
      <c r="K76" s="1">
        <v>41.2</v>
      </c>
      <c r="L76" s="1">
        <f t="shared" si="14"/>
        <v>42.95</v>
      </c>
      <c r="M76" s="1">
        <f t="shared" si="15"/>
        <v>3.5</v>
      </c>
      <c r="N76">
        <v>4114.2547808</v>
      </c>
      <c r="O76" s="6">
        <f t="shared" si="16"/>
        <v>335.271053150175</v>
      </c>
      <c r="P76" s="9">
        <f t="shared" si="17"/>
        <v>310.271053150175</v>
      </c>
      <c r="Q76" s="1">
        <v>141</v>
      </c>
      <c r="R76" s="1">
        <v>130</v>
      </c>
      <c r="S76" s="1">
        <f t="shared" si="18"/>
        <v>11</v>
      </c>
      <c r="T76" s="1">
        <v>75</v>
      </c>
      <c r="U76" s="1">
        <v>186</v>
      </c>
      <c r="V76" s="1">
        <f t="shared" si="19"/>
        <v>111</v>
      </c>
      <c r="W76" s="1">
        <v>2</v>
      </c>
      <c r="X76" s="1">
        <v>12</v>
      </c>
      <c r="Y76" s="1">
        <f t="shared" si="20"/>
        <v>10</v>
      </c>
      <c r="Z76" s="1">
        <v>45</v>
      </c>
      <c r="AA76" s="1">
        <v>28</v>
      </c>
      <c r="AB76" s="1">
        <v>19</v>
      </c>
      <c r="AC76" s="1">
        <v>12</v>
      </c>
      <c r="AD76" s="1">
        <v>32</v>
      </c>
      <c r="AE76" s="1">
        <v>15</v>
      </c>
      <c r="AF76" s="1">
        <v>10</v>
      </c>
      <c r="AG76" s="1">
        <v>7</v>
      </c>
      <c r="AH76" s="1">
        <v>8</v>
      </c>
      <c r="AI76" s="1">
        <v>2</v>
      </c>
      <c r="AJ76" s="1">
        <v>0</v>
      </c>
      <c r="AK76" s="1">
        <v>0</v>
      </c>
      <c r="AL76" s="1">
        <v>7</v>
      </c>
      <c r="AM76" s="1">
        <v>2</v>
      </c>
      <c r="AN76" s="1">
        <v>1</v>
      </c>
      <c r="AO76" s="1">
        <v>1</v>
      </c>
      <c r="AP76" s="4" t="s">
        <v>100</v>
      </c>
    </row>
    <row r="77" hidden="1" spans="1:42">
      <c r="A77" s="1" t="s">
        <v>129</v>
      </c>
      <c r="B77" s="1">
        <v>2</v>
      </c>
      <c r="C77" s="1">
        <v>2</v>
      </c>
      <c r="D77" s="1">
        <v>125</v>
      </c>
      <c r="E77" s="5">
        <v>4</v>
      </c>
      <c r="F77" s="1">
        <v>1</v>
      </c>
      <c r="G77" s="1">
        <v>0.5</v>
      </c>
      <c r="H77" s="1">
        <v>80</v>
      </c>
      <c r="I77" s="1">
        <v>50</v>
      </c>
      <c r="J77" s="1">
        <v>42.4</v>
      </c>
      <c r="K77" s="1">
        <v>38.7</v>
      </c>
      <c r="L77" s="1">
        <f t="shared" si="14"/>
        <v>40.55</v>
      </c>
      <c r="M77" s="1">
        <f t="shared" si="15"/>
        <v>3.7</v>
      </c>
      <c r="N77">
        <v>4617.4351552</v>
      </c>
      <c r="O77" s="6">
        <f t="shared" si="16"/>
        <v>421.319607256226</v>
      </c>
      <c r="P77" s="9">
        <f t="shared" si="17"/>
        <v>291.319607256226</v>
      </c>
      <c r="Q77" s="1">
        <v>139</v>
      </c>
      <c r="R77" s="1">
        <v>133</v>
      </c>
      <c r="S77" s="1">
        <f t="shared" si="18"/>
        <v>6</v>
      </c>
      <c r="T77" s="1">
        <v>51</v>
      </c>
      <c r="U77" s="1">
        <v>241</v>
      </c>
      <c r="V77" s="1">
        <f t="shared" si="19"/>
        <v>190</v>
      </c>
      <c r="W77" s="1">
        <v>2.04</v>
      </c>
      <c r="X77" s="1">
        <v>22.5</v>
      </c>
      <c r="Y77" s="1">
        <f t="shared" si="20"/>
        <v>20.46</v>
      </c>
      <c r="Z77" s="1">
        <v>67</v>
      </c>
      <c r="AA77" s="1">
        <v>29</v>
      </c>
      <c r="AB77" s="1">
        <v>19</v>
      </c>
      <c r="AC77" s="1">
        <v>10</v>
      </c>
      <c r="AD77" s="1">
        <v>53</v>
      </c>
      <c r="AE77" s="1">
        <v>31</v>
      </c>
      <c r="AF77" s="1">
        <v>16</v>
      </c>
      <c r="AG77" s="1">
        <v>7</v>
      </c>
      <c r="AH77" s="1">
        <v>9</v>
      </c>
      <c r="AI77" s="1">
        <v>3</v>
      </c>
      <c r="AJ77" s="1">
        <v>2</v>
      </c>
      <c r="AK77" s="1">
        <v>1</v>
      </c>
      <c r="AL77" s="1">
        <v>6</v>
      </c>
      <c r="AM77" s="1">
        <v>4</v>
      </c>
      <c r="AN77" s="1">
        <v>2</v>
      </c>
      <c r="AO77" s="1">
        <v>1</v>
      </c>
      <c r="AP77" s="4" t="s">
        <v>84</v>
      </c>
    </row>
    <row r="78" hidden="1" spans="1:42">
      <c r="A78" s="1" t="s">
        <v>129</v>
      </c>
      <c r="B78" s="1">
        <v>2</v>
      </c>
      <c r="C78" s="1">
        <v>2</v>
      </c>
      <c r="D78" s="1">
        <v>126</v>
      </c>
      <c r="E78" s="5">
        <v>4</v>
      </c>
      <c r="F78" s="1">
        <v>1.5</v>
      </c>
      <c r="G78" s="1">
        <v>1</v>
      </c>
      <c r="H78" s="1">
        <v>60</v>
      </c>
      <c r="I78" s="1">
        <v>30</v>
      </c>
      <c r="J78" s="1">
        <v>36.5</v>
      </c>
      <c r="K78" s="1">
        <v>31.6</v>
      </c>
      <c r="L78" s="1">
        <f t="shared" si="14"/>
        <v>34.05</v>
      </c>
      <c r="M78" s="1">
        <f t="shared" si="15"/>
        <v>4.9</v>
      </c>
      <c r="N78">
        <v>3463.04598112187</v>
      </c>
      <c r="O78" s="6">
        <f t="shared" si="16"/>
        <v>498.353166152633</v>
      </c>
      <c r="P78" s="9">
        <f t="shared" si="17"/>
        <v>408.353166152633</v>
      </c>
      <c r="Q78" s="1">
        <v>125</v>
      </c>
      <c r="R78" s="1">
        <v>117</v>
      </c>
      <c r="S78" s="1">
        <f t="shared" ref="S78:S84" si="21">Q78-R78</f>
        <v>8</v>
      </c>
      <c r="T78" s="1">
        <v>80</v>
      </c>
      <c r="U78" s="1">
        <v>286</v>
      </c>
      <c r="V78" s="1">
        <f t="shared" ref="V78:V82" si="22">U78-T78</f>
        <v>206</v>
      </c>
      <c r="W78" s="1">
        <v>3.25</v>
      </c>
      <c r="X78" s="1">
        <v>25.68</v>
      </c>
      <c r="Y78" s="1">
        <f t="shared" ref="Y78:Y82" si="23">X78-W78</f>
        <v>22.43</v>
      </c>
      <c r="Z78" s="1">
        <v>58</v>
      </c>
      <c r="AA78" s="1">
        <v>30</v>
      </c>
      <c r="AB78" s="1">
        <v>18</v>
      </c>
      <c r="AC78" s="1">
        <v>11</v>
      </c>
      <c r="AD78" s="1">
        <v>39</v>
      </c>
      <c r="AE78" s="1">
        <v>25</v>
      </c>
      <c r="AF78" s="1">
        <v>14</v>
      </c>
      <c r="AG78" s="1">
        <v>6</v>
      </c>
      <c r="AH78" s="1">
        <v>7</v>
      </c>
      <c r="AI78" s="1">
        <v>2</v>
      </c>
      <c r="AJ78" s="1">
        <v>1</v>
      </c>
      <c r="AK78" s="1">
        <v>1</v>
      </c>
      <c r="AL78" s="1">
        <v>5</v>
      </c>
      <c r="AM78" s="1">
        <v>3</v>
      </c>
      <c r="AN78" s="1">
        <v>1</v>
      </c>
      <c r="AO78" s="1">
        <v>1</v>
      </c>
      <c r="AP78" s="4" t="s">
        <v>97</v>
      </c>
    </row>
    <row r="79" hidden="1" spans="1:42">
      <c r="A79" s="1" t="s">
        <v>129</v>
      </c>
      <c r="B79" s="1">
        <v>2</v>
      </c>
      <c r="C79" s="1">
        <v>2</v>
      </c>
      <c r="D79" s="1">
        <v>122</v>
      </c>
      <c r="E79" s="5">
        <v>5</v>
      </c>
      <c r="F79" s="1">
        <v>2</v>
      </c>
      <c r="G79" s="1">
        <v>1</v>
      </c>
      <c r="H79" s="1">
        <v>70</v>
      </c>
      <c r="I79" s="1">
        <v>20</v>
      </c>
      <c r="J79" s="1">
        <v>40</v>
      </c>
      <c r="K79" s="1">
        <v>36.2</v>
      </c>
      <c r="L79" s="1">
        <f t="shared" si="14"/>
        <v>38.1</v>
      </c>
      <c r="M79" s="1">
        <f t="shared" si="15"/>
        <v>3.8</v>
      </c>
      <c r="N79">
        <v>4293.2068056</v>
      </c>
      <c r="O79" s="6">
        <f t="shared" si="16"/>
        <v>428.193854626771</v>
      </c>
      <c r="P79" s="9">
        <f t="shared" si="17"/>
        <v>338.193854626771</v>
      </c>
      <c r="Q79" s="1">
        <v>138</v>
      </c>
      <c r="R79" s="1">
        <v>126</v>
      </c>
      <c r="S79" s="1">
        <f t="shared" si="21"/>
        <v>12</v>
      </c>
      <c r="T79" s="1">
        <v>123</v>
      </c>
      <c r="U79" s="1">
        <v>326</v>
      </c>
      <c r="V79" s="1">
        <f t="shared" si="22"/>
        <v>203</v>
      </c>
      <c r="W79" s="1">
        <v>2</v>
      </c>
      <c r="X79" s="1">
        <v>15</v>
      </c>
      <c r="Y79" s="1">
        <f t="shared" si="23"/>
        <v>13</v>
      </c>
      <c r="Z79" s="1">
        <v>59</v>
      </c>
      <c r="AA79" s="1">
        <v>28</v>
      </c>
      <c r="AB79" s="1">
        <v>21</v>
      </c>
      <c r="AC79" s="1">
        <v>12</v>
      </c>
      <c r="AD79" s="1">
        <v>38</v>
      </c>
      <c r="AE79" s="1">
        <v>30</v>
      </c>
      <c r="AF79" s="1">
        <v>19</v>
      </c>
      <c r="AG79" s="1">
        <v>10</v>
      </c>
      <c r="AH79" s="1">
        <v>8</v>
      </c>
      <c r="AI79" s="1">
        <v>2</v>
      </c>
      <c r="AJ79" s="1">
        <v>2</v>
      </c>
      <c r="AK79" s="1">
        <v>1</v>
      </c>
      <c r="AL79" s="1">
        <v>6</v>
      </c>
      <c r="AM79" s="1">
        <v>3</v>
      </c>
      <c r="AN79" s="1">
        <v>1</v>
      </c>
      <c r="AO79" s="1">
        <v>1</v>
      </c>
      <c r="AP79" s="4" t="s">
        <v>72</v>
      </c>
    </row>
    <row r="80" hidden="1" spans="1:42">
      <c r="A80" s="1" t="s">
        <v>129</v>
      </c>
      <c r="B80" s="1">
        <v>2</v>
      </c>
      <c r="C80" s="1">
        <v>2</v>
      </c>
      <c r="D80" s="1">
        <v>133</v>
      </c>
      <c r="E80" s="5">
        <v>3</v>
      </c>
      <c r="F80" s="1">
        <v>1.5</v>
      </c>
      <c r="G80" s="1">
        <v>1.5</v>
      </c>
      <c r="H80" s="1">
        <v>60</v>
      </c>
      <c r="I80" s="1">
        <v>30</v>
      </c>
      <c r="J80" s="1">
        <v>45.7</v>
      </c>
      <c r="K80" s="1">
        <v>41.9</v>
      </c>
      <c r="L80" s="1">
        <f t="shared" si="14"/>
        <v>43.8</v>
      </c>
      <c r="M80" s="1">
        <f t="shared" si="15"/>
        <v>3.8</v>
      </c>
      <c r="N80">
        <v>4693.6680056</v>
      </c>
      <c r="O80" s="6">
        <f t="shared" si="16"/>
        <v>407.213205965297</v>
      </c>
      <c r="P80" s="9">
        <f t="shared" si="17"/>
        <v>317.213205965297</v>
      </c>
      <c r="Q80" s="1">
        <v>155</v>
      </c>
      <c r="R80" s="1">
        <v>134</v>
      </c>
      <c r="S80" s="1">
        <f t="shared" si="21"/>
        <v>21</v>
      </c>
      <c r="T80" s="1">
        <v>53</v>
      </c>
      <c r="U80" s="1">
        <v>289</v>
      </c>
      <c r="V80" s="1">
        <f t="shared" si="22"/>
        <v>236</v>
      </c>
      <c r="W80" s="1">
        <v>1</v>
      </c>
      <c r="X80" s="1">
        <v>20</v>
      </c>
      <c r="Y80" s="1">
        <f t="shared" si="23"/>
        <v>19</v>
      </c>
      <c r="Z80" s="1">
        <v>57</v>
      </c>
      <c r="AA80" s="1">
        <v>27</v>
      </c>
      <c r="AB80" s="1">
        <v>20</v>
      </c>
      <c r="AC80" s="1">
        <v>13</v>
      </c>
      <c r="AD80" s="1">
        <v>31</v>
      </c>
      <c r="AE80" s="1">
        <v>17</v>
      </c>
      <c r="AF80" s="1">
        <v>10</v>
      </c>
      <c r="AG80" s="1">
        <v>7</v>
      </c>
      <c r="AH80" s="1">
        <v>7</v>
      </c>
      <c r="AI80" s="1">
        <v>1</v>
      </c>
      <c r="AJ80" s="1">
        <v>1</v>
      </c>
      <c r="AK80" s="1">
        <v>0</v>
      </c>
      <c r="AL80" s="1">
        <v>5</v>
      </c>
      <c r="AM80" s="1">
        <v>2</v>
      </c>
      <c r="AN80" s="1">
        <v>1</v>
      </c>
      <c r="AO80" s="1">
        <v>1</v>
      </c>
      <c r="AP80" s="4" t="s">
        <v>97</v>
      </c>
    </row>
    <row r="81" hidden="1" spans="1:42">
      <c r="A81" s="1" t="s">
        <v>129</v>
      </c>
      <c r="B81" s="1">
        <v>2</v>
      </c>
      <c r="C81" s="1">
        <v>2</v>
      </c>
      <c r="D81" s="1">
        <v>145</v>
      </c>
      <c r="E81" s="5">
        <v>4</v>
      </c>
      <c r="F81" s="1">
        <v>1</v>
      </c>
      <c r="G81" s="1">
        <v>0.5</v>
      </c>
      <c r="H81" s="1">
        <v>60</v>
      </c>
      <c r="I81" s="1">
        <v>50</v>
      </c>
      <c r="J81" s="1">
        <v>42.6</v>
      </c>
      <c r="K81" s="1">
        <v>39.2</v>
      </c>
      <c r="L81" s="1">
        <f t="shared" si="14"/>
        <v>40.9</v>
      </c>
      <c r="M81" s="1">
        <f t="shared" si="15"/>
        <v>3.4</v>
      </c>
      <c r="N81">
        <v>4943.53343020315</v>
      </c>
      <c r="O81" s="6">
        <f t="shared" si="16"/>
        <v>410.953879283391</v>
      </c>
      <c r="P81" s="9">
        <f t="shared" si="17"/>
        <v>300.953879283391</v>
      </c>
      <c r="Q81" s="1">
        <v>154</v>
      </c>
      <c r="R81" s="1">
        <v>135</v>
      </c>
      <c r="S81" s="1">
        <f t="shared" si="21"/>
        <v>19</v>
      </c>
      <c r="T81" s="1">
        <v>106</v>
      </c>
      <c r="U81" s="1">
        <v>299</v>
      </c>
      <c r="V81" s="1">
        <f t="shared" si="22"/>
        <v>193</v>
      </c>
      <c r="W81" s="1">
        <v>3.67</v>
      </c>
      <c r="X81" s="1">
        <v>24</v>
      </c>
      <c r="Y81" s="1">
        <f t="shared" si="23"/>
        <v>20.33</v>
      </c>
      <c r="Z81" s="1">
        <v>58</v>
      </c>
      <c r="AA81" s="1">
        <v>39</v>
      </c>
      <c r="AB81" s="1">
        <v>19</v>
      </c>
      <c r="AC81" s="1">
        <v>9</v>
      </c>
      <c r="AD81" s="1">
        <v>32</v>
      </c>
      <c r="AE81" s="1">
        <v>15</v>
      </c>
      <c r="AF81" s="1">
        <v>8</v>
      </c>
      <c r="AG81" s="1">
        <v>4</v>
      </c>
      <c r="AH81" s="1">
        <v>8</v>
      </c>
      <c r="AI81" s="1">
        <v>3</v>
      </c>
      <c r="AJ81" s="1">
        <v>1</v>
      </c>
      <c r="AK81" s="1">
        <v>0</v>
      </c>
      <c r="AL81" s="1">
        <v>5</v>
      </c>
      <c r="AM81" s="1">
        <v>2</v>
      </c>
      <c r="AN81" s="1">
        <v>1</v>
      </c>
      <c r="AO81" s="1">
        <v>1</v>
      </c>
      <c r="AP81" s="4" t="s">
        <v>85</v>
      </c>
    </row>
    <row r="82" hidden="1" spans="1:42">
      <c r="A82" s="1" t="s">
        <v>129</v>
      </c>
      <c r="B82" s="1">
        <v>2</v>
      </c>
      <c r="C82" s="1">
        <v>2</v>
      </c>
      <c r="D82" s="1">
        <v>134</v>
      </c>
      <c r="E82" s="5">
        <v>3</v>
      </c>
      <c r="F82" s="1">
        <v>1.5</v>
      </c>
      <c r="G82" s="1">
        <v>0.5</v>
      </c>
      <c r="H82" s="1">
        <v>80</v>
      </c>
      <c r="I82" s="1">
        <v>40</v>
      </c>
      <c r="J82" s="1">
        <v>43.6</v>
      </c>
      <c r="K82" s="1">
        <v>39.8</v>
      </c>
      <c r="L82" s="1">
        <f t="shared" si="14"/>
        <v>41.7</v>
      </c>
      <c r="M82" s="1">
        <f t="shared" si="15"/>
        <v>3.8</v>
      </c>
      <c r="N82">
        <v>4824.68247571775</v>
      </c>
      <c r="O82" s="6">
        <f t="shared" si="16"/>
        <v>439.659314333992</v>
      </c>
      <c r="P82" s="9">
        <f t="shared" si="17"/>
        <v>319.659314333992</v>
      </c>
      <c r="Q82" s="1">
        <v>150</v>
      </c>
      <c r="R82" s="1">
        <v>129</v>
      </c>
      <c r="S82" s="1">
        <f t="shared" si="21"/>
        <v>21</v>
      </c>
      <c r="T82" s="1">
        <v>231</v>
      </c>
      <c r="U82" s="1">
        <v>435</v>
      </c>
      <c r="V82" s="1">
        <f t="shared" si="22"/>
        <v>204</v>
      </c>
      <c r="W82" s="1">
        <v>1</v>
      </c>
      <c r="X82" s="1">
        <v>19</v>
      </c>
      <c r="Y82" s="1">
        <f t="shared" si="23"/>
        <v>18</v>
      </c>
      <c r="Z82" s="1">
        <v>60</v>
      </c>
      <c r="AA82" s="1">
        <v>28</v>
      </c>
      <c r="AB82" s="1">
        <v>18</v>
      </c>
      <c r="AC82" s="1">
        <v>10</v>
      </c>
      <c r="AD82" s="1">
        <v>46</v>
      </c>
      <c r="AE82" s="1">
        <v>37</v>
      </c>
      <c r="AF82" s="1">
        <v>19</v>
      </c>
      <c r="AG82" s="1">
        <v>6</v>
      </c>
      <c r="AH82" s="1">
        <v>7</v>
      </c>
      <c r="AI82" s="1">
        <v>2</v>
      </c>
      <c r="AJ82" s="1">
        <v>1</v>
      </c>
      <c r="AK82" s="1">
        <v>1</v>
      </c>
      <c r="AL82" s="1">
        <v>6</v>
      </c>
      <c r="AM82" s="1">
        <v>2</v>
      </c>
      <c r="AN82" s="1">
        <v>1</v>
      </c>
      <c r="AO82" s="1">
        <v>1</v>
      </c>
      <c r="AP82" s="4" t="s">
        <v>100</v>
      </c>
    </row>
    <row r="83" hidden="1" spans="1:42">
      <c r="A83" s="1" t="s">
        <v>129</v>
      </c>
      <c r="B83" s="1">
        <v>2</v>
      </c>
      <c r="C83" s="1">
        <v>3</v>
      </c>
      <c r="D83" s="1">
        <v>205</v>
      </c>
      <c r="E83" s="5">
        <v>5</v>
      </c>
      <c r="F83" s="1">
        <v>1.5</v>
      </c>
      <c r="G83" s="1">
        <v>1</v>
      </c>
      <c r="H83" s="1">
        <v>70</v>
      </c>
      <c r="I83" s="1">
        <v>40</v>
      </c>
      <c r="J83" s="1">
        <v>37.2</v>
      </c>
      <c r="K83" s="1">
        <v>34</v>
      </c>
      <c r="L83" s="1">
        <f t="shared" si="14"/>
        <v>35.6</v>
      </c>
      <c r="M83" s="1">
        <f t="shared" si="15"/>
        <v>3.2</v>
      </c>
      <c r="N83">
        <v>4757.1043673</v>
      </c>
      <c r="O83" s="6">
        <f t="shared" si="16"/>
        <v>427.604886948315</v>
      </c>
      <c r="P83" s="9">
        <f t="shared" si="17"/>
        <v>317.604886948315</v>
      </c>
      <c r="Q83" s="1">
        <v>127</v>
      </c>
      <c r="R83" s="1">
        <v>110</v>
      </c>
      <c r="S83" s="1">
        <f t="shared" si="21"/>
        <v>17</v>
      </c>
      <c r="T83" s="1">
        <v>58</v>
      </c>
      <c r="U83" s="1">
        <v>124</v>
      </c>
      <c r="W83" s="1">
        <v>3.86</v>
      </c>
      <c r="X83" s="1">
        <v>14.28</v>
      </c>
      <c r="Z83" s="1">
        <v>77</v>
      </c>
      <c r="AA83" s="1">
        <v>57</v>
      </c>
      <c r="AB83" s="1">
        <v>38</v>
      </c>
      <c r="AC83" s="1">
        <v>20</v>
      </c>
      <c r="AD83" s="1">
        <v>23</v>
      </c>
      <c r="AE83" s="1">
        <v>16</v>
      </c>
      <c r="AF83" s="1">
        <v>9</v>
      </c>
      <c r="AG83" s="1">
        <v>6</v>
      </c>
      <c r="AH83" s="1">
        <v>8</v>
      </c>
      <c r="AI83" s="1">
        <v>5</v>
      </c>
      <c r="AJ83" s="1">
        <v>3</v>
      </c>
      <c r="AK83" s="1">
        <v>2</v>
      </c>
      <c r="AL83" s="1">
        <v>5</v>
      </c>
      <c r="AM83" s="1">
        <v>3</v>
      </c>
      <c r="AN83" s="1">
        <v>1</v>
      </c>
      <c r="AO83" s="1">
        <v>1</v>
      </c>
      <c r="AP83" s="4" t="s">
        <v>466</v>
      </c>
    </row>
    <row r="84" spans="1:42">
      <c r="A84" s="1" t="s">
        <v>154</v>
      </c>
      <c r="B84" s="1">
        <v>3</v>
      </c>
      <c r="C84" s="1">
        <v>1</v>
      </c>
      <c r="D84" s="1">
        <v>130</v>
      </c>
      <c r="E84" s="5">
        <v>3</v>
      </c>
      <c r="F84" s="1">
        <v>1</v>
      </c>
      <c r="G84" s="1">
        <v>0.5</v>
      </c>
      <c r="H84" s="1">
        <v>20</v>
      </c>
      <c r="I84" s="1">
        <v>50</v>
      </c>
      <c r="J84" s="1">
        <v>39.8</v>
      </c>
      <c r="K84" s="1">
        <v>36.4</v>
      </c>
      <c r="L84" s="1">
        <f t="shared" si="14"/>
        <v>38.1</v>
      </c>
      <c r="M84" s="1">
        <f t="shared" si="15"/>
        <v>3.4</v>
      </c>
      <c r="N84">
        <v>3376.85428147338</v>
      </c>
      <c r="O84" s="6">
        <f t="shared" si="16"/>
        <v>301.346576299461</v>
      </c>
      <c r="P84" s="9">
        <f t="shared" si="17"/>
        <v>231.346576299461</v>
      </c>
      <c r="Q84" s="1">
        <v>134</v>
      </c>
      <c r="R84" s="1">
        <v>115</v>
      </c>
      <c r="S84" s="1">
        <f t="shared" si="21"/>
        <v>19</v>
      </c>
      <c r="T84" s="1">
        <v>74</v>
      </c>
      <c r="U84" s="1">
        <v>178</v>
      </c>
      <c r="V84" s="1">
        <f>U84-T84</f>
        <v>104</v>
      </c>
      <c r="W84" s="1">
        <v>2</v>
      </c>
      <c r="X84" s="1">
        <v>16</v>
      </c>
      <c r="Y84" s="1">
        <f>X84-W84</f>
        <v>14</v>
      </c>
      <c r="Z84" s="1">
        <v>44</v>
      </c>
      <c r="AA84" s="1">
        <v>24</v>
      </c>
      <c r="AB84" s="1">
        <v>12</v>
      </c>
      <c r="AC84" s="1">
        <v>4</v>
      </c>
      <c r="AD84" s="1">
        <v>17</v>
      </c>
      <c r="AE84" s="1">
        <v>8</v>
      </c>
      <c r="AF84" s="1">
        <v>6</v>
      </c>
      <c r="AG84" s="1">
        <v>3</v>
      </c>
      <c r="AH84" s="1">
        <v>5</v>
      </c>
      <c r="AI84" s="1">
        <v>4</v>
      </c>
      <c r="AJ84" s="1">
        <v>3</v>
      </c>
      <c r="AK84" s="1">
        <v>1</v>
      </c>
      <c r="AL84" s="1">
        <v>4</v>
      </c>
      <c r="AM84" s="1">
        <v>2</v>
      </c>
      <c r="AN84" s="1">
        <v>2</v>
      </c>
      <c r="AO84" s="1">
        <v>1</v>
      </c>
      <c r="AP84" s="4" t="s">
        <v>72</v>
      </c>
    </row>
    <row r="85" spans="1:42">
      <c r="A85" s="1" t="s">
        <v>154</v>
      </c>
      <c r="B85" s="1">
        <v>3</v>
      </c>
      <c r="C85" s="1">
        <v>1</v>
      </c>
      <c r="D85" s="1">
        <v>129</v>
      </c>
      <c r="E85" s="5">
        <v>3</v>
      </c>
      <c r="F85" s="1">
        <v>1.5</v>
      </c>
      <c r="G85" s="1">
        <v>1</v>
      </c>
      <c r="H85" s="1">
        <v>35</v>
      </c>
      <c r="I85" s="1">
        <v>20</v>
      </c>
      <c r="J85" s="1">
        <v>48.8</v>
      </c>
      <c r="K85" s="1">
        <v>45.2</v>
      </c>
      <c r="L85" s="1">
        <f t="shared" si="14"/>
        <v>47</v>
      </c>
      <c r="M85" s="1">
        <f t="shared" si="15"/>
        <v>3.59999999999999</v>
      </c>
      <c r="N85">
        <v>5572.4386664</v>
      </c>
      <c r="O85" s="6">
        <f t="shared" si="16"/>
        <v>426.825089341276</v>
      </c>
      <c r="P85" s="9">
        <f t="shared" si="17"/>
        <v>371.825089341276</v>
      </c>
      <c r="Q85" s="1">
        <v>155</v>
      </c>
      <c r="R85" s="1">
        <v>141</v>
      </c>
      <c r="S85" s="1">
        <f t="shared" ref="S85:S94" si="24">Q85-R85</f>
        <v>14</v>
      </c>
      <c r="T85" s="1">
        <v>212</v>
      </c>
      <c r="U85" s="1">
        <v>497</v>
      </c>
      <c r="V85" s="1">
        <f t="shared" ref="V85:V94" si="25">U85-T85</f>
        <v>285</v>
      </c>
      <c r="W85" s="1">
        <v>0.24</v>
      </c>
      <c r="X85" s="1">
        <v>12.89</v>
      </c>
      <c r="Y85" s="1">
        <f t="shared" ref="Y85:Y94" si="26">X85-W85</f>
        <v>12.65</v>
      </c>
      <c r="Z85" s="1">
        <v>40</v>
      </c>
      <c r="AA85" s="1">
        <v>30</v>
      </c>
      <c r="AB85" s="1">
        <v>12</v>
      </c>
      <c r="AC85" s="1">
        <v>7</v>
      </c>
      <c r="AD85" s="1">
        <v>18</v>
      </c>
      <c r="AE85" s="1">
        <v>16</v>
      </c>
      <c r="AF85" s="1">
        <v>8</v>
      </c>
      <c r="AG85" s="1">
        <v>3</v>
      </c>
      <c r="AH85" s="1">
        <v>6</v>
      </c>
      <c r="AI85" s="1">
        <v>3</v>
      </c>
      <c r="AJ85" s="1">
        <v>1</v>
      </c>
      <c r="AK85" s="1">
        <v>1</v>
      </c>
      <c r="AL85" s="1">
        <v>5</v>
      </c>
      <c r="AM85" s="1">
        <v>2</v>
      </c>
      <c r="AN85" s="1">
        <v>1</v>
      </c>
      <c r="AO85" s="1">
        <v>1</v>
      </c>
      <c r="AP85" s="4" t="s">
        <v>84</v>
      </c>
    </row>
    <row r="86" spans="1:42">
      <c r="A86" s="1" t="s">
        <v>154</v>
      </c>
      <c r="B86" s="1">
        <v>3</v>
      </c>
      <c r="C86" s="1">
        <v>1</v>
      </c>
      <c r="D86" s="1">
        <v>143</v>
      </c>
      <c r="E86" s="5">
        <v>3.5</v>
      </c>
      <c r="F86" s="1">
        <v>1.5</v>
      </c>
      <c r="G86" s="1">
        <v>1</v>
      </c>
      <c r="H86" s="1">
        <v>30</v>
      </c>
      <c r="I86" s="1">
        <v>30</v>
      </c>
      <c r="J86" s="1">
        <v>49.7</v>
      </c>
      <c r="K86" s="1">
        <v>46.7</v>
      </c>
      <c r="L86" s="1">
        <f t="shared" si="14"/>
        <v>48.2</v>
      </c>
      <c r="M86" s="1">
        <f t="shared" si="15"/>
        <v>3</v>
      </c>
      <c r="N86">
        <v>4469.6646875</v>
      </c>
      <c r="O86" s="6">
        <f t="shared" si="16"/>
        <v>278.194897562241</v>
      </c>
      <c r="P86" s="9">
        <f t="shared" si="17"/>
        <v>218.194897562241</v>
      </c>
      <c r="Q86" s="1">
        <v>163</v>
      </c>
      <c r="R86" s="1">
        <v>154</v>
      </c>
      <c r="S86" s="1">
        <f t="shared" si="24"/>
        <v>9</v>
      </c>
      <c r="T86" s="1">
        <v>95</v>
      </c>
      <c r="U86" s="1">
        <v>235</v>
      </c>
      <c r="V86" s="1">
        <f t="shared" si="25"/>
        <v>140</v>
      </c>
      <c r="W86" s="1">
        <v>0.1</v>
      </c>
      <c r="X86" s="1">
        <v>12.23</v>
      </c>
      <c r="Y86" s="1">
        <f t="shared" si="26"/>
        <v>12.13</v>
      </c>
      <c r="Z86" s="1">
        <v>42</v>
      </c>
      <c r="AA86" s="1">
        <v>29</v>
      </c>
      <c r="AB86" s="1">
        <v>10</v>
      </c>
      <c r="AC86" s="1">
        <v>7</v>
      </c>
      <c r="AD86" s="1">
        <v>21</v>
      </c>
      <c r="AE86" s="1">
        <v>10</v>
      </c>
      <c r="AF86" s="1">
        <v>6</v>
      </c>
      <c r="AG86" s="1">
        <v>5</v>
      </c>
      <c r="AH86" s="1">
        <v>6</v>
      </c>
      <c r="AI86" s="1">
        <v>2</v>
      </c>
      <c r="AJ86" s="1">
        <v>1</v>
      </c>
      <c r="AK86" s="1">
        <v>1</v>
      </c>
      <c r="AL86" s="1">
        <v>4</v>
      </c>
      <c r="AM86" s="1">
        <v>2</v>
      </c>
      <c r="AN86" s="1">
        <v>1</v>
      </c>
      <c r="AO86" s="1">
        <v>1</v>
      </c>
      <c r="AP86" s="4" t="s">
        <v>100</v>
      </c>
    </row>
    <row r="87" spans="1:42">
      <c r="A87" s="1" t="s">
        <v>154</v>
      </c>
      <c r="B87" s="1">
        <v>3</v>
      </c>
      <c r="C87" s="1">
        <v>1</v>
      </c>
      <c r="D87" s="1">
        <v>122</v>
      </c>
      <c r="E87" s="5">
        <v>3.5</v>
      </c>
      <c r="F87" s="1">
        <v>1.5</v>
      </c>
      <c r="G87" s="1">
        <v>1</v>
      </c>
      <c r="H87" s="1">
        <v>40</v>
      </c>
      <c r="I87" s="1">
        <v>35</v>
      </c>
      <c r="J87" s="1">
        <v>49.1</v>
      </c>
      <c r="K87" s="1">
        <v>46.2</v>
      </c>
      <c r="L87" s="1">
        <f t="shared" si="14"/>
        <v>47.65</v>
      </c>
      <c r="M87" s="1">
        <f t="shared" si="15"/>
        <v>2.9</v>
      </c>
      <c r="N87">
        <v>4854.6180056</v>
      </c>
      <c r="O87" s="6">
        <f t="shared" si="16"/>
        <v>295.454191316684</v>
      </c>
      <c r="P87" s="9">
        <f t="shared" si="17"/>
        <v>220.454191316684</v>
      </c>
      <c r="Q87" s="1">
        <v>157</v>
      </c>
      <c r="R87" s="1">
        <v>145</v>
      </c>
      <c r="S87" s="1">
        <f t="shared" si="24"/>
        <v>12</v>
      </c>
      <c r="T87" s="1">
        <v>107</v>
      </c>
      <c r="U87" s="1">
        <v>172</v>
      </c>
      <c r="V87" s="1">
        <f t="shared" si="25"/>
        <v>65</v>
      </c>
      <c r="W87" s="1">
        <v>0.91</v>
      </c>
      <c r="X87" s="1">
        <v>19.32</v>
      </c>
      <c r="Y87" s="1">
        <f t="shared" si="26"/>
        <v>18.41</v>
      </c>
      <c r="Z87" s="1">
        <v>52</v>
      </c>
      <c r="AA87" s="1">
        <v>31</v>
      </c>
      <c r="AB87" s="1">
        <v>17</v>
      </c>
      <c r="AC87" s="1">
        <v>8</v>
      </c>
      <c r="AD87" s="1">
        <v>28</v>
      </c>
      <c r="AE87" s="1">
        <v>18</v>
      </c>
      <c r="AF87" s="1">
        <v>9</v>
      </c>
      <c r="AG87" s="1">
        <v>6</v>
      </c>
      <c r="AH87" s="1">
        <v>6</v>
      </c>
      <c r="AI87" s="1">
        <v>4</v>
      </c>
      <c r="AJ87" s="1">
        <v>1</v>
      </c>
      <c r="AK87" s="1">
        <v>1</v>
      </c>
      <c r="AL87" s="1">
        <v>4</v>
      </c>
      <c r="AM87" s="1">
        <v>1</v>
      </c>
      <c r="AN87" s="1">
        <v>1</v>
      </c>
      <c r="AO87" s="1">
        <v>1</v>
      </c>
      <c r="AP87" s="4" t="s">
        <v>100</v>
      </c>
    </row>
    <row r="88" spans="1:42">
      <c r="A88" s="1" t="s">
        <v>154</v>
      </c>
      <c r="B88" s="1">
        <v>3</v>
      </c>
      <c r="C88" s="1">
        <v>1</v>
      </c>
      <c r="D88" s="1">
        <v>133</v>
      </c>
      <c r="E88" s="5">
        <v>5</v>
      </c>
      <c r="F88" s="1">
        <v>1</v>
      </c>
      <c r="G88" s="1">
        <v>0.5</v>
      </c>
      <c r="H88" s="1">
        <v>30</v>
      </c>
      <c r="I88" s="1">
        <v>35</v>
      </c>
      <c r="J88" s="1">
        <v>44.1</v>
      </c>
      <c r="K88" s="1">
        <v>40.2</v>
      </c>
      <c r="L88" s="1">
        <f t="shared" si="14"/>
        <v>42.15</v>
      </c>
      <c r="M88" s="1">
        <f t="shared" si="15"/>
        <v>3.9</v>
      </c>
      <c r="N88">
        <v>5151.9550088</v>
      </c>
      <c r="O88" s="6">
        <f t="shared" si="16"/>
        <v>476.693346009964</v>
      </c>
      <c r="P88" s="9">
        <f t="shared" si="17"/>
        <v>411.693346009964</v>
      </c>
      <c r="Q88" s="1">
        <v>150</v>
      </c>
      <c r="R88" s="1">
        <v>138</v>
      </c>
      <c r="S88" s="1">
        <f t="shared" si="24"/>
        <v>12</v>
      </c>
      <c r="T88" s="1">
        <v>149</v>
      </c>
      <c r="U88" s="1">
        <v>277</v>
      </c>
      <c r="V88" s="1">
        <f t="shared" si="25"/>
        <v>128</v>
      </c>
      <c r="W88" s="1">
        <v>0.6</v>
      </c>
      <c r="X88" s="1">
        <v>14.97</v>
      </c>
      <c r="Y88" s="1">
        <f t="shared" si="26"/>
        <v>14.37</v>
      </c>
      <c r="Z88" s="1">
        <v>70</v>
      </c>
      <c r="AA88" s="1">
        <v>42</v>
      </c>
      <c r="AB88" s="1">
        <v>25</v>
      </c>
      <c r="AC88" s="1">
        <v>16</v>
      </c>
      <c r="AD88" s="1">
        <v>28</v>
      </c>
      <c r="AE88" s="1">
        <v>19</v>
      </c>
      <c r="AF88" s="1">
        <v>10</v>
      </c>
      <c r="AG88" s="1">
        <v>6</v>
      </c>
      <c r="AH88" s="1">
        <v>8</v>
      </c>
      <c r="AI88" s="1">
        <v>5</v>
      </c>
      <c r="AJ88" s="1">
        <v>2</v>
      </c>
      <c r="AK88" s="1">
        <v>1</v>
      </c>
      <c r="AL88" s="1">
        <v>4</v>
      </c>
      <c r="AM88" s="1">
        <v>2</v>
      </c>
      <c r="AN88" s="1">
        <v>1</v>
      </c>
      <c r="AO88" s="1">
        <v>1</v>
      </c>
      <c r="AP88" s="4" t="s">
        <v>100</v>
      </c>
    </row>
    <row r="89" spans="1:42">
      <c r="A89" s="1" t="s">
        <v>154</v>
      </c>
      <c r="B89" s="1">
        <v>3</v>
      </c>
      <c r="C89" s="1">
        <v>1</v>
      </c>
      <c r="D89" s="1">
        <v>119</v>
      </c>
      <c r="E89" s="5">
        <v>3</v>
      </c>
      <c r="F89" s="1">
        <v>1</v>
      </c>
      <c r="G89" s="1">
        <v>0.5</v>
      </c>
      <c r="H89" s="1">
        <v>35</v>
      </c>
      <c r="I89" s="1">
        <v>45</v>
      </c>
      <c r="J89" s="1">
        <v>42.4</v>
      </c>
      <c r="K89" s="1">
        <v>39.5</v>
      </c>
      <c r="L89" s="1">
        <f t="shared" si="14"/>
        <v>40.95</v>
      </c>
      <c r="M89" s="1">
        <f t="shared" si="15"/>
        <v>2.9</v>
      </c>
      <c r="N89">
        <v>5391.1815992</v>
      </c>
      <c r="O89" s="6">
        <f t="shared" si="16"/>
        <v>381.793080285226</v>
      </c>
      <c r="P89" s="9">
        <f t="shared" si="17"/>
        <v>301.793080285226</v>
      </c>
      <c r="Q89" s="1">
        <v>141</v>
      </c>
      <c r="R89" s="1">
        <v>128</v>
      </c>
      <c r="S89" s="1">
        <f t="shared" si="24"/>
        <v>13</v>
      </c>
      <c r="T89" s="1">
        <v>85</v>
      </c>
      <c r="U89" s="1">
        <v>326</v>
      </c>
      <c r="V89" s="1">
        <f t="shared" si="25"/>
        <v>241</v>
      </c>
      <c r="W89" s="1">
        <v>1</v>
      </c>
      <c r="X89" s="1">
        <v>15</v>
      </c>
      <c r="Y89" s="1">
        <f t="shared" si="26"/>
        <v>14</v>
      </c>
      <c r="Z89" s="1">
        <v>57</v>
      </c>
      <c r="AA89" s="1">
        <v>36</v>
      </c>
      <c r="AB89" s="1">
        <v>19</v>
      </c>
      <c r="AC89" s="1">
        <v>10</v>
      </c>
      <c r="AD89" s="1">
        <v>44</v>
      </c>
      <c r="AE89" s="1">
        <v>16</v>
      </c>
      <c r="AF89" s="1">
        <v>8</v>
      </c>
      <c r="AG89" s="1">
        <v>5</v>
      </c>
      <c r="AH89" s="1">
        <v>6</v>
      </c>
      <c r="AI89" s="1">
        <v>4</v>
      </c>
      <c r="AJ89" s="1">
        <v>1</v>
      </c>
      <c r="AK89" s="1">
        <v>1</v>
      </c>
      <c r="AL89" s="1">
        <v>6</v>
      </c>
      <c r="AM89" s="1">
        <v>2</v>
      </c>
      <c r="AN89" s="1">
        <v>1</v>
      </c>
      <c r="AO89" s="1">
        <v>1</v>
      </c>
      <c r="AP89" s="4" t="s">
        <v>100</v>
      </c>
    </row>
    <row r="90" spans="1:42">
      <c r="A90" s="1" t="s">
        <v>154</v>
      </c>
      <c r="B90" s="1">
        <v>3</v>
      </c>
      <c r="C90" s="1">
        <v>1</v>
      </c>
      <c r="D90" s="1">
        <v>125</v>
      </c>
      <c r="E90" s="5">
        <v>3</v>
      </c>
      <c r="F90" s="1">
        <v>2</v>
      </c>
      <c r="G90" s="1">
        <v>1</v>
      </c>
      <c r="H90" s="1">
        <v>30</v>
      </c>
      <c r="I90" s="1">
        <v>35</v>
      </c>
      <c r="J90" s="1">
        <v>41.5</v>
      </c>
      <c r="K90" s="1">
        <v>38.2</v>
      </c>
      <c r="L90" s="1">
        <f t="shared" si="14"/>
        <v>39.85</v>
      </c>
      <c r="M90" s="1">
        <f t="shared" si="15"/>
        <v>3.3</v>
      </c>
      <c r="N90">
        <v>4991.0050088</v>
      </c>
      <c r="O90" s="6">
        <f t="shared" si="16"/>
        <v>413.307817541781</v>
      </c>
      <c r="P90" s="9">
        <f t="shared" si="17"/>
        <v>348.307817541781</v>
      </c>
      <c r="Q90" s="1">
        <v>144.6</v>
      </c>
      <c r="R90" s="1">
        <v>134</v>
      </c>
      <c r="S90" s="1">
        <f t="shared" si="24"/>
        <v>10.6</v>
      </c>
      <c r="T90" s="1">
        <v>85</v>
      </c>
      <c r="U90" s="1">
        <v>278</v>
      </c>
      <c r="V90" s="1">
        <f t="shared" si="25"/>
        <v>193</v>
      </c>
      <c r="W90" s="1">
        <v>1</v>
      </c>
      <c r="X90" s="1">
        <v>19</v>
      </c>
      <c r="Y90" s="1">
        <f t="shared" si="26"/>
        <v>18</v>
      </c>
      <c r="Z90" s="1">
        <v>38</v>
      </c>
      <c r="AA90" s="1">
        <v>20</v>
      </c>
      <c r="AB90" s="1">
        <v>10</v>
      </c>
      <c r="AC90" s="1">
        <v>3</v>
      </c>
      <c r="AD90" s="1">
        <v>42</v>
      </c>
      <c r="AE90" s="1">
        <v>17</v>
      </c>
      <c r="AF90" s="1">
        <v>9</v>
      </c>
      <c r="AG90" s="1">
        <v>2</v>
      </c>
      <c r="AH90" s="1">
        <v>6</v>
      </c>
      <c r="AI90" s="1">
        <v>5</v>
      </c>
      <c r="AJ90" s="1">
        <v>1</v>
      </c>
      <c r="AK90" s="1">
        <v>1</v>
      </c>
      <c r="AL90" s="1">
        <v>6</v>
      </c>
      <c r="AM90" s="1">
        <v>3</v>
      </c>
      <c r="AN90" s="1">
        <v>1</v>
      </c>
      <c r="AO90" s="1">
        <v>1</v>
      </c>
      <c r="AP90" s="4" t="s">
        <v>72</v>
      </c>
    </row>
    <row r="91" spans="1:42">
      <c r="A91" s="1" t="s">
        <v>154</v>
      </c>
      <c r="B91" s="1">
        <v>3</v>
      </c>
      <c r="C91" s="1">
        <v>1</v>
      </c>
      <c r="D91" s="1">
        <v>136</v>
      </c>
      <c r="E91" s="5">
        <v>5</v>
      </c>
      <c r="F91" s="1">
        <v>1</v>
      </c>
      <c r="G91" s="1">
        <v>0.5</v>
      </c>
      <c r="H91" s="1">
        <v>45</v>
      </c>
      <c r="I91" s="1">
        <v>40</v>
      </c>
      <c r="J91" s="1">
        <v>41.9</v>
      </c>
      <c r="K91" s="1">
        <v>38.8</v>
      </c>
      <c r="L91" s="1">
        <f t="shared" si="14"/>
        <v>40.35</v>
      </c>
      <c r="M91" s="1">
        <f t="shared" si="15"/>
        <v>3.1</v>
      </c>
      <c r="N91">
        <v>4920.3246875</v>
      </c>
      <c r="O91" s="6">
        <f t="shared" si="16"/>
        <v>378.017510068154</v>
      </c>
      <c r="P91" s="9">
        <f t="shared" si="17"/>
        <v>293.017510068154</v>
      </c>
      <c r="Q91" s="1">
        <v>148</v>
      </c>
      <c r="R91" s="1">
        <v>134</v>
      </c>
      <c r="S91" s="1">
        <f t="shared" si="24"/>
        <v>14</v>
      </c>
      <c r="T91" s="1">
        <v>93</v>
      </c>
      <c r="U91" s="1">
        <v>203</v>
      </c>
      <c r="V91" s="1">
        <f t="shared" si="25"/>
        <v>110</v>
      </c>
      <c r="W91" s="1">
        <v>1</v>
      </c>
      <c r="X91" s="1">
        <v>12</v>
      </c>
      <c r="Y91" s="1">
        <f t="shared" si="26"/>
        <v>11</v>
      </c>
      <c r="Z91" s="1">
        <v>71</v>
      </c>
      <c r="AA91" s="1">
        <v>56</v>
      </c>
      <c r="AB91" s="1">
        <v>33</v>
      </c>
      <c r="AC91" s="1">
        <v>10</v>
      </c>
      <c r="AD91" s="1">
        <v>47</v>
      </c>
      <c r="AE91" s="1">
        <v>28</v>
      </c>
      <c r="AF91" s="1">
        <v>14</v>
      </c>
      <c r="AG91" s="1">
        <v>8</v>
      </c>
      <c r="AH91" s="1">
        <v>7</v>
      </c>
      <c r="AI91" s="1">
        <v>5</v>
      </c>
      <c r="AJ91" s="1">
        <v>2</v>
      </c>
      <c r="AK91" s="1">
        <v>2</v>
      </c>
      <c r="AL91" s="1">
        <v>6</v>
      </c>
      <c r="AM91" s="1">
        <v>2</v>
      </c>
      <c r="AN91" s="1">
        <v>1</v>
      </c>
      <c r="AO91" s="1">
        <v>1</v>
      </c>
      <c r="AP91" s="4" t="s">
        <v>72</v>
      </c>
    </row>
    <row r="92" spans="1:42">
      <c r="A92" s="1" t="s">
        <v>154</v>
      </c>
      <c r="B92" s="1">
        <v>3</v>
      </c>
      <c r="C92" s="1">
        <v>1</v>
      </c>
      <c r="D92" s="1">
        <v>134</v>
      </c>
      <c r="E92" s="5">
        <v>3.5</v>
      </c>
      <c r="F92" s="1">
        <v>1.5</v>
      </c>
      <c r="G92" s="1">
        <v>1</v>
      </c>
      <c r="H92" s="1">
        <v>55</v>
      </c>
      <c r="I92" s="1">
        <v>55</v>
      </c>
      <c r="J92" s="1">
        <v>49</v>
      </c>
      <c r="K92" s="1">
        <v>46.7</v>
      </c>
      <c r="L92" s="1">
        <f t="shared" si="14"/>
        <v>47.85</v>
      </c>
      <c r="M92" s="1">
        <f t="shared" si="15"/>
        <v>2.3</v>
      </c>
      <c r="N92">
        <v>5822.24912158879</v>
      </c>
      <c r="O92" s="6">
        <f t="shared" si="16"/>
        <v>279.857324548677</v>
      </c>
      <c r="P92" s="9">
        <f t="shared" si="17"/>
        <v>169.857324548677</v>
      </c>
      <c r="Q92" s="1">
        <v>165</v>
      </c>
      <c r="R92" s="1">
        <v>152</v>
      </c>
      <c r="S92" s="1">
        <f t="shared" si="24"/>
        <v>13</v>
      </c>
      <c r="T92" s="1">
        <v>70</v>
      </c>
      <c r="U92" s="1">
        <v>284</v>
      </c>
      <c r="V92" s="1">
        <f t="shared" si="25"/>
        <v>214</v>
      </c>
      <c r="W92" s="1">
        <v>2</v>
      </c>
      <c r="X92" s="1">
        <v>14</v>
      </c>
      <c r="Y92" s="1">
        <f t="shared" si="26"/>
        <v>12</v>
      </c>
      <c r="Z92" s="1">
        <v>33</v>
      </c>
      <c r="AA92" s="1">
        <v>24</v>
      </c>
      <c r="AB92" s="1">
        <v>12</v>
      </c>
      <c r="AC92" s="1">
        <v>9</v>
      </c>
      <c r="AD92" s="1">
        <v>19</v>
      </c>
      <c r="AE92" s="1">
        <v>10</v>
      </c>
      <c r="AF92" s="1">
        <v>7</v>
      </c>
      <c r="AG92" s="1">
        <v>5</v>
      </c>
      <c r="AH92" s="1">
        <v>6</v>
      </c>
      <c r="AI92" s="1">
        <v>4</v>
      </c>
      <c r="AJ92" s="1">
        <v>3</v>
      </c>
      <c r="AK92" s="1">
        <v>1</v>
      </c>
      <c r="AL92" s="1">
        <v>4</v>
      </c>
      <c r="AM92" s="1">
        <v>2</v>
      </c>
      <c r="AN92" s="1">
        <v>1</v>
      </c>
      <c r="AO92" s="1">
        <v>1</v>
      </c>
      <c r="AP92" s="4" t="s">
        <v>100</v>
      </c>
    </row>
    <row r="93" spans="1:42">
      <c r="A93" s="1" t="s">
        <v>154</v>
      </c>
      <c r="B93" s="1">
        <v>3</v>
      </c>
      <c r="C93" s="1">
        <v>1</v>
      </c>
      <c r="D93" s="1">
        <v>123</v>
      </c>
      <c r="E93" s="5">
        <v>2</v>
      </c>
      <c r="F93" s="1">
        <v>1.5</v>
      </c>
      <c r="G93" s="1">
        <v>1</v>
      </c>
      <c r="H93" s="1">
        <v>55</v>
      </c>
      <c r="I93" s="1">
        <v>50</v>
      </c>
      <c r="J93" s="1">
        <v>41</v>
      </c>
      <c r="K93" s="1">
        <v>38.2</v>
      </c>
      <c r="L93" s="1">
        <f t="shared" si="14"/>
        <v>39.6</v>
      </c>
      <c r="M93" s="1">
        <f t="shared" si="15"/>
        <v>2.8</v>
      </c>
      <c r="N93">
        <v>5085.0859877</v>
      </c>
      <c r="O93" s="6">
        <f t="shared" si="16"/>
        <v>359.551534483838</v>
      </c>
      <c r="P93" s="9">
        <f t="shared" si="17"/>
        <v>254.551534483838</v>
      </c>
      <c r="Q93" s="1">
        <v>137</v>
      </c>
      <c r="R93" s="1">
        <v>125</v>
      </c>
      <c r="S93" s="1">
        <f t="shared" si="24"/>
        <v>12</v>
      </c>
      <c r="T93" s="1">
        <v>92</v>
      </c>
      <c r="U93" s="1">
        <v>220</v>
      </c>
      <c r="V93" s="1">
        <f t="shared" si="25"/>
        <v>128</v>
      </c>
      <c r="W93" s="1">
        <v>1</v>
      </c>
      <c r="X93" s="1">
        <v>15</v>
      </c>
      <c r="Y93" s="1">
        <f t="shared" si="26"/>
        <v>14</v>
      </c>
      <c r="Z93" s="1">
        <v>37</v>
      </c>
      <c r="AA93" s="1">
        <v>25</v>
      </c>
      <c r="AB93" s="1">
        <v>13</v>
      </c>
      <c r="AC93" s="1">
        <v>9</v>
      </c>
      <c r="AD93" s="1">
        <v>22</v>
      </c>
      <c r="AE93" s="1">
        <v>15</v>
      </c>
      <c r="AF93" s="1">
        <v>10</v>
      </c>
      <c r="AG93" s="1">
        <v>3</v>
      </c>
      <c r="AH93" s="1">
        <v>6</v>
      </c>
      <c r="AI93" s="1">
        <v>3</v>
      </c>
      <c r="AJ93" s="1">
        <v>2</v>
      </c>
      <c r="AK93" s="1">
        <v>2</v>
      </c>
      <c r="AL93" s="1">
        <v>3</v>
      </c>
      <c r="AM93" s="1">
        <v>2</v>
      </c>
      <c r="AN93" s="1">
        <v>1</v>
      </c>
      <c r="AO93" s="1">
        <v>1</v>
      </c>
      <c r="AP93" s="4" t="s">
        <v>237</v>
      </c>
    </row>
    <row r="94" hidden="1" spans="1:42">
      <c r="A94" s="1" t="s">
        <v>289</v>
      </c>
      <c r="B94" s="1">
        <v>4</v>
      </c>
      <c r="C94" s="1">
        <v>1</v>
      </c>
      <c r="D94" s="1">
        <v>134</v>
      </c>
      <c r="E94" s="5">
        <v>3</v>
      </c>
      <c r="F94" s="1">
        <v>1.5</v>
      </c>
      <c r="G94" s="1">
        <v>1</v>
      </c>
      <c r="H94" s="1">
        <v>40</v>
      </c>
      <c r="I94" s="1">
        <v>25</v>
      </c>
      <c r="J94" s="1">
        <v>47.3</v>
      </c>
      <c r="K94" s="1">
        <v>45.6</v>
      </c>
      <c r="L94" s="1">
        <f t="shared" si="14"/>
        <v>46.45</v>
      </c>
      <c r="M94" s="1">
        <f t="shared" si="15"/>
        <v>1.7</v>
      </c>
      <c r="N94">
        <v>5842.5601568</v>
      </c>
      <c r="O94" s="6">
        <f t="shared" si="16"/>
        <v>213.82889701959</v>
      </c>
      <c r="P94" s="9">
        <f t="shared" si="17"/>
        <v>148.82889701959</v>
      </c>
      <c r="Q94" s="1">
        <v>159</v>
      </c>
      <c r="R94" s="1">
        <v>150</v>
      </c>
      <c r="S94" s="1">
        <f t="shared" si="24"/>
        <v>9</v>
      </c>
      <c r="T94" s="1">
        <v>128</v>
      </c>
      <c r="U94" s="1">
        <v>268</v>
      </c>
      <c r="V94" s="1">
        <f t="shared" si="25"/>
        <v>140</v>
      </c>
      <c r="W94" s="1">
        <v>3</v>
      </c>
      <c r="X94" s="1">
        <v>13</v>
      </c>
      <c r="Y94" s="1">
        <f t="shared" si="26"/>
        <v>10</v>
      </c>
      <c r="AP94" s="4" t="s">
        <v>97</v>
      </c>
    </row>
    <row r="95" hidden="1" spans="1:42">
      <c r="A95" s="1" t="s">
        <v>289</v>
      </c>
      <c r="B95" s="1">
        <v>4</v>
      </c>
      <c r="C95" s="1">
        <v>1</v>
      </c>
      <c r="D95" s="1">
        <v>121</v>
      </c>
      <c r="E95" s="5">
        <v>3.75</v>
      </c>
      <c r="F95" s="1">
        <v>1</v>
      </c>
      <c r="G95" s="1">
        <v>1</v>
      </c>
      <c r="H95" s="1">
        <v>20</v>
      </c>
      <c r="I95" s="1">
        <v>35</v>
      </c>
      <c r="J95" s="1">
        <v>41.2</v>
      </c>
      <c r="K95" s="1">
        <v>38.9</v>
      </c>
      <c r="L95" s="1">
        <f t="shared" si="14"/>
        <v>40.05</v>
      </c>
      <c r="M95" s="1">
        <f t="shared" si="15"/>
        <v>2.3</v>
      </c>
      <c r="N95">
        <v>4789.2943673</v>
      </c>
      <c r="O95" s="6">
        <f t="shared" si="16"/>
        <v>275.040625338078</v>
      </c>
      <c r="P95" s="9">
        <f t="shared" si="17"/>
        <v>220.040625338078</v>
      </c>
      <c r="Q95" s="1">
        <v>146</v>
      </c>
      <c r="R95" s="1">
        <v>135</v>
      </c>
      <c r="S95" s="1">
        <f t="shared" ref="S95:S97" si="27">Q95-R95</f>
        <v>11</v>
      </c>
      <c r="T95" s="1">
        <v>58</v>
      </c>
      <c r="U95" s="1">
        <v>223</v>
      </c>
      <c r="V95" s="1">
        <f t="shared" ref="V95:V97" si="28">U95-T95</f>
        <v>165</v>
      </c>
      <c r="W95" s="1">
        <v>2</v>
      </c>
      <c r="X95" s="1">
        <v>19</v>
      </c>
      <c r="Y95" s="1">
        <f t="shared" ref="Y95:Y97" si="29">X95-W95</f>
        <v>17</v>
      </c>
      <c r="AP95" s="4" t="s">
        <v>119</v>
      </c>
    </row>
    <row r="96" hidden="1" spans="1:42">
      <c r="A96" s="1" t="s">
        <v>289</v>
      </c>
      <c r="B96" s="1">
        <v>4</v>
      </c>
      <c r="C96" s="1">
        <v>1</v>
      </c>
      <c r="D96" s="1">
        <v>154</v>
      </c>
      <c r="E96" s="5">
        <v>3.5</v>
      </c>
      <c r="F96" s="1">
        <v>1.5</v>
      </c>
      <c r="G96" s="1">
        <v>0.5</v>
      </c>
      <c r="H96" s="1">
        <v>20</v>
      </c>
      <c r="I96" s="1">
        <v>35</v>
      </c>
      <c r="J96" s="1">
        <v>40.1</v>
      </c>
      <c r="K96" s="1">
        <v>37.8</v>
      </c>
      <c r="L96" s="1">
        <f t="shared" si="14"/>
        <v>38.95</v>
      </c>
      <c r="M96" s="1">
        <f t="shared" si="15"/>
        <v>2.3</v>
      </c>
      <c r="N96">
        <v>4724.9262221</v>
      </c>
      <c r="O96" s="6">
        <f t="shared" si="16"/>
        <v>279.007196683698</v>
      </c>
      <c r="P96" s="9">
        <f t="shared" si="17"/>
        <v>224.007196683698</v>
      </c>
      <c r="Q96" s="1">
        <v>141</v>
      </c>
      <c r="R96" s="1">
        <v>133</v>
      </c>
      <c r="S96" s="1">
        <f t="shared" si="27"/>
        <v>8</v>
      </c>
      <c r="T96" s="1">
        <v>94</v>
      </c>
      <c r="U96" s="1">
        <v>289</v>
      </c>
      <c r="V96" s="1">
        <f t="shared" si="28"/>
        <v>195</v>
      </c>
      <c r="W96" s="1">
        <v>6</v>
      </c>
      <c r="X96" s="1">
        <v>23</v>
      </c>
      <c r="Y96" s="1">
        <f t="shared" si="29"/>
        <v>17</v>
      </c>
      <c r="AP96" s="4" t="s">
        <v>119</v>
      </c>
    </row>
    <row r="97" hidden="1" spans="1:42">
      <c r="A97" s="1" t="s">
        <v>215</v>
      </c>
      <c r="B97" s="1">
        <v>5</v>
      </c>
      <c r="C97" s="1">
        <v>1</v>
      </c>
      <c r="D97" s="1">
        <v>192</v>
      </c>
      <c r="E97" s="5">
        <v>9</v>
      </c>
      <c r="F97" s="1">
        <v>2</v>
      </c>
      <c r="G97" s="1">
        <v>1.5</v>
      </c>
      <c r="H97" s="1">
        <v>100</v>
      </c>
      <c r="I97" s="1">
        <v>70</v>
      </c>
      <c r="J97" s="1">
        <v>37.4</v>
      </c>
      <c r="K97" s="1">
        <v>31.4</v>
      </c>
      <c r="L97" s="1">
        <f t="shared" si="14"/>
        <v>34.4</v>
      </c>
      <c r="M97" s="1">
        <f t="shared" si="15"/>
        <v>6</v>
      </c>
      <c r="N97">
        <v>3142.6295032</v>
      </c>
      <c r="O97" s="6">
        <f t="shared" si="16"/>
        <v>548.133052883721</v>
      </c>
      <c r="P97" s="9">
        <f t="shared" si="17"/>
        <v>378.133052883721</v>
      </c>
      <c r="Q97" s="1">
        <v>125</v>
      </c>
      <c r="R97" s="1">
        <v>108</v>
      </c>
      <c r="S97" s="1">
        <f t="shared" si="27"/>
        <v>17</v>
      </c>
      <c r="T97" s="1">
        <v>55</v>
      </c>
      <c r="U97" s="1">
        <v>449</v>
      </c>
      <c r="V97" s="1">
        <f t="shared" si="28"/>
        <v>394</v>
      </c>
      <c r="W97" s="1">
        <v>1</v>
      </c>
      <c r="X97" s="1">
        <v>47</v>
      </c>
      <c r="Y97" s="1">
        <f t="shared" si="29"/>
        <v>46</v>
      </c>
      <c r="Z97" s="1">
        <v>53</v>
      </c>
      <c r="AA97" s="1">
        <v>39</v>
      </c>
      <c r="AB97" s="1">
        <v>26</v>
      </c>
      <c r="AC97" s="1">
        <v>12</v>
      </c>
      <c r="AD97" s="1">
        <v>38</v>
      </c>
      <c r="AE97" s="1">
        <v>29</v>
      </c>
      <c r="AF97" s="1">
        <v>18</v>
      </c>
      <c r="AG97" s="1">
        <v>8</v>
      </c>
      <c r="AH97" s="1">
        <v>7</v>
      </c>
      <c r="AI97" s="1">
        <v>4</v>
      </c>
      <c r="AJ97" s="1">
        <v>1</v>
      </c>
      <c r="AK97" s="1">
        <v>0</v>
      </c>
      <c r="AL97" s="1">
        <v>7</v>
      </c>
      <c r="AM97" s="1">
        <v>4</v>
      </c>
      <c r="AN97" s="1">
        <v>2</v>
      </c>
      <c r="AO97" s="1">
        <v>1</v>
      </c>
      <c r="AP97" s="4" t="s">
        <v>84</v>
      </c>
    </row>
    <row r="98" hidden="1" spans="1:42">
      <c r="A98" s="1" t="s">
        <v>215</v>
      </c>
      <c r="B98" s="1">
        <v>5</v>
      </c>
      <c r="C98" s="1">
        <v>1</v>
      </c>
      <c r="D98" s="1">
        <v>183</v>
      </c>
      <c r="E98" s="5">
        <v>14</v>
      </c>
      <c r="F98" s="1">
        <v>3</v>
      </c>
      <c r="G98" s="1">
        <v>0.75</v>
      </c>
      <c r="H98" s="1">
        <v>100</v>
      </c>
      <c r="I98" s="1">
        <v>100</v>
      </c>
      <c r="J98" s="1">
        <v>44.9</v>
      </c>
      <c r="K98" s="1">
        <v>39.7</v>
      </c>
      <c r="L98" s="1">
        <f t="shared" ref="L98:L106" si="30">(J98+K98)/2</f>
        <v>42.3</v>
      </c>
      <c r="M98" s="1">
        <f t="shared" ref="M98:M106" si="31">J98-K98</f>
        <v>5.2</v>
      </c>
      <c r="N98">
        <v>5082.9866144</v>
      </c>
      <c r="O98" s="6">
        <f t="shared" ref="O98:O106" si="32">N98*(M98/L98)</f>
        <v>624.858874583451</v>
      </c>
      <c r="P98" s="9">
        <f t="shared" ref="P98:P106" si="33">O98-H98-I98</f>
        <v>424.858874583451</v>
      </c>
      <c r="Q98" s="1">
        <v>157</v>
      </c>
      <c r="R98" s="1">
        <v>144</v>
      </c>
      <c r="S98" s="1">
        <f t="shared" ref="S98:S106" si="34">Q98-R98</f>
        <v>13</v>
      </c>
      <c r="T98" s="1">
        <v>120</v>
      </c>
      <c r="U98" s="1">
        <v>390</v>
      </c>
      <c r="V98" s="1">
        <f t="shared" ref="V98:V106" si="35">U98-T98</f>
        <v>270</v>
      </c>
      <c r="W98" s="1">
        <v>1.44</v>
      </c>
      <c r="X98" s="1">
        <v>59.34</v>
      </c>
      <c r="Y98" s="1">
        <f t="shared" ref="Y98:Y106" si="36">X98-W98</f>
        <v>57.9</v>
      </c>
      <c r="Z98" s="1">
        <v>56</v>
      </c>
      <c r="AA98" s="1">
        <v>41</v>
      </c>
      <c r="AB98" s="1">
        <v>22</v>
      </c>
      <c r="AC98" s="1">
        <v>13</v>
      </c>
      <c r="AD98" s="1">
        <v>25</v>
      </c>
      <c r="AE98" s="1">
        <v>12</v>
      </c>
      <c r="AF98" s="1">
        <v>8</v>
      </c>
      <c r="AG98" s="1">
        <v>4</v>
      </c>
      <c r="AH98" s="1">
        <v>6</v>
      </c>
      <c r="AI98" s="1">
        <v>2</v>
      </c>
      <c r="AJ98" s="1">
        <v>2</v>
      </c>
      <c r="AK98" s="1">
        <v>1</v>
      </c>
      <c r="AL98" s="1">
        <v>7</v>
      </c>
      <c r="AM98" s="1">
        <v>2</v>
      </c>
      <c r="AN98" s="1">
        <v>1</v>
      </c>
      <c r="AO98" s="1">
        <v>0</v>
      </c>
      <c r="AP98" s="4" t="s">
        <v>100</v>
      </c>
    </row>
    <row r="99" hidden="1" spans="1:42">
      <c r="A99" s="1" t="s">
        <v>215</v>
      </c>
      <c r="B99" s="1">
        <v>5</v>
      </c>
      <c r="C99" s="1">
        <v>1</v>
      </c>
      <c r="D99" s="1" t="s">
        <v>467</v>
      </c>
      <c r="E99" s="5">
        <v>15</v>
      </c>
      <c r="F99" s="1">
        <v>2</v>
      </c>
      <c r="G99" s="5">
        <v>0.75</v>
      </c>
      <c r="H99" s="1">
        <v>150</v>
      </c>
      <c r="I99" s="1">
        <v>150</v>
      </c>
      <c r="J99" s="1">
        <v>40.1</v>
      </c>
      <c r="K99" s="1">
        <v>33.1</v>
      </c>
      <c r="L99" s="1">
        <f t="shared" si="30"/>
        <v>36.6</v>
      </c>
      <c r="M99" s="1">
        <f t="shared" si="31"/>
        <v>7</v>
      </c>
      <c r="N99">
        <v>4789.2943673</v>
      </c>
      <c r="O99" s="6">
        <f t="shared" si="32"/>
        <v>915.985261505464</v>
      </c>
      <c r="P99" s="9">
        <f t="shared" si="33"/>
        <v>615.985261505464</v>
      </c>
      <c r="Q99" s="1">
        <v>140</v>
      </c>
      <c r="R99" s="1">
        <v>117</v>
      </c>
      <c r="S99" s="1">
        <f t="shared" si="34"/>
        <v>23</v>
      </c>
      <c r="T99" s="1">
        <v>153</v>
      </c>
      <c r="U99" s="1">
        <v>543</v>
      </c>
      <c r="V99" s="1">
        <f t="shared" si="35"/>
        <v>390</v>
      </c>
      <c r="W99" s="1">
        <v>4</v>
      </c>
      <c r="X99" s="1">
        <v>56.2</v>
      </c>
      <c r="Y99" s="1">
        <f t="shared" si="36"/>
        <v>52.2</v>
      </c>
      <c r="Z99" s="1">
        <v>57</v>
      </c>
      <c r="AA99" s="1">
        <v>36</v>
      </c>
      <c r="AB99" s="1">
        <v>20</v>
      </c>
      <c r="AC99" s="1">
        <v>11</v>
      </c>
      <c r="AD99" s="1">
        <v>55</v>
      </c>
      <c r="AE99" s="1">
        <v>19</v>
      </c>
      <c r="AF99" s="1">
        <v>8</v>
      </c>
      <c r="AG99" s="1">
        <v>6</v>
      </c>
      <c r="AH99" s="1">
        <v>7</v>
      </c>
      <c r="AI99" s="1">
        <v>3</v>
      </c>
      <c r="AJ99" s="1">
        <v>2</v>
      </c>
      <c r="AK99" s="1">
        <v>1</v>
      </c>
      <c r="AL99" s="1">
        <v>8</v>
      </c>
      <c r="AM99" s="1">
        <v>2</v>
      </c>
      <c r="AN99" s="1">
        <v>1</v>
      </c>
      <c r="AO99" s="1">
        <v>0</v>
      </c>
      <c r="AP99" s="4" t="s">
        <v>84</v>
      </c>
    </row>
    <row r="100" hidden="1" spans="1:42">
      <c r="A100" s="1" t="s">
        <v>215</v>
      </c>
      <c r="B100" s="1">
        <v>5</v>
      </c>
      <c r="C100" s="1">
        <v>1</v>
      </c>
      <c r="D100" s="1">
        <v>167</v>
      </c>
      <c r="E100" s="5">
        <v>14</v>
      </c>
      <c r="F100" s="1">
        <v>1</v>
      </c>
      <c r="G100" s="1">
        <v>1.5</v>
      </c>
      <c r="H100" s="1">
        <v>130</v>
      </c>
      <c r="I100" s="1">
        <v>50</v>
      </c>
      <c r="J100" s="1">
        <v>38.5</v>
      </c>
      <c r="K100" s="1">
        <v>35.3</v>
      </c>
      <c r="L100" s="1">
        <f t="shared" si="30"/>
        <v>36.9</v>
      </c>
      <c r="M100" s="1">
        <f t="shared" si="31"/>
        <v>3.2</v>
      </c>
      <c r="N100">
        <v>5519.9415992</v>
      </c>
      <c r="O100" s="6">
        <f t="shared" si="32"/>
        <v>478.694122423849</v>
      </c>
      <c r="P100" s="9">
        <f t="shared" si="33"/>
        <v>298.694122423849</v>
      </c>
      <c r="Q100" s="1">
        <v>136</v>
      </c>
      <c r="R100" s="1">
        <v>117</v>
      </c>
      <c r="S100" s="1">
        <f t="shared" si="34"/>
        <v>19</v>
      </c>
      <c r="T100" s="1">
        <v>109</v>
      </c>
      <c r="U100" s="1">
        <v>519</v>
      </c>
      <c r="V100" s="1">
        <f t="shared" si="35"/>
        <v>410</v>
      </c>
      <c r="W100" s="1">
        <v>1</v>
      </c>
      <c r="X100" s="1">
        <v>16</v>
      </c>
      <c r="Y100" s="1">
        <f t="shared" si="36"/>
        <v>15</v>
      </c>
      <c r="Z100" s="1">
        <v>55</v>
      </c>
      <c r="AA100" s="1">
        <v>36</v>
      </c>
      <c r="AB100" s="1">
        <v>15</v>
      </c>
      <c r="AC100" s="1">
        <v>7</v>
      </c>
      <c r="AD100" s="1">
        <v>43</v>
      </c>
      <c r="AE100" s="1">
        <v>27</v>
      </c>
      <c r="AF100" s="1">
        <v>15</v>
      </c>
      <c r="AG100" s="1">
        <v>7</v>
      </c>
      <c r="AH100" s="1">
        <v>6</v>
      </c>
      <c r="AI100" s="1">
        <v>2</v>
      </c>
      <c r="AJ100" s="1">
        <v>2</v>
      </c>
      <c r="AK100" s="1">
        <v>1</v>
      </c>
      <c r="AL100" s="1">
        <v>7</v>
      </c>
      <c r="AM100" s="1">
        <v>2</v>
      </c>
      <c r="AN100" s="1">
        <v>1</v>
      </c>
      <c r="AO100" s="1">
        <v>1</v>
      </c>
      <c r="AP100" s="4" t="s">
        <v>100</v>
      </c>
    </row>
    <row r="101" hidden="1" spans="1:42">
      <c r="A101" s="1" t="s">
        <v>215</v>
      </c>
      <c r="B101" s="1">
        <v>5</v>
      </c>
      <c r="C101" s="1">
        <v>1</v>
      </c>
      <c r="D101" s="1">
        <v>194</v>
      </c>
      <c r="E101" s="5">
        <v>20</v>
      </c>
      <c r="F101" s="1">
        <v>1</v>
      </c>
      <c r="G101" s="1">
        <v>1</v>
      </c>
      <c r="H101" s="1">
        <v>100</v>
      </c>
      <c r="I101" s="1">
        <v>50</v>
      </c>
      <c r="J101" s="1">
        <v>44</v>
      </c>
      <c r="K101" s="1">
        <v>39.2</v>
      </c>
      <c r="L101" s="1">
        <f t="shared" si="30"/>
        <v>41.6</v>
      </c>
      <c r="M101" s="1">
        <f t="shared" si="31"/>
        <v>4.8</v>
      </c>
      <c r="N101">
        <v>4788.7397</v>
      </c>
      <c r="O101" s="6">
        <f t="shared" si="32"/>
        <v>552.546888461538</v>
      </c>
      <c r="P101" s="9">
        <f t="shared" si="33"/>
        <v>402.546888461538</v>
      </c>
      <c r="Q101" s="1">
        <v>145</v>
      </c>
      <c r="R101" s="1">
        <v>122</v>
      </c>
      <c r="S101" s="1">
        <f t="shared" si="34"/>
        <v>23</v>
      </c>
      <c r="T101" s="1">
        <v>122</v>
      </c>
      <c r="U101" s="1">
        <v>448</v>
      </c>
      <c r="V101" s="1">
        <f t="shared" si="35"/>
        <v>326</v>
      </c>
      <c r="W101" s="1">
        <v>5</v>
      </c>
      <c r="X101" s="1">
        <v>54.2</v>
      </c>
      <c r="Y101" s="1">
        <f t="shared" si="36"/>
        <v>49.2</v>
      </c>
      <c r="Z101" s="1">
        <v>25</v>
      </c>
      <c r="AA101" s="1">
        <v>21</v>
      </c>
      <c r="AB101" s="1">
        <v>15</v>
      </c>
      <c r="AC101" s="1">
        <v>11</v>
      </c>
      <c r="AD101" s="1">
        <v>44</v>
      </c>
      <c r="AE101" s="1">
        <v>29</v>
      </c>
      <c r="AF101" s="1">
        <v>15</v>
      </c>
      <c r="AG101" s="1">
        <v>9</v>
      </c>
      <c r="AH101" s="1">
        <v>4</v>
      </c>
      <c r="AI101" s="1">
        <v>1</v>
      </c>
      <c r="AJ101" s="1">
        <v>1</v>
      </c>
      <c r="AK101" s="1">
        <v>0</v>
      </c>
      <c r="AL101" s="1">
        <v>6</v>
      </c>
      <c r="AM101" s="1">
        <v>2</v>
      </c>
      <c r="AN101" s="1">
        <v>1</v>
      </c>
      <c r="AO101" s="1">
        <v>1</v>
      </c>
      <c r="AP101" s="4" t="s">
        <v>84</v>
      </c>
    </row>
    <row r="102" hidden="1" spans="1:42">
      <c r="A102" s="1" t="s">
        <v>215</v>
      </c>
      <c r="B102" s="1">
        <v>5</v>
      </c>
      <c r="C102" s="1">
        <v>1</v>
      </c>
      <c r="D102" s="1">
        <v>182</v>
      </c>
      <c r="E102" s="5">
        <v>15</v>
      </c>
      <c r="F102" s="1">
        <v>2</v>
      </c>
      <c r="G102" s="1">
        <v>0.75</v>
      </c>
      <c r="H102" s="1">
        <v>160</v>
      </c>
      <c r="I102" s="1">
        <v>70</v>
      </c>
      <c r="J102" s="1">
        <v>43.1</v>
      </c>
      <c r="K102" s="1">
        <v>36.8</v>
      </c>
      <c r="L102" s="1">
        <f t="shared" si="30"/>
        <v>39.95</v>
      </c>
      <c r="M102" s="1">
        <f t="shared" si="31"/>
        <v>6.3</v>
      </c>
      <c r="N102">
        <v>4628.3562221</v>
      </c>
      <c r="O102" s="6">
        <f t="shared" si="32"/>
        <v>729.878453047059</v>
      </c>
      <c r="P102" s="9">
        <f t="shared" si="33"/>
        <v>499.878453047059</v>
      </c>
      <c r="Q102" s="1">
        <v>143</v>
      </c>
      <c r="R102" s="1">
        <v>123</v>
      </c>
      <c r="S102" s="1">
        <f t="shared" si="34"/>
        <v>20</v>
      </c>
      <c r="T102" s="1">
        <v>62</v>
      </c>
      <c r="U102" s="1">
        <v>509</v>
      </c>
      <c r="V102" s="1">
        <f t="shared" si="35"/>
        <v>447</v>
      </c>
      <c r="W102" s="1">
        <v>1</v>
      </c>
      <c r="X102" s="1">
        <v>41.7</v>
      </c>
      <c r="Y102" s="1">
        <f t="shared" si="36"/>
        <v>40.7</v>
      </c>
      <c r="Z102" s="1">
        <v>55</v>
      </c>
      <c r="AA102" s="1">
        <v>42</v>
      </c>
      <c r="AB102" s="1">
        <v>23</v>
      </c>
      <c r="AC102" s="1">
        <v>10</v>
      </c>
      <c r="AD102" s="1">
        <v>12</v>
      </c>
      <c r="AE102" s="1">
        <v>9</v>
      </c>
      <c r="AF102" s="1">
        <v>5</v>
      </c>
      <c r="AG102" s="1">
        <v>3</v>
      </c>
      <c r="AH102" s="1">
        <v>6</v>
      </c>
      <c r="AI102" s="1">
        <v>2</v>
      </c>
      <c r="AJ102" s="1">
        <v>1</v>
      </c>
      <c r="AK102" s="1">
        <v>1</v>
      </c>
      <c r="AL102" s="1">
        <v>2</v>
      </c>
      <c r="AM102" s="1">
        <v>1</v>
      </c>
      <c r="AN102" s="1">
        <v>1</v>
      </c>
      <c r="AO102" s="1">
        <v>0</v>
      </c>
      <c r="AP102" s="4" t="s">
        <v>119</v>
      </c>
    </row>
    <row r="103" hidden="1" spans="1:42">
      <c r="A103" s="1" t="s">
        <v>215</v>
      </c>
      <c r="B103" s="1">
        <v>5</v>
      </c>
      <c r="C103" s="1">
        <v>1</v>
      </c>
      <c r="D103" s="1">
        <v>208</v>
      </c>
      <c r="E103" s="5">
        <v>21</v>
      </c>
      <c r="F103" s="1">
        <v>1</v>
      </c>
      <c r="G103" s="1">
        <v>1.5</v>
      </c>
      <c r="H103" s="1">
        <v>100</v>
      </c>
      <c r="I103" s="1">
        <v>120</v>
      </c>
      <c r="J103" s="1">
        <v>46.9</v>
      </c>
      <c r="K103" s="1">
        <v>39.2</v>
      </c>
      <c r="L103" s="1">
        <f t="shared" si="30"/>
        <v>43.05</v>
      </c>
      <c r="M103" s="1">
        <f t="shared" si="31"/>
        <v>7.7</v>
      </c>
      <c r="N103">
        <v>4566.2231747</v>
      </c>
      <c r="O103" s="6">
        <f t="shared" si="32"/>
        <v>816.722844255284</v>
      </c>
      <c r="P103" s="9">
        <f t="shared" si="33"/>
        <v>596.722844255284</v>
      </c>
      <c r="Q103" s="1">
        <v>153</v>
      </c>
      <c r="R103" s="1">
        <v>121</v>
      </c>
      <c r="S103" s="1">
        <f t="shared" si="34"/>
        <v>32</v>
      </c>
      <c r="T103" s="1">
        <v>106</v>
      </c>
      <c r="U103" s="1">
        <v>515</v>
      </c>
      <c r="V103" s="1">
        <f t="shared" si="35"/>
        <v>409</v>
      </c>
      <c r="W103" s="1">
        <v>2</v>
      </c>
      <c r="X103" s="1">
        <v>55.4</v>
      </c>
      <c r="Y103" s="1">
        <f t="shared" si="36"/>
        <v>53.4</v>
      </c>
      <c r="Z103" s="1">
        <v>32</v>
      </c>
      <c r="AA103" s="1">
        <v>22</v>
      </c>
      <c r="AB103" s="1">
        <v>15</v>
      </c>
      <c r="AC103" s="1">
        <v>10</v>
      </c>
      <c r="AD103" s="1">
        <v>4</v>
      </c>
      <c r="AE103" s="1">
        <v>4</v>
      </c>
      <c r="AF103" s="1">
        <v>3</v>
      </c>
      <c r="AG103" s="1">
        <v>2</v>
      </c>
      <c r="AH103" s="1">
        <v>6</v>
      </c>
      <c r="AI103" s="1">
        <v>3</v>
      </c>
      <c r="AJ103" s="1">
        <v>2</v>
      </c>
      <c r="AK103" s="1">
        <v>1</v>
      </c>
      <c r="AL103" s="1">
        <v>6</v>
      </c>
      <c r="AM103" s="1">
        <v>2</v>
      </c>
      <c r="AN103" s="1">
        <v>1</v>
      </c>
      <c r="AO103" s="1">
        <v>1</v>
      </c>
      <c r="AP103" s="4" t="s">
        <v>237</v>
      </c>
    </row>
    <row r="104" hidden="1" spans="1:42">
      <c r="A104" s="1" t="s">
        <v>215</v>
      </c>
      <c r="B104" s="1">
        <v>5</v>
      </c>
      <c r="C104" s="1">
        <v>1</v>
      </c>
      <c r="D104" s="1">
        <v>201</v>
      </c>
      <c r="E104" s="5">
        <v>24</v>
      </c>
      <c r="F104" s="1">
        <v>2</v>
      </c>
      <c r="G104" s="1">
        <v>0.75</v>
      </c>
      <c r="H104" s="1">
        <v>100</v>
      </c>
      <c r="I104" s="1">
        <v>80</v>
      </c>
      <c r="J104" s="1">
        <v>51.1</v>
      </c>
      <c r="K104" s="1">
        <v>45.2</v>
      </c>
      <c r="L104" s="1">
        <f t="shared" si="30"/>
        <v>48.15</v>
      </c>
      <c r="M104" s="1">
        <f t="shared" si="31"/>
        <v>5.9</v>
      </c>
      <c r="N104">
        <v>4885.3015712</v>
      </c>
      <c r="O104" s="6">
        <f t="shared" si="32"/>
        <v>598.614315058775</v>
      </c>
      <c r="P104" s="9">
        <f t="shared" si="33"/>
        <v>418.614315058775</v>
      </c>
      <c r="Q104" s="1">
        <v>179</v>
      </c>
      <c r="R104" s="1">
        <v>159</v>
      </c>
      <c r="S104" s="1">
        <f t="shared" si="34"/>
        <v>20</v>
      </c>
      <c r="T104" s="1">
        <v>90</v>
      </c>
      <c r="U104" s="1">
        <v>517</v>
      </c>
      <c r="V104" s="1">
        <f t="shared" si="35"/>
        <v>427</v>
      </c>
      <c r="W104" s="1">
        <v>1</v>
      </c>
      <c r="X104" s="1">
        <v>54.5</v>
      </c>
      <c r="Y104" s="1">
        <f t="shared" si="36"/>
        <v>53.5</v>
      </c>
      <c r="Z104" s="1">
        <v>35</v>
      </c>
      <c r="AA104" s="1">
        <v>27</v>
      </c>
      <c r="AB104" s="1">
        <v>22</v>
      </c>
      <c r="AC104" s="1">
        <v>11</v>
      </c>
      <c r="AD104" s="1">
        <v>5</v>
      </c>
      <c r="AE104" s="1">
        <v>3</v>
      </c>
      <c r="AF104" s="1">
        <v>2</v>
      </c>
      <c r="AG104" s="1">
        <v>1</v>
      </c>
      <c r="AH104" s="1">
        <v>6</v>
      </c>
      <c r="AI104" s="1">
        <v>2</v>
      </c>
      <c r="AJ104" s="1">
        <v>2</v>
      </c>
      <c r="AK104" s="1">
        <v>1</v>
      </c>
      <c r="AL104" s="1">
        <v>5</v>
      </c>
      <c r="AM104" s="1">
        <v>1</v>
      </c>
      <c r="AN104" s="1">
        <v>1</v>
      </c>
      <c r="AO104" s="1">
        <v>0</v>
      </c>
      <c r="AP104" s="4" t="s">
        <v>428</v>
      </c>
    </row>
    <row r="105" hidden="1" spans="1:42">
      <c r="A105" s="1" t="s">
        <v>215</v>
      </c>
      <c r="B105" s="1">
        <v>5</v>
      </c>
      <c r="C105" s="1">
        <v>1</v>
      </c>
      <c r="D105" s="1">
        <v>206</v>
      </c>
      <c r="E105" s="5">
        <v>21</v>
      </c>
      <c r="F105" s="1">
        <v>1</v>
      </c>
      <c r="G105" s="1">
        <v>1</v>
      </c>
      <c r="H105" s="1">
        <v>100</v>
      </c>
      <c r="I105" s="1">
        <v>100</v>
      </c>
      <c r="J105" s="1">
        <v>42</v>
      </c>
      <c r="K105" s="1">
        <v>36.8</v>
      </c>
      <c r="L105" s="1">
        <f t="shared" si="30"/>
        <v>39.4</v>
      </c>
      <c r="M105" s="1">
        <f t="shared" si="31"/>
        <v>5.2</v>
      </c>
      <c r="N105">
        <v>5213.8459877</v>
      </c>
      <c r="O105" s="6">
        <f t="shared" si="32"/>
        <v>688.121805483249</v>
      </c>
      <c r="P105" s="9">
        <f t="shared" si="33"/>
        <v>488.121805483249</v>
      </c>
      <c r="Q105" s="1">
        <v>143</v>
      </c>
      <c r="R105" s="1">
        <v>126</v>
      </c>
      <c r="S105" s="1">
        <f t="shared" si="34"/>
        <v>17</v>
      </c>
      <c r="T105" s="1">
        <v>141</v>
      </c>
      <c r="U105" s="1">
        <v>578</v>
      </c>
      <c r="V105" s="1">
        <f t="shared" si="35"/>
        <v>437</v>
      </c>
      <c r="W105" s="1">
        <v>1</v>
      </c>
      <c r="X105" s="1">
        <v>50.2</v>
      </c>
      <c r="Y105" s="1">
        <f t="shared" si="36"/>
        <v>49.2</v>
      </c>
      <c r="Z105" s="1">
        <v>55</v>
      </c>
      <c r="AA105" s="1">
        <v>50</v>
      </c>
      <c r="AB105" s="1">
        <v>38</v>
      </c>
      <c r="AC105" s="1">
        <v>20</v>
      </c>
      <c r="AD105" s="1">
        <v>11</v>
      </c>
      <c r="AE105" s="1">
        <v>10</v>
      </c>
      <c r="AF105" s="1">
        <v>13</v>
      </c>
      <c r="AG105" s="1">
        <v>8</v>
      </c>
      <c r="AH105" s="1">
        <v>6</v>
      </c>
      <c r="AI105" s="1">
        <v>5</v>
      </c>
      <c r="AJ105" s="1">
        <v>6</v>
      </c>
      <c r="AK105" s="1">
        <v>3</v>
      </c>
      <c r="AL105" s="1">
        <v>8</v>
      </c>
      <c r="AM105" s="1">
        <v>2</v>
      </c>
      <c r="AN105" s="1">
        <v>2</v>
      </c>
      <c r="AO105" s="1">
        <v>1</v>
      </c>
      <c r="AP105" s="4" t="s">
        <v>428</v>
      </c>
    </row>
    <row r="106" hidden="1" spans="1:42">
      <c r="A106" s="1" t="s">
        <v>215</v>
      </c>
      <c r="B106" s="1">
        <v>5</v>
      </c>
      <c r="C106" s="1">
        <v>1</v>
      </c>
      <c r="D106" s="1">
        <v>214</v>
      </c>
      <c r="E106" s="5">
        <v>28</v>
      </c>
      <c r="F106" s="1">
        <v>3</v>
      </c>
      <c r="G106" s="1">
        <v>1</v>
      </c>
      <c r="H106" s="1">
        <v>90</v>
      </c>
      <c r="I106" s="1">
        <v>70</v>
      </c>
      <c r="J106" s="1">
        <v>47</v>
      </c>
      <c r="K106" s="1">
        <v>40.2</v>
      </c>
      <c r="L106" s="1">
        <f t="shared" si="30"/>
        <v>43.6</v>
      </c>
      <c r="M106" s="1">
        <f t="shared" si="31"/>
        <v>6.8</v>
      </c>
      <c r="N106">
        <v>4950.2443673</v>
      </c>
      <c r="O106" s="6">
        <f t="shared" si="32"/>
        <v>772.056460955046</v>
      </c>
      <c r="P106" s="9">
        <f t="shared" si="33"/>
        <v>612.056460955046</v>
      </c>
      <c r="Q106" s="1">
        <v>156</v>
      </c>
      <c r="R106" s="1">
        <v>131</v>
      </c>
      <c r="S106" s="1">
        <f t="shared" si="34"/>
        <v>25</v>
      </c>
      <c r="T106" s="1">
        <v>212</v>
      </c>
      <c r="U106" s="1">
        <v>627</v>
      </c>
      <c r="V106" s="1">
        <f t="shared" si="35"/>
        <v>415</v>
      </c>
      <c r="W106" s="1">
        <v>1</v>
      </c>
      <c r="X106" s="1">
        <v>45.8</v>
      </c>
      <c r="Y106" s="1">
        <f t="shared" si="36"/>
        <v>44.8</v>
      </c>
      <c r="Z106" s="1">
        <v>70</v>
      </c>
      <c r="AA106" s="1">
        <v>38</v>
      </c>
      <c r="AB106" s="1">
        <v>48</v>
      </c>
      <c r="AC106" s="1">
        <v>18</v>
      </c>
      <c r="AD106" s="1">
        <v>10</v>
      </c>
      <c r="AE106" s="1">
        <v>9</v>
      </c>
      <c r="AF106" s="1">
        <v>8</v>
      </c>
      <c r="AG106" s="1">
        <v>9</v>
      </c>
      <c r="AH106" s="1">
        <v>7</v>
      </c>
      <c r="AI106" s="1">
        <v>5</v>
      </c>
      <c r="AJ106" s="1">
        <v>2</v>
      </c>
      <c r="AK106" s="1">
        <v>1</v>
      </c>
      <c r="AL106" s="1">
        <v>7</v>
      </c>
      <c r="AM106" s="1">
        <v>1</v>
      </c>
      <c r="AN106" s="1">
        <v>1</v>
      </c>
      <c r="AO106" s="1">
        <v>0</v>
      </c>
      <c r="AP106" s="4" t="s">
        <v>428</v>
      </c>
    </row>
    <row r="107" hidden="1" spans="5:42">
      <c r="E107" s="4"/>
      <c r="P107" s="9"/>
      <c r="AP107" s="4"/>
    </row>
    <row r="108" spans="5:42">
      <c r="E108" s="4"/>
      <c r="AP108" s="4"/>
    </row>
    <row r="109" spans="14:42">
      <c r="N109" s="1"/>
      <c r="O109" s="1"/>
      <c r="P109" s="1"/>
      <c r="AP109" s="4"/>
    </row>
    <row r="110" spans="14:42">
      <c r="N110" s="1"/>
      <c r="O110" s="1"/>
      <c r="P110" s="1"/>
      <c r="AP110" s="4"/>
    </row>
    <row r="111" spans="13:42">
      <c r="M111" s="1">
        <f>AVERAGE(M97:M106)</f>
        <v>5.81</v>
      </c>
      <c r="O111" s="6">
        <f>AVERAGE(O70:O76)</f>
        <v>273.979698482553</v>
      </c>
      <c r="P111" s="6">
        <f>AVERAGE(P70:P76)</f>
        <v>221.836841339695</v>
      </c>
      <c r="Q111" s="6"/>
      <c r="R111" s="6"/>
      <c r="S111" s="6">
        <f>AVERAGE(S84:S93)</f>
        <v>12.86</v>
      </c>
      <c r="V111" s="1">
        <f>AVERAGE(V94:V96)</f>
        <v>166.666666666667</v>
      </c>
      <c r="Y111" s="1">
        <f>AVERAGE(Y77:Y82)</f>
        <v>18.87</v>
      </c>
      <c r="AP111" s="4"/>
    </row>
    <row r="112" spans="13:42">
      <c r="M112" s="1">
        <f>_xlfn.STDEV.S(M97:M106)</f>
        <v>1.28361468777303</v>
      </c>
      <c r="O112" s="6">
        <f>_xlfn.STDEV.S(O70:O76)</f>
        <v>42.5865372657554</v>
      </c>
      <c r="P112" s="6">
        <f>_xlfn.STDEV.S(P70:P76)</f>
        <v>56.4317892539798</v>
      </c>
      <c r="Q112" s="6"/>
      <c r="R112" s="6"/>
      <c r="S112" s="6">
        <f>_xlfn.STDEV.S(S84:S93)</f>
        <v>2.63658027671367</v>
      </c>
      <c r="V112" s="1">
        <f>_xlfn.STDEV.S(V94:V96)</f>
        <v>27.5378527364305</v>
      </c>
      <c r="Y112" s="1">
        <f>_xlfn.STDEV.S(Y77:Y82)</f>
        <v>3.24234483052004</v>
      </c>
      <c r="AP112" s="4"/>
    </row>
    <row r="113" spans="5:42">
      <c r="E113" s="4"/>
      <c r="AP113" s="4"/>
    </row>
    <row r="114" spans="5:42">
      <c r="E114" s="4"/>
      <c r="N114" s="1"/>
      <c r="O114" s="8"/>
      <c r="P114" s="10"/>
      <c r="AP114" s="4"/>
    </row>
    <row r="115" spans="5:42">
      <c r="E115" s="4"/>
      <c r="N115" s="1"/>
      <c r="O115" s="1"/>
      <c r="P115" s="1"/>
      <c r="AP115" s="4"/>
    </row>
    <row r="116" spans="5:42">
      <c r="E116" s="4"/>
      <c r="AP116" s="4"/>
    </row>
    <row r="117" spans="5:42">
      <c r="E117" s="4"/>
      <c r="AP117" s="4"/>
    </row>
    <row r="118" spans="42:42">
      <c r="AP118" s="4"/>
    </row>
    <row r="119" spans="30:42">
      <c r="AD119" s="1" t="e">
        <f t="shared" ref="AD119" si="37">AVERAGE(AD109:AD118)</f>
        <v>#DIV/0!</v>
      </c>
      <c r="AE119" s="1" t="e">
        <f t="shared" ref="AE119" si="38">AVERAGE(AE109:AE118)</f>
        <v>#DIV/0!</v>
      </c>
      <c r="AF119" s="1" t="e">
        <f t="shared" ref="AF119" si="39">AVERAGE(AF109:AF118)</f>
        <v>#DIV/0!</v>
      </c>
      <c r="AG119" s="1" t="e">
        <f t="shared" ref="AG119" si="40">AVERAGE(AG109:AG118)</f>
        <v>#DIV/0!</v>
      </c>
      <c r="AP119" s="4"/>
    </row>
    <row r="120" spans="30:42">
      <c r="AD120" s="1" t="e">
        <f t="shared" ref="AD120:AG120" si="41">_xlfn.STDEV.S(AD109:AD118)</f>
        <v>#DIV/0!</v>
      </c>
      <c r="AE120" s="1" t="e">
        <f t="shared" si="41"/>
        <v>#DIV/0!</v>
      </c>
      <c r="AF120" s="1" t="e">
        <f t="shared" si="41"/>
        <v>#DIV/0!</v>
      </c>
      <c r="AG120" s="1" t="e">
        <f t="shared" si="41"/>
        <v>#DIV/0!</v>
      </c>
      <c r="AP120" s="4"/>
    </row>
    <row r="121" spans="42:42">
      <c r="AP121" s="4"/>
    </row>
    <row r="122" spans="42:42">
      <c r="AP122" s="4"/>
    </row>
    <row r="123" spans="42:42">
      <c r="AP123" s="4"/>
    </row>
    <row r="124" spans="42:42">
      <c r="AP124" s="4"/>
    </row>
    <row r="125" spans="42:42">
      <c r="AP125" s="4"/>
    </row>
    <row r="126" spans="42:42">
      <c r="AP126" s="4"/>
    </row>
    <row r="127" spans="42:42">
      <c r="AP127" s="4"/>
    </row>
    <row r="128" spans="5:42">
      <c r="E128" s="4"/>
      <c r="AP128" s="4"/>
    </row>
    <row r="129" spans="5:42">
      <c r="E129" s="4"/>
      <c r="AP129" s="4"/>
    </row>
    <row r="130" spans="5:42">
      <c r="E130" s="4"/>
      <c r="AP130" s="4"/>
    </row>
    <row r="131" spans="5:42">
      <c r="E131" s="4"/>
      <c r="AP131" s="4"/>
    </row>
    <row r="132" spans="5:42">
      <c r="E132" s="4"/>
      <c r="AP132" s="4"/>
    </row>
    <row r="133" spans="5:42">
      <c r="E133" s="4"/>
      <c r="AP133" s="4"/>
    </row>
    <row r="134" spans="5:42">
      <c r="E134" s="4"/>
      <c r="AP134" s="4"/>
    </row>
    <row r="135" spans="5:42">
      <c r="E135" s="4"/>
      <c r="AP135" s="4"/>
    </row>
    <row r="136" spans="5:42">
      <c r="E136" s="4"/>
      <c r="AP136" s="4"/>
    </row>
    <row r="137" spans="5:42">
      <c r="E137" s="4"/>
      <c r="AP137" s="4"/>
    </row>
    <row r="138" spans="5:42">
      <c r="E138" s="4"/>
      <c r="AP138" s="4"/>
    </row>
    <row r="139" spans="5:42">
      <c r="E139" s="4"/>
      <c r="AP139" s="4"/>
    </row>
    <row r="140" spans="5:42">
      <c r="E140" s="4"/>
      <c r="AP140" s="4"/>
    </row>
    <row r="141" spans="5:42">
      <c r="E141" s="4"/>
      <c r="AP141" s="4"/>
    </row>
    <row r="142" spans="5:42">
      <c r="E142" s="4"/>
      <c r="AP142" s="4"/>
    </row>
    <row r="143" spans="5:42">
      <c r="E143" s="4"/>
      <c r="AP143" s="4"/>
    </row>
    <row r="144" spans="5:42">
      <c r="E144" s="4"/>
      <c r="AP144" s="4"/>
    </row>
    <row r="145" spans="5:42">
      <c r="E145" s="4"/>
      <c r="AP145" s="4"/>
    </row>
    <row r="146" spans="5:42">
      <c r="E146" s="4"/>
      <c r="AP146" s="4"/>
    </row>
    <row r="147" spans="5:42">
      <c r="E147" s="4"/>
      <c r="AP147" s="4"/>
    </row>
    <row r="148" spans="5:42">
      <c r="E148" s="4"/>
      <c r="AP148" s="4"/>
    </row>
    <row r="149" spans="5:42">
      <c r="E149" s="4"/>
      <c r="AP149" s="4"/>
    </row>
    <row r="150" spans="5:42">
      <c r="E150" s="4"/>
      <c r="AP150" s="4"/>
    </row>
    <row r="151" spans="5:42">
      <c r="E151" s="4"/>
      <c r="AP151" s="4"/>
    </row>
    <row r="152" spans="5:42">
      <c r="E152" s="4"/>
      <c r="AP152" s="4"/>
    </row>
    <row r="153" spans="5:42">
      <c r="E153" s="4"/>
      <c r="AP153" s="4"/>
    </row>
    <row r="154" spans="5:42">
      <c r="E154" s="4"/>
      <c r="AP154" s="4"/>
    </row>
    <row r="155" spans="5:42">
      <c r="E155" s="4"/>
      <c r="AP155" s="4"/>
    </row>
    <row r="156" spans="5:42">
      <c r="E156" s="4"/>
      <c r="AP156" s="4"/>
    </row>
    <row r="157" spans="5:42">
      <c r="E157" s="4"/>
      <c r="AP157" s="4"/>
    </row>
    <row r="158" spans="5:42">
      <c r="E158" s="4"/>
      <c r="AP158" s="4"/>
    </row>
    <row r="159" spans="5:42">
      <c r="E159" s="4"/>
      <c r="O159" s="6">
        <v>191.853379455445</v>
      </c>
      <c r="P159" s="6">
        <f>AVERAGE(O159:O172)</f>
        <v>184.351956867866</v>
      </c>
      <c r="AP159" s="4"/>
    </row>
    <row r="160" spans="5:42">
      <c r="E160" s="4"/>
      <c r="O160" s="6">
        <v>136.93563585487</v>
      </c>
      <c r="AP160" s="4"/>
    </row>
    <row r="161" spans="5:42">
      <c r="E161" s="4"/>
      <c r="O161" s="6">
        <v>136.980318436057</v>
      </c>
      <c r="AP161" s="4"/>
    </row>
    <row r="162" spans="5:42">
      <c r="E162" s="4"/>
      <c r="O162" s="6">
        <v>202.30809790439</v>
      </c>
      <c r="AP162" s="4"/>
    </row>
    <row r="163" spans="5:42">
      <c r="E163" s="4"/>
      <c r="O163" s="6">
        <v>246.706857016683</v>
      </c>
      <c r="AP163" s="4"/>
    </row>
    <row r="164" spans="5:42">
      <c r="E164" s="4"/>
      <c r="O164" s="6">
        <v>175.02035399959</v>
      </c>
      <c r="AP164" s="4"/>
    </row>
    <row r="165" spans="5:42">
      <c r="E165" s="4"/>
      <c r="O165" s="6">
        <v>130.908106661819</v>
      </c>
      <c r="AP165" s="4"/>
    </row>
    <row r="166" spans="5:42">
      <c r="E166" s="4"/>
      <c r="O166" s="6">
        <v>200.274295888192</v>
      </c>
      <c r="AP166" s="4"/>
    </row>
    <row r="167" spans="5:42">
      <c r="E167" s="4"/>
      <c r="O167" s="6">
        <v>225.318408955595</v>
      </c>
      <c r="AP167" s="4"/>
    </row>
    <row r="168" spans="5:42">
      <c r="E168" s="4"/>
      <c r="O168" s="6">
        <v>152.938664830534</v>
      </c>
      <c r="AP168" s="4"/>
    </row>
    <row r="169" spans="5:42">
      <c r="E169" s="4"/>
      <c r="O169" s="6">
        <v>210.007517029083</v>
      </c>
      <c r="AP169" s="4"/>
    </row>
    <row r="170" spans="5:42">
      <c r="E170" s="4"/>
      <c r="O170" s="6">
        <v>225.515330549483</v>
      </c>
      <c r="AP170" s="4"/>
    </row>
    <row r="171" spans="5:42">
      <c r="E171" s="4"/>
      <c r="O171" s="6">
        <v>203.382399444777</v>
      </c>
      <c r="AP171" s="4"/>
    </row>
    <row r="172" spans="5:42">
      <c r="E172" s="4"/>
      <c r="O172" s="6">
        <v>142.778030123602</v>
      </c>
      <c r="AP172" s="4"/>
    </row>
    <row r="173" spans="5:42">
      <c r="E173" s="4"/>
      <c r="AP173" s="4"/>
    </row>
    <row r="174" spans="5:42">
      <c r="E174" s="4"/>
      <c r="AP174" s="4"/>
    </row>
    <row r="175" spans="5:42">
      <c r="E175" s="4"/>
      <c r="AP175" s="4"/>
    </row>
    <row r="176" spans="5:42">
      <c r="E176" s="4"/>
      <c r="AP176" s="4"/>
    </row>
    <row r="177" spans="5:42">
      <c r="E177" s="4"/>
      <c r="AP177" s="4"/>
    </row>
    <row r="178" spans="5:42">
      <c r="E178" s="4"/>
      <c r="AP178" s="4"/>
    </row>
    <row r="179" spans="5:42">
      <c r="E179" s="4"/>
      <c r="AP179" s="4"/>
    </row>
    <row r="180" spans="5:42">
      <c r="E180" s="4"/>
      <c r="AP180" s="4"/>
    </row>
    <row r="181" spans="5:42">
      <c r="E181" s="4"/>
      <c r="AP181" s="4"/>
    </row>
    <row r="182" spans="5:42">
      <c r="E182" s="4"/>
      <c r="AP182" s="4"/>
    </row>
    <row r="183" spans="5:42">
      <c r="E183" s="4"/>
      <c r="AP183" s="4"/>
    </row>
    <row r="184" spans="5:42">
      <c r="E184" s="4"/>
      <c r="AP184" s="4"/>
    </row>
    <row r="185" spans="5:42">
      <c r="E185" s="4"/>
      <c r="AP185" s="4"/>
    </row>
    <row r="186" spans="5:42">
      <c r="E186" s="4"/>
      <c r="AP186" s="4"/>
    </row>
    <row r="187" spans="5:42">
      <c r="E187" s="4"/>
      <c r="AP187" s="4"/>
    </row>
    <row r="188" spans="5:42">
      <c r="E188" s="4"/>
      <c r="AP188" s="4"/>
    </row>
    <row r="189" spans="5:42">
      <c r="E189" s="4"/>
      <c r="AP189" s="4"/>
    </row>
    <row r="190" spans="5:42">
      <c r="E190" s="4"/>
      <c r="AP190" s="4"/>
    </row>
    <row r="191" spans="5:42">
      <c r="E191" s="4"/>
      <c r="AP191" s="4"/>
    </row>
    <row r="192" spans="5:42">
      <c r="E192" s="4"/>
      <c r="AP192" s="4"/>
    </row>
    <row r="193" spans="5:42">
      <c r="E193" s="4"/>
      <c r="AP193" s="4"/>
    </row>
    <row r="194" spans="5:42">
      <c r="E194" s="4"/>
      <c r="AP194" s="4"/>
    </row>
    <row r="195" spans="5:42">
      <c r="E195" s="4"/>
      <c r="AP195" s="4"/>
    </row>
    <row r="196" spans="5:42">
      <c r="E196" s="4"/>
      <c r="AP196" s="4"/>
    </row>
    <row r="197" spans="5:42">
      <c r="E197" s="4"/>
      <c r="AP197" s="4"/>
    </row>
    <row r="198" spans="5:42">
      <c r="E198" s="4"/>
      <c r="AP198" s="4"/>
    </row>
    <row r="199" spans="5:42">
      <c r="E199" s="4"/>
      <c r="AP199" s="4"/>
    </row>
    <row r="200" spans="5:42">
      <c r="E200" s="4"/>
      <c r="AP200" s="4"/>
    </row>
    <row r="201" spans="5:42">
      <c r="E201" s="4"/>
      <c r="AP201" s="4"/>
    </row>
    <row r="202" spans="5:42">
      <c r="E202" s="4"/>
      <c r="AP202" s="4"/>
    </row>
    <row r="203" spans="5:42">
      <c r="E203" s="4"/>
      <c r="AP203" s="4"/>
    </row>
    <row r="204" spans="5:42">
      <c r="E204" s="4"/>
      <c r="AP204" s="4"/>
    </row>
    <row r="205" spans="5:42">
      <c r="E205" s="4"/>
      <c r="AP205" s="4"/>
    </row>
    <row r="206" spans="5:42">
      <c r="E206" s="4"/>
      <c r="AP206" s="4"/>
    </row>
    <row r="207" spans="5:42">
      <c r="E207" s="4"/>
      <c r="AP207" s="4"/>
    </row>
    <row r="208" spans="5:42">
      <c r="E208" s="4"/>
      <c r="AP208" s="4"/>
    </row>
    <row r="209" spans="5:42">
      <c r="E209" s="4"/>
      <c r="AP209" s="4"/>
    </row>
    <row r="210" spans="5:42">
      <c r="E210" s="4"/>
      <c r="AP210" s="4"/>
    </row>
    <row r="211" spans="5:42">
      <c r="E211" s="4"/>
      <c r="AP211" s="4"/>
    </row>
    <row r="212" spans="5:42">
      <c r="E212" s="4"/>
      <c r="AP212" s="4"/>
    </row>
    <row r="213" spans="5:42">
      <c r="E213" s="4"/>
      <c r="AP213" s="4"/>
    </row>
    <row r="214" spans="5:42">
      <c r="E214" s="4"/>
      <c r="AP214" s="4"/>
    </row>
  </sheetData>
  <autoFilter xmlns:etc="http://www.wps.cn/officeDocument/2017/etCustomData" ref="A1:H107" etc:filterBottomFollowUsedRange="0">
    <filterColumn colId="1">
      <customFilters>
        <customFilter operator="equal" val="3"/>
      </customFilters>
    </filterColumn>
    <filterColumn colId="2">
      <customFilters>
        <customFilter operator="equal" val="1"/>
      </customFilters>
    </filterColumn>
    <extLst/>
  </autoFilter>
  <sortState ref="D128:D149">
    <sortCondition ref="D128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5"/>
  <sheetViews>
    <sheetView workbookViewId="0">
      <selection activeCell="A1" sqref="A1"/>
    </sheetView>
  </sheetViews>
  <sheetFormatPr defaultColWidth="9" defaultRowHeight="14.1"/>
  <cols>
    <col min="16" max="16" width="15.8333333333333" style="1" customWidth="1"/>
    <col min="17" max="17" width="10.5" style="1" customWidth="1"/>
  </cols>
  <sheetData>
    <row r="1" spans="1:43">
      <c r="A1" s="1">
        <v>6</v>
      </c>
      <c r="B1" s="1">
        <v>5</v>
      </c>
      <c r="C1" s="1">
        <v>2</v>
      </c>
      <c r="D1" s="1">
        <v>1</v>
      </c>
      <c r="G1" s="1">
        <v>45</v>
      </c>
      <c r="H1" s="1">
        <v>12</v>
      </c>
      <c r="I1" s="1">
        <v>8</v>
      </c>
      <c r="J1" s="1">
        <v>5</v>
      </c>
      <c r="L1" s="1">
        <v>63</v>
      </c>
      <c r="M1" s="1">
        <v>31</v>
      </c>
      <c r="N1" s="1">
        <v>21</v>
      </c>
      <c r="O1" s="1">
        <v>12</v>
      </c>
      <c r="P1" s="1">
        <v>7</v>
      </c>
      <c r="Q1" s="1">
        <v>3</v>
      </c>
      <c r="R1" s="1">
        <v>1</v>
      </c>
      <c r="S1" s="1">
        <v>0</v>
      </c>
      <c r="T1" s="1">
        <v>7</v>
      </c>
      <c r="U1" s="1">
        <v>3</v>
      </c>
      <c r="V1" s="1">
        <v>1</v>
      </c>
      <c r="W1" s="1">
        <v>1</v>
      </c>
      <c r="X1" s="1">
        <v>49</v>
      </c>
      <c r="Y1" s="1">
        <v>27</v>
      </c>
      <c r="Z1" s="1">
        <v>14</v>
      </c>
      <c r="AA1" s="1">
        <v>6</v>
      </c>
      <c r="AF1" s="5">
        <v>5</v>
      </c>
      <c r="AG1" s="1">
        <v>1.5</v>
      </c>
      <c r="AH1" s="1">
        <v>1</v>
      </c>
      <c r="AI1" s="1">
        <v>192</v>
      </c>
      <c r="AJ1" s="1">
        <v>80</v>
      </c>
      <c r="AK1" s="1">
        <v>165</v>
      </c>
      <c r="AM1" s="1">
        <v>104</v>
      </c>
      <c r="AN1" s="1">
        <v>155</v>
      </c>
      <c r="AO1" s="1" t="s">
        <v>4</v>
      </c>
      <c r="AP1" s="1" t="s">
        <v>18</v>
      </c>
      <c r="AQ1" s="1" t="s">
        <v>19</v>
      </c>
    </row>
    <row r="2" spans="1:46">
      <c r="A2" s="1">
        <v>7</v>
      </c>
      <c r="B2" s="1">
        <v>1</v>
      </c>
      <c r="C2" s="1">
        <v>1</v>
      </c>
      <c r="D2" s="1">
        <v>1</v>
      </c>
      <c r="G2" s="1">
        <v>57</v>
      </c>
      <c r="H2" s="1">
        <v>20</v>
      </c>
      <c r="I2" s="1">
        <v>9</v>
      </c>
      <c r="J2" s="1">
        <v>4</v>
      </c>
      <c r="L2" s="1">
        <v>57</v>
      </c>
      <c r="M2" s="1">
        <v>30</v>
      </c>
      <c r="N2" s="1">
        <v>20</v>
      </c>
      <c r="O2" s="1">
        <v>11</v>
      </c>
      <c r="P2" s="1">
        <v>9</v>
      </c>
      <c r="Q2" s="1">
        <v>2</v>
      </c>
      <c r="R2" s="1">
        <v>1</v>
      </c>
      <c r="S2" s="1">
        <v>0</v>
      </c>
      <c r="T2" s="1">
        <v>8</v>
      </c>
      <c r="U2" s="1">
        <v>1</v>
      </c>
      <c r="V2" s="1">
        <v>0</v>
      </c>
      <c r="W2" s="1">
        <v>0</v>
      </c>
      <c r="X2" s="1">
        <v>55</v>
      </c>
      <c r="Y2" s="1">
        <v>28</v>
      </c>
      <c r="Z2" s="1">
        <v>19</v>
      </c>
      <c r="AA2" s="1">
        <v>9</v>
      </c>
      <c r="AF2" s="5">
        <v>6</v>
      </c>
      <c r="AG2" s="1">
        <v>2</v>
      </c>
      <c r="AH2" s="1">
        <v>1</v>
      </c>
      <c r="AI2" s="1">
        <v>183</v>
      </c>
      <c r="AJ2" s="1">
        <v>93</v>
      </c>
      <c r="AK2" s="1">
        <v>155</v>
      </c>
      <c r="AM2" s="1">
        <v>108</v>
      </c>
      <c r="AN2" s="1">
        <v>164</v>
      </c>
      <c r="AO2" s="5">
        <v>3</v>
      </c>
      <c r="AP2" s="1">
        <v>2</v>
      </c>
      <c r="AQ2" s="1">
        <v>0.5</v>
      </c>
      <c r="AR2" s="5">
        <v>4</v>
      </c>
      <c r="AS2" s="1">
        <v>1</v>
      </c>
      <c r="AT2" s="1">
        <v>0.5</v>
      </c>
    </row>
    <row r="3" spans="1:46">
      <c r="A3" s="1">
        <v>7</v>
      </c>
      <c r="B3" s="1">
        <v>2</v>
      </c>
      <c r="C3" s="1">
        <v>1</v>
      </c>
      <c r="D3" s="1">
        <v>1</v>
      </c>
      <c r="G3" s="1">
        <v>48</v>
      </c>
      <c r="H3" s="1">
        <v>22</v>
      </c>
      <c r="I3" s="1">
        <v>7</v>
      </c>
      <c r="J3" s="1">
        <v>3</v>
      </c>
      <c r="L3" s="1">
        <v>58</v>
      </c>
      <c r="M3" s="1">
        <v>24</v>
      </c>
      <c r="N3" s="1">
        <v>16</v>
      </c>
      <c r="O3" s="1">
        <v>4</v>
      </c>
      <c r="P3" s="1">
        <v>8</v>
      </c>
      <c r="Q3" s="1">
        <v>2</v>
      </c>
      <c r="R3" s="1">
        <v>1</v>
      </c>
      <c r="S3" s="1">
        <v>1</v>
      </c>
      <c r="T3" s="1">
        <v>7</v>
      </c>
      <c r="U3" s="1">
        <v>1</v>
      </c>
      <c r="V3" s="1">
        <v>1</v>
      </c>
      <c r="W3" s="1">
        <v>1</v>
      </c>
      <c r="X3" s="1">
        <v>51</v>
      </c>
      <c r="Y3" s="1">
        <v>32</v>
      </c>
      <c r="Z3" s="1">
        <v>18</v>
      </c>
      <c r="AA3" s="1">
        <v>10</v>
      </c>
      <c r="AF3" s="5">
        <v>7</v>
      </c>
      <c r="AG3" s="1">
        <v>3</v>
      </c>
      <c r="AH3" s="5">
        <v>1</v>
      </c>
      <c r="AI3" s="1">
        <v>191</v>
      </c>
      <c r="AJ3" s="1">
        <v>95</v>
      </c>
      <c r="AK3" s="1">
        <v>112</v>
      </c>
      <c r="AM3" s="1">
        <v>95</v>
      </c>
      <c r="AN3" s="1">
        <v>172</v>
      </c>
      <c r="AO3" s="5">
        <v>4</v>
      </c>
      <c r="AP3" s="1">
        <v>1</v>
      </c>
      <c r="AQ3" s="1">
        <v>0.5</v>
      </c>
      <c r="AR3" s="5">
        <v>4</v>
      </c>
      <c r="AS3" s="1">
        <v>1.5</v>
      </c>
      <c r="AT3" s="1">
        <v>1</v>
      </c>
    </row>
    <row r="4" spans="1:46">
      <c r="A4" s="1">
        <v>8</v>
      </c>
      <c r="B4" s="1">
        <v>1</v>
      </c>
      <c r="C4" s="1">
        <v>1</v>
      </c>
      <c r="D4" s="1">
        <v>1</v>
      </c>
      <c r="G4" s="1">
        <v>41</v>
      </c>
      <c r="H4" s="1">
        <v>24</v>
      </c>
      <c r="I4" s="1">
        <v>10</v>
      </c>
      <c r="J4" s="1">
        <v>5</v>
      </c>
      <c r="L4" s="1">
        <v>61</v>
      </c>
      <c r="M4" s="1">
        <v>29</v>
      </c>
      <c r="N4" s="1">
        <v>20</v>
      </c>
      <c r="O4" s="1">
        <v>9</v>
      </c>
      <c r="P4" s="1">
        <v>7</v>
      </c>
      <c r="Q4" s="1">
        <v>1</v>
      </c>
      <c r="R4" s="1">
        <v>1</v>
      </c>
      <c r="S4" s="1">
        <v>1</v>
      </c>
      <c r="T4" s="1">
        <v>5</v>
      </c>
      <c r="U4" s="1">
        <v>2</v>
      </c>
      <c r="V4" s="1">
        <v>1</v>
      </c>
      <c r="W4" s="1">
        <v>1</v>
      </c>
      <c r="X4" s="1">
        <v>60</v>
      </c>
      <c r="Y4" s="1">
        <v>31</v>
      </c>
      <c r="Z4" s="1">
        <v>20</v>
      </c>
      <c r="AA4" s="1">
        <v>14</v>
      </c>
      <c r="AF4" s="5">
        <v>5</v>
      </c>
      <c r="AG4" s="1">
        <v>1.5</v>
      </c>
      <c r="AH4" s="1">
        <v>0.5</v>
      </c>
      <c r="AI4" s="1">
        <v>167</v>
      </c>
      <c r="AJ4" s="1">
        <v>100</v>
      </c>
      <c r="AK4" s="1">
        <v>156</v>
      </c>
      <c r="AL4" s="1">
        <v>136</v>
      </c>
      <c r="AM4" s="1">
        <v>96</v>
      </c>
      <c r="AN4" s="1">
        <v>163</v>
      </c>
      <c r="AO4" s="5">
        <v>3</v>
      </c>
      <c r="AP4" s="1">
        <v>1</v>
      </c>
      <c r="AQ4" s="1">
        <v>1</v>
      </c>
      <c r="AR4" s="5">
        <v>5</v>
      </c>
      <c r="AS4" s="1">
        <v>1.5</v>
      </c>
      <c r="AT4" s="1">
        <v>1</v>
      </c>
    </row>
    <row r="5" spans="1:46">
      <c r="A5" s="1">
        <v>6</v>
      </c>
      <c r="B5" s="1">
        <v>3</v>
      </c>
      <c r="C5" s="1">
        <v>1</v>
      </c>
      <c r="D5" s="1">
        <v>1</v>
      </c>
      <c r="G5" s="1">
        <v>54</v>
      </c>
      <c r="H5" s="1">
        <v>31</v>
      </c>
      <c r="I5" s="1">
        <v>22</v>
      </c>
      <c r="J5" s="1">
        <v>9</v>
      </c>
      <c r="L5" s="1">
        <v>55</v>
      </c>
      <c r="M5" s="1">
        <v>28</v>
      </c>
      <c r="N5" s="1">
        <v>18</v>
      </c>
      <c r="O5" s="1">
        <v>8</v>
      </c>
      <c r="P5" s="1">
        <v>8</v>
      </c>
      <c r="Q5" s="1">
        <v>3</v>
      </c>
      <c r="R5" s="1">
        <v>1</v>
      </c>
      <c r="S5" s="1">
        <v>0</v>
      </c>
      <c r="T5" s="1">
        <v>7</v>
      </c>
      <c r="U5" s="1">
        <v>2</v>
      </c>
      <c r="V5" s="1">
        <v>1</v>
      </c>
      <c r="W5" s="1">
        <v>1</v>
      </c>
      <c r="X5" s="1">
        <v>43</v>
      </c>
      <c r="Y5" s="1">
        <v>32</v>
      </c>
      <c r="Z5" s="1">
        <v>21</v>
      </c>
      <c r="AA5" s="1">
        <v>11</v>
      </c>
      <c r="AF5" s="5">
        <v>4</v>
      </c>
      <c r="AG5" s="1">
        <v>1</v>
      </c>
      <c r="AH5" s="1">
        <v>0.5</v>
      </c>
      <c r="AI5" s="1">
        <v>194</v>
      </c>
      <c r="AJ5" s="1">
        <v>100</v>
      </c>
      <c r="AK5" s="1">
        <v>152</v>
      </c>
      <c r="AL5" s="1">
        <v>129</v>
      </c>
      <c r="AM5" s="1">
        <v>102</v>
      </c>
      <c r="AN5" s="1">
        <v>168</v>
      </c>
      <c r="AO5" s="5">
        <v>2</v>
      </c>
      <c r="AP5" s="1">
        <v>2</v>
      </c>
      <c r="AQ5" s="1">
        <v>1</v>
      </c>
      <c r="AR5" s="5">
        <v>3</v>
      </c>
      <c r="AS5" s="1">
        <v>2</v>
      </c>
      <c r="AT5" s="1">
        <v>1.5</v>
      </c>
    </row>
    <row r="6" spans="1:46">
      <c r="A6" s="1">
        <v>7</v>
      </c>
      <c r="B6" s="1">
        <v>1</v>
      </c>
      <c r="C6" s="1">
        <v>1</v>
      </c>
      <c r="D6" s="1">
        <v>1</v>
      </c>
      <c r="G6" s="1">
        <v>46</v>
      </c>
      <c r="H6" s="1">
        <v>25</v>
      </c>
      <c r="I6" s="1">
        <v>19</v>
      </c>
      <c r="J6" s="1">
        <v>15</v>
      </c>
      <c r="L6" s="1">
        <v>58</v>
      </c>
      <c r="M6" s="1">
        <v>27</v>
      </c>
      <c r="N6" s="1">
        <v>17</v>
      </c>
      <c r="O6" s="1">
        <v>7</v>
      </c>
      <c r="P6" s="1">
        <v>7</v>
      </c>
      <c r="Q6" s="1">
        <v>2</v>
      </c>
      <c r="R6" s="1">
        <v>1</v>
      </c>
      <c r="S6" s="1">
        <v>1</v>
      </c>
      <c r="T6" s="1">
        <v>8</v>
      </c>
      <c r="U6" s="1">
        <v>3</v>
      </c>
      <c r="V6" s="1">
        <v>2</v>
      </c>
      <c r="W6" s="1">
        <v>1</v>
      </c>
      <c r="X6" s="1">
        <v>57</v>
      </c>
      <c r="Y6" s="1">
        <v>29</v>
      </c>
      <c r="Z6" s="1">
        <v>14</v>
      </c>
      <c r="AA6" s="1">
        <v>6</v>
      </c>
      <c r="AF6" s="5">
        <v>5</v>
      </c>
      <c r="AG6" s="1">
        <v>2</v>
      </c>
      <c r="AH6" s="1">
        <v>0.5</v>
      </c>
      <c r="AI6" s="1">
        <v>182</v>
      </c>
      <c r="AJ6" s="1">
        <v>122</v>
      </c>
      <c r="AK6" s="1">
        <v>136</v>
      </c>
      <c r="AL6" s="1">
        <v>143</v>
      </c>
      <c r="AM6" s="1">
        <v>98</v>
      </c>
      <c r="AN6" s="1">
        <v>166</v>
      </c>
      <c r="AO6" s="5">
        <v>4</v>
      </c>
      <c r="AP6" s="1">
        <v>1</v>
      </c>
      <c r="AQ6" s="1">
        <v>0.5</v>
      </c>
      <c r="AR6" s="5">
        <v>3</v>
      </c>
      <c r="AS6" s="1">
        <v>1.5</v>
      </c>
      <c r="AT6" s="1">
        <v>0.5</v>
      </c>
    </row>
    <row r="7" spans="1:46">
      <c r="A7" s="1">
        <v>9</v>
      </c>
      <c r="B7" s="1">
        <v>2</v>
      </c>
      <c r="C7" s="1">
        <v>1</v>
      </c>
      <c r="D7" s="1">
        <v>1</v>
      </c>
      <c r="G7" s="1">
        <v>53</v>
      </c>
      <c r="H7" s="1">
        <v>24</v>
      </c>
      <c r="I7" s="1">
        <v>22</v>
      </c>
      <c r="J7" s="1">
        <v>14</v>
      </c>
      <c r="L7" s="1">
        <v>61</v>
      </c>
      <c r="M7" s="1">
        <v>28</v>
      </c>
      <c r="N7" s="1">
        <v>20</v>
      </c>
      <c r="O7" s="1">
        <v>9</v>
      </c>
      <c r="P7" s="1">
        <v>8</v>
      </c>
      <c r="Q7" s="1">
        <v>3</v>
      </c>
      <c r="R7" s="1">
        <v>2</v>
      </c>
      <c r="S7" s="1">
        <v>0</v>
      </c>
      <c r="T7" s="1">
        <v>7</v>
      </c>
      <c r="U7" s="1">
        <v>3</v>
      </c>
      <c r="V7" s="1">
        <v>2</v>
      </c>
      <c r="W7" s="1">
        <v>0</v>
      </c>
      <c r="X7" s="1">
        <v>45</v>
      </c>
      <c r="Y7" s="1">
        <v>28</v>
      </c>
      <c r="Z7" s="1">
        <v>19</v>
      </c>
      <c r="AA7" s="1">
        <v>12</v>
      </c>
      <c r="AF7" s="5">
        <v>5</v>
      </c>
      <c r="AG7" s="1">
        <v>1.5</v>
      </c>
      <c r="AH7" s="1">
        <v>1</v>
      </c>
      <c r="AI7" s="1">
        <v>208</v>
      </c>
      <c r="AJ7" s="1">
        <v>102</v>
      </c>
      <c r="AK7" s="1">
        <v>189</v>
      </c>
      <c r="AL7" s="1">
        <v>122</v>
      </c>
      <c r="AM7" s="1">
        <v>102</v>
      </c>
      <c r="AN7">
        <f>AVERAGE(AN1:AN6)</f>
        <v>164.666666666667</v>
      </c>
      <c r="AO7" s="5">
        <v>3</v>
      </c>
      <c r="AP7" s="1">
        <v>1</v>
      </c>
      <c r="AQ7" s="1">
        <v>1</v>
      </c>
      <c r="AR7" s="5">
        <v>3</v>
      </c>
      <c r="AS7" s="1">
        <v>1</v>
      </c>
      <c r="AT7" s="1">
        <v>0.5</v>
      </c>
    </row>
    <row r="8" spans="1:46">
      <c r="A8" s="1">
        <v>8</v>
      </c>
      <c r="B8" s="1">
        <v>2</v>
      </c>
      <c r="C8" s="1">
        <v>2</v>
      </c>
      <c r="D8" s="1">
        <v>1</v>
      </c>
      <c r="G8" s="1">
        <v>55</v>
      </c>
      <c r="H8" s="1">
        <v>19</v>
      </c>
      <c r="I8" s="1">
        <v>10</v>
      </c>
      <c r="J8" s="1">
        <v>8</v>
      </c>
      <c r="L8" s="1">
        <v>64</v>
      </c>
      <c r="M8" s="1">
        <v>33</v>
      </c>
      <c r="N8" s="1">
        <v>19</v>
      </c>
      <c r="O8" s="1">
        <v>22</v>
      </c>
      <c r="P8" s="1">
        <v>7</v>
      </c>
      <c r="Q8" s="1">
        <v>2</v>
      </c>
      <c r="R8" s="1">
        <v>1</v>
      </c>
      <c r="S8" s="1">
        <v>1</v>
      </c>
      <c r="T8" s="1">
        <v>7</v>
      </c>
      <c r="U8" s="1">
        <v>3</v>
      </c>
      <c r="V8" s="1">
        <v>1</v>
      </c>
      <c r="W8" s="1">
        <v>0</v>
      </c>
      <c r="X8">
        <f>AVERAGE(X1:X7)</f>
        <v>51.4285714285714</v>
      </c>
      <c r="Y8">
        <f t="shared" ref="Y8:AA8" si="0">AVERAGE(Y1:Y7)</f>
        <v>29.5714285714286</v>
      </c>
      <c r="Z8">
        <f t="shared" si="0"/>
        <v>17.8571428571429</v>
      </c>
      <c r="AA8">
        <f t="shared" si="0"/>
        <v>9.71428571428571</v>
      </c>
      <c r="AF8" s="5">
        <v>7</v>
      </c>
      <c r="AG8" s="1">
        <v>2</v>
      </c>
      <c r="AH8" s="1">
        <v>1</v>
      </c>
      <c r="AI8" s="1">
        <v>201</v>
      </c>
      <c r="AJ8" s="1">
        <v>107</v>
      </c>
      <c r="AK8" s="1">
        <v>160</v>
      </c>
      <c r="AL8" s="1">
        <v>133</v>
      </c>
      <c r="AM8">
        <f>AVERAGE(AM1:AM7)</f>
        <v>100.714285714286</v>
      </c>
      <c r="AN8">
        <f>_xlfn.STDEV.S(AN1:AN6)</f>
        <v>5.71547606649408</v>
      </c>
      <c r="AO8" s="5">
        <v>3</v>
      </c>
      <c r="AP8" s="1">
        <v>1</v>
      </c>
      <c r="AQ8" s="1">
        <v>1</v>
      </c>
      <c r="AR8">
        <f>AVERAGE(AR2:AR7)</f>
        <v>3.66666666666667</v>
      </c>
      <c r="AS8">
        <f t="shared" ref="AS8:AT8" si="1">AVERAGE(AS2:AS7)</f>
        <v>1.41666666666667</v>
      </c>
      <c r="AT8">
        <f t="shared" si="1"/>
        <v>0.833333333333333</v>
      </c>
    </row>
    <row r="9" spans="1:46">
      <c r="A9" s="1">
        <v>7</v>
      </c>
      <c r="B9" s="1">
        <v>2</v>
      </c>
      <c r="C9" s="1">
        <v>1</v>
      </c>
      <c r="D9" s="1">
        <v>1</v>
      </c>
      <c r="G9" s="1">
        <v>43</v>
      </c>
      <c r="H9" s="1">
        <v>20</v>
      </c>
      <c r="I9" s="1">
        <v>17</v>
      </c>
      <c r="J9" s="1">
        <v>10</v>
      </c>
      <c r="L9" s="1">
        <v>46</v>
      </c>
      <c r="M9" s="1">
        <v>32</v>
      </c>
      <c r="N9" s="1">
        <v>16</v>
      </c>
      <c r="O9" s="1">
        <v>10</v>
      </c>
      <c r="P9" s="1">
        <v>8</v>
      </c>
      <c r="Q9" s="1">
        <v>2</v>
      </c>
      <c r="R9" s="1">
        <v>1</v>
      </c>
      <c r="S9" s="1">
        <v>1</v>
      </c>
      <c r="T9" s="1">
        <v>8</v>
      </c>
      <c r="U9" s="1">
        <v>2</v>
      </c>
      <c r="V9" s="1">
        <v>1</v>
      </c>
      <c r="W9" s="1">
        <v>1</v>
      </c>
      <c r="X9">
        <f>_xlfn.STDEV.S(X1:X7)</f>
        <v>6.26783170528009</v>
      </c>
      <c r="Y9">
        <f t="shared" ref="Y9:AA9" si="2">_xlfn.STDEV.S(Y1:Y7)</f>
        <v>2.07019667802706</v>
      </c>
      <c r="Z9">
        <f t="shared" si="2"/>
        <v>2.79455252402309</v>
      </c>
      <c r="AA9">
        <f t="shared" si="2"/>
        <v>2.98408476836063</v>
      </c>
      <c r="AF9" s="5">
        <v>4</v>
      </c>
      <c r="AG9" s="1">
        <v>1.5</v>
      </c>
      <c r="AH9" s="1">
        <v>1</v>
      </c>
      <c r="AI9" s="1">
        <v>206</v>
      </c>
      <c r="AJ9" s="1">
        <v>100</v>
      </c>
      <c r="AK9" s="1">
        <v>156</v>
      </c>
      <c r="AL9" s="1">
        <v>119</v>
      </c>
      <c r="AM9">
        <f>_xlfn.STDEV.S(AM1:AM7)</f>
        <v>4.64450520200253</v>
      </c>
      <c r="AO9" s="5">
        <f>AVERAGE(AO2:AO8)</f>
        <v>3.14285714285714</v>
      </c>
      <c r="AP9" s="5">
        <f t="shared" ref="AP9:AQ9" si="3">AVERAGE(AP2:AP8)</f>
        <v>1.28571428571429</v>
      </c>
      <c r="AQ9" s="5">
        <f t="shared" si="3"/>
        <v>0.785714285714286</v>
      </c>
      <c r="AR9">
        <f>_xlfn.STDEV.S(AR2:AR7)</f>
        <v>0.816496580927726</v>
      </c>
      <c r="AS9">
        <f t="shared" ref="AS9:AT9" si="4">_xlfn.STDEV.S(AS2:AS7)</f>
        <v>0.376386326354541</v>
      </c>
      <c r="AT9">
        <f t="shared" si="4"/>
        <v>0.408248290463863</v>
      </c>
    </row>
    <row r="10" spans="1:43">
      <c r="A10" s="1">
        <v>6</v>
      </c>
      <c r="B10" s="1">
        <v>3</v>
      </c>
      <c r="C10" s="1">
        <v>1</v>
      </c>
      <c r="D10" s="1">
        <v>1</v>
      </c>
      <c r="G10" s="1">
        <v>53</v>
      </c>
      <c r="H10" s="1">
        <v>34</v>
      </c>
      <c r="I10" s="1">
        <v>22</v>
      </c>
      <c r="J10" s="1">
        <v>14</v>
      </c>
      <c r="L10" s="1">
        <v>59</v>
      </c>
      <c r="M10" s="1">
        <v>32</v>
      </c>
      <c r="N10" s="1">
        <v>21</v>
      </c>
      <c r="O10" s="1">
        <v>9</v>
      </c>
      <c r="P10" s="1">
        <v>8</v>
      </c>
      <c r="Q10" s="1">
        <v>3</v>
      </c>
      <c r="R10" s="1">
        <v>2</v>
      </c>
      <c r="S10" s="1">
        <v>1</v>
      </c>
      <c r="T10" s="1">
        <v>7</v>
      </c>
      <c r="U10" s="1">
        <v>4</v>
      </c>
      <c r="V10" s="1">
        <v>2</v>
      </c>
      <c r="W10" s="1">
        <v>1</v>
      </c>
      <c r="AF10" s="5">
        <v>5</v>
      </c>
      <c r="AG10" s="1">
        <v>2</v>
      </c>
      <c r="AH10" s="1">
        <v>1</v>
      </c>
      <c r="AI10" s="1">
        <v>214</v>
      </c>
      <c r="AJ10" s="1">
        <v>108</v>
      </c>
      <c r="AK10" s="1">
        <v>125</v>
      </c>
      <c r="AL10" s="1">
        <v>125</v>
      </c>
      <c r="AO10" s="5">
        <f>_xlfn.STDEV.S(AO2:AO8)</f>
        <v>0.690065559342354</v>
      </c>
      <c r="AP10" s="5">
        <f t="shared" ref="AP10:AQ10" si="5">_xlfn.STDEV.S(AP2:AP8)</f>
        <v>0.487950036474267</v>
      </c>
      <c r="AQ10" s="5">
        <f t="shared" si="5"/>
        <v>0.267261241912424</v>
      </c>
    </row>
    <row r="11" spans="1:43">
      <c r="A11" s="1">
        <v>7</v>
      </c>
      <c r="B11" s="1">
        <v>1</v>
      </c>
      <c r="C11" s="1">
        <v>1</v>
      </c>
      <c r="D11" s="1">
        <v>1</v>
      </c>
      <c r="G11" s="1">
        <v>45</v>
      </c>
      <c r="H11" s="1">
        <v>36</v>
      </c>
      <c r="I11" s="1">
        <v>20</v>
      </c>
      <c r="J11" s="1">
        <v>15</v>
      </c>
      <c r="L11" s="1">
        <v>55</v>
      </c>
      <c r="M11" s="1">
        <v>31</v>
      </c>
      <c r="N11" s="1">
        <v>17</v>
      </c>
      <c r="O11" s="1">
        <v>10</v>
      </c>
      <c r="P11" s="1">
        <v>8</v>
      </c>
      <c r="Q11" s="1">
        <v>4</v>
      </c>
      <c r="R11" s="1">
        <v>1</v>
      </c>
      <c r="S11" s="1">
        <v>0</v>
      </c>
      <c r="T11" s="1">
        <v>7</v>
      </c>
      <c r="U11" s="1">
        <v>3</v>
      </c>
      <c r="V11" s="1">
        <v>1</v>
      </c>
      <c r="W11" s="1">
        <v>1</v>
      </c>
      <c r="X11" s="1">
        <v>7</v>
      </c>
      <c r="Y11" s="1">
        <v>1</v>
      </c>
      <c r="Z11" s="1">
        <v>1</v>
      </c>
      <c r="AA11" s="1">
        <v>1</v>
      </c>
      <c r="AB11" s="1">
        <v>7</v>
      </c>
      <c r="AC11" s="1">
        <v>3</v>
      </c>
      <c r="AD11" s="1">
        <v>1</v>
      </c>
      <c r="AE11" s="1">
        <v>1</v>
      </c>
      <c r="AF11" s="5">
        <f>AVERAGE(AF1:AF10)</f>
        <v>5.3</v>
      </c>
      <c r="AG11" s="5">
        <f t="shared" ref="AG11:AI11" si="6">AVERAGE(AG1:AG10)</f>
        <v>1.8</v>
      </c>
      <c r="AH11" s="5">
        <f t="shared" si="6"/>
        <v>0.85</v>
      </c>
      <c r="AI11">
        <f t="shared" si="6"/>
        <v>193.8</v>
      </c>
      <c r="AJ11" s="1">
        <v>105</v>
      </c>
      <c r="AK11" s="1">
        <v>167</v>
      </c>
      <c r="AL11" s="1">
        <v>166</v>
      </c>
      <c r="AO11" s="5"/>
      <c r="AP11" s="1"/>
      <c r="AQ11" s="1"/>
    </row>
    <row r="12" spans="1:43">
      <c r="A12" s="1">
        <v>6</v>
      </c>
      <c r="B12" s="1">
        <v>3</v>
      </c>
      <c r="C12" s="1">
        <v>1</v>
      </c>
      <c r="D12" s="1">
        <v>1</v>
      </c>
      <c r="G12" s="1">
        <v>42</v>
      </c>
      <c r="H12" s="1">
        <v>33</v>
      </c>
      <c r="I12" s="1">
        <v>12</v>
      </c>
      <c r="J12" s="1">
        <v>6</v>
      </c>
      <c r="L12" s="1">
        <v>52</v>
      </c>
      <c r="M12" s="1">
        <v>30</v>
      </c>
      <c r="N12" s="1">
        <v>20</v>
      </c>
      <c r="O12" s="1">
        <v>10</v>
      </c>
      <c r="P12" s="1">
        <v>7</v>
      </c>
      <c r="Q12" s="1">
        <v>3</v>
      </c>
      <c r="R12" s="1">
        <v>2</v>
      </c>
      <c r="S12" s="1">
        <v>1</v>
      </c>
      <c r="T12" s="1">
        <v>7</v>
      </c>
      <c r="U12" s="1">
        <v>3</v>
      </c>
      <c r="V12" s="1">
        <v>2</v>
      </c>
      <c r="W12" s="1">
        <v>2</v>
      </c>
      <c r="X12" s="1">
        <v>7</v>
      </c>
      <c r="Y12" s="1">
        <v>2</v>
      </c>
      <c r="Z12" s="1">
        <v>1</v>
      </c>
      <c r="AA12" s="1">
        <v>1</v>
      </c>
      <c r="AB12" s="1">
        <v>7</v>
      </c>
      <c r="AC12" s="1">
        <v>3</v>
      </c>
      <c r="AD12" s="1">
        <v>1</v>
      </c>
      <c r="AE12" s="1">
        <v>1</v>
      </c>
      <c r="AF12" s="5">
        <f>_xlfn.STDEV.S(AF1:AF10)</f>
        <v>1.05934990547138</v>
      </c>
      <c r="AG12" s="5">
        <f t="shared" ref="AG12:AI12" si="7">_xlfn.STDEV.S(AG1:AG10)</f>
        <v>0.53748384988657</v>
      </c>
      <c r="AH12" s="5">
        <f t="shared" si="7"/>
        <v>0.241522945769824</v>
      </c>
      <c r="AI12" s="5">
        <f t="shared" si="7"/>
        <v>14.1248402154188</v>
      </c>
      <c r="AJ12" s="1">
        <v>101</v>
      </c>
      <c r="AK12" s="1">
        <v>220</v>
      </c>
      <c r="AL12" s="1">
        <v>169</v>
      </c>
      <c r="AO12" s="5">
        <v>3</v>
      </c>
      <c r="AP12" s="1">
        <v>1</v>
      </c>
      <c r="AQ12" s="1">
        <v>0.5</v>
      </c>
    </row>
    <row r="13" spans="1:43">
      <c r="A13" s="1">
        <v>5</v>
      </c>
      <c r="B13" s="1">
        <v>1</v>
      </c>
      <c r="C13" s="1">
        <v>1</v>
      </c>
      <c r="D13" s="1">
        <v>1</v>
      </c>
      <c r="G13" s="1">
        <v>59</v>
      </c>
      <c r="H13" s="1">
        <v>24</v>
      </c>
      <c r="I13" s="1">
        <v>17</v>
      </c>
      <c r="J13" s="1">
        <v>6</v>
      </c>
      <c r="L13" s="1">
        <v>91</v>
      </c>
      <c r="M13" s="1">
        <v>21</v>
      </c>
      <c r="N13" s="1">
        <v>10</v>
      </c>
      <c r="O13" s="1">
        <v>6</v>
      </c>
      <c r="P13" s="1">
        <v>9</v>
      </c>
      <c r="Q13" s="1">
        <v>3</v>
      </c>
      <c r="R13" s="1">
        <v>1</v>
      </c>
      <c r="S13" s="1">
        <v>1</v>
      </c>
      <c r="T13" s="1">
        <v>6</v>
      </c>
      <c r="U13" s="1">
        <v>1</v>
      </c>
      <c r="V13" s="1">
        <v>1</v>
      </c>
      <c r="W13" s="1">
        <v>1</v>
      </c>
      <c r="X13" s="1">
        <v>6</v>
      </c>
      <c r="Y13" s="1">
        <v>1</v>
      </c>
      <c r="Z13" s="1">
        <v>1</v>
      </c>
      <c r="AA13" s="1">
        <v>1</v>
      </c>
      <c r="AB13" s="1">
        <v>6</v>
      </c>
      <c r="AC13" s="1">
        <v>2</v>
      </c>
      <c r="AD13" s="1">
        <v>0</v>
      </c>
      <c r="AE13" s="1">
        <v>0</v>
      </c>
      <c r="AF13" s="5"/>
      <c r="AG13" s="1"/>
      <c r="AH13" s="1"/>
      <c r="AJ13" s="1">
        <v>112</v>
      </c>
      <c r="AK13" s="1">
        <v>135</v>
      </c>
      <c r="AL13" s="1">
        <v>123</v>
      </c>
      <c r="AO13" s="5">
        <v>3</v>
      </c>
      <c r="AP13" s="1">
        <v>1.5</v>
      </c>
      <c r="AQ13" s="1">
        <v>1</v>
      </c>
    </row>
    <row r="14" spans="1:43">
      <c r="A14" s="1">
        <v>6</v>
      </c>
      <c r="B14" s="1">
        <v>4</v>
      </c>
      <c r="C14" s="1">
        <v>1</v>
      </c>
      <c r="D14" s="1">
        <v>1</v>
      </c>
      <c r="G14" s="1">
        <v>58</v>
      </c>
      <c r="H14" s="1">
        <v>22</v>
      </c>
      <c r="I14" s="1">
        <v>15</v>
      </c>
      <c r="J14" s="1">
        <v>7</v>
      </c>
      <c r="L14" s="1">
        <v>62</v>
      </c>
      <c r="M14" s="1">
        <v>39</v>
      </c>
      <c r="N14" s="1">
        <v>22</v>
      </c>
      <c r="O14" s="1">
        <v>12</v>
      </c>
      <c r="P14" s="1">
        <v>8</v>
      </c>
      <c r="Q14" s="1">
        <v>2</v>
      </c>
      <c r="R14" s="1">
        <v>1</v>
      </c>
      <c r="S14" s="1">
        <v>1</v>
      </c>
      <c r="T14" s="1">
        <v>7</v>
      </c>
      <c r="U14" s="1">
        <v>1</v>
      </c>
      <c r="V14" s="1">
        <v>1</v>
      </c>
      <c r="W14" s="1">
        <v>1</v>
      </c>
      <c r="X14" s="1">
        <v>9</v>
      </c>
      <c r="Y14" s="1">
        <v>3</v>
      </c>
      <c r="Z14" s="1">
        <v>2</v>
      </c>
      <c r="AA14" s="1">
        <v>1</v>
      </c>
      <c r="AB14" s="1">
        <v>6</v>
      </c>
      <c r="AC14" s="1">
        <v>2</v>
      </c>
      <c r="AD14" s="1">
        <v>1</v>
      </c>
      <c r="AE14" s="1">
        <v>1</v>
      </c>
      <c r="AF14" s="5"/>
      <c r="AG14" s="1"/>
      <c r="AH14" s="1"/>
      <c r="AJ14" s="1">
        <v>113</v>
      </c>
      <c r="AK14" s="1">
        <v>156</v>
      </c>
      <c r="AL14">
        <f>AVERAGE(AL4:AL13)</f>
        <v>136.5</v>
      </c>
      <c r="AO14" s="5">
        <v>4</v>
      </c>
      <c r="AP14" s="1">
        <v>2</v>
      </c>
      <c r="AQ14" s="1">
        <v>1</v>
      </c>
    </row>
    <row r="15" spans="1:43">
      <c r="A15" s="1">
        <v>8</v>
      </c>
      <c r="B15" s="1">
        <v>3</v>
      </c>
      <c r="C15" s="1">
        <v>1</v>
      </c>
      <c r="D15" s="1">
        <v>1</v>
      </c>
      <c r="G15" s="1">
        <v>57</v>
      </c>
      <c r="H15" s="1">
        <v>26</v>
      </c>
      <c r="I15" s="1">
        <v>17</v>
      </c>
      <c r="J15" s="1">
        <v>9</v>
      </c>
      <c r="L15" s="1">
        <v>65</v>
      </c>
      <c r="M15" s="1">
        <v>27</v>
      </c>
      <c r="N15" s="1">
        <v>22</v>
      </c>
      <c r="O15" s="1">
        <v>13</v>
      </c>
      <c r="P15" s="1">
        <v>9</v>
      </c>
      <c r="Q15" s="1">
        <v>3</v>
      </c>
      <c r="R15" s="1">
        <v>2</v>
      </c>
      <c r="S15" s="1">
        <v>1</v>
      </c>
      <c r="T15" s="1">
        <v>6</v>
      </c>
      <c r="U15" s="1">
        <v>3</v>
      </c>
      <c r="V15" s="1">
        <v>2</v>
      </c>
      <c r="W15" s="1">
        <v>1</v>
      </c>
      <c r="X15" s="1">
        <v>6</v>
      </c>
      <c r="Y15" s="1">
        <v>3</v>
      </c>
      <c r="Z15" s="1">
        <v>1</v>
      </c>
      <c r="AA15" s="1">
        <v>1</v>
      </c>
      <c r="AB15" s="1">
        <v>5</v>
      </c>
      <c r="AC15" s="1">
        <v>1</v>
      </c>
      <c r="AD15" s="1">
        <v>1</v>
      </c>
      <c r="AE15" s="1">
        <v>0</v>
      </c>
      <c r="AF15" s="5"/>
      <c r="AG15" s="1"/>
      <c r="AH15" s="1"/>
      <c r="AJ15" s="1">
        <v>114</v>
      </c>
      <c r="AK15" s="1">
        <v>233</v>
      </c>
      <c r="AL15">
        <f>_xlfn.STDEV.S(AL4:AL13)</f>
        <v>17.8527931210279</v>
      </c>
      <c r="AO15" s="5">
        <v>3.5</v>
      </c>
      <c r="AP15" s="1">
        <v>2.5</v>
      </c>
      <c r="AQ15" s="1">
        <v>1</v>
      </c>
    </row>
    <row r="16" spans="1:43">
      <c r="A16" s="1">
        <v>9</v>
      </c>
      <c r="B16" s="1">
        <v>2</v>
      </c>
      <c r="C16" s="1">
        <v>2</v>
      </c>
      <c r="D16" s="1">
        <v>1</v>
      </c>
      <c r="G16" s="1">
        <v>62</v>
      </c>
      <c r="H16" s="1">
        <v>51</v>
      </c>
      <c r="I16" s="1">
        <v>28</v>
      </c>
      <c r="J16" s="1">
        <v>15</v>
      </c>
      <c r="L16" s="1">
        <v>57</v>
      </c>
      <c r="M16" s="1">
        <v>28</v>
      </c>
      <c r="N16" s="1">
        <v>21</v>
      </c>
      <c r="O16" s="1">
        <v>12</v>
      </c>
      <c r="P16" s="1">
        <v>8</v>
      </c>
      <c r="Q16" s="1">
        <v>3</v>
      </c>
      <c r="R16" s="1">
        <v>1</v>
      </c>
      <c r="S16" s="1">
        <v>0</v>
      </c>
      <c r="T16" s="1">
        <v>7</v>
      </c>
      <c r="U16" s="1">
        <v>2</v>
      </c>
      <c r="V16" s="1">
        <v>2</v>
      </c>
      <c r="W16" s="1">
        <v>2</v>
      </c>
      <c r="X16" s="1">
        <v>7</v>
      </c>
      <c r="Y16" s="1">
        <v>1</v>
      </c>
      <c r="Z16" s="1">
        <v>2</v>
      </c>
      <c r="AA16" s="1">
        <v>0</v>
      </c>
      <c r="AB16" s="1">
        <v>6</v>
      </c>
      <c r="AC16" s="1">
        <v>1</v>
      </c>
      <c r="AD16" s="1">
        <v>0</v>
      </c>
      <c r="AE16" s="1">
        <v>0</v>
      </c>
      <c r="AF16" s="5"/>
      <c r="AG16" s="1"/>
      <c r="AH16" s="1"/>
      <c r="AJ16" s="1">
        <v>110</v>
      </c>
      <c r="AK16" s="1">
        <v>330</v>
      </c>
      <c r="AO16" s="5">
        <v>5</v>
      </c>
      <c r="AP16" s="1">
        <v>1</v>
      </c>
      <c r="AQ16" s="1">
        <v>0.5</v>
      </c>
    </row>
    <row r="17" spans="1:43">
      <c r="A17" s="1">
        <v>6</v>
      </c>
      <c r="B17" s="1">
        <v>2</v>
      </c>
      <c r="C17" s="1">
        <v>1</v>
      </c>
      <c r="D17" s="1">
        <v>1</v>
      </c>
      <c r="G17" s="1">
        <v>67</v>
      </c>
      <c r="H17" s="1">
        <v>38</v>
      </c>
      <c r="I17" s="1">
        <v>19</v>
      </c>
      <c r="J17" s="1">
        <v>8</v>
      </c>
      <c r="L17" s="1">
        <f>AVERAGE(L1:L16)</f>
        <v>60.25</v>
      </c>
      <c r="M17" s="1">
        <f t="shared" ref="M17:O17" si="8">AVERAGE(M1:M16)</f>
        <v>29.375</v>
      </c>
      <c r="N17" s="1">
        <f t="shared" si="8"/>
        <v>18.75</v>
      </c>
      <c r="O17" s="1">
        <f t="shared" si="8"/>
        <v>10.25</v>
      </c>
      <c r="P17" s="1">
        <f t="shared" ref="P17" si="9">AVERAGE(P1:P16)</f>
        <v>7.875</v>
      </c>
      <c r="Q17" s="1">
        <f t="shared" ref="Q17" si="10">AVERAGE(Q1:Q16)</f>
        <v>2.5625</v>
      </c>
      <c r="R17" s="1">
        <f t="shared" ref="R17" si="11">AVERAGE(R1:R16)</f>
        <v>1.25</v>
      </c>
      <c r="S17" s="1">
        <f t="shared" ref="S17" si="12">AVERAGE(S1:S16)</f>
        <v>0.625</v>
      </c>
      <c r="T17" s="1">
        <f t="shared" ref="T17" si="13">AVERAGE(T1:T16)</f>
        <v>6.9375</v>
      </c>
      <c r="U17" s="1">
        <f t="shared" ref="U17" si="14">AVERAGE(U1:U16)</f>
        <v>2.3125</v>
      </c>
      <c r="V17" s="1">
        <f t="shared" ref="V17" si="15">AVERAGE(V1:V16)</f>
        <v>1.3125</v>
      </c>
      <c r="W17" s="1">
        <f t="shared" ref="W17" si="16">AVERAGE(W1:W16)</f>
        <v>0.9375</v>
      </c>
      <c r="X17" s="1">
        <v>8</v>
      </c>
      <c r="Y17" s="1">
        <v>2</v>
      </c>
      <c r="Z17" s="1">
        <v>0</v>
      </c>
      <c r="AA17" s="1">
        <v>0</v>
      </c>
      <c r="AB17" s="1">
        <v>7</v>
      </c>
      <c r="AC17" s="1">
        <v>2</v>
      </c>
      <c r="AD17" s="1">
        <v>1</v>
      </c>
      <c r="AE17" s="1">
        <v>1</v>
      </c>
      <c r="AF17" s="5"/>
      <c r="AG17" s="1"/>
      <c r="AH17" s="1"/>
      <c r="AJ17" s="1">
        <v>122</v>
      </c>
      <c r="AK17">
        <f>AVERAGE(AK1:AK16)</f>
        <v>171.6875</v>
      </c>
      <c r="AO17" s="5">
        <v>3</v>
      </c>
      <c r="AP17" s="1">
        <v>1</v>
      </c>
      <c r="AQ17" s="1">
        <v>0.5</v>
      </c>
    </row>
    <row r="18" spans="1:43">
      <c r="A18" s="1">
        <v>8</v>
      </c>
      <c r="B18" s="1">
        <v>3</v>
      </c>
      <c r="C18" s="1">
        <v>1</v>
      </c>
      <c r="D18" s="1">
        <v>1</v>
      </c>
      <c r="G18" s="1">
        <v>44</v>
      </c>
      <c r="H18" s="1">
        <v>33</v>
      </c>
      <c r="I18" s="1">
        <v>22</v>
      </c>
      <c r="J18" s="1">
        <v>11</v>
      </c>
      <c r="L18" s="1">
        <f>_xlfn.STDEV.S(L1:L16)</f>
        <v>9.49736805646701</v>
      </c>
      <c r="M18" s="1">
        <f t="shared" ref="M18:O18" si="17">_xlfn.STDEV.S(M1:M16)</f>
        <v>4.01455684561405</v>
      </c>
      <c r="N18" s="1">
        <f t="shared" si="17"/>
        <v>3.06594194335118</v>
      </c>
      <c r="O18" s="1">
        <f t="shared" si="17"/>
        <v>3.94123500102865</v>
      </c>
      <c r="P18" s="1">
        <f t="shared" ref="P18:W18" si="18">_xlfn.STDEV.S(P1:P16)</f>
        <v>0.718795288428261</v>
      </c>
      <c r="Q18" s="1">
        <f t="shared" si="18"/>
        <v>0.727438428093173</v>
      </c>
      <c r="R18" s="1">
        <f t="shared" si="18"/>
        <v>0.447213595499958</v>
      </c>
      <c r="S18" s="1">
        <f t="shared" si="18"/>
        <v>0.5</v>
      </c>
      <c r="T18" s="1">
        <f t="shared" si="18"/>
        <v>0.771902411793961</v>
      </c>
      <c r="U18" s="1">
        <f t="shared" si="18"/>
        <v>0.946484724300046</v>
      </c>
      <c r="V18" s="1">
        <f t="shared" si="18"/>
        <v>0.602079728939615</v>
      </c>
      <c r="W18" s="1">
        <f t="shared" si="18"/>
        <v>0.57373048260195</v>
      </c>
      <c r="X18" s="1">
        <f>AVERAGE(X11:X17)</f>
        <v>7.14285714285714</v>
      </c>
      <c r="Y18" s="1">
        <f t="shared" ref="Y18:AA18" si="19">AVERAGE(Y11:Y17)</f>
        <v>1.85714285714286</v>
      </c>
      <c r="Z18" s="1">
        <f t="shared" si="19"/>
        <v>1.14285714285714</v>
      </c>
      <c r="AA18" s="1">
        <f t="shared" si="19"/>
        <v>0.714285714285714</v>
      </c>
      <c r="AB18" s="1">
        <f t="shared" ref="AB18" si="20">AVERAGE(AB11:AB17)</f>
        <v>6.28571428571429</v>
      </c>
      <c r="AC18" s="1">
        <f t="shared" ref="AC18" si="21">AVERAGE(AC11:AC17)</f>
        <v>2</v>
      </c>
      <c r="AD18" s="1">
        <f t="shared" ref="AD18" si="22">AVERAGE(AD11:AD17)</f>
        <v>0.714285714285714</v>
      </c>
      <c r="AE18" s="1">
        <f t="shared" ref="AE18" si="23">AVERAGE(AE11:AE17)</f>
        <v>0.571428571428571</v>
      </c>
      <c r="AF18" s="5"/>
      <c r="AG18" s="1"/>
      <c r="AH18" s="1"/>
      <c r="AJ18" s="1">
        <v>113</v>
      </c>
      <c r="AK18">
        <f>_xlfn.STDEV.S(AK1:AK16)</f>
        <v>52.5518394857243</v>
      </c>
      <c r="AO18" s="5">
        <v>4.5</v>
      </c>
      <c r="AP18" s="1">
        <v>2</v>
      </c>
      <c r="AQ18" s="1">
        <v>1</v>
      </c>
    </row>
    <row r="19" spans="1:43">
      <c r="A19" s="1">
        <v>7</v>
      </c>
      <c r="B19" s="1">
        <v>2</v>
      </c>
      <c r="C19" s="1">
        <v>1</v>
      </c>
      <c r="D19" s="1">
        <v>1</v>
      </c>
      <c r="G19" s="1">
        <v>67</v>
      </c>
      <c r="H19" s="1">
        <v>39</v>
      </c>
      <c r="I19" s="1">
        <v>18</v>
      </c>
      <c r="J19" s="1">
        <v>10</v>
      </c>
      <c r="L19" s="1"/>
      <c r="M19" s="1"/>
      <c r="N19" s="1"/>
      <c r="O19" s="1"/>
      <c r="R19" s="1"/>
      <c r="T19" s="1"/>
      <c r="X19">
        <f>_xlfn.STDEV.S(X11:X17)</f>
        <v>1.0690449676497</v>
      </c>
      <c r="Y19">
        <f t="shared" ref="Y19:AA19" si="24">_xlfn.STDEV.S(Y11:Y17)</f>
        <v>0.899735410842437</v>
      </c>
      <c r="Z19">
        <f t="shared" si="24"/>
        <v>0.690065559342354</v>
      </c>
      <c r="AA19">
        <f t="shared" si="24"/>
        <v>0.487950036474267</v>
      </c>
      <c r="AB19">
        <f t="shared" ref="AB19:AE19" si="25">_xlfn.STDEV.S(AB11:AB17)</f>
        <v>0.755928946018455</v>
      </c>
      <c r="AC19">
        <f t="shared" si="25"/>
        <v>0.816496580927726</v>
      </c>
      <c r="AD19">
        <f t="shared" si="25"/>
        <v>0.487950036474267</v>
      </c>
      <c r="AE19">
        <f t="shared" si="25"/>
        <v>0.534522483824849</v>
      </c>
      <c r="AF19" s="5"/>
      <c r="AG19" s="1"/>
      <c r="AH19" s="1"/>
      <c r="AJ19" s="1">
        <v>114</v>
      </c>
      <c r="AO19" s="5">
        <v>5</v>
      </c>
      <c r="AP19" s="1">
        <v>2.5</v>
      </c>
      <c r="AQ19" s="1">
        <v>1</v>
      </c>
    </row>
    <row r="20" spans="1:43">
      <c r="A20" s="1">
        <v>6</v>
      </c>
      <c r="B20" s="1">
        <v>1</v>
      </c>
      <c r="C20" s="1">
        <v>0</v>
      </c>
      <c r="D20" s="1">
        <v>0</v>
      </c>
      <c r="G20" s="1">
        <v>48</v>
      </c>
      <c r="H20" s="1">
        <v>33</v>
      </c>
      <c r="I20" s="1">
        <v>18</v>
      </c>
      <c r="J20" s="1">
        <v>6</v>
      </c>
      <c r="L20" s="1"/>
      <c r="M20" s="1"/>
      <c r="N20" s="1"/>
      <c r="O20" s="1"/>
      <c r="R20" s="1"/>
      <c r="T20" s="1"/>
      <c r="AF20" s="5"/>
      <c r="AG20" s="1"/>
      <c r="AH20" s="1"/>
      <c r="AJ20" s="1">
        <v>90</v>
      </c>
      <c r="AO20" s="5">
        <v>3.5</v>
      </c>
      <c r="AP20" s="1">
        <v>1.5</v>
      </c>
      <c r="AQ20" s="1">
        <v>1</v>
      </c>
    </row>
    <row r="21" spans="1:43">
      <c r="A21" s="1">
        <v>7</v>
      </c>
      <c r="B21" s="1">
        <v>1</v>
      </c>
      <c r="C21" s="1">
        <v>0</v>
      </c>
      <c r="D21" s="1">
        <v>0</v>
      </c>
      <c r="G21" s="1">
        <v>40</v>
      </c>
      <c r="H21" s="1">
        <v>31</v>
      </c>
      <c r="I21" s="1">
        <v>17</v>
      </c>
      <c r="J21" s="1">
        <v>8</v>
      </c>
      <c r="L21" s="1"/>
      <c r="M21" s="1"/>
      <c r="N21" s="1"/>
      <c r="O21" s="1"/>
      <c r="R21" s="1"/>
      <c r="T21" s="1"/>
      <c r="AF21" s="5"/>
      <c r="AG21" s="1"/>
      <c r="AH21" s="1"/>
      <c r="AJ21" s="1">
        <v>110</v>
      </c>
      <c r="AO21" s="5">
        <v>2</v>
      </c>
      <c r="AP21" s="1">
        <v>1.5</v>
      </c>
      <c r="AQ21" s="1">
        <v>1</v>
      </c>
    </row>
    <row r="22" spans="1:43">
      <c r="A22" s="1">
        <v>8</v>
      </c>
      <c r="B22" s="1">
        <v>2</v>
      </c>
      <c r="C22" s="1">
        <v>1</v>
      </c>
      <c r="D22" s="1">
        <v>1</v>
      </c>
      <c r="G22" s="1">
        <v>37</v>
      </c>
      <c r="H22" s="1">
        <v>24</v>
      </c>
      <c r="I22" s="1">
        <v>12</v>
      </c>
      <c r="J22" s="1">
        <v>4</v>
      </c>
      <c r="L22" s="1"/>
      <c r="M22" s="1"/>
      <c r="N22" s="1"/>
      <c r="O22" s="1"/>
      <c r="R22" s="1"/>
      <c r="T22" s="1"/>
      <c r="AF22" s="5"/>
      <c r="AG22" s="1"/>
      <c r="AH22" s="1"/>
      <c r="AJ22" s="1">
        <v>124</v>
      </c>
      <c r="AO22" s="5">
        <f>AVERAGE(AO12:AO21)</f>
        <v>3.65</v>
      </c>
      <c r="AP22" s="5">
        <f t="shared" ref="AP22:AQ22" si="26">AVERAGE(AP12:AP21)</f>
        <v>1.65</v>
      </c>
      <c r="AQ22" s="5">
        <f t="shared" si="26"/>
        <v>0.85</v>
      </c>
    </row>
    <row r="23" spans="1:43">
      <c r="A23" s="1">
        <v>6</v>
      </c>
      <c r="B23" s="1">
        <v>1</v>
      </c>
      <c r="C23" s="1">
        <v>1</v>
      </c>
      <c r="D23" s="1">
        <v>1</v>
      </c>
      <c r="G23" s="1">
        <v>51</v>
      </c>
      <c r="H23" s="1">
        <v>42</v>
      </c>
      <c r="I23" s="1">
        <v>28</v>
      </c>
      <c r="J23" s="1">
        <v>12</v>
      </c>
      <c r="L23" s="1"/>
      <c r="M23" s="1"/>
      <c r="N23" s="1"/>
      <c r="O23" s="1"/>
      <c r="R23" s="1"/>
      <c r="T23" s="1"/>
      <c r="AF23" s="5"/>
      <c r="AG23" s="1"/>
      <c r="AH23" s="1"/>
      <c r="AJ23" s="1">
        <v>122</v>
      </c>
      <c r="AO23" s="5">
        <f>_xlfn.STDEV.S(AO12:AO21)</f>
        <v>0.973253421377096</v>
      </c>
      <c r="AP23" s="5">
        <f t="shared" ref="AP23:AQ23" si="27">_xlfn.STDEV.S(AP12:AP21)</f>
        <v>0.579750904364203</v>
      </c>
      <c r="AQ23" s="5">
        <f t="shared" si="27"/>
        <v>0.241522945769824</v>
      </c>
    </row>
    <row r="24" spans="1:43">
      <c r="A24" s="1">
        <v>7</v>
      </c>
      <c r="B24" s="1">
        <v>1</v>
      </c>
      <c r="C24" s="1">
        <v>1</v>
      </c>
      <c r="D24" s="1">
        <v>1</v>
      </c>
      <c r="G24" s="1">
        <v>43</v>
      </c>
      <c r="H24" s="1">
        <v>37</v>
      </c>
      <c r="I24" s="1">
        <v>29</v>
      </c>
      <c r="J24" s="1">
        <v>16</v>
      </c>
      <c r="L24" s="1"/>
      <c r="M24" s="1"/>
      <c r="N24" s="1"/>
      <c r="O24" s="1"/>
      <c r="R24" s="1"/>
      <c r="T24" s="1"/>
      <c r="AF24" s="5"/>
      <c r="AG24" s="1"/>
      <c r="AH24" s="1"/>
      <c r="AJ24" s="1">
        <v>120</v>
      </c>
      <c r="AO24" s="5"/>
      <c r="AP24" s="1"/>
      <c r="AQ24" s="1"/>
    </row>
    <row r="25" spans="1:43">
      <c r="A25" s="1">
        <v>8</v>
      </c>
      <c r="B25" s="1">
        <v>1</v>
      </c>
      <c r="C25" s="1">
        <v>1</v>
      </c>
      <c r="D25" s="1">
        <v>1</v>
      </c>
      <c r="G25" s="1">
        <v>73</v>
      </c>
      <c r="H25" s="1">
        <v>49</v>
      </c>
      <c r="I25" s="1">
        <v>36</v>
      </c>
      <c r="J25" s="1">
        <v>17</v>
      </c>
      <c r="L25" s="1"/>
      <c r="M25" s="1"/>
      <c r="N25" s="1"/>
      <c r="O25" s="1"/>
      <c r="R25" s="1"/>
      <c r="T25" s="1"/>
      <c r="AF25" s="5"/>
      <c r="AG25" s="1"/>
      <c r="AH25" s="1"/>
      <c r="AJ25" s="1">
        <v>115</v>
      </c>
      <c r="AO25" s="5"/>
      <c r="AP25" s="1"/>
      <c r="AQ25" s="1"/>
    </row>
    <row r="26" spans="1:43">
      <c r="A26" s="1">
        <v>7</v>
      </c>
      <c r="B26" s="1">
        <v>4</v>
      </c>
      <c r="C26" s="1">
        <v>2</v>
      </c>
      <c r="D26" s="1">
        <v>1</v>
      </c>
      <c r="G26" s="1">
        <v>50</v>
      </c>
      <c r="H26" s="1">
        <v>26</v>
      </c>
      <c r="I26" s="1">
        <v>24</v>
      </c>
      <c r="J26" s="1">
        <v>17</v>
      </c>
      <c r="L26" s="1"/>
      <c r="M26" s="1"/>
      <c r="N26" s="1"/>
      <c r="O26" s="1"/>
      <c r="R26" s="1"/>
      <c r="T26" s="1"/>
      <c r="AF26" s="5"/>
      <c r="AG26" s="1"/>
      <c r="AH26" s="1"/>
      <c r="AJ26" s="1">
        <v>85</v>
      </c>
      <c r="AO26" s="5"/>
      <c r="AP26" s="1"/>
      <c r="AQ26" s="1"/>
    </row>
    <row r="27" spans="1:43">
      <c r="A27" s="1">
        <v>8</v>
      </c>
      <c r="B27" s="1">
        <v>3</v>
      </c>
      <c r="C27" s="1">
        <v>2</v>
      </c>
      <c r="D27" s="1">
        <v>1</v>
      </c>
      <c r="G27" s="1">
        <v>55</v>
      </c>
      <c r="H27" s="1">
        <v>40</v>
      </c>
      <c r="I27" s="1">
        <v>25</v>
      </c>
      <c r="J27" s="1">
        <v>18</v>
      </c>
      <c r="L27" s="1"/>
      <c r="M27" s="1"/>
      <c r="N27" s="1"/>
      <c r="O27" s="1"/>
      <c r="R27" s="1"/>
      <c r="T27" s="1"/>
      <c r="AF27" s="5"/>
      <c r="AG27" s="1"/>
      <c r="AH27" s="1"/>
      <c r="AJ27" s="1">
        <v>96</v>
      </c>
      <c r="AO27" s="5"/>
      <c r="AP27" s="1"/>
      <c r="AQ27" s="1"/>
    </row>
    <row r="28" spans="1:43">
      <c r="A28" s="1">
        <v>8</v>
      </c>
      <c r="B28" s="1">
        <v>2</v>
      </c>
      <c r="C28" s="1">
        <v>1</v>
      </c>
      <c r="D28" s="1">
        <v>1</v>
      </c>
      <c r="G28" s="1">
        <v>48</v>
      </c>
      <c r="H28" s="1">
        <v>33</v>
      </c>
      <c r="I28" s="1">
        <v>24</v>
      </c>
      <c r="J28" s="1">
        <v>12</v>
      </c>
      <c r="L28" s="1"/>
      <c r="M28" s="1"/>
      <c r="N28" s="1"/>
      <c r="O28" s="1"/>
      <c r="R28" s="1"/>
      <c r="T28" s="1"/>
      <c r="AF28" s="5"/>
      <c r="AG28" s="1"/>
      <c r="AH28" s="1"/>
      <c r="AJ28" s="1">
        <v>92</v>
      </c>
      <c r="AO28" s="5"/>
      <c r="AP28" s="1"/>
      <c r="AQ28" s="1"/>
    </row>
    <row r="29" spans="1:43">
      <c r="A29" s="1">
        <v>7</v>
      </c>
      <c r="B29" s="1">
        <v>1</v>
      </c>
      <c r="C29" s="1">
        <v>1</v>
      </c>
      <c r="D29" s="1">
        <v>1</v>
      </c>
      <c r="G29" s="1">
        <v>59</v>
      </c>
      <c r="H29" s="1">
        <v>45</v>
      </c>
      <c r="I29" s="1">
        <v>21</v>
      </c>
      <c r="J29" s="1">
        <v>12</v>
      </c>
      <c r="L29" s="1"/>
      <c r="M29" s="1"/>
      <c r="N29" s="1"/>
      <c r="O29" s="1"/>
      <c r="R29" s="1"/>
      <c r="T29" s="1"/>
      <c r="AF29" s="5"/>
      <c r="AG29" s="1"/>
      <c r="AH29" s="1"/>
      <c r="AJ29" s="1">
        <v>89</v>
      </c>
      <c r="AO29" s="5"/>
      <c r="AP29" s="1"/>
      <c r="AQ29" s="1"/>
    </row>
    <row r="30" spans="1:43">
      <c r="A30" s="1">
        <v>6</v>
      </c>
      <c r="B30" s="1">
        <v>4</v>
      </c>
      <c r="C30" s="1">
        <v>2</v>
      </c>
      <c r="D30" s="1">
        <v>1</v>
      </c>
      <c r="G30" s="1">
        <v>47</v>
      </c>
      <c r="H30" s="1">
        <v>32</v>
      </c>
      <c r="I30" s="1">
        <v>16</v>
      </c>
      <c r="J30" s="1">
        <v>8</v>
      </c>
      <c r="L30" s="1"/>
      <c r="M30" s="1"/>
      <c r="N30" s="1"/>
      <c r="O30" s="1"/>
      <c r="R30" s="1"/>
      <c r="T30" s="1"/>
      <c r="AF30" s="5"/>
      <c r="AG30" s="1"/>
      <c r="AH30" s="1"/>
      <c r="AJ30" s="1">
        <v>101</v>
      </c>
      <c r="AO30" s="5"/>
      <c r="AP30" s="1"/>
      <c r="AQ30" s="1"/>
    </row>
    <row r="31" spans="1:43">
      <c r="A31" s="1">
        <v>7</v>
      </c>
      <c r="B31" s="1">
        <v>3</v>
      </c>
      <c r="C31" s="1">
        <v>1</v>
      </c>
      <c r="D31" s="1">
        <v>1</v>
      </c>
      <c r="G31" s="1">
        <v>74</v>
      </c>
      <c r="H31" s="1">
        <v>55</v>
      </c>
      <c r="I31" s="1">
        <v>35</v>
      </c>
      <c r="J31" s="1">
        <v>19</v>
      </c>
      <c r="L31" s="1"/>
      <c r="M31" s="1"/>
      <c r="N31" s="1"/>
      <c r="O31" s="1"/>
      <c r="R31" s="1"/>
      <c r="T31" s="1"/>
      <c r="AF31" s="5"/>
      <c r="AG31" s="1"/>
      <c r="AH31" s="1"/>
      <c r="AJ31" s="1">
        <v>110</v>
      </c>
      <c r="AO31" s="5"/>
      <c r="AP31" s="1"/>
      <c r="AQ31" s="1"/>
    </row>
    <row r="32" spans="1:43">
      <c r="A32" s="1">
        <v>6</v>
      </c>
      <c r="B32" s="1">
        <v>1</v>
      </c>
      <c r="C32" s="1">
        <v>1</v>
      </c>
      <c r="D32" s="1">
        <v>1</v>
      </c>
      <c r="G32" s="1">
        <v>58</v>
      </c>
      <c r="H32" s="1">
        <v>26</v>
      </c>
      <c r="I32" s="1">
        <v>18</v>
      </c>
      <c r="J32" s="1">
        <v>8</v>
      </c>
      <c r="L32" s="1"/>
      <c r="M32" s="1"/>
      <c r="N32" s="1"/>
      <c r="O32" s="1"/>
      <c r="R32" s="1"/>
      <c r="T32" s="1"/>
      <c r="AF32" s="5"/>
      <c r="AG32" s="1"/>
      <c r="AH32" s="1"/>
      <c r="AJ32" s="1">
        <v>120</v>
      </c>
      <c r="AO32" s="5"/>
      <c r="AP32" s="1"/>
      <c r="AQ32" s="1"/>
    </row>
    <row r="33" spans="1:43">
      <c r="A33" s="1">
        <v>6</v>
      </c>
      <c r="B33" s="1">
        <v>3</v>
      </c>
      <c r="C33" s="1">
        <v>1</v>
      </c>
      <c r="D33" s="1">
        <v>1</v>
      </c>
      <c r="G33" s="1">
        <v>47</v>
      </c>
      <c r="H33" s="1">
        <v>25</v>
      </c>
      <c r="I33" s="1">
        <v>13</v>
      </c>
      <c r="J33" s="1">
        <v>9</v>
      </c>
      <c r="L33" s="1"/>
      <c r="M33" s="1"/>
      <c r="N33" s="1"/>
      <c r="O33" s="1"/>
      <c r="R33" s="1"/>
      <c r="T33" s="1"/>
      <c r="AF33" s="5"/>
      <c r="AG33" s="1"/>
      <c r="AH33" s="1"/>
      <c r="AJ33" s="1">
        <v>121</v>
      </c>
      <c r="AO33" s="5"/>
      <c r="AP33" s="1"/>
      <c r="AQ33" s="1"/>
    </row>
    <row r="34" spans="1:43">
      <c r="A34" s="1">
        <v>7</v>
      </c>
      <c r="B34" s="1">
        <v>3</v>
      </c>
      <c r="C34" s="1">
        <v>1</v>
      </c>
      <c r="D34" s="1">
        <v>1</v>
      </c>
      <c r="G34" s="1">
        <v>47</v>
      </c>
      <c r="H34" s="1">
        <v>28</v>
      </c>
      <c r="I34" s="1">
        <v>19</v>
      </c>
      <c r="J34" s="1">
        <v>4</v>
      </c>
      <c r="L34" s="1"/>
      <c r="M34" s="1"/>
      <c r="N34" s="1"/>
      <c r="O34" s="1"/>
      <c r="R34" s="1"/>
      <c r="T34" s="1"/>
      <c r="AF34" s="5"/>
      <c r="AG34" s="1"/>
      <c r="AH34" s="1"/>
      <c r="AJ34" s="1">
        <v>128</v>
      </c>
      <c r="AO34" s="5"/>
      <c r="AP34" s="1"/>
      <c r="AQ34" s="1"/>
    </row>
    <row r="35" spans="1:43">
      <c r="A35" s="1">
        <v>8</v>
      </c>
      <c r="B35" s="1">
        <v>4</v>
      </c>
      <c r="C35" s="1">
        <v>2</v>
      </c>
      <c r="D35" s="1">
        <v>2</v>
      </c>
      <c r="G35" s="1">
        <v>52</v>
      </c>
      <c r="H35" s="1">
        <v>28</v>
      </c>
      <c r="I35" s="1">
        <v>18</v>
      </c>
      <c r="J35" s="1">
        <v>10</v>
      </c>
      <c r="L35" s="1"/>
      <c r="M35" s="1"/>
      <c r="N35" s="1"/>
      <c r="O35" s="1"/>
      <c r="R35" s="1"/>
      <c r="T35" s="1"/>
      <c r="AF35" s="5"/>
      <c r="AG35" s="1"/>
      <c r="AH35" s="1"/>
      <c r="AJ35" s="1">
        <v>108</v>
      </c>
      <c r="AO35" s="5"/>
      <c r="AP35" s="1"/>
      <c r="AQ35" s="1"/>
    </row>
    <row r="36" spans="1:43">
      <c r="A36" s="1">
        <v>7</v>
      </c>
      <c r="B36" s="1">
        <v>1</v>
      </c>
      <c r="C36" s="1">
        <v>1</v>
      </c>
      <c r="D36" s="1">
        <v>1</v>
      </c>
      <c r="G36" s="1">
        <v>59</v>
      </c>
      <c r="H36" s="1">
        <v>27</v>
      </c>
      <c r="I36" s="1">
        <v>16</v>
      </c>
      <c r="J36" s="1">
        <v>10</v>
      </c>
      <c r="L36" s="1"/>
      <c r="M36" s="1"/>
      <c r="N36" s="1"/>
      <c r="O36" s="1"/>
      <c r="R36" s="1"/>
      <c r="T36" s="1"/>
      <c r="AF36" s="5"/>
      <c r="AG36" s="1"/>
      <c r="AH36" s="1"/>
      <c r="AJ36" s="1">
        <v>109</v>
      </c>
      <c r="AO36" s="5"/>
      <c r="AP36" s="1"/>
      <c r="AQ36" s="1"/>
    </row>
    <row r="37" spans="1:43">
      <c r="A37" s="1">
        <v>8</v>
      </c>
      <c r="B37" s="1">
        <v>1</v>
      </c>
      <c r="C37" s="1">
        <v>1</v>
      </c>
      <c r="D37" s="1">
        <v>1</v>
      </c>
      <c r="G37" s="1">
        <v>19</v>
      </c>
      <c r="H37" s="1">
        <v>10</v>
      </c>
      <c r="I37" s="1">
        <v>5</v>
      </c>
      <c r="J37" s="1">
        <v>2</v>
      </c>
      <c r="L37" s="1"/>
      <c r="M37" s="1"/>
      <c r="N37" s="1"/>
      <c r="O37" s="1"/>
      <c r="R37" s="1"/>
      <c r="T37" s="1"/>
      <c r="AF37" s="5"/>
      <c r="AG37" s="1"/>
      <c r="AH37" s="1"/>
      <c r="AJ37" s="1">
        <v>109</v>
      </c>
      <c r="AO37" s="5"/>
      <c r="AP37" s="1"/>
      <c r="AQ37" s="1"/>
    </row>
    <row r="38" spans="1:43">
      <c r="A38" s="1">
        <v>7</v>
      </c>
      <c r="B38" s="1">
        <v>2</v>
      </c>
      <c r="C38" s="1">
        <v>2</v>
      </c>
      <c r="D38" s="1">
        <v>1</v>
      </c>
      <c r="G38" s="1">
        <v>57</v>
      </c>
      <c r="H38" s="1">
        <v>23</v>
      </c>
      <c r="I38" s="1">
        <v>17</v>
      </c>
      <c r="J38" s="1">
        <v>9</v>
      </c>
      <c r="L38" s="1"/>
      <c r="M38" s="1"/>
      <c r="N38" s="1"/>
      <c r="O38" s="1"/>
      <c r="R38" s="1"/>
      <c r="T38" s="1"/>
      <c r="AF38" s="5"/>
      <c r="AG38" s="1"/>
      <c r="AH38" s="1"/>
      <c r="AJ38" s="1">
        <v>117</v>
      </c>
      <c r="AO38" s="5"/>
      <c r="AP38" s="1"/>
      <c r="AQ38" s="1"/>
    </row>
    <row r="39" spans="1:43">
      <c r="A39" s="1">
        <v>6</v>
      </c>
      <c r="B39" s="1">
        <v>1</v>
      </c>
      <c r="C39" s="1">
        <v>1</v>
      </c>
      <c r="D39" s="1">
        <v>1</v>
      </c>
      <c r="G39" s="1">
        <v>53</v>
      </c>
      <c r="H39" s="1">
        <v>24</v>
      </c>
      <c r="I39" s="1">
        <v>16</v>
      </c>
      <c r="J39" s="1">
        <v>7</v>
      </c>
      <c r="L39" s="1"/>
      <c r="M39" s="1"/>
      <c r="N39" s="1"/>
      <c r="O39" s="1"/>
      <c r="R39" s="1"/>
      <c r="T39" s="1"/>
      <c r="AF39" s="5"/>
      <c r="AG39" s="1"/>
      <c r="AH39" s="1"/>
      <c r="AJ39" s="1">
        <v>103</v>
      </c>
      <c r="AO39" s="5"/>
      <c r="AP39" s="1"/>
      <c r="AQ39" s="1"/>
    </row>
    <row r="40" spans="1:43">
      <c r="A40" s="1">
        <v>7</v>
      </c>
      <c r="B40" s="1">
        <v>1</v>
      </c>
      <c r="C40" s="1">
        <v>1</v>
      </c>
      <c r="D40" s="1">
        <v>0</v>
      </c>
      <c r="G40" s="1">
        <v>38</v>
      </c>
      <c r="H40" s="1">
        <v>25</v>
      </c>
      <c r="I40" s="1">
        <v>13</v>
      </c>
      <c r="J40" s="1">
        <v>8</v>
      </c>
      <c r="L40" s="1"/>
      <c r="M40" s="1"/>
      <c r="N40" s="1"/>
      <c r="O40" s="1"/>
      <c r="R40" s="1"/>
      <c r="T40" s="1"/>
      <c r="AF40" s="5"/>
      <c r="AG40" s="1"/>
      <c r="AH40" s="1"/>
      <c r="AJ40" s="1">
        <v>115</v>
      </c>
      <c r="AO40" s="5"/>
      <c r="AP40" s="1"/>
      <c r="AQ40" s="1"/>
    </row>
    <row r="41" spans="1:43">
      <c r="A41" s="1">
        <v>8</v>
      </c>
      <c r="B41" s="1">
        <v>2</v>
      </c>
      <c r="C41" s="1">
        <v>1</v>
      </c>
      <c r="D41" s="1">
        <v>1</v>
      </c>
      <c r="G41" s="1">
        <v>19</v>
      </c>
      <c r="H41" s="1">
        <v>10</v>
      </c>
      <c r="I41" s="1">
        <v>6</v>
      </c>
      <c r="J41" s="1">
        <v>2</v>
      </c>
      <c r="L41" s="1"/>
      <c r="M41" s="1"/>
      <c r="N41" s="1"/>
      <c r="O41" s="1"/>
      <c r="R41" s="1"/>
      <c r="T41" s="1"/>
      <c r="AF41" s="5"/>
      <c r="AG41" s="1"/>
      <c r="AH41" s="1"/>
      <c r="AJ41" s="1">
        <v>90</v>
      </c>
      <c r="AO41" s="5"/>
      <c r="AP41" s="1"/>
      <c r="AQ41" s="1"/>
    </row>
    <row r="42" spans="1:43">
      <c r="A42" s="1">
        <v>7</v>
      </c>
      <c r="B42" s="1">
        <v>1</v>
      </c>
      <c r="C42" s="1">
        <v>0</v>
      </c>
      <c r="D42" s="1">
        <v>0</v>
      </c>
      <c r="G42" s="1">
        <v>43</v>
      </c>
      <c r="H42" s="1">
        <v>22</v>
      </c>
      <c r="I42" s="1">
        <v>13</v>
      </c>
      <c r="J42" s="1">
        <v>10</v>
      </c>
      <c r="L42" s="1"/>
      <c r="M42" s="1"/>
      <c r="N42" s="1"/>
      <c r="O42" s="1"/>
      <c r="R42" s="1"/>
      <c r="T42" s="1"/>
      <c r="AF42" s="5"/>
      <c r="AG42" s="1"/>
      <c r="AH42" s="1"/>
      <c r="AJ42" s="1">
        <v>125</v>
      </c>
      <c r="AO42" s="5"/>
      <c r="AP42" s="1"/>
      <c r="AQ42" s="1"/>
    </row>
    <row r="43" spans="1:43">
      <c r="A43" s="1">
        <v>7</v>
      </c>
      <c r="B43" s="1">
        <v>2</v>
      </c>
      <c r="C43" s="1">
        <v>1</v>
      </c>
      <c r="D43" s="1">
        <v>1</v>
      </c>
      <c r="G43" s="1">
        <v>74</v>
      </c>
      <c r="H43" s="1">
        <v>42</v>
      </c>
      <c r="I43" s="1">
        <v>25</v>
      </c>
      <c r="J43" s="1">
        <v>12</v>
      </c>
      <c r="L43" s="1"/>
      <c r="M43" s="1"/>
      <c r="N43" s="1"/>
      <c r="O43" s="1"/>
      <c r="R43" s="1"/>
      <c r="T43" s="1"/>
      <c r="AF43" s="5"/>
      <c r="AG43" s="1"/>
      <c r="AH43" s="1"/>
      <c r="AJ43" s="1">
        <v>133</v>
      </c>
      <c r="AO43" s="5"/>
      <c r="AP43" s="1"/>
      <c r="AQ43" s="1"/>
    </row>
    <row r="44" spans="1:43">
      <c r="A44" s="1">
        <v>6</v>
      </c>
      <c r="B44" s="1">
        <v>1</v>
      </c>
      <c r="C44" s="1">
        <v>0</v>
      </c>
      <c r="D44" s="1">
        <v>0</v>
      </c>
      <c r="G44" s="1">
        <v>55</v>
      </c>
      <c r="H44" s="1">
        <v>32</v>
      </c>
      <c r="I44" s="1">
        <v>9</v>
      </c>
      <c r="J44" s="1">
        <v>4</v>
      </c>
      <c r="L44" s="1"/>
      <c r="M44" s="1"/>
      <c r="N44" s="1"/>
      <c r="O44" s="1"/>
      <c r="R44" s="1"/>
      <c r="T44" s="1"/>
      <c r="AF44" s="5"/>
      <c r="AG44" s="1"/>
      <c r="AH44" s="1"/>
      <c r="AJ44" s="1">
        <v>115</v>
      </c>
      <c r="AO44" s="5"/>
      <c r="AP44" s="1"/>
      <c r="AQ44" s="1"/>
    </row>
    <row r="45" spans="1:43">
      <c r="A45" s="1">
        <v>8</v>
      </c>
      <c r="B45" s="1">
        <v>2</v>
      </c>
      <c r="C45" s="1">
        <v>1</v>
      </c>
      <c r="D45" s="1">
        <v>1</v>
      </c>
      <c r="G45" s="1">
        <v>18</v>
      </c>
      <c r="H45" s="1">
        <v>15</v>
      </c>
      <c r="I45" s="1">
        <v>10</v>
      </c>
      <c r="J45" s="1">
        <v>7</v>
      </c>
      <c r="L45" s="1"/>
      <c r="M45" s="1"/>
      <c r="N45" s="1"/>
      <c r="O45" s="1"/>
      <c r="R45" s="1"/>
      <c r="T45" s="1"/>
      <c r="AF45" s="5"/>
      <c r="AG45" s="1"/>
      <c r="AH45" s="1"/>
      <c r="AJ45" s="1">
        <v>120</v>
      </c>
      <c r="AO45" s="5"/>
      <c r="AP45" s="1"/>
      <c r="AQ45" s="1"/>
    </row>
    <row r="46" spans="1:43">
      <c r="A46" s="1">
        <v>8</v>
      </c>
      <c r="B46" s="1">
        <v>1</v>
      </c>
      <c r="C46" s="1">
        <v>0</v>
      </c>
      <c r="D46" s="1">
        <v>0</v>
      </c>
      <c r="G46" s="1">
        <v>42</v>
      </c>
      <c r="H46" s="1">
        <v>21</v>
      </c>
      <c r="I46" s="1">
        <v>8</v>
      </c>
      <c r="J46" s="1">
        <v>3</v>
      </c>
      <c r="L46" s="1"/>
      <c r="M46" s="1"/>
      <c r="N46" s="1"/>
      <c r="O46" s="1"/>
      <c r="R46" s="1"/>
      <c r="T46" s="1"/>
      <c r="AF46" s="5"/>
      <c r="AG46" s="1"/>
      <c r="AH46" s="1"/>
      <c r="AJ46" s="1">
        <v>112</v>
      </c>
      <c r="AO46" s="5"/>
      <c r="AP46" s="1"/>
      <c r="AQ46" s="1"/>
    </row>
    <row r="47" spans="1:43">
      <c r="A47" s="1">
        <v>8</v>
      </c>
      <c r="B47" s="1">
        <v>2</v>
      </c>
      <c r="C47" s="1">
        <v>0</v>
      </c>
      <c r="D47" s="1">
        <v>0</v>
      </c>
      <c r="G47" s="1">
        <v>62</v>
      </c>
      <c r="H47" s="1">
        <v>34</v>
      </c>
      <c r="I47" s="1">
        <v>21</v>
      </c>
      <c r="J47" s="1">
        <v>17</v>
      </c>
      <c r="L47" s="1"/>
      <c r="M47" s="1"/>
      <c r="N47" s="1"/>
      <c r="O47" s="1"/>
      <c r="R47" s="1"/>
      <c r="T47" s="1"/>
      <c r="AF47" s="5"/>
      <c r="AG47" s="1"/>
      <c r="AH47" s="1"/>
      <c r="AJ47" s="1">
        <v>126</v>
      </c>
      <c r="AO47" s="5"/>
      <c r="AP47" s="1"/>
      <c r="AQ47" s="1"/>
    </row>
    <row r="48" spans="1:43">
      <c r="A48" s="1">
        <v>8</v>
      </c>
      <c r="B48" s="1">
        <v>1</v>
      </c>
      <c r="C48" s="1">
        <v>1</v>
      </c>
      <c r="D48" s="1">
        <v>1</v>
      </c>
      <c r="G48" s="1">
        <v>59</v>
      </c>
      <c r="H48" s="1">
        <v>32</v>
      </c>
      <c r="I48" s="1">
        <v>18</v>
      </c>
      <c r="J48" s="1">
        <v>7</v>
      </c>
      <c r="L48" s="1"/>
      <c r="M48" s="1"/>
      <c r="N48" s="1"/>
      <c r="O48" s="1"/>
      <c r="R48" s="1"/>
      <c r="T48" s="1"/>
      <c r="AF48" s="5"/>
      <c r="AG48" s="1"/>
      <c r="AH48" s="1"/>
      <c r="AJ48" s="1">
        <v>136</v>
      </c>
      <c r="AO48" s="5"/>
      <c r="AP48" s="1"/>
      <c r="AQ48" s="1"/>
    </row>
    <row r="49" spans="1:43">
      <c r="A49" s="1">
        <v>7</v>
      </c>
      <c r="B49" s="1">
        <v>2</v>
      </c>
      <c r="C49" s="1">
        <v>0</v>
      </c>
      <c r="D49" s="1">
        <v>0</v>
      </c>
      <c r="G49" s="1">
        <v>78</v>
      </c>
      <c r="H49" s="1">
        <v>45</v>
      </c>
      <c r="I49" s="1">
        <v>20</v>
      </c>
      <c r="J49" s="1">
        <v>14</v>
      </c>
      <c r="L49" s="1"/>
      <c r="M49" s="1"/>
      <c r="N49" s="1"/>
      <c r="O49" s="1"/>
      <c r="R49" s="1"/>
      <c r="T49" s="1"/>
      <c r="AF49" s="5"/>
      <c r="AG49" s="1"/>
      <c r="AH49" s="1"/>
      <c r="AJ49" s="1">
        <v>133</v>
      </c>
      <c r="AO49" s="5"/>
      <c r="AP49" s="1"/>
      <c r="AQ49" s="1"/>
    </row>
    <row r="50" spans="1:43">
      <c r="A50" s="1">
        <v>7</v>
      </c>
      <c r="B50" s="1">
        <v>2</v>
      </c>
      <c r="C50" s="1">
        <v>0</v>
      </c>
      <c r="D50" s="1">
        <v>0</v>
      </c>
      <c r="G50" s="1">
        <v>40</v>
      </c>
      <c r="H50" s="1">
        <v>26</v>
      </c>
      <c r="I50" s="1">
        <v>19</v>
      </c>
      <c r="J50" s="1">
        <v>9</v>
      </c>
      <c r="L50" s="1"/>
      <c r="M50" s="1"/>
      <c r="N50" s="1"/>
      <c r="O50" s="1"/>
      <c r="R50" s="1"/>
      <c r="T50" s="1"/>
      <c r="AF50" s="5"/>
      <c r="AG50" s="1"/>
      <c r="AH50" s="1"/>
      <c r="AJ50" s="1">
        <v>130</v>
      </c>
      <c r="AO50" s="5"/>
      <c r="AP50" s="1"/>
      <c r="AQ50" s="1"/>
    </row>
    <row r="51" spans="1:43">
      <c r="A51" s="1">
        <v>7</v>
      </c>
      <c r="B51" s="1">
        <v>1</v>
      </c>
      <c r="C51" s="1">
        <v>0</v>
      </c>
      <c r="D51" s="1">
        <v>0</v>
      </c>
      <c r="G51" s="1">
        <v>49</v>
      </c>
      <c r="H51" s="1">
        <v>19</v>
      </c>
      <c r="I51" s="1">
        <v>10</v>
      </c>
      <c r="J51" s="1">
        <v>6</v>
      </c>
      <c r="L51" s="1"/>
      <c r="M51" s="1"/>
      <c r="N51" s="1"/>
      <c r="O51" s="1"/>
      <c r="R51" s="1"/>
      <c r="T51" s="1"/>
      <c r="AF51" s="5"/>
      <c r="AG51" s="1"/>
      <c r="AH51" s="1"/>
      <c r="AJ51" s="1">
        <v>140</v>
      </c>
      <c r="AO51" s="5"/>
      <c r="AP51" s="1"/>
      <c r="AQ51" s="1"/>
    </row>
    <row r="52" spans="1:43">
      <c r="A52" s="1">
        <f>_xlfn.STDEV.S(A1:A51)</f>
        <v>0.890912728720428</v>
      </c>
      <c r="B52" s="1">
        <f t="shared" ref="B52:D52" si="28">_xlfn.STDEV.S(B1:B51)</f>
        <v>1.04862187805579</v>
      </c>
      <c r="C52" s="1">
        <f t="shared" si="28"/>
        <v>0.582758820728828</v>
      </c>
      <c r="D52" s="1">
        <f t="shared" si="28"/>
        <v>0.433860915637312</v>
      </c>
      <c r="G52">
        <f>_xlfn.STDEV.S(G1:G51)</f>
        <v>12.6322028569687</v>
      </c>
      <c r="H52">
        <f t="shared" ref="H52:J52" si="29">_xlfn.STDEV.S(H1:H51)</f>
        <v>10.0005882179941</v>
      </c>
      <c r="I52">
        <f t="shared" si="29"/>
        <v>6.94369512297194</v>
      </c>
      <c r="J52">
        <f t="shared" si="29"/>
        <v>4.47327576597189</v>
      </c>
      <c r="L52" s="1"/>
      <c r="R52" s="1"/>
      <c r="T52" s="1"/>
      <c r="AJ52">
        <f>AVERAGE(AJ1:AJ51)</f>
        <v>110.882352941176</v>
      </c>
      <c r="AO52" s="5"/>
      <c r="AP52" s="1"/>
      <c r="AQ52" s="1"/>
    </row>
    <row r="53" spans="1:36">
      <c r="A53" s="1"/>
      <c r="L53" s="1"/>
      <c r="R53" s="1"/>
      <c r="T53" s="1"/>
      <c r="AJ53">
        <f>_xlfn.STDEV.S(AJ1:AJ51)</f>
        <v>13.7472136214195</v>
      </c>
    </row>
    <row r="54" spans="1:20">
      <c r="A54" s="1"/>
      <c r="L54" s="1"/>
      <c r="R54" s="1"/>
      <c r="T54" s="1"/>
    </row>
    <row r="55" spans="1:20">
      <c r="A55" s="1"/>
      <c r="L55" s="1"/>
      <c r="R55" s="1"/>
      <c r="T55" s="1"/>
    </row>
    <row r="56" spans="1:20">
      <c r="A56" s="1"/>
      <c r="L56" s="1"/>
      <c r="R56" s="1"/>
      <c r="T56" s="1"/>
    </row>
    <row r="57" spans="1:20">
      <c r="A57" s="1"/>
      <c r="L57" s="1"/>
      <c r="R57" s="1"/>
      <c r="T57" s="1"/>
    </row>
    <row r="58" spans="1:20">
      <c r="A58" s="1"/>
      <c r="L58" s="1"/>
      <c r="R58" s="1"/>
      <c r="T58" s="1"/>
    </row>
    <row r="59" spans="1:20">
      <c r="A59" s="1"/>
      <c r="L59" s="1"/>
      <c r="R59" s="1"/>
      <c r="T59" s="1"/>
    </row>
    <row r="60" spans="1:20">
      <c r="A60" s="1"/>
      <c r="L60" s="1"/>
      <c r="R60" s="1"/>
      <c r="T60" s="1"/>
    </row>
    <row r="61" spans="1:20">
      <c r="A61" s="1"/>
      <c r="L61" s="1"/>
      <c r="R61" s="1"/>
      <c r="T61" s="1"/>
    </row>
    <row r="62" spans="1:20">
      <c r="A62" s="1"/>
      <c r="L62" s="1"/>
      <c r="R62" s="1"/>
      <c r="T62" s="1"/>
    </row>
    <row r="63" spans="1:20">
      <c r="A63" s="1"/>
      <c r="L63" s="1"/>
      <c r="R63" s="1"/>
      <c r="T63" s="1"/>
    </row>
    <row r="64" spans="1:20">
      <c r="A64" s="1"/>
      <c r="L64" s="1"/>
      <c r="R64" s="1"/>
      <c r="T64" s="1"/>
    </row>
    <row r="65" spans="1:20">
      <c r="A65" s="1"/>
      <c r="L65" s="1"/>
      <c r="R65" s="1"/>
      <c r="T65" s="1"/>
    </row>
    <row r="66" spans="1:20">
      <c r="A66" s="1"/>
      <c r="L66" s="1"/>
      <c r="R66" s="1"/>
      <c r="T66" s="1"/>
    </row>
    <row r="67" spans="1:20">
      <c r="A67" s="1"/>
      <c r="L67" s="1"/>
      <c r="R67" s="1"/>
      <c r="T67" s="1"/>
    </row>
    <row r="68" spans="1:20">
      <c r="A68" s="1"/>
      <c r="L68" s="1"/>
      <c r="R68" s="1"/>
      <c r="T68" s="1"/>
    </row>
    <row r="69" spans="18:18">
      <c r="R69" s="1"/>
    </row>
    <row r="70" spans="18:18">
      <c r="R70" s="1"/>
    </row>
    <row r="71" spans="18:18">
      <c r="R71" s="1"/>
    </row>
    <row r="72" spans="18:18">
      <c r="R72" s="1"/>
    </row>
    <row r="73" spans="18:18">
      <c r="R73" s="1"/>
    </row>
    <row r="74" spans="18:18">
      <c r="R74" s="1"/>
    </row>
    <row r="75" spans="18:18">
      <c r="R75" s="1"/>
    </row>
    <row r="76" spans="18:18">
      <c r="R76" s="1"/>
    </row>
    <row r="77" spans="18:18">
      <c r="R77" s="1"/>
    </row>
    <row r="78" spans="18:18">
      <c r="R78" s="1"/>
    </row>
    <row r="79" spans="18:18">
      <c r="R79" s="1"/>
    </row>
    <row r="80" spans="18:18">
      <c r="R80" s="1"/>
    </row>
    <row r="81" spans="18:18">
      <c r="R81" s="1"/>
    </row>
    <row r="82" spans="18:18">
      <c r="R82" s="1"/>
    </row>
    <row r="83" spans="18:18">
      <c r="R83" s="1"/>
    </row>
    <row r="84" spans="18:18">
      <c r="R84" s="1"/>
    </row>
    <row r="85" spans="18:18">
      <c r="R85" s="1"/>
    </row>
    <row r="86" spans="18:18">
      <c r="R86" s="1"/>
    </row>
    <row r="87" spans="18:18">
      <c r="R87" s="1"/>
    </row>
    <row r="88" spans="18:18">
      <c r="R88" s="1"/>
    </row>
    <row r="89" spans="18:18">
      <c r="R89" s="1"/>
    </row>
    <row r="90" spans="18:18">
      <c r="R90" s="1"/>
    </row>
    <row r="91" spans="18:18">
      <c r="R91" s="1"/>
    </row>
    <row r="92" spans="18:18">
      <c r="R92" s="1"/>
    </row>
    <row r="93" spans="18:18">
      <c r="R93" s="1"/>
    </row>
    <row r="94" spans="18:18">
      <c r="R94" s="1"/>
    </row>
    <row r="95" spans="18:18">
      <c r="R95" s="1"/>
    </row>
    <row r="96" spans="18:18">
      <c r="R96" s="1"/>
    </row>
    <row r="97" spans="18:18">
      <c r="R97" s="1"/>
    </row>
    <row r="98" spans="18:18">
      <c r="R98" s="1"/>
    </row>
    <row r="99" spans="18:18">
      <c r="R99" s="1"/>
    </row>
    <row r="100" spans="18:18">
      <c r="R100" s="1"/>
    </row>
    <row r="101" spans="18:18">
      <c r="R101" s="1"/>
    </row>
    <row r="102" spans="18:18">
      <c r="R102" s="1"/>
    </row>
    <row r="103" spans="18:18">
      <c r="R103" s="1"/>
    </row>
    <row r="104" spans="18:18">
      <c r="R104" s="1"/>
    </row>
    <row r="105" spans="18:18">
      <c r="R105" s="1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55"/>
  <sheetViews>
    <sheetView workbookViewId="0">
      <selection activeCell="A1" sqref="A1"/>
    </sheetView>
  </sheetViews>
  <sheetFormatPr defaultColWidth="9" defaultRowHeight="14.1"/>
  <cols>
    <col min="1" max="1" width="17.5833333333333" customWidth="1"/>
    <col min="2" max="2" width="15.8333333333333" customWidth="1"/>
    <col min="16" max="16" width="76.9166666666667" customWidth="1"/>
    <col min="18" max="18" width="55.9166666666667" customWidth="1"/>
  </cols>
  <sheetData>
    <row r="1" ht="16.15" spans="1:19">
      <c r="A1" s="1" t="s">
        <v>74</v>
      </c>
      <c r="B1" s="1">
        <v>1</v>
      </c>
      <c r="C1">
        <f>COUNTIFS(B1:B93,"1")</f>
        <v>69</v>
      </c>
      <c r="E1" s="1" t="s">
        <v>76</v>
      </c>
      <c r="F1">
        <f>COUNTIF(E1:E93,"L3/4,L4/5,L5/S1")</f>
        <v>2</v>
      </c>
      <c r="G1" s="1" t="s">
        <v>93</v>
      </c>
      <c r="H1" s="2">
        <f>COUNTIF(G1:G26,"L5/S1")</f>
        <v>26</v>
      </c>
      <c r="I1" s="1">
        <v>80</v>
      </c>
      <c r="J1">
        <f>AVERAGE(I1:I69)</f>
        <v>130.594202898551</v>
      </c>
      <c r="K1" s="1">
        <v>165</v>
      </c>
      <c r="L1">
        <f>AVERAGE(K1:K22)</f>
        <v>170.136363636364</v>
      </c>
      <c r="M1" s="1">
        <v>235</v>
      </c>
      <c r="N1">
        <f>AVERAGE(M1:M2)</f>
        <v>244.5</v>
      </c>
      <c r="O1" s="4" t="s">
        <v>71</v>
      </c>
      <c r="P1" s="1" t="s">
        <v>75</v>
      </c>
      <c r="Q1">
        <f>COUNTIF(P1:P105,"Percutaneous lumbar discectomy+laminectomy+syndesmectomy")</f>
        <v>68</v>
      </c>
      <c r="R1" s="1" t="s">
        <v>75</v>
      </c>
      <c r="S1">
        <f>COUNTIF(R1:R68,"percutaneous lumbar discectomy+laminectomy+syndesmectomy")</f>
        <v>68</v>
      </c>
    </row>
    <row r="2" ht="16.15" spans="1:18">
      <c r="A2" s="1" t="s">
        <v>74</v>
      </c>
      <c r="B2" s="1">
        <v>1</v>
      </c>
      <c r="E2" s="1" t="s">
        <v>76</v>
      </c>
      <c r="G2" s="1" t="s">
        <v>93</v>
      </c>
      <c r="H2" s="3"/>
      <c r="I2" s="1">
        <v>93</v>
      </c>
      <c r="J2">
        <f>_xlfn.STDEV.S(I1:I69)</f>
        <v>53.1486037779588</v>
      </c>
      <c r="K2" s="1">
        <v>155</v>
      </c>
      <c r="L2">
        <f>_xlfn.STDEV.S(K1:K22)</f>
        <v>47.7536290862704</v>
      </c>
      <c r="M2" s="1">
        <v>254</v>
      </c>
      <c r="N2">
        <f>_xlfn.STDEV.S(M1:M2)</f>
        <v>13.4350288425444</v>
      </c>
      <c r="O2" s="4" t="s">
        <v>80</v>
      </c>
      <c r="P2" s="1" t="s">
        <v>75</v>
      </c>
      <c r="Q2">
        <f>COUNTIF(P1:P105,"Percutaneous lumbar discectomy+laminectomy+syndesmectomy+annulus fibrosus suture")</f>
        <v>10</v>
      </c>
      <c r="R2" s="1" t="s">
        <v>75</v>
      </c>
    </row>
    <row r="3" ht="16.15" spans="1:18">
      <c r="A3" s="1" t="s">
        <v>74</v>
      </c>
      <c r="B3" s="1">
        <v>2</v>
      </c>
      <c r="E3" s="1" t="s">
        <v>86</v>
      </c>
      <c r="G3" s="1" t="s">
        <v>93</v>
      </c>
      <c r="H3" s="3"/>
      <c r="I3" s="1">
        <v>95</v>
      </c>
      <c r="K3" s="1">
        <v>112</v>
      </c>
      <c r="O3" s="4" t="s">
        <v>92</v>
      </c>
      <c r="P3" s="1" t="s">
        <v>75</v>
      </c>
      <c r="Q3">
        <f>COUNTIF(P1:P105,"Percutaneous cervical discectomy+laminectomy+syndesmectomy")</f>
        <v>3</v>
      </c>
      <c r="R3" s="1" t="s">
        <v>75</v>
      </c>
    </row>
    <row r="4" ht="16.15" spans="1:18">
      <c r="A4" s="1" t="s">
        <v>74</v>
      </c>
      <c r="B4" s="1">
        <v>1</v>
      </c>
      <c r="E4" s="1" t="s">
        <v>93</v>
      </c>
      <c r="G4" s="1" t="s">
        <v>93</v>
      </c>
      <c r="H4" s="3"/>
      <c r="I4" s="1">
        <v>90</v>
      </c>
      <c r="K4" s="1">
        <v>190</v>
      </c>
      <c r="O4" s="4" t="s">
        <v>96</v>
      </c>
      <c r="P4" s="1" t="s">
        <v>75</v>
      </c>
      <c r="Q4">
        <f>COUNTIF(P1:P105,"laminectomy+syndesmectomy")</f>
        <v>14</v>
      </c>
      <c r="R4" s="1" t="s">
        <v>75</v>
      </c>
    </row>
    <row r="5" ht="16.15" spans="1:18">
      <c r="A5" s="1" t="s">
        <v>74</v>
      </c>
      <c r="B5" s="1">
        <v>1</v>
      </c>
      <c r="E5" s="1" t="s">
        <v>93</v>
      </c>
      <c r="G5" s="1" t="s">
        <v>93</v>
      </c>
      <c r="H5" s="3"/>
      <c r="I5" s="1">
        <v>95</v>
      </c>
      <c r="K5" s="1">
        <v>200</v>
      </c>
      <c r="O5" s="4" t="s">
        <v>96</v>
      </c>
      <c r="P5" s="1" t="s">
        <v>75</v>
      </c>
      <c r="Q5">
        <f>COUNTIF(P1:P105,"UBE-PLIF+discectomy")</f>
        <v>10</v>
      </c>
      <c r="R5" s="1" t="s">
        <v>75</v>
      </c>
    </row>
    <row r="6" ht="16.15" spans="1:18">
      <c r="A6" s="1" t="s">
        <v>101</v>
      </c>
      <c r="B6" s="1">
        <v>2</v>
      </c>
      <c r="E6" s="1" t="s">
        <v>102</v>
      </c>
      <c r="G6" s="1" t="s">
        <v>93</v>
      </c>
      <c r="H6" s="3"/>
      <c r="I6" s="1">
        <v>102</v>
      </c>
      <c r="K6" s="1">
        <v>156</v>
      </c>
      <c r="O6" s="4" t="s">
        <v>97</v>
      </c>
      <c r="P6" s="1" t="s">
        <v>75</v>
      </c>
      <c r="R6" s="1" t="s">
        <v>75</v>
      </c>
    </row>
    <row r="7" ht="16.15" spans="1:18">
      <c r="A7" s="1" t="s">
        <v>74</v>
      </c>
      <c r="B7" s="1">
        <v>1</v>
      </c>
      <c r="E7" s="1" t="s">
        <v>93</v>
      </c>
      <c r="G7" s="1" t="s">
        <v>93</v>
      </c>
      <c r="H7" s="3"/>
      <c r="I7" s="1">
        <v>102</v>
      </c>
      <c r="K7" s="1">
        <v>152</v>
      </c>
      <c r="O7" s="4" t="s">
        <v>111</v>
      </c>
      <c r="P7" s="1" t="s">
        <v>75</v>
      </c>
      <c r="R7" s="1" t="s">
        <v>75</v>
      </c>
    </row>
    <row r="8" ht="16.15" spans="1:18">
      <c r="A8" s="1" t="s">
        <v>74</v>
      </c>
      <c r="B8" s="1">
        <v>1</v>
      </c>
      <c r="E8" s="1" t="s">
        <v>76</v>
      </c>
      <c r="G8" s="1" t="s">
        <v>93</v>
      </c>
      <c r="H8" s="3"/>
      <c r="I8" s="1">
        <v>100</v>
      </c>
      <c r="K8" s="1">
        <v>200</v>
      </c>
      <c r="O8" s="4" t="s">
        <v>115</v>
      </c>
      <c r="P8" s="1" t="s">
        <v>75</v>
      </c>
      <c r="R8" s="1" t="s">
        <v>75</v>
      </c>
    </row>
    <row r="9" ht="16.15" spans="1:18">
      <c r="A9" s="1" t="s">
        <v>74</v>
      </c>
      <c r="B9" s="1">
        <v>1</v>
      </c>
      <c r="E9" s="1" t="s">
        <v>76</v>
      </c>
      <c r="G9" s="1" t="s">
        <v>93</v>
      </c>
      <c r="H9" s="3"/>
      <c r="I9" s="1">
        <v>100</v>
      </c>
      <c r="K9" s="1">
        <v>136</v>
      </c>
      <c r="O9" s="4" t="s">
        <v>111</v>
      </c>
      <c r="P9" s="1" t="s">
        <v>75</v>
      </c>
      <c r="R9" s="1" t="s">
        <v>75</v>
      </c>
    </row>
    <row r="10" spans="1:18">
      <c r="A10" s="1" t="s">
        <v>74</v>
      </c>
      <c r="B10" s="1">
        <v>1</v>
      </c>
      <c r="E10" s="1" t="s">
        <v>76</v>
      </c>
      <c r="G10" s="1" t="s">
        <v>93</v>
      </c>
      <c r="I10" s="1">
        <v>108</v>
      </c>
      <c r="K10" s="1">
        <v>189</v>
      </c>
      <c r="O10" s="4" t="s">
        <v>84</v>
      </c>
      <c r="P10" s="1" t="s">
        <v>75</v>
      </c>
      <c r="R10" s="1" t="s">
        <v>75</v>
      </c>
    </row>
    <row r="11" spans="1:18">
      <c r="A11" s="1" t="s">
        <v>74</v>
      </c>
      <c r="B11" s="1">
        <v>1</v>
      </c>
      <c r="E11" s="1" t="s">
        <v>76</v>
      </c>
      <c r="G11" s="1" t="s">
        <v>93</v>
      </c>
      <c r="I11" s="1">
        <v>105</v>
      </c>
      <c r="K11" s="1">
        <v>160</v>
      </c>
      <c r="O11" s="4" t="s">
        <v>111</v>
      </c>
      <c r="P11" s="1" t="s">
        <v>75</v>
      </c>
      <c r="R11" s="1" t="s">
        <v>75</v>
      </c>
    </row>
    <row r="12" spans="1:18">
      <c r="A12" s="1" t="s">
        <v>74</v>
      </c>
      <c r="B12" s="1">
        <v>2</v>
      </c>
      <c r="E12" s="1" t="s">
        <v>123</v>
      </c>
      <c r="G12" s="1" t="s">
        <v>93</v>
      </c>
      <c r="I12" s="1">
        <v>101</v>
      </c>
      <c r="K12" s="1">
        <v>156</v>
      </c>
      <c r="O12" s="4" t="s">
        <v>147</v>
      </c>
      <c r="P12" s="1" t="s">
        <v>75</v>
      </c>
      <c r="R12" s="1" t="s">
        <v>75</v>
      </c>
    </row>
    <row r="13" spans="1:18">
      <c r="A13" s="1" t="s">
        <v>74</v>
      </c>
      <c r="B13" s="1">
        <v>2</v>
      </c>
      <c r="E13" s="1" t="s">
        <v>102</v>
      </c>
      <c r="G13" s="1" t="s">
        <v>93</v>
      </c>
      <c r="I13" s="1">
        <v>104</v>
      </c>
      <c r="K13" s="1">
        <v>135</v>
      </c>
      <c r="O13" s="4" t="s">
        <v>80</v>
      </c>
      <c r="P13" s="1" t="s">
        <v>129</v>
      </c>
      <c r="R13" s="1" t="s">
        <v>75</v>
      </c>
    </row>
    <row r="14" spans="1:18">
      <c r="A14" s="1" t="s">
        <v>101</v>
      </c>
      <c r="B14" s="1">
        <v>2</v>
      </c>
      <c r="E14" s="1" t="s">
        <v>86</v>
      </c>
      <c r="G14" s="1" t="s">
        <v>93</v>
      </c>
      <c r="I14" s="1">
        <v>119</v>
      </c>
      <c r="K14" s="1">
        <v>125</v>
      </c>
      <c r="O14" s="4" t="s">
        <v>96</v>
      </c>
      <c r="P14" s="1" t="s">
        <v>129</v>
      </c>
      <c r="R14" s="1" t="s">
        <v>75</v>
      </c>
    </row>
    <row r="15" spans="1:18">
      <c r="A15" s="1" t="s">
        <v>101</v>
      </c>
      <c r="B15" s="1">
        <v>1</v>
      </c>
      <c r="E15" s="1" t="s">
        <v>76</v>
      </c>
      <c r="G15" s="1" t="s">
        <v>93</v>
      </c>
      <c r="I15" s="1">
        <v>112</v>
      </c>
      <c r="K15" s="1">
        <v>167</v>
      </c>
      <c r="O15" s="4" t="s">
        <v>96</v>
      </c>
      <c r="P15" s="1" t="s">
        <v>75</v>
      </c>
      <c r="R15" s="1" t="s">
        <v>75</v>
      </c>
    </row>
    <row r="16" spans="1:18">
      <c r="A16" s="1" t="s">
        <v>74</v>
      </c>
      <c r="B16" s="1">
        <v>1</v>
      </c>
      <c r="E16" s="1" t="s">
        <v>144</v>
      </c>
      <c r="G16" s="1" t="s">
        <v>93</v>
      </c>
      <c r="I16" s="1">
        <v>113</v>
      </c>
      <c r="K16" s="1">
        <v>220</v>
      </c>
      <c r="O16" s="4" t="s">
        <v>160</v>
      </c>
      <c r="P16" s="1" t="s">
        <v>75</v>
      </c>
      <c r="R16" s="1" t="s">
        <v>75</v>
      </c>
    </row>
    <row r="17" spans="1:18">
      <c r="A17" s="1" t="s">
        <v>74</v>
      </c>
      <c r="B17" s="1">
        <v>1</v>
      </c>
      <c r="E17" s="1" t="s">
        <v>76</v>
      </c>
      <c r="G17" s="1" t="s">
        <v>93</v>
      </c>
      <c r="I17" s="1">
        <v>114</v>
      </c>
      <c r="K17" s="1">
        <v>135</v>
      </c>
      <c r="O17" s="4" t="s">
        <v>96</v>
      </c>
      <c r="P17" s="1" t="s">
        <v>75</v>
      </c>
      <c r="R17" s="1" t="s">
        <v>75</v>
      </c>
    </row>
    <row r="18" spans="1:18">
      <c r="A18" s="1" t="s">
        <v>74</v>
      </c>
      <c r="B18" s="1">
        <v>1</v>
      </c>
      <c r="E18" s="1" t="s">
        <v>93</v>
      </c>
      <c r="G18" s="1" t="s">
        <v>93</v>
      </c>
      <c r="I18" s="1">
        <v>110</v>
      </c>
      <c r="K18" s="1">
        <v>156</v>
      </c>
      <c r="O18" s="4" t="s">
        <v>111</v>
      </c>
      <c r="P18" s="1" t="s">
        <v>129</v>
      </c>
      <c r="R18" s="1" t="s">
        <v>75</v>
      </c>
    </row>
    <row r="19" spans="1:18">
      <c r="A19" s="1" t="s">
        <v>74</v>
      </c>
      <c r="B19" s="1">
        <v>1</v>
      </c>
      <c r="E19" s="1" t="s">
        <v>93</v>
      </c>
      <c r="G19" s="1" t="s">
        <v>93</v>
      </c>
      <c r="I19" s="1">
        <v>122</v>
      </c>
      <c r="K19" s="1">
        <v>118</v>
      </c>
      <c r="O19" s="4" t="s">
        <v>80</v>
      </c>
      <c r="P19" s="1" t="s">
        <v>154</v>
      </c>
      <c r="R19" s="1" t="s">
        <v>75</v>
      </c>
    </row>
    <row r="20" spans="1:18">
      <c r="A20" s="1" t="s">
        <v>74</v>
      </c>
      <c r="B20" s="1">
        <v>1</v>
      </c>
      <c r="E20" s="1" t="s">
        <v>93</v>
      </c>
      <c r="G20" s="1" t="s">
        <v>93</v>
      </c>
      <c r="I20" s="1">
        <v>167</v>
      </c>
      <c r="K20" s="1">
        <v>153</v>
      </c>
      <c r="O20" s="4" t="s">
        <v>160</v>
      </c>
      <c r="P20" s="1" t="s">
        <v>75</v>
      </c>
      <c r="R20" s="1" t="s">
        <v>75</v>
      </c>
    </row>
    <row r="21" spans="1:18">
      <c r="A21" s="1" t="s">
        <v>74</v>
      </c>
      <c r="B21" s="1">
        <v>1</v>
      </c>
      <c r="E21" s="1" t="s">
        <v>76</v>
      </c>
      <c r="G21" s="1" t="s">
        <v>93</v>
      </c>
      <c r="I21" s="1">
        <v>111</v>
      </c>
      <c r="K21" s="1">
        <v>233</v>
      </c>
      <c r="O21" s="4" t="s">
        <v>160</v>
      </c>
      <c r="P21" s="1" t="s">
        <v>75</v>
      </c>
      <c r="R21" s="1" t="s">
        <v>75</v>
      </c>
    </row>
    <row r="22" spans="1:18">
      <c r="A22" s="1" t="s">
        <v>74</v>
      </c>
      <c r="B22" s="1">
        <v>1</v>
      </c>
      <c r="E22" s="1" t="s">
        <v>93</v>
      </c>
      <c r="G22" s="1" t="s">
        <v>93</v>
      </c>
      <c r="I22" s="1">
        <v>113</v>
      </c>
      <c r="K22" s="1">
        <v>330</v>
      </c>
      <c r="O22" s="4" t="s">
        <v>160</v>
      </c>
      <c r="P22" s="1" t="s">
        <v>75</v>
      </c>
      <c r="R22" s="1" t="s">
        <v>75</v>
      </c>
    </row>
    <row r="23" spans="1:18">
      <c r="A23" s="1" t="s">
        <v>74</v>
      </c>
      <c r="B23" s="1">
        <v>2</v>
      </c>
      <c r="E23" s="1" t="s">
        <v>102</v>
      </c>
      <c r="G23" s="1" t="s">
        <v>93</v>
      </c>
      <c r="I23" s="1">
        <v>114</v>
      </c>
      <c r="O23" s="4" t="s">
        <v>72</v>
      </c>
      <c r="P23" s="1" t="s">
        <v>75</v>
      </c>
      <c r="R23" s="1" t="s">
        <v>75</v>
      </c>
    </row>
    <row r="24" spans="1:18">
      <c r="A24" s="1" t="s">
        <v>74</v>
      </c>
      <c r="B24" s="1">
        <v>2</v>
      </c>
      <c r="E24" s="1" t="s">
        <v>170</v>
      </c>
      <c r="G24" s="1" t="s">
        <v>93</v>
      </c>
      <c r="I24" s="1">
        <v>90</v>
      </c>
      <c r="O24" s="4" t="s">
        <v>92</v>
      </c>
      <c r="P24" s="1" t="s">
        <v>75</v>
      </c>
      <c r="R24" s="1" t="s">
        <v>75</v>
      </c>
    </row>
    <row r="25" spans="1:18">
      <c r="A25" s="1" t="s">
        <v>74</v>
      </c>
      <c r="B25" s="1">
        <v>1</v>
      </c>
      <c r="E25" s="1" t="s">
        <v>76</v>
      </c>
      <c r="G25" s="1" t="s">
        <v>93</v>
      </c>
      <c r="I25" s="1">
        <v>110</v>
      </c>
      <c r="O25" s="4" t="s">
        <v>80</v>
      </c>
      <c r="P25" s="1" t="s">
        <v>75</v>
      </c>
      <c r="R25" s="1" t="s">
        <v>75</v>
      </c>
    </row>
    <row r="26" spans="1:18">
      <c r="A26" s="1" t="s">
        <v>74</v>
      </c>
      <c r="B26" s="1">
        <v>1</v>
      </c>
      <c r="E26" s="1" t="s">
        <v>76</v>
      </c>
      <c r="G26" s="1" t="s">
        <v>93</v>
      </c>
      <c r="I26" s="1">
        <v>124</v>
      </c>
      <c r="O26" s="4" t="s">
        <v>111</v>
      </c>
      <c r="P26" s="1" t="s">
        <v>75</v>
      </c>
      <c r="R26" s="1" t="s">
        <v>75</v>
      </c>
    </row>
    <row r="27" spans="1:18">
      <c r="A27" s="1" t="s">
        <v>101</v>
      </c>
      <c r="B27" s="1">
        <v>3</v>
      </c>
      <c r="E27" s="1" t="s">
        <v>182</v>
      </c>
      <c r="I27" s="1">
        <v>260</v>
      </c>
      <c r="O27" s="4" t="s">
        <v>80</v>
      </c>
      <c r="P27" s="1" t="s">
        <v>75</v>
      </c>
      <c r="R27" s="1" t="s">
        <v>75</v>
      </c>
    </row>
    <row r="28" spans="1:18">
      <c r="A28" s="1" t="s">
        <v>101</v>
      </c>
      <c r="B28" s="1">
        <v>2</v>
      </c>
      <c r="E28" s="1" t="s">
        <v>86</v>
      </c>
      <c r="I28" s="1">
        <v>120</v>
      </c>
      <c r="O28" s="4" t="s">
        <v>84</v>
      </c>
      <c r="P28" s="1" t="s">
        <v>129</v>
      </c>
      <c r="R28" s="1" t="s">
        <v>75</v>
      </c>
    </row>
    <row r="29" spans="1:18">
      <c r="A29" s="1" t="s">
        <v>101</v>
      </c>
      <c r="B29" s="1">
        <v>1</v>
      </c>
      <c r="E29" s="1" t="s">
        <v>93</v>
      </c>
      <c r="I29" s="1">
        <v>165</v>
      </c>
      <c r="O29" s="4" t="s">
        <v>100</v>
      </c>
      <c r="P29" s="1" t="s">
        <v>129</v>
      </c>
      <c r="R29" s="1" t="s">
        <v>75</v>
      </c>
    </row>
    <row r="30" spans="1:18">
      <c r="A30" s="1" t="s">
        <v>74</v>
      </c>
      <c r="B30" s="1">
        <v>1</v>
      </c>
      <c r="E30" s="1" t="s">
        <v>93</v>
      </c>
      <c r="I30" s="1">
        <v>85</v>
      </c>
      <c r="O30" s="4" t="s">
        <v>71</v>
      </c>
      <c r="P30" s="1" t="s">
        <v>129</v>
      </c>
      <c r="R30" s="1" t="s">
        <v>75</v>
      </c>
    </row>
    <row r="31" spans="1:18">
      <c r="A31" s="1" t="s">
        <v>74</v>
      </c>
      <c r="B31" s="1">
        <v>1</v>
      </c>
      <c r="E31" s="1" t="s">
        <v>76</v>
      </c>
      <c r="I31" s="1">
        <v>96</v>
      </c>
      <c r="O31" s="4" t="s">
        <v>80</v>
      </c>
      <c r="P31" s="1" t="s">
        <v>75</v>
      </c>
      <c r="R31" s="1" t="s">
        <v>75</v>
      </c>
    </row>
    <row r="32" spans="1:18">
      <c r="A32" s="1" t="s">
        <v>74</v>
      </c>
      <c r="B32" s="1">
        <v>2</v>
      </c>
      <c r="E32" s="1" t="s">
        <v>86</v>
      </c>
      <c r="I32" s="1">
        <v>92</v>
      </c>
      <c r="O32" s="4" t="s">
        <v>96</v>
      </c>
      <c r="P32" s="1" t="s">
        <v>75</v>
      </c>
      <c r="R32" s="1" t="s">
        <v>75</v>
      </c>
    </row>
    <row r="33" spans="1:18">
      <c r="A33" s="1" t="s">
        <v>74</v>
      </c>
      <c r="B33" s="1">
        <v>1</v>
      </c>
      <c r="E33" s="1" t="s">
        <v>76</v>
      </c>
      <c r="I33" s="1">
        <v>89</v>
      </c>
      <c r="O33" s="4" t="s">
        <v>160</v>
      </c>
      <c r="P33" s="1" t="s">
        <v>75</v>
      </c>
      <c r="R33" s="1" t="s">
        <v>75</v>
      </c>
    </row>
    <row r="34" spans="1:18">
      <c r="A34" s="1" t="s">
        <v>74</v>
      </c>
      <c r="B34" s="1">
        <v>1</v>
      </c>
      <c r="E34" s="1" t="s">
        <v>93</v>
      </c>
      <c r="I34" s="1">
        <v>110</v>
      </c>
      <c r="O34" s="4" t="s">
        <v>147</v>
      </c>
      <c r="P34" s="1" t="s">
        <v>75</v>
      </c>
      <c r="R34" s="1" t="s">
        <v>75</v>
      </c>
    </row>
    <row r="35" spans="1:18">
      <c r="A35" s="1" t="s">
        <v>74</v>
      </c>
      <c r="B35" s="1">
        <v>1</v>
      </c>
      <c r="E35" s="1" t="s">
        <v>93</v>
      </c>
      <c r="I35" s="1">
        <v>101</v>
      </c>
      <c r="O35" s="4" t="s">
        <v>264</v>
      </c>
      <c r="P35" s="1" t="s">
        <v>215</v>
      </c>
      <c r="R35" s="1" t="s">
        <v>75</v>
      </c>
    </row>
    <row r="36" spans="1:18">
      <c r="A36" s="1" t="s">
        <v>74</v>
      </c>
      <c r="B36" s="1">
        <v>1</v>
      </c>
      <c r="E36" s="1" t="s">
        <v>76</v>
      </c>
      <c r="I36" s="1">
        <v>113</v>
      </c>
      <c r="O36" s="4" t="s">
        <v>273</v>
      </c>
      <c r="P36" s="1" t="s">
        <v>75</v>
      </c>
      <c r="R36" s="1" t="s">
        <v>75</v>
      </c>
    </row>
    <row r="37" spans="1:18">
      <c r="A37" s="1" t="s">
        <v>74</v>
      </c>
      <c r="B37" s="1">
        <v>2</v>
      </c>
      <c r="E37" s="1" t="s">
        <v>102</v>
      </c>
      <c r="I37" s="1">
        <v>112</v>
      </c>
      <c r="O37" s="4" t="s">
        <v>147</v>
      </c>
      <c r="P37" s="1" t="s">
        <v>75</v>
      </c>
      <c r="R37" s="1" t="s">
        <v>75</v>
      </c>
    </row>
    <row r="38" spans="1:18">
      <c r="A38" s="1" t="s">
        <v>74</v>
      </c>
      <c r="B38" s="1">
        <v>1</v>
      </c>
      <c r="E38" s="1" t="s">
        <v>76</v>
      </c>
      <c r="I38" s="1">
        <v>102</v>
      </c>
      <c r="O38" s="4" t="s">
        <v>80</v>
      </c>
      <c r="P38" s="1" t="s">
        <v>75</v>
      </c>
      <c r="R38" s="1" t="s">
        <v>75</v>
      </c>
    </row>
    <row r="39" spans="1:18">
      <c r="A39" s="1" t="s">
        <v>74</v>
      </c>
      <c r="B39" s="1">
        <v>1</v>
      </c>
      <c r="E39" s="1" t="s">
        <v>93</v>
      </c>
      <c r="I39" s="1">
        <v>110</v>
      </c>
      <c r="O39" s="4" t="s">
        <v>84</v>
      </c>
      <c r="P39" s="1" t="s">
        <v>75</v>
      </c>
      <c r="R39" s="1" t="s">
        <v>75</v>
      </c>
    </row>
    <row r="40" spans="1:18">
      <c r="A40" s="1" t="s">
        <v>101</v>
      </c>
      <c r="B40" s="1">
        <v>1</v>
      </c>
      <c r="E40" s="1" t="s">
        <v>93</v>
      </c>
      <c r="I40" s="1">
        <v>120</v>
      </c>
      <c r="O40" s="4" t="s">
        <v>96</v>
      </c>
      <c r="P40" s="1" t="s">
        <v>75</v>
      </c>
      <c r="R40" s="1" t="s">
        <v>75</v>
      </c>
    </row>
    <row r="41" spans="1:18">
      <c r="A41" s="1" t="s">
        <v>74</v>
      </c>
      <c r="B41" s="1">
        <v>1</v>
      </c>
      <c r="E41" s="1" t="s">
        <v>76</v>
      </c>
      <c r="I41" s="1">
        <v>121</v>
      </c>
      <c r="O41" s="4" t="s">
        <v>111</v>
      </c>
      <c r="P41" s="1" t="s">
        <v>75</v>
      </c>
      <c r="R41" s="1" t="s">
        <v>75</v>
      </c>
    </row>
    <row r="42" spans="1:18">
      <c r="A42" s="1" t="s">
        <v>101</v>
      </c>
      <c r="B42" s="1">
        <v>1</v>
      </c>
      <c r="E42" s="1" t="s">
        <v>76</v>
      </c>
      <c r="I42" s="1">
        <v>102</v>
      </c>
      <c r="O42" s="4" t="s">
        <v>72</v>
      </c>
      <c r="P42" s="1" t="s">
        <v>75</v>
      </c>
      <c r="R42" s="1" t="s">
        <v>75</v>
      </c>
    </row>
    <row r="43" spans="1:18">
      <c r="A43" s="1" t="s">
        <v>101</v>
      </c>
      <c r="B43" s="1">
        <v>1</v>
      </c>
      <c r="E43" s="1" t="s">
        <v>76</v>
      </c>
      <c r="I43" s="1">
        <v>128</v>
      </c>
      <c r="O43" s="4" t="s">
        <v>92</v>
      </c>
      <c r="P43" s="1" t="s">
        <v>75</v>
      </c>
      <c r="R43" s="1" t="s">
        <v>75</v>
      </c>
    </row>
    <row r="44" spans="1:18">
      <c r="A44" s="1" t="s">
        <v>74</v>
      </c>
      <c r="B44" s="1">
        <v>1</v>
      </c>
      <c r="E44" s="1" t="s">
        <v>76</v>
      </c>
      <c r="I44" s="1">
        <v>100</v>
      </c>
      <c r="O44" s="4" t="s">
        <v>160</v>
      </c>
      <c r="P44" s="1" t="s">
        <v>75</v>
      </c>
      <c r="R44" s="1" t="s">
        <v>75</v>
      </c>
    </row>
    <row r="45" spans="1:18">
      <c r="A45" s="1" t="s">
        <v>74</v>
      </c>
      <c r="B45" s="1">
        <v>1</v>
      </c>
      <c r="E45" s="1" t="s">
        <v>76</v>
      </c>
      <c r="I45" s="1">
        <v>108</v>
      </c>
      <c r="O45" s="4" t="s">
        <v>160</v>
      </c>
      <c r="P45" s="1" t="s">
        <v>75</v>
      </c>
      <c r="R45" s="1" t="s">
        <v>75</v>
      </c>
    </row>
    <row r="46" spans="1:18">
      <c r="A46" s="1" t="s">
        <v>74</v>
      </c>
      <c r="B46" s="1">
        <v>2</v>
      </c>
      <c r="E46" s="1" t="s">
        <v>102</v>
      </c>
      <c r="I46" s="1">
        <v>109</v>
      </c>
      <c r="O46" s="4" t="s">
        <v>84</v>
      </c>
      <c r="P46" s="1" t="s">
        <v>154</v>
      </c>
      <c r="R46" s="1" t="s">
        <v>75</v>
      </c>
    </row>
    <row r="47" spans="1:18">
      <c r="A47" s="1" t="s">
        <v>74</v>
      </c>
      <c r="B47" s="1">
        <v>2</v>
      </c>
      <c r="E47" s="1" t="s">
        <v>102</v>
      </c>
      <c r="I47" s="1">
        <v>109</v>
      </c>
      <c r="O47" s="4" t="s">
        <v>97</v>
      </c>
      <c r="P47" s="1" t="s">
        <v>75</v>
      </c>
      <c r="R47" s="1" t="s">
        <v>75</v>
      </c>
    </row>
    <row r="48" spans="1:18">
      <c r="A48" s="1" t="s">
        <v>74</v>
      </c>
      <c r="B48" s="1">
        <v>2</v>
      </c>
      <c r="E48" s="1" t="s">
        <v>86</v>
      </c>
      <c r="I48" s="1">
        <v>115</v>
      </c>
      <c r="O48" s="4" t="s">
        <v>72</v>
      </c>
      <c r="P48" s="1" t="s">
        <v>75</v>
      </c>
      <c r="R48" s="1" t="s">
        <v>75</v>
      </c>
    </row>
    <row r="49" spans="1:18">
      <c r="A49" s="1" t="s">
        <v>74</v>
      </c>
      <c r="B49" s="1">
        <v>1</v>
      </c>
      <c r="E49" s="1" t="s">
        <v>93</v>
      </c>
      <c r="I49" s="1">
        <v>115</v>
      </c>
      <c r="O49" s="4" t="s">
        <v>111</v>
      </c>
      <c r="P49" s="1" t="s">
        <v>129</v>
      </c>
      <c r="R49" s="1" t="s">
        <v>75</v>
      </c>
    </row>
    <row r="50" spans="1:18">
      <c r="A50" s="1" t="s">
        <v>101</v>
      </c>
      <c r="B50" s="1">
        <v>2</v>
      </c>
      <c r="E50" s="1" t="s">
        <v>86</v>
      </c>
      <c r="I50" s="1">
        <v>166</v>
      </c>
      <c r="O50" s="4" t="s">
        <v>354</v>
      </c>
      <c r="P50" s="1" t="s">
        <v>75</v>
      </c>
      <c r="R50" s="1" t="s">
        <v>75</v>
      </c>
    </row>
    <row r="51" spans="1:18">
      <c r="A51" s="1" t="s">
        <v>101</v>
      </c>
      <c r="B51" s="1">
        <v>1</v>
      </c>
      <c r="E51" s="1" t="s">
        <v>93</v>
      </c>
      <c r="I51" s="1">
        <v>109</v>
      </c>
      <c r="O51" s="4" t="s">
        <v>160</v>
      </c>
      <c r="P51" s="1" t="s">
        <v>75</v>
      </c>
      <c r="R51" s="1" t="s">
        <v>75</v>
      </c>
    </row>
    <row r="52" spans="1:18">
      <c r="A52" s="1" t="s">
        <v>101</v>
      </c>
      <c r="B52" s="1">
        <v>1</v>
      </c>
      <c r="E52" s="1" t="s">
        <v>76</v>
      </c>
      <c r="I52" s="1">
        <v>121</v>
      </c>
      <c r="O52" s="4" t="s">
        <v>71</v>
      </c>
      <c r="P52" s="1" t="s">
        <v>154</v>
      </c>
      <c r="R52" s="1" t="s">
        <v>75</v>
      </c>
    </row>
    <row r="53" spans="1:18">
      <c r="A53" s="1" t="s">
        <v>74</v>
      </c>
      <c r="B53" s="1">
        <v>2</v>
      </c>
      <c r="E53" s="1" t="s">
        <v>86</v>
      </c>
      <c r="I53" s="1">
        <v>156</v>
      </c>
      <c r="O53" s="4" t="s">
        <v>96</v>
      </c>
      <c r="P53" s="1" t="s">
        <v>129</v>
      </c>
      <c r="R53" s="1" t="s">
        <v>75</v>
      </c>
    </row>
    <row r="54" spans="1:18">
      <c r="A54" s="1" t="s">
        <v>74</v>
      </c>
      <c r="B54" s="1">
        <v>1</v>
      </c>
      <c r="E54" s="1" t="s">
        <v>76</v>
      </c>
      <c r="I54" s="1">
        <v>343</v>
      </c>
      <c r="O54" s="4" t="s">
        <v>72</v>
      </c>
      <c r="P54" s="1" t="s">
        <v>75</v>
      </c>
      <c r="R54" s="1" t="s">
        <v>75</v>
      </c>
    </row>
    <row r="55" spans="1:18">
      <c r="A55" s="1" t="s">
        <v>74</v>
      </c>
      <c r="B55" s="1">
        <v>1</v>
      </c>
      <c r="E55" s="1" t="s">
        <v>93</v>
      </c>
      <c r="I55" s="1">
        <v>143</v>
      </c>
      <c r="O55" s="4" t="s">
        <v>376</v>
      </c>
      <c r="P55" s="1" t="s">
        <v>129</v>
      </c>
      <c r="R55" s="1" t="s">
        <v>75</v>
      </c>
    </row>
    <row r="56" spans="1:18">
      <c r="A56" s="1" t="s">
        <v>74</v>
      </c>
      <c r="B56" s="1">
        <v>1</v>
      </c>
      <c r="E56" s="1" t="s">
        <v>76</v>
      </c>
      <c r="I56" s="1">
        <v>115</v>
      </c>
      <c r="O56" s="4" t="s">
        <v>111</v>
      </c>
      <c r="P56" s="1" t="s">
        <v>75</v>
      </c>
      <c r="R56" s="1" t="s">
        <v>75</v>
      </c>
    </row>
    <row r="57" spans="1:18">
      <c r="A57" s="1" t="s">
        <v>74</v>
      </c>
      <c r="B57" s="1">
        <v>2</v>
      </c>
      <c r="E57" s="1" t="s">
        <v>86</v>
      </c>
      <c r="I57" s="1">
        <v>90</v>
      </c>
      <c r="O57" s="4" t="s">
        <v>96</v>
      </c>
      <c r="P57" s="1" t="s">
        <v>289</v>
      </c>
      <c r="R57" s="1" t="s">
        <v>75</v>
      </c>
    </row>
    <row r="58" spans="1:18">
      <c r="A58" s="1" t="s">
        <v>101</v>
      </c>
      <c r="B58" s="1">
        <v>1</v>
      </c>
      <c r="E58" s="1" t="s">
        <v>93</v>
      </c>
      <c r="I58" s="1">
        <v>167</v>
      </c>
      <c r="O58" s="4" t="s">
        <v>84</v>
      </c>
      <c r="P58" s="1" t="s">
        <v>75</v>
      </c>
      <c r="R58" s="1" t="s">
        <v>75</v>
      </c>
    </row>
    <row r="59" spans="1:18">
      <c r="A59" s="1" t="s">
        <v>74</v>
      </c>
      <c r="B59" s="1">
        <v>2</v>
      </c>
      <c r="E59" s="1" t="s">
        <v>102</v>
      </c>
      <c r="I59" s="1">
        <v>180</v>
      </c>
      <c r="O59" s="4" t="s">
        <v>85</v>
      </c>
      <c r="P59" s="1" t="s">
        <v>75</v>
      </c>
      <c r="R59" s="1" t="s">
        <v>75</v>
      </c>
    </row>
    <row r="60" spans="1:18">
      <c r="A60" s="1" t="s">
        <v>74</v>
      </c>
      <c r="B60" s="1">
        <v>3</v>
      </c>
      <c r="E60" s="1" t="s">
        <v>182</v>
      </c>
      <c r="I60" s="1">
        <v>145</v>
      </c>
      <c r="O60" s="4" t="s">
        <v>399</v>
      </c>
      <c r="P60" s="1" t="s">
        <v>75</v>
      </c>
      <c r="R60" s="1" t="s">
        <v>75</v>
      </c>
    </row>
    <row r="61" spans="1:18">
      <c r="A61" s="1" t="s">
        <v>74</v>
      </c>
      <c r="B61" s="1">
        <v>1</v>
      </c>
      <c r="E61" s="1" t="s">
        <v>76</v>
      </c>
      <c r="I61" s="1">
        <v>115</v>
      </c>
      <c r="O61" s="4" t="s">
        <v>72</v>
      </c>
      <c r="P61" s="1" t="s">
        <v>75</v>
      </c>
      <c r="R61" s="1" t="s">
        <v>75</v>
      </c>
    </row>
    <row r="62" spans="1:18">
      <c r="A62" s="1" t="s">
        <v>74</v>
      </c>
      <c r="B62" s="1">
        <v>2</v>
      </c>
      <c r="E62" s="1" t="s">
        <v>86</v>
      </c>
      <c r="I62" s="1">
        <v>120</v>
      </c>
      <c r="O62" s="4" t="s">
        <v>147</v>
      </c>
      <c r="P62" s="1" t="s">
        <v>129</v>
      </c>
      <c r="R62" s="1" t="s">
        <v>75</v>
      </c>
    </row>
    <row r="63" spans="1:18">
      <c r="A63" s="1" t="s">
        <v>74</v>
      </c>
      <c r="B63" s="1">
        <v>1</v>
      </c>
      <c r="E63" s="1" t="s">
        <v>93</v>
      </c>
      <c r="I63" s="1">
        <v>236</v>
      </c>
      <c r="O63" s="4" t="s">
        <v>97</v>
      </c>
      <c r="P63" s="1" t="s">
        <v>154</v>
      </c>
      <c r="R63" s="1" t="s">
        <v>75</v>
      </c>
    </row>
    <row r="64" spans="1:18">
      <c r="A64" s="1" t="s">
        <v>74</v>
      </c>
      <c r="B64" s="1">
        <v>1</v>
      </c>
      <c r="E64" s="1" t="s">
        <v>76</v>
      </c>
      <c r="I64" s="1">
        <v>270</v>
      </c>
      <c r="O64" s="4" t="s">
        <v>421</v>
      </c>
      <c r="P64" s="1" t="s">
        <v>75</v>
      </c>
      <c r="R64" s="1" t="s">
        <v>75</v>
      </c>
    </row>
    <row r="65" spans="1:18">
      <c r="A65" s="1" t="s">
        <v>74</v>
      </c>
      <c r="B65" s="1">
        <v>2</v>
      </c>
      <c r="E65" s="1" t="s">
        <v>102</v>
      </c>
      <c r="I65" s="1">
        <v>176</v>
      </c>
      <c r="O65" s="4" t="s">
        <v>428</v>
      </c>
      <c r="P65" s="1" t="s">
        <v>75</v>
      </c>
      <c r="R65" s="1" t="s">
        <v>75</v>
      </c>
    </row>
    <row r="66" spans="1:18">
      <c r="A66" s="1" t="s">
        <v>74</v>
      </c>
      <c r="B66" s="1">
        <v>1</v>
      </c>
      <c r="E66" s="1" t="s">
        <v>93</v>
      </c>
      <c r="I66" s="1">
        <v>123</v>
      </c>
      <c r="O66" s="4" t="s">
        <v>273</v>
      </c>
      <c r="P66" s="1" t="s">
        <v>154</v>
      </c>
      <c r="R66" s="1" t="s">
        <v>75</v>
      </c>
    </row>
    <row r="67" spans="1:18">
      <c r="A67" s="1" t="s">
        <v>74</v>
      </c>
      <c r="B67" s="1">
        <v>1</v>
      </c>
      <c r="E67" s="1" t="s">
        <v>93</v>
      </c>
      <c r="I67" s="1">
        <v>180</v>
      </c>
      <c r="O67" s="4" t="s">
        <v>111</v>
      </c>
      <c r="P67" s="1" t="s">
        <v>215</v>
      </c>
      <c r="R67" s="1" t="s">
        <v>75</v>
      </c>
    </row>
    <row r="68" spans="1:18">
      <c r="A68" s="1" t="s">
        <v>74</v>
      </c>
      <c r="B68" s="1">
        <v>2</v>
      </c>
      <c r="E68" s="1" t="s">
        <v>102</v>
      </c>
      <c r="I68" s="1">
        <v>280</v>
      </c>
      <c r="O68" s="4" t="s">
        <v>449</v>
      </c>
      <c r="P68" s="1" t="s">
        <v>129</v>
      </c>
      <c r="R68" s="1" t="s">
        <v>75</v>
      </c>
    </row>
    <row r="69" spans="1:16">
      <c r="A69" s="1" t="s">
        <v>74</v>
      </c>
      <c r="B69" s="1">
        <v>1</v>
      </c>
      <c r="E69" s="1" t="s">
        <v>76</v>
      </c>
      <c r="I69" s="1">
        <v>300</v>
      </c>
      <c r="O69" s="4" t="s">
        <v>97</v>
      </c>
      <c r="P69" s="1" t="s">
        <v>75</v>
      </c>
    </row>
    <row r="70" spans="1:16">
      <c r="A70" s="1" t="s">
        <v>74</v>
      </c>
      <c r="B70" s="1">
        <v>1</v>
      </c>
      <c r="E70" s="1" t="s">
        <v>76</v>
      </c>
      <c r="P70" s="1" t="s">
        <v>75</v>
      </c>
    </row>
    <row r="71" spans="1:16">
      <c r="A71" s="1" t="s">
        <v>74</v>
      </c>
      <c r="B71" s="1">
        <v>1</v>
      </c>
      <c r="E71" s="1" t="s">
        <v>350</v>
      </c>
      <c r="P71" s="1" t="s">
        <v>129</v>
      </c>
    </row>
    <row r="72" spans="1:16">
      <c r="A72" s="1" t="s">
        <v>74</v>
      </c>
      <c r="B72" s="1">
        <v>1</v>
      </c>
      <c r="E72" s="1" t="s">
        <v>76</v>
      </c>
      <c r="P72" s="1" t="s">
        <v>154</v>
      </c>
    </row>
    <row r="73" spans="1:16">
      <c r="A73" s="1" t="s">
        <v>74</v>
      </c>
      <c r="B73" s="1">
        <v>1</v>
      </c>
      <c r="E73" s="1" t="s">
        <v>76</v>
      </c>
      <c r="P73" s="1" t="s">
        <v>154</v>
      </c>
    </row>
    <row r="74" spans="1:16">
      <c r="A74" s="1" t="s">
        <v>74</v>
      </c>
      <c r="B74" s="1">
        <v>1</v>
      </c>
      <c r="E74" s="1" t="s">
        <v>359</v>
      </c>
      <c r="P74" s="1" t="s">
        <v>129</v>
      </c>
    </row>
    <row r="75" spans="1:16">
      <c r="A75" s="1" t="s">
        <v>74</v>
      </c>
      <c r="B75" s="1">
        <v>1</v>
      </c>
      <c r="E75" s="1" t="s">
        <v>76</v>
      </c>
      <c r="P75" s="1" t="s">
        <v>154</v>
      </c>
    </row>
    <row r="76" spans="1:16">
      <c r="A76" s="1" t="s">
        <v>74</v>
      </c>
      <c r="B76" s="1">
        <v>1</v>
      </c>
      <c r="E76" s="1" t="s">
        <v>76</v>
      </c>
      <c r="P76" s="1" t="s">
        <v>75</v>
      </c>
    </row>
    <row r="77" spans="1:16">
      <c r="A77" s="1" t="s">
        <v>74</v>
      </c>
      <c r="B77" s="1">
        <v>1</v>
      </c>
      <c r="E77" s="1" t="s">
        <v>76</v>
      </c>
      <c r="P77" s="1" t="s">
        <v>129</v>
      </c>
    </row>
    <row r="78" spans="1:16">
      <c r="A78" s="1" t="s">
        <v>74</v>
      </c>
      <c r="B78" s="1">
        <v>2</v>
      </c>
      <c r="E78" s="1" t="s">
        <v>86</v>
      </c>
      <c r="P78" s="1" t="s">
        <v>215</v>
      </c>
    </row>
    <row r="79" spans="1:16">
      <c r="A79" s="1" t="s">
        <v>74</v>
      </c>
      <c r="B79" s="1">
        <v>1</v>
      </c>
      <c r="E79" s="1" t="s">
        <v>76</v>
      </c>
      <c r="P79" s="1" t="s">
        <v>75</v>
      </c>
    </row>
    <row r="80" spans="1:16">
      <c r="A80" s="1" t="s">
        <v>74</v>
      </c>
      <c r="B80" s="1">
        <v>1</v>
      </c>
      <c r="E80" s="1" t="s">
        <v>76</v>
      </c>
      <c r="P80" s="1" t="s">
        <v>215</v>
      </c>
    </row>
    <row r="81" spans="1:16">
      <c r="A81" s="1" t="s">
        <v>74</v>
      </c>
      <c r="B81" s="1">
        <v>1</v>
      </c>
      <c r="E81" s="1" t="s">
        <v>93</v>
      </c>
      <c r="P81" s="1" t="s">
        <v>75</v>
      </c>
    </row>
    <row r="82" spans="1:16">
      <c r="A82" s="1" t="s">
        <v>74</v>
      </c>
      <c r="B82" s="1">
        <v>1</v>
      </c>
      <c r="E82" s="1" t="s">
        <v>93</v>
      </c>
      <c r="P82" s="1" t="s">
        <v>75</v>
      </c>
    </row>
    <row r="83" spans="1:16">
      <c r="A83" s="1" t="s">
        <v>74</v>
      </c>
      <c r="B83" s="1">
        <v>1</v>
      </c>
      <c r="E83" s="1" t="s">
        <v>93</v>
      </c>
      <c r="P83" s="1" t="s">
        <v>215</v>
      </c>
    </row>
    <row r="84" spans="1:16">
      <c r="A84" s="1" t="s">
        <v>74</v>
      </c>
      <c r="B84" s="1">
        <v>1</v>
      </c>
      <c r="E84" s="1" t="s">
        <v>93</v>
      </c>
      <c r="P84" s="1" t="s">
        <v>75</v>
      </c>
    </row>
    <row r="85" spans="1:16">
      <c r="A85" s="1" t="s">
        <v>74</v>
      </c>
      <c r="B85" s="1">
        <v>2</v>
      </c>
      <c r="E85" s="1" t="s">
        <v>102</v>
      </c>
      <c r="P85" s="1" t="s">
        <v>75</v>
      </c>
    </row>
    <row r="86" spans="1:16">
      <c r="A86" s="1" t="s">
        <v>74</v>
      </c>
      <c r="B86" s="1">
        <v>1</v>
      </c>
      <c r="E86" s="1" t="s">
        <v>93</v>
      </c>
      <c r="P86" s="1" t="s">
        <v>75</v>
      </c>
    </row>
    <row r="87" spans="1:16">
      <c r="A87" s="1" t="s">
        <v>74</v>
      </c>
      <c r="B87" s="1">
        <v>1</v>
      </c>
      <c r="E87" s="1" t="s">
        <v>359</v>
      </c>
      <c r="P87" s="1" t="s">
        <v>154</v>
      </c>
    </row>
    <row r="88" spans="1:16">
      <c r="A88" s="1" t="s">
        <v>74</v>
      </c>
      <c r="B88" s="1">
        <v>1</v>
      </c>
      <c r="E88" s="1" t="s">
        <v>76</v>
      </c>
      <c r="P88" s="1" t="s">
        <v>75</v>
      </c>
    </row>
    <row r="89" spans="1:16">
      <c r="A89" s="1" t="s">
        <v>74</v>
      </c>
      <c r="B89" s="1">
        <v>1</v>
      </c>
      <c r="E89" s="1" t="s">
        <v>76</v>
      </c>
      <c r="P89" s="1" t="s">
        <v>75</v>
      </c>
    </row>
    <row r="90" spans="1:16">
      <c r="A90" s="1" t="s">
        <v>74</v>
      </c>
      <c r="B90" s="1">
        <v>1</v>
      </c>
      <c r="E90" s="1" t="s">
        <v>93</v>
      </c>
      <c r="P90" s="1" t="s">
        <v>75</v>
      </c>
    </row>
    <row r="91" spans="1:16">
      <c r="A91" s="1"/>
      <c r="B91" s="1">
        <v>1</v>
      </c>
      <c r="E91" s="1" t="s">
        <v>76</v>
      </c>
      <c r="P91" s="1" t="s">
        <v>289</v>
      </c>
    </row>
    <row r="92" spans="1:16">
      <c r="A92" s="1"/>
      <c r="B92" s="1">
        <v>1</v>
      </c>
      <c r="E92" s="1" t="s">
        <v>76</v>
      </c>
      <c r="P92" s="1" t="s">
        <v>75</v>
      </c>
    </row>
    <row r="93" spans="1:16">
      <c r="A93" s="1"/>
      <c r="B93" s="1">
        <v>1</v>
      </c>
      <c r="E93" s="1" t="s">
        <v>76</v>
      </c>
      <c r="P93" s="1" t="s">
        <v>75</v>
      </c>
    </row>
    <row r="94" spans="1:16">
      <c r="A94" s="1"/>
      <c r="B94" s="1"/>
      <c r="P94" s="1" t="s">
        <v>75</v>
      </c>
    </row>
    <row r="95" spans="1:16">
      <c r="A95" s="1"/>
      <c r="B95" s="1"/>
      <c r="P95" s="1" t="s">
        <v>289</v>
      </c>
    </row>
    <row r="96" spans="1:16">
      <c r="A96" s="1"/>
      <c r="B96" s="1"/>
      <c r="P96" s="1" t="s">
        <v>75</v>
      </c>
    </row>
    <row r="97" spans="1:16">
      <c r="A97" s="1"/>
      <c r="B97" s="1"/>
      <c r="P97" s="1" t="s">
        <v>215</v>
      </c>
    </row>
    <row r="98" spans="1:16">
      <c r="A98" s="1"/>
      <c r="B98" s="1"/>
      <c r="P98" s="1" t="s">
        <v>154</v>
      </c>
    </row>
    <row r="99" spans="1:16">
      <c r="A99" s="1"/>
      <c r="B99" s="1"/>
      <c r="P99" s="1" t="s">
        <v>215</v>
      </c>
    </row>
    <row r="100" spans="1:16">
      <c r="A100" s="1"/>
      <c r="B100" s="1"/>
      <c r="P100" s="1" t="s">
        <v>215</v>
      </c>
    </row>
    <row r="101" spans="1:16">
      <c r="A101" s="1"/>
      <c r="B101" s="1"/>
      <c r="P101" s="1" t="s">
        <v>75</v>
      </c>
    </row>
    <row r="102" spans="1:16">
      <c r="A102" s="1"/>
      <c r="B102" s="1"/>
      <c r="P102" s="1" t="s">
        <v>75</v>
      </c>
    </row>
    <row r="103" spans="1:16">
      <c r="A103" s="1"/>
      <c r="B103" s="1"/>
      <c r="P103" s="1" t="s">
        <v>75</v>
      </c>
    </row>
    <row r="104" spans="1:16">
      <c r="A104" s="1"/>
      <c r="B104" s="1"/>
      <c r="P104" s="1" t="s">
        <v>215</v>
      </c>
    </row>
    <row r="105" spans="1:16">
      <c r="A105" s="1"/>
      <c r="B105" s="1"/>
      <c r="P105" s="1" t="s">
        <v>215</v>
      </c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  <row r="133" spans="1:2">
      <c r="A133" s="1"/>
      <c r="B133" s="1"/>
    </row>
    <row r="134" spans="1:2">
      <c r="A134" s="1"/>
      <c r="B134" s="1"/>
    </row>
    <row r="135" spans="1:2">
      <c r="A135" s="1"/>
      <c r="B135" s="1"/>
    </row>
    <row r="136" spans="1:2">
      <c r="A136" s="1"/>
      <c r="B136" s="1"/>
    </row>
    <row r="137" spans="1:2">
      <c r="A137" s="1"/>
      <c r="B137" s="1"/>
    </row>
    <row r="138" spans="1:2">
      <c r="A138" s="1"/>
      <c r="B138" s="1"/>
    </row>
    <row r="139" spans="1:2">
      <c r="A139" s="1"/>
      <c r="B139" s="1"/>
    </row>
    <row r="140" spans="1:2">
      <c r="A140" s="1"/>
      <c r="B140" s="1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  <row r="334" spans="1:2">
      <c r="A334" s="1"/>
      <c r="B334" s="1"/>
    </row>
    <row r="335" spans="1:2">
      <c r="A335" s="1"/>
      <c r="B335" s="1"/>
    </row>
    <row r="336" spans="1:2">
      <c r="A336" s="1"/>
      <c r="B336" s="1"/>
    </row>
    <row r="337" spans="1:2">
      <c r="A337" s="1"/>
      <c r="B337" s="1"/>
    </row>
    <row r="338" spans="1:2">
      <c r="A338" s="1"/>
      <c r="B338" s="1"/>
    </row>
    <row r="339" spans="1:2">
      <c r="A339" s="1"/>
      <c r="B339" s="1"/>
    </row>
    <row r="340" spans="1:2">
      <c r="A340" s="1"/>
      <c r="B340" s="1"/>
    </row>
    <row r="341" spans="1:2">
      <c r="A341" s="1"/>
      <c r="B341" s="1"/>
    </row>
    <row r="342" spans="1:2">
      <c r="A342" s="1"/>
      <c r="B342" s="1"/>
    </row>
    <row r="343" spans="1:2">
      <c r="A343" s="1"/>
      <c r="B343" s="1"/>
    </row>
    <row r="344" spans="1:2">
      <c r="A344" s="1"/>
      <c r="B344" s="1"/>
    </row>
    <row r="345" spans="1:2">
      <c r="A345" s="1"/>
      <c r="B345" s="1"/>
    </row>
    <row r="346" spans="1:2">
      <c r="A346" s="1"/>
      <c r="B346" s="1"/>
    </row>
    <row r="347" spans="1:2">
      <c r="A347" s="1"/>
      <c r="B347" s="1"/>
    </row>
    <row r="348" spans="1:2">
      <c r="A348" s="1"/>
      <c r="B348" s="1"/>
    </row>
    <row r="349" spans="1:2">
      <c r="A349" s="1"/>
      <c r="B349" s="1"/>
    </row>
    <row r="350" spans="1:2">
      <c r="A350" s="1"/>
      <c r="B350" s="1"/>
    </row>
    <row r="351" spans="1:2">
      <c r="A351" s="1"/>
      <c r="B351" s="1"/>
    </row>
    <row r="352" spans="1:2">
      <c r="A352" s="1"/>
      <c r="B352" s="1"/>
    </row>
    <row r="353" spans="1:2">
      <c r="A353" s="1"/>
      <c r="B353" s="1"/>
    </row>
    <row r="354" spans="1:2">
      <c r="A354" s="1"/>
      <c r="B354" s="1"/>
    </row>
    <row r="355" spans="1:2">
      <c r="A355" s="1"/>
      <c r="B355" s="1"/>
    </row>
    <row r="356" spans="1:2">
      <c r="A356" s="1"/>
      <c r="B356" s="1"/>
    </row>
    <row r="357" spans="1:2">
      <c r="A357" s="1"/>
      <c r="B357" s="1"/>
    </row>
    <row r="358" spans="1:2">
      <c r="A358" s="1"/>
      <c r="B358" s="1"/>
    </row>
    <row r="359" spans="1:2">
      <c r="A359" s="1"/>
      <c r="B359" s="1"/>
    </row>
    <row r="360" spans="1:2">
      <c r="A360" s="1"/>
      <c r="B360" s="1"/>
    </row>
    <row r="361" spans="1:2">
      <c r="A361" s="1"/>
      <c r="B361" s="1"/>
    </row>
    <row r="362" spans="1:2">
      <c r="A362" s="1"/>
      <c r="B362" s="1"/>
    </row>
    <row r="363" spans="1:2">
      <c r="A363" s="1"/>
      <c r="B363" s="1"/>
    </row>
    <row r="364" spans="1:2">
      <c r="A364" s="1"/>
      <c r="B364" s="1"/>
    </row>
    <row r="365" spans="1:2">
      <c r="A365" s="1"/>
      <c r="B365" s="1"/>
    </row>
    <row r="366" spans="1:2">
      <c r="A366" s="1"/>
      <c r="B366" s="1"/>
    </row>
    <row r="367" spans="1:2">
      <c r="A367" s="1"/>
      <c r="B367" s="1"/>
    </row>
    <row r="368" spans="1:2">
      <c r="A368" s="1"/>
      <c r="B368" s="1"/>
    </row>
    <row r="369" spans="1:2">
      <c r="A369" s="1"/>
      <c r="B369" s="1"/>
    </row>
    <row r="370" spans="1:2">
      <c r="A370" s="1"/>
      <c r="B370" s="1"/>
    </row>
    <row r="371" spans="1:2">
      <c r="A371" s="1"/>
      <c r="B371" s="1"/>
    </row>
    <row r="372" spans="1:2">
      <c r="A372" s="1"/>
      <c r="B372" s="1"/>
    </row>
    <row r="373" spans="1:2">
      <c r="A373" s="1"/>
      <c r="B373" s="1"/>
    </row>
    <row r="374" spans="1:2">
      <c r="A374" s="1"/>
      <c r="B374" s="1"/>
    </row>
    <row r="375" spans="1:2">
      <c r="A375" s="1"/>
      <c r="B375" s="1"/>
    </row>
    <row r="376" spans="1:2">
      <c r="A376" s="1"/>
      <c r="B376" s="1"/>
    </row>
    <row r="377" spans="1:2">
      <c r="A377" s="1"/>
      <c r="B377" s="1"/>
    </row>
    <row r="378" spans="1:2">
      <c r="A378" s="1"/>
      <c r="B378" s="1"/>
    </row>
    <row r="379" spans="1:2">
      <c r="A379" s="1"/>
      <c r="B379" s="1"/>
    </row>
    <row r="380" spans="1:2">
      <c r="A380" s="1"/>
      <c r="B380" s="1"/>
    </row>
    <row r="381" spans="1:2">
      <c r="A381" s="1"/>
      <c r="B381" s="1"/>
    </row>
    <row r="382" spans="1:2">
      <c r="A382" s="1"/>
      <c r="B382" s="1"/>
    </row>
    <row r="383" spans="1:2">
      <c r="A383" s="1"/>
      <c r="B383" s="1"/>
    </row>
    <row r="384" spans="1:2">
      <c r="A384" s="1"/>
      <c r="B384" s="1"/>
    </row>
    <row r="385" spans="1:2">
      <c r="A385" s="1"/>
      <c r="B385" s="1"/>
    </row>
    <row r="386" spans="1:2">
      <c r="A386" s="1"/>
      <c r="B386" s="1"/>
    </row>
    <row r="387" spans="1:2">
      <c r="A387" s="1"/>
      <c r="B387" s="1"/>
    </row>
    <row r="388" spans="1:2">
      <c r="A388" s="1"/>
      <c r="B388" s="1"/>
    </row>
    <row r="389" spans="1:2">
      <c r="A389" s="1"/>
      <c r="B389" s="1"/>
    </row>
    <row r="390" spans="1:2">
      <c r="A390" s="1"/>
      <c r="B390" s="1"/>
    </row>
    <row r="391" spans="1:2">
      <c r="A391" s="1"/>
      <c r="B391" s="1"/>
    </row>
    <row r="392" spans="1:2">
      <c r="A392" s="1"/>
      <c r="B392" s="1"/>
    </row>
    <row r="393" spans="1:2">
      <c r="A393" s="1"/>
      <c r="B393" s="1"/>
    </row>
    <row r="394" spans="1:2">
      <c r="A394" s="1"/>
      <c r="B394" s="1"/>
    </row>
    <row r="395" spans="1:2">
      <c r="A395" s="1"/>
      <c r="B395" s="1"/>
    </row>
    <row r="396" spans="1:2">
      <c r="A396" s="1"/>
      <c r="B396" s="1"/>
    </row>
    <row r="397" spans="1:2">
      <c r="A397" s="1"/>
      <c r="B397" s="1"/>
    </row>
    <row r="398" spans="1:2">
      <c r="A398" s="1"/>
      <c r="B398" s="1"/>
    </row>
    <row r="399" spans="1:2">
      <c r="A399" s="1"/>
      <c r="B399" s="1"/>
    </row>
    <row r="400" spans="1:2">
      <c r="A400" s="1"/>
      <c r="B400" s="1"/>
    </row>
    <row r="401" spans="1:2">
      <c r="A401" s="1"/>
      <c r="B401" s="1"/>
    </row>
    <row r="402" spans="1:2">
      <c r="A402" s="1"/>
      <c r="B402" s="1"/>
    </row>
    <row r="403" spans="1:2">
      <c r="A403" s="1"/>
      <c r="B403" s="1"/>
    </row>
    <row r="404" spans="1:2">
      <c r="A404" s="1"/>
      <c r="B404" s="1"/>
    </row>
    <row r="405" spans="1:2">
      <c r="A405" s="1"/>
      <c r="B405" s="1"/>
    </row>
    <row r="406" spans="1:2">
      <c r="A406" s="1"/>
      <c r="B406" s="1"/>
    </row>
    <row r="407" spans="1:2">
      <c r="A407" s="1"/>
      <c r="B407" s="1"/>
    </row>
    <row r="408" spans="1:2">
      <c r="A408" s="1"/>
      <c r="B408" s="1"/>
    </row>
    <row r="409" spans="1:2">
      <c r="A409" s="1"/>
      <c r="B409" s="1"/>
    </row>
    <row r="410" spans="1:2">
      <c r="A410" s="1"/>
      <c r="B410" s="1"/>
    </row>
    <row r="411" spans="1:2">
      <c r="A411" s="1"/>
      <c r="B411" s="1"/>
    </row>
    <row r="412" spans="1:2">
      <c r="A412" s="1"/>
      <c r="B412" s="1"/>
    </row>
    <row r="413" spans="1:2">
      <c r="A413" s="1"/>
      <c r="B413" s="1"/>
    </row>
    <row r="414" spans="1:2">
      <c r="A414" s="1"/>
      <c r="B414" s="1"/>
    </row>
    <row r="415" spans="1:2">
      <c r="A415" s="1"/>
      <c r="B415" s="1"/>
    </row>
    <row r="416" spans="1:2">
      <c r="A416" s="1"/>
      <c r="B416" s="1"/>
    </row>
    <row r="417" spans="1:2">
      <c r="A417" s="1"/>
      <c r="B417" s="1"/>
    </row>
    <row r="418" spans="1:2">
      <c r="A418" s="1"/>
      <c r="B418" s="1"/>
    </row>
    <row r="419" spans="1:2">
      <c r="A419" s="1"/>
      <c r="B419" s="1"/>
    </row>
    <row r="420" spans="1:2">
      <c r="A420" s="1"/>
      <c r="B420" s="1"/>
    </row>
    <row r="421" spans="1:2">
      <c r="A421" s="1"/>
      <c r="B421" s="1"/>
    </row>
    <row r="422" spans="1:2">
      <c r="A422" s="1"/>
      <c r="B422" s="1"/>
    </row>
    <row r="423" spans="1:2">
      <c r="A423" s="1"/>
      <c r="B423" s="1"/>
    </row>
    <row r="424" spans="1:2">
      <c r="A424" s="1"/>
      <c r="B424" s="1"/>
    </row>
    <row r="425" spans="1:2">
      <c r="A425" s="1"/>
      <c r="B425" s="1"/>
    </row>
    <row r="426" spans="1:2">
      <c r="A426" s="1"/>
      <c r="B426" s="1"/>
    </row>
    <row r="427" spans="1:2">
      <c r="A427" s="1"/>
      <c r="B427" s="1"/>
    </row>
    <row r="428" spans="1:2">
      <c r="A428" s="1"/>
      <c r="B428" s="1"/>
    </row>
    <row r="429" spans="1:2">
      <c r="A429" s="1"/>
      <c r="B429" s="1"/>
    </row>
    <row r="430" spans="1:2">
      <c r="A430" s="1"/>
      <c r="B430" s="1"/>
    </row>
    <row r="431" spans="1:2">
      <c r="A431" s="1"/>
      <c r="B431" s="1"/>
    </row>
    <row r="432" spans="1:2">
      <c r="A432" s="1"/>
      <c r="B432" s="1"/>
    </row>
    <row r="433" spans="1:2">
      <c r="A433" s="1"/>
      <c r="B433" s="1"/>
    </row>
    <row r="434" spans="1:2">
      <c r="A434" s="1"/>
      <c r="B434" s="1"/>
    </row>
    <row r="435" spans="1:2">
      <c r="A435" s="1"/>
      <c r="B435" s="1"/>
    </row>
    <row r="436" spans="1:2">
      <c r="A436" s="1"/>
      <c r="B436" s="1"/>
    </row>
    <row r="437" spans="1:2">
      <c r="A437" s="1"/>
      <c r="B437" s="1"/>
    </row>
    <row r="438" spans="1:2">
      <c r="A438" s="1"/>
      <c r="B438" s="1"/>
    </row>
    <row r="439" spans="1:2">
      <c r="A439" s="1"/>
      <c r="B439" s="1"/>
    </row>
    <row r="440" spans="1:2">
      <c r="A440" s="1"/>
      <c r="B440" s="1"/>
    </row>
    <row r="441" spans="1:2">
      <c r="A441" s="1"/>
      <c r="B441" s="1"/>
    </row>
    <row r="442" spans="1:2">
      <c r="A442" s="1"/>
      <c r="B442" s="1"/>
    </row>
    <row r="443" spans="1:2">
      <c r="A443" s="1"/>
      <c r="B443" s="1"/>
    </row>
    <row r="444" spans="1:2">
      <c r="A444" s="1"/>
      <c r="B444" s="1"/>
    </row>
    <row r="445" spans="1:2">
      <c r="A445" s="1"/>
      <c r="B445" s="1"/>
    </row>
    <row r="446" spans="1:2">
      <c r="A446" s="1"/>
      <c r="B446" s="1"/>
    </row>
    <row r="447" spans="1:2">
      <c r="A447" s="1"/>
      <c r="B447" s="1"/>
    </row>
    <row r="448" spans="1:2">
      <c r="A448" s="1"/>
      <c r="B448" s="1"/>
    </row>
    <row r="449" spans="1:2">
      <c r="A449" s="1"/>
      <c r="B449" s="1"/>
    </row>
    <row r="450" spans="1:2">
      <c r="A450" s="1"/>
      <c r="B450" s="1"/>
    </row>
    <row r="451" spans="1:2">
      <c r="A451" s="1"/>
      <c r="B451" s="1"/>
    </row>
    <row r="452" spans="1:2">
      <c r="A452" s="1"/>
      <c r="B452" s="1"/>
    </row>
    <row r="453" spans="1:2">
      <c r="A453" s="1"/>
      <c r="B453" s="1"/>
    </row>
    <row r="454" spans="1:2">
      <c r="A454" s="1"/>
      <c r="B454" s="1"/>
    </row>
    <row r="455" spans="1:2">
      <c r="A455" s="1"/>
      <c r="B455" s="1"/>
    </row>
    <row r="456" spans="1:2">
      <c r="A456" s="1"/>
      <c r="B456" s="1"/>
    </row>
    <row r="457" spans="1:2">
      <c r="A457" s="1"/>
      <c r="B457" s="1"/>
    </row>
    <row r="458" spans="1:2">
      <c r="A458" s="1"/>
      <c r="B458" s="1"/>
    </row>
    <row r="459" spans="1:2">
      <c r="A459" s="1"/>
      <c r="B459" s="1"/>
    </row>
    <row r="460" spans="1:2">
      <c r="A460" s="1"/>
      <c r="B460" s="1"/>
    </row>
    <row r="461" spans="1:2">
      <c r="A461" s="1"/>
      <c r="B461" s="1"/>
    </row>
    <row r="462" spans="1:2">
      <c r="A462" s="1"/>
      <c r="B462" s="1"/>
    </row>
    <row r="463" spans="1:2">
      <c r="A463" s="1"/>
      <c r="B463" s="1"/>
    </row>
    <row r="464" spans="1:2">
      <c r="A464" s="1"/>
      <c r="B464" s="1"/>
    </row>
    <row r="465" spans="1:2">
      <c r="A465" s="1"/>
      <c r="B465" s="1"/>
    </row>
    <row r="466" spans="1:2">
      <c r="A466" s="1"/>
      <c r="B466" s="1"/>
    </row>
    <row r="467" spans="1:2">
      <c r="A467" s="1"/>
      <c r="B467" s="1"/>
    </row>
    <row r="468" spans="1:2">
      <c r="A468" s="1"/>
      <c r="B468" s="1"/>
    </row>
    <row r="469" spans="1:2">
      <c r="A469" s="1"/>
      <c r="B469" s="1"/>
    </row>
    <row r="470" spans="1:2">
      <c r="A470" s="1"/>
      <c r="B470" s="1"/>
    </row>
    <row r="471" spans="1:2">
      <c r="A471" s="1"/>
      <c r="B471" s="1"/>
    </row>
    <row r="472" spans="1:2">
      <c r="A472" s="1"/>
      <c r="B472" s="1"/>
    </row>
    <row r="473" spans="1:2">
      <c r="A473" s="1"/>
      <c r="B473" s="1"/>
    </row>
    <row r="474" spans="1:2">
      <c r="A474" s="1"/>
      <c r="B474" s="1"/>
    </row>
    <row r="475" spans="1:2">
      <c r="A475" s="1"/>
      <c r="B475" s="1"/>
    </row>
    <row r="476" spans="1:2">
      <c r="A476" s="1"/>
      <c r="B476" s="1"/>
    </row>
    <row r="477" spans="1:2">
      <c r="A477" s="1"/>
      <c r="B477" s="1"/>
    </row>
    <row r="478" spans="1:2">
      <c r="A478" s="1"/>
      <c r="B478" s="1"/>
    </row>
    <row r="479" spans="1:2">
      <c r="A479" s="1"/>
      <c r="B479" s="1"/>
    </row>
    <row r="480" spans="1:2">
      <c r="A480" s="1"/>
      <c r="B480" s="1"/>
    </row>
    <row r="481" spans="1:2">
      <c r="A481" s="1"/>
      <c r="B481" s="1"/>
    </row>
    <row r="482" spans="1:2">
      <c r="A482" s="1"/>
      <c r="B482" s="1"/>
    </row>
    <row r="483" spans="1:2">
      <c r="A483" s="1"/>
      <c r="B483" s="1"/>
    </row>
    <row r="484" spans="1:2">
      <c r="A484" s="1"/>
      <c r="B484" s="1"/>
    </row>
    <row r="485" spans="1:2">
      <c r="A485" s="1"/>
      <c r="B485" s="1"/>
    </row>
    <row r="486" spans="1:2">
      <c r="A486" s="1"/>
      <c r="B486" s="1"/>
    </row>
    <row r="487" spans="1:2">
      <c r="A487" s="1"/>
      <c r="B487" s="1"/>
    </row>
    <row r="488" spans="1:2">
      <c r="A488" s="1"/>
      <c r="B488" s="1"/>
    </row>
    <row r="489" spans="1:2">
      <c r="A489" s="1"/>
      <c r="B489" s="1"/>
    </row>
    <row r="490" spans="1:2">
      <c r="A490" s="1"/>
      <c r="B490" s="1"/>
    </row>
    <row r="491" spans="1:2">
      <c r="A491" s="1"/>
      <c r="B491" s="1"/>
    </row>
    <row r="492" spans="1:2">
      <c r="A492" s="1"/>
      <c r="B492" s="1"/>
    </row>
    <row r="493" spans="1:2">
      <c r="A493" s="1"/>
      <c r="B493" s="1"/>
    </row>
    <row r="494" spans="1:2">
      <c r="A494" s="1"/>
      <c r="B494" s="1"/>
    </row>
    <row r="495" spans="1:2">
      <c r="A495" s="1"/>
      <c r="B495" s="1"/>
    </row>
    <row r="496" spans="1:2">
      <c r="A496" s="1"/>
      <c r="B496" s="1"/>
    </row>
    <row r="497" spans="1:2">
      <c r="A497" s="1"/>
      <c r="B497" s="1"/>
    </row>
    <row r="498" spans="1:2">
      <c r="A498" s="1"/>
      <c r="B498" s="1"/>
    </row>
    <row r="499" spans="1:2">
      <c r="A499" s="1"/>
      <c r="B499" s="1"/>
    </row>
    <row r="500" spans="1:2">
      <c r="A500" s="1"/>
      <c r="B500" s="1"/>
    </row>
    <row r="501" spans="1:2">
      <c r="A501" s="1"/>
      <c r="B501" s="1"/>
    </row>
    <row r="502" spans="1:2">
      <c r="A502" s="1"/>
      <c r="B502" s="1"/>
    </row>
    <row r="503" spans="1:2">
      <c r="A503" s="1"/>
      <c r="B503" s="1"/>
    </row>
    <row r="504" spans="1:2">
      <c r="A504" s="1"/>
      <c r="B504" s="1"/>
    </row>
    <row r="505" spans="1:2">
      <c r="A505" s="1"/>
      <c r="B505" s="1"/>
    </row>
    <row r="506" spans="1:2">
      <c r="A506" s="1"/>
      <c r="B506" s="1"/>
    </row>
    <row r="507" spans="1:2">
      <c r="A507" s="1"/>
      <c r="B507" s="1"/>
    </row>
    <row r="508" spans="1:2">
      <c r="A508" s="1"/>
      <c r="B508" s="1"/>
    </row>
    <row r="509" spans="1:2">
      <c r="A509" s="1"/>
      <c r="B509" s="1"/>
    </row>
    <row r="510" spans="1:2">
      <c r="A510" s="1"/>
      <c r="B510" s="1"/>
    </row>
    <row r="511" spans="1:2">
      <c r="A511" s="1"/>
      <c r="B511" s="1"/>
    </row>
    <row r="512" spans="1:2">
      <c r="A512" s="1"/>
      <c r="B512" s="1"/>
    </row>
    <row r="513" spans="1:2">
      <c r="A513" s="1"/>
      <c r="B513" s="1"/>
    </row>
    <row r="514" spans="1:2">
      <c r="A514" s="1"/>
      <c r="B514" s="1"/>
    </row>
    <row r="515" spans="1:2">
      <c r="A515" s="1"/>
      <c r="B515" s="1"/>
    </row>
    <row r="516" spans="1:2">
      <c r="A516" s="1"/>
      <c r="B516" s="1"/>
    </row>
    <row r="517" spans="1:2">
      <c r="A517" s="1"/>
      <c r="B517" s="1"/>
    </row>
    <row r="518" spans="1:2">
      <c r="A518" s="1"/>
      <c r="B518" s="1"/>
    </row>
    <row r="519" spans="1:2">
      <c r="A519" s="1"/>
      <c r="B519" s="1"/>
    </row>
    <row r="520" spans="1:2">
      <c r="A520" s="1"/>
      <c r="B520" s="1"/>
    </row>
    <row r="521" spans="1:2">
      <c r="A521" s="1"/>
      <c r="B521" s="1"/>
    </row>
    <row r="522" spans="1:2">
      <c r="A522" s="1"/>
      <c r="B522" s="1"/>
    </row>
    <row r="523" spans="1:2">
      <c r="A523" s="1"/>
      <c r="B523" s="1"/>
    </row>
    <row r="524" spans="1:2">
      <c r="A524" s="1"/>
      <c r="B524" s="1"/>
    </row>
    <row r="525" spans="1:2">
      <c r="A525" s="1"/>
      <c r="B525" s="1"/>
    </row>
    <row r="526" spans="1:2">
      <c r="A526" s="1"/>
      <c r="B526" s="1"/>
    </row>
    <row r="527" spans="1:2">
      <c r="A527" s="1"/>
      <c r="B527" s="1"/>
    </row>
    <row r="528" spans="1:2">
      <c r="A528" s="1"/>
      <c r="B528" s="1"/>
    </row>
    <row r="529" spans="1:2">
      <c r="A529" s="1"/>
      <c r="B529" s="1"/>
    </row>
    <row r="530" spans="1:2">
      <c r="A530" s="1"/>
      <c r="B530" s="1"/>
    </row>
    <row r="531" spans="1:2">
      <c r="A531" s="1"/>
      <c r="B531" s="1"/>
    </row>
    <row r="532" spans="1:2">
      <c r="A532" s="1"/>
      <c r="B532" s="1"/>
    </row>
    <row r="533" spans="1:2">
      <c r="A533" s="1"/>
      <c r="B533" s="1"/>
    </row>
    <row r="534" spans="1:2">
      <c r="A534" s="1"/>
      <c r="B534" s="1"/>
    </row>
    <row r="535" spans="1:2">
      <c r="A535" s="1"/>
      <c r="B535" s="1"/>
    </row>
    <row r="536" spans="1:2">
      <c r="A536" s="1"/>
      <c r="B536" s="1"/>
    </row>
    <row r="537" spans="1:2">
      <c r="A537" s="1"/>
      <c r="B537" s="1"/>
    </row>
    <row r="538" spans="1:2">
      <c r="A538" s="1"/>
      <c r="B538" s="1"/>
    </row>
    <row r="539" spans="1:2">
      <c r="A539" s="1"/>
      <c r="B539" s="1"/>
    </row>
    <row r="540" spans="1:2">
      <c r="A540" s="1"/>
      <c r="B540" s="1"/>
    </row>
    <row r="541" spans="1:2">
      <c r="A541" s="1"/>
      <c r="B541" s="1"/>
    </row>
    <row r="542" spans="1:2">
      <c r="A542" s="1"/>
      <c r="B542" s="1"/>
    </row>
    <row r="543" spans="1:2">
      <c r="A543" s="1"/>
      <c r="B543" s="1"/>
    </row>
    <row r="544" spans="1:2">
      <c r="A544" s="1"/>
      <c r="B544" s="1"/>
    </row>
    <row r="545" spans="1:2">
      <c r="A545" s="1"/>
      <c r="B545" s="1"/>
    </row>
    <row r="546" spans="1:2">
      <c r="A546" s="1"/>
      <c r="B546" s="1"/>
    </row>
    <row r="547" spans="1:2">
      <c r="A547" s="1"/>
      <c r="B547" s="1"/>
    </row>
    <row r="548" spans="1:2">
      <c r="A548" s="1"/>
      <c r="B548" s="1"/>
    </row>
    <row r="549" spans="1:2">
      <c r="A549" s="1"/>
      <c r="B549" s="1"/>
    </row>
    <row r="550" spans="1:2">
      <c r="A550" s="1"/>
      <c r="B550" s="1"/>
    </row>
    <row r="551" spans="1:2">
      <c r="A551" s="1"/>
      <c r="B551" s="1"/>
    </row>
    <row r="552" spans="1:2">
      <c r="A552" s="1"/>
      <c r="B552" s="1"/>
    </row>
    <row r="553" spans="1:2">
      <c r="A553" s="1"/>
      <c r="B553" s="1"/>
    </row>
    <row r="554" spans="1:2">
      <c r="A554" s="1"/>
      <c r="B554" s="1"/>
    </row>
    <row r="555" spans="1:2">
      <c r="A555" s="1"/>
      <c r="B555" s="1"/>
    </row>
    <row r="556" spans="1:2">
      <c r="A556" s="1"/>
      <c r="B556" s="1"/>
    </row>
    <row r="557" spans="1:2">
      <c r="A557" s="1"/>
      <c r="B557" s="1"/>
    </row>
    <row r="558" spans="1:2">
      <c r="A558" s="1"/>
      <c r="B558" s="1"/>
    </row>
    <row r="559" spans="1:2">
      <c r="A559" s="1"/>
      <c r="B559" s="1"/>
    </row>
    <row r="560" spans="1:2">
      <c r="A560" s="1"/>
      <c r="B560" s="1"/>
    </row>
    <row r="561" spans="1:2">
      <c r="A561" s="1"/>
      <c r="B561" s="1"/>
    </row>
    <row r="562" spans="1:2">
      <c r="A562" s="1"/>
      <c r="B562" s="1"/>
    </row>
    <row r="563" spans="1:2">
      <c r="A563" s="1"/>
      <c r="B563" s="1"/>
    </row>
    <row r="564" spans="1:2">
      <c r="A564" s="1"/>
      <c r="B564" s="1"/>
    </row>
    <row r="565" spans="1:2">
      <c r="A565" s="1"/>
      <c r="B565" s="1"/>
    </row>
    <row r="566" spans="1:2">
      <c r="A566" s="1"/>
      <c r="B566" s="1"/>
    </row>
    <row r="567" spans="1:2">
      <c r="A567" s="1"/>
      <c r="B567" s="1"/>
    </row>
    <row r="568" spans="1:2">
      <c r="A568" s="1"/>
      <c r="B568" s="1"/>
    </row>
    <row r="569" spans="1:2">
      <c r="A569" s="1"/>
      <c r="B569" s="1"/>
    </row>
    <row r="570" spans="1:2">
      <c r="A570" s="1"/>
      <c r="B570" s="1"/>
    </row>
    <row r="571" spans="1:2">
      <c r="A571" s="1"/>
      <c r="B571" s="1"/>
    </row>
    <row r="572" spans="1:2">
      <c r="A572" s="1"/>
      <c r="B572" s="1"/>
    </row>
    <row r="573" spans="1:2">
      <c r="A573" s="1"/>
      <c r="B573" s="1"/>
    </row>
    <row r="574" spans="1:2">
      <c r="A574" s="1"/>
      <c r="B574" s="1"/>
    </row>
    <row r="575" spans="1:2">
      <c r="A575" s="1"/>
      <c r="B575" s="1"/>
    </row>
    <row r="576" spans="1:2">
      <c r="A576" s="1"/>
      <c r="B576" s="1"/>
    </row>
    <row r="577" spans="1:2">
      <c r="A577" s="1"/>
      <c r="B577" s="1"/>
    </row>
    <row r="578" spans="1:2">
      <c r="A578" s="1"/>
      <c r="B578" s="1"/>
    </row>
    <row r="579" spans="1:2">
      <c r="A579" s="1"/>
      <c r="B579" s="1"/>
    </row>
    <row r="580" spans="1:2">
      <c r="A580" s="1"/>
      <c r="B580" s="1"/>
    </row>
    <row r="581" spans="1:2">
      <c r="A581" s="1"/>
      <c r="B581" s="1"/>
    </row>
    <row r="582" spans="1:2">
      <c r="A582" s="1"/>
      <c r="B582" s="1"/>
    </row>
    <row r="583" spans="1:2">
      <c r="A583" s="1"/>
      <c r="B583" s="1"/>
    </row>
    <row r="584" spans="1:2">
      <c r="A584" s="1"/>
      <c r="B584" s="1"/>
    </row>
    <row r="585" spans="1:2">
      <c r="A585" s="1"/>
      <c r="B585" s="1"/>
    </row>
    <row r="586" spans="1:2">
      <c r="A586" s="1"/>
      <c r="B586" s="1"/>
    </row>
    <row r="587" spans="1:2">
      <c r="A587" s="1"/>
      <c r="B587" s="1"/>
    </row>
    <row r="588" spans="1:2">
      <c r="A588" s="1"/>
      <c r="B588" s="1"/>
    </row>
    <row r="589" spans="1:2">
      <c r="A589" s="1"/>
      <c r="B589" s="1"/>
    </row>
    <row r="590" spans="1:2">
      <c r="A590" s="1"/>
      <c r="B590" s="1"/>
    </row>
    <row r="591" spans="1:2">
      <c r="A591" s="1"/>
      <c r="B591" s="1"/>
    </row>
    <row r="592" spans="1:2">
      <c r="A592" s="1"/>
      <c r="B592" s="1"/>
    </row>
    <row r="593" spans="1:2">
      <c r="A593" s="1"/>
      <c r="B593" s="1"/>
    </row>
    <row r="594" spans="1:2">
      <c r="A594" s="1"/>
      <c r="B594" s="1"/>
    </row>
    <row r="595" spans="1:2">
      <c r="A595" s="1"/>
      <c r="B595" s="1"/>
    </row>
    <row r="596" spans="1:2">
      <c r="A596" s="1"/>
      <c r="B596" s="1"/>
    </row>
    <row r="597" spans="1:2">
      <c r="A597" s="1"/>
      <c r="B597" s="1"/>
    </row>
    <row r="598" spans="1:2">
      <c r="A598" s="1"/>
      <c r="B598" s="1"/>
    </row>
    <row r="599" spans="1:2">
      <c r="A599" s="1"/>
      <c r="B599" s="1"/>
    </row>
    <row r="600" spans="1:2">
      <c r="A600" s="1"/>
      <c r="B600" s="1"/>
    </row>
    <row r="601" spans="1:2">
      <c r="A601" s="1"/>
      <c r="B601" s="1"/>
    </row>
    <row r="602" spans="1:2">
      <c r="A602" s="1"/>
      <c r="B602" s="1"/>
    </row>
    <row r="603" spans="1:2">
      <c r="A603" s="1"/>
      <c r="B603" s="1"/>
    </row>
    <row r="604" spans="1:2">
      <c r="A604" s="1"/>
      <c r="B604" s="1"/>
    </row>
    <row r="605" spans="1:2">
      <c r="A605" s="1"/>
      <c r="B605" s="1"/>
    </row>
    <row r="606" spans="1:2">
      <c r="A606" s="1"/>
      <c r="B606" s="1"/>
    </row>
    <row r="607" spans="1:2">
      <c r="A607" s="1"/>
      <c r="B607" s="1"/>
    </row>
    <row r="608" spans="1:2">
      <c r="A608" s="1"/>
      <c r="B608" s="1"/>
    </row>
    <row r="609" spans="1:2">
      <c r="A609" s="1"/>
      <c r="B609" s="1"/>
    </row>
    <row r="610" spans="1:2">
      <c r="A610" s="1"/>
      <c r="B610" s="1"/>
    </row>
    <row r="611" spans="1:2">
      <c r="A611" s="1"/>
      <c r="B611" s="1"/>
    </row>
    <row r="612" spans="1:2">
      <c r="A612" s="1"/>
      <c r="B612" s="1"/>
    </row>
    <row r="613" spans="1:2">
      <c r="A613" s="1"/>
      <c r="B613" s="1"/>
    </row>
    <row r="614" spans="1:2">
      <c r="A614" s="1"/>
      <c r="B614" s="1"/>
    </row>
    <row r="615" spans="1:2">
      <c r="A615" s="1"/>
      <c r="B615" s="1"/>
    </row>
    <row r="616" spans="1:2">
      <c r="A616" s="1"/>
      <c r="B616" s="1"/>
    </row>
    <row r="617" spans="1:2">
      <c r="A617" s="1"/>
      <c r="B617" s="1"/>
    </row>
    <row r="618" spans="1:2">
      <c r="A618" s="1"/>
      <c r="B618" s="1"/>
    </row>
    <row r="619" spans="1:2">
      <c r="A619" s="1"/>
      <c r="B619" s="1"/>
    </row>
    <row r="620" spans="1:2">
      <c r="A620" s="1"/>
      <c r="B620" s="1"/>
    </row>
    <row r="621" spans="1:2">
      <c r="A621" s="1"/>
      <c r="B621" s="1"/>
    </row>
    <row r="622" spans="1:2">
      <c r="A622" s="1"/>
      <c r="B622" s="1"/>
    </row>
    <row r="623" spans="1:2">
      <c r="A623" s="1"/>
      <c r="B623" s="1"/>
    </row>
    <row r="624" spans="1:2">
      <c r="A624" s="1"/>
      <c r="B624" s="1"/>
    </row>
    <row r="625" spans="1:2">
      <c r="A625" s="1"/>
      <c r="B625" s="1"/>
    </row>
    <row r="626" spans="1:2">
      <c r="A626" s="1"/>
      <c r="B626" s="1"/>
    </row>
    <row r="627" spans="1:2">
      <c r="A627" s="1"/>
      <c r="B627" s="1"/>
    </row>
    <row r="628" spans="1:2">
      <c r="A628" s="1"/>
      <c r="B628" s="1"/>
    </row>
    <row r="629" spans="1:2">
      <c r="A629" s="1"/>
      <c r="B629" s="1"/>
    </row>
    <row r="630" spans="1:2">
      <c r="A630" s="1"/>
      <c r="B630" s="1"/>
    </row>
    <row r="631" spans="1:2">
      <c r="A631" s="1"/>
      <c r="B631" s="1"/>
    </row>
    <row r="632" spans="1:2">
      <c r="A632" s="1"/>
      <c r="B632" s="1"/>
    </row>
    <row r="633" spans="1:2">
      <c r="A633" s="1"/>
      <c r="B633" s="1"/>
    </row>
    <row r="634" spans="1:2">
      <c r="A634" s="1"/>
      <c r="B634" s="1"/>
    </row>
    <row r="635" spans="1:2">
      <c r="A635" s="1"/>
      <c r="B635" s="1"/>
    </row>
    <row r="636" spans="1:2">
      <c r="A636" s="1"/>
      <c r="B636" s="1"/>
    </row>
    <row r="637" spans="1:2">
      <c r="A637" s="1"/>
      <c r="B637" s="1"/>
    </row>
    <row r="638" spans="1:2">
      <c r="A638" s="1"/>
      <c r="B638" s="1"/>
    </row>
    <row r="639" spans="1:2">
      <c r="A639" s="1"/>
      <c r="B639" s="1"/>
    </row>
    <row r="640" spans="1:2">
      <c r="A640" s="1"/>
      <c r="B640" s="1"/>
    </row>
    <row r="641" spans="1:2">
      <c r="A641" s="1"/>
      <c r="B641" s="1"/>
    </row>
    <row r="642" spans="1:2">
      <c r="A642" s="1"/>
      <c r="B642" s="1"/>
    </row>
    <row r="643" spans="1:2">
      <c r="A643" s="1"/>
      <c r="B643" s="1"/>
    </row>
    <row r="644" spans="1:2">
      <c r="A644" s="1"/>
      <c r="B644" s="1"/>
    </row>
    <row r="645" spans="1:2">
      <c r="A645" s="1"/>
      <c r="B645" s="1"/>
    </row>
    <row r="646" spans="1:2">
      <c r="A646" s="1"/>
      <c r="B646" s="1"/>
    </row>
    <row r="647" spans="1:2">
      <c r="A647" s="1"/>
      <c r="B647" s="1"/>
    </row>
    <row r="648" spans="1:2">
      <c r="A648" s="1"/>
      <c r="B648" s="1"/>
    </row>
    <row r="649" spans="1:2">
      <c r="A649" s="1"/>
      <c r="B649" s="1"/>
    </row>
    <row r="650" spans="1:2">
      <c r="A650" s="1"/>
      <c r="B650" s="1"/>
    </row>
    <row r="651" spans="1:2">
      <c r="A651" s="1"/>
      <c r="B651" s="1"/>
    </row>
    <row r="652" spans="1:2">
      <c r="A652" s="1"/>
      <c r="B652" s="1"/>
    </row>
    <row r="653" spans="1:2">
      <c r="A653" s="1"/>
      <c r="B653" s="1"/>
    </row>
    <row r="654" spans="1:2">
      <c r="A654" s="1"/>
      <c r="B654" s="1"/>
    </row>
    <row r="655" spans="1:2">
      <c r="A655" s="1"/>
      <c r="B655" s="1"/>
    </row>
    <row r="656" spans="1:2">
      <c r="A656" s="1"/>
      <c r="B656" s="1"/>
    </row>
    <row r="657" spans="1:2">
      <c r="A657" s="1"/>
      <c r="B657" s="1"/>
    </row>
    <row r="658" spans="1:2">
      <c r="A658" s="1"/>
      <c r="B658" s="1"/>
    </row>
    <row r="659" spans="1:2">
      <c r="A659" s="1"/>
      <c r="B659" s="1"/>
    </row>
    <row r="660" spans="1:2">
      <c r="A660" s="1"/>
      <c r="B660" s="1"/>
    </row>
    <row r="661" spans="1:2">
      <c r="A661" s="1"/>
      <c r="B661" s="1"/>
    </row>
    <row r="662" spans="1:2">
      <c r="A662" s="1"/>
      <c r="B662" s="1"/>
    </row>
    <row r="663" spans="1:2">
      <c r="A663" s="1"/>
      <c r="B663" s="1"/>
    </row>
    <row r="664" spans="1:2">
      <c r="A664" s="1"/>
      <c r="B664" s="1"/>
    </row>
    <row r="665" spans="1:2">
      <c r="A665" s="1"/>
      <c r="B665" s="1"/>
    </row>
    <row r="666" spans="1:2">
      <c r="A666" s="1"/>
      <c r="B666" s="1"/>
    </row>
    <row r="667" spans="1:2">
      <c r="A667" s="1"/>
      <c r="B667" s="1"/>
    </row>
    <row r="668" spans="1:2">
      <c r="A668" s="1"/>
      <c r="B668" s="1"/>
    </row>
    <row r="669" spans="1:2">
      <c r="A669" s="1"/>
      <c r="B669" s="1"/>
    </row>
    <row r="670" spans="1:2">
      <c r="A670" s="1"/>
      <c r="B670" s="1"/>
    </row>
    <row r="671" spans="1:2">
      <c r="A671" s="1"/>
      <c r="B671" s="1"/>
    </row>
    <row r="672" spans="1:2">
      <c r="A672" s="1"/>
      <c r="B672" s="1"/>
    </row>
    <row r="673" spans="1:2">
      <c r="A673" s="1"/>
      <c r="B673" s="1"/>
    </row>
    <row r="674" spans="1:2">
      <c r="A674" s="1"/>
      <c r="B674" s="1"/>
    </row>
    <row r="675" spans="1:2">
      <c r="A675" s="1"/>
      <c r="B675" s="1"/>
    </row>
    <row r="676" spans="1:2">
      <c r="A676" s="1"/>
      <c r="B676" s="1"/>
    </row>
    <row r="677" spans="1:2">
      <c r="A677" s="1"/>
      <c r="B677" s="1"/>
    </row>
    <row r="678" spans="1:2">
      <c r="A678" s="1"/>
      <c r="B678" s="1"/>
    </row>
    <row r="679" spans="1:2">
      <c r="A679" s="1"/>
      <c r="B679" s="1"/>
    </row>
    <row r="680" spans="1:2">
      <c r="A680" s="1"/>
      <c r="B680" s="1"/>
    </row>
    <row r="681" spans="1:2">
      <c r="A681" s="1"/>
      <c r="B681" s="1"/>
    </row>
    <row r="682" spans="1:2">
      <c r="A682" s="1"/>
      <c r="B682" s="1"/>
    </row>
    <row r="683" spans="1:2">
      <c r="A683" s="1"/>
      <c r="B683" s="1"/>
    </row>
    <row r="684" spans="1:2">
      <c r="A684" s="1"/>
      <c r="B684" s="1"/>
    </row>
    <row r="685" spans="1:2">
      <c r="A685" s="1"/>
      <c r="B685" s="1"/>
    </row>
    <row r="686" spans="1:2">
      <c r="A686" s="1"/>
      <c r="B686" s="1"/>
    </row>
    <row r="687" spans="1:2">
      <c r="A687" s="1"/>
      <c r="B687" s="1"/>
    </row>
    <row r="688" spans="1:2">
      <c r="A688" s="1"/>
      <c r="B688" s="1"/>
    </row>
    <row r="689" spans="1:2">
      <c r="A689" s="1"/>
      <c r="B689" s="1"/>
    </row>
    <row r="690" spans="1:2">
      <c r="A690" s="1"/>
      <c r="B690" s="1"/>
    </row>
    <row r="691" spans="1:2">
      <c r="A691" s="1"/>
      <c r="B691" s="1"/>
    </row>
    <row r="692" spans="1:2">
      <c r="A692" s="1"/>
      <c r="B692" s="1"/>
    </row>
    <row r="693" spans="1:2">
      <c r="A693" s="1"/>
      <c r="B693" s="1"/>
    </row>
    <row r="694" spans="1:2">
      <c r="A694" s="1"/>
      <c r="B694" s="1"/>
    </row>
    <row r="695" spans="1:2">
      <c r="A695" s="1"/>
      <c r="B695" s="1"/>
    </row>
    <row r="696" spans="1:2">
      <c r="A696" s="1"/>
      <c r="B696" s="1"/>
    </row>
    <row r="697" spans="1:2">
      <c r="A697" s="1"/>
      <c r="B697" s="1"/>
    </row>
    <row r="698" spans="1:2">
      <c r="A698" s="1"/>
      <c r="B698" s="1"/>
    </row>
    <row r="699" spans="1:2">
      <c r="A699" s="1"/>
      <c r="B699" s="1"/>
    </row>
    <row r="700" spans="1:2">
      <c r="A700" s="1"/>
      <c r="B700" s="1"/>
    </row>
    <row r="701" spans="1:2">
      <c r="A701" s="1"/>
      <c r="B701" s="1"/>
    </row>
    <row r="702" spans="1:2">
      <c r="A702" s="1"/>
      <c r="B702" s="1"/>
    </row>
    <row r="703" spans="1:2">
      <c r="A703" s="1"/>
      <c r="B703" s="1"/>
    </row>
    <row r="704" spans="1:2">
      <c r="A704" s="1"/>
      <c r="B704" s="1"/>
    </row>
    <row r="705" spans="1:2">
      <c r="A705" s="1"/>
      <c r="B705" s="1"/>
    </row>
    <row r="706" spans="1:2">
      <c r="A706" s="1"/>
      <c r="B706" s="1"/>
    </row>
    <row r="707" spans="1:2">
      <c r="A707" s="1"/>
      <c r="B707" s="1"/>
    </row>
    <row r="708" spans="1:2">
      <c r="A708" s="1"/>
      <c r="B708" s="1"/>
    </row>
    <row r="709" spans="1:2">
      <c r="A709" s="1"/>
      <c r="B709" s="1"/>
    </row>
    <row r="710" spans="1:2">
      <c r="A710" s="1"/>
      <c r="B710" s="1"/>
    </row>
    <row r="711" spans="1:2">
      <c r="A711" s="1"/>
      <c r="B711" s="1"/>
    </row>
    <row r="712" spans="1:2">
      <c r="A712" s="1"/>
      <c r="B712" s="1"/>
    </row>
    <row r="713" spans="1:2">
      <c r="A713" s="1"/>
      <c r="B713" s="1"/>
    </row>
    <row r="714" spans="1:2">
      <c r="A714" s="1"/>
      <c r="B714" s="1"/>
    </row>
    <row r="715" spans="1:2">
      <c r="A715" s="1"/>
      <c r="B715" s="1"/>
    </row>
    <row r="716" spans="1:2">
      <c r="A716" s="1"/>
      <c r="B716" s="1"/>
    </row>
    <row r="717" spans="1:2">
      <c r="A717" s="1"/>
      <c r="B717" s="1"/>
    </row>
    <row r="718" spans="1:2">
      <c r="A718" s="1"/>
      <c r="B718" s="1"/>
    </row>
    <row r="719" spans="1:2">
      <c r="A719" s="1"/>
      <c r="B719" s="1"/>
    </row>
    <row r="720" spans="1:2">
      <c r="A720" s="1"/>
      <c r="B720" s="1"/>
    </row>
    <row r="721" spans="1:2">
      <c r="A721" s="1"/>
      <c r="B721" s="1"/>
    </row>
    <row r="722" spans="1:2">
      <c r="A722" s="1"/>
      <c r="B722" s="1"/>
    </row>
    <row r="723" spans="1:2">
      <c r="A723" s="1"/>
      <c r="B723" s="1"/>
    </row>
    <row r="724" spans="1:2">
      <c r="A724" s="1"/>
      <c r="B724" s="1"/>
    </row>
    <row r="725" spans="1:2">
      <c r="A725" s="1"/>
      <c r="B725" s="1"/>
    </row>
    <row r="726" spans="1:2">
      <c r="A726" s="1"/>
      <c r="B726" s="1"/>
    </row>
    <row r="727" spans="1:2">
      <c r="A727" s="1"/>
      <c r="B727" s="1"/>
    </row>
    <row r="728" spans="1:2">
      <c r="A728" s="1"/>
      <c r="B728" s="1"/>
    </row>
    <row r="729" spans="1:2">
      <c r="A729" s="1"/>
      <c r="B729" s="1"/>
    </row>
    <row r="730" spans="1:2">
      <c r="A730" s="1"/>
      <c r="B730" s="1"/>
    </row>
    <row r="731" spans="1:2">
      <c r="A731" s="1"/>
      <c r="B731" s="1"/>
    </row>
    <row r="732" spans="1:2">
      <c r="A732" s="1"/>
      <c r="B732" s="1"/>
    </row>
    <row r="733" spans="1:2">
      <c r="A733" s="1"/>
      <c r="B733" s="1"/>
    </row>
    <row r="734" spans="1:2">
      <c r="A734" s="1"/>
      <c r="B734" s="1"/>
    </row>
    <row r="735" spans="1:2">
      <c r="A735" s="1"/>
      <c r="B735" s="1"/>
    </row>
    <row r="736" spans="1:2">
      <c r="A736" s="1"/>
      <c r="B736" s="1"/>
    </row>
    <row r="737" spans="1:2">
      <c r="A737" s="1"/>
      <c r="B737" s="1"/>
    </row>
    <row r="738" spans="1:2">
      <c r="A738" s="1"/>
      <c r="B738" s="1"/>
    </row>
    <row r="739" spans="1:2">
      <c r="A739" s="1"/>
      <c r="B739" s="1"/>
    </row>
    <row r="740" spans="1:2">
      <c r="A740" s="1"/>
      <c r="B740" s="1"/>
    </row>
    <row r="741" spans="1:2">
      <c r="A741" s="1"/>
      <c r="B741" s="1"/>
    </row>
    <row r="742" spans="1:2">
      <c r="A742" s="1"/>
      <c r="B742" s="1"/>
    </row>
    <row r="743" spans="1:2">
      <c r="A743" s="1"/>
      <c r="B743" s="1"/>
    </row>
    <row r="744" spans="1:2">
      <c r="A744" s="1"/>
      <c r="B744" s="1"/>
    </row>
    <row r="745" spans="1:2">
      <c r="A745" s="1"/>
      <c r="B745" s="1"/>
    </row>
    <row r="746" spans="1:2">
      <c r="A746" s="1"/>
      <c r="B746" s="1"/>
    </row>
    <row r="747" spans="1:2">
      <c r="A747" s="1"/>
      <c r="B747" s="1"/>
    </row>
    <row r="748" spans="1:2">
      <c r="A748" s="1"/>
      <c r="B748" s="1"/>
    </row>
    <row r="749" spans="1:2">
      <c r="A749" s="1"/>
      <c r="B749" s="1"/>
    </row>
    <row r="750" spans="1:2">
      <c r="A750" s="1"/>
      <c r="B750" s="1"/>
    </row>
    <row r="751" spans="1:2">
      <c r="A751" s="1"/>
      <c r="B751" s="1"/>
    </row>
    <row r="752" spans="1:2">
      <c r="A752" s="1"/>
      <c r="B752" s="1"/>
    </row>
    <row r="753" spans="1:2">
      <c r="A753" s="1"/>
      <c r="B753" s="1"/>
    </row>
    <row r="754" spans="1:2">
      <c r="A754" s="1"/>
      <c r="B754" s="1"/>
    </row>
    <row r="755" spans="1:2">
      <c r="A755" s="1"/>
      <c r="B755" s="1"/>
    </row>
    <row r="756" spans="1:2">
      <c r="A756" s="1"/>
      <c r="B756" s="1"/>
    </row>
    <row r="757" spans="1:2">
      <c r="A757" s="1"/>
      <c r="B757" s="1"/>
    </row>
    <row r="758" spans="1:2">
      <c r="A758" s="1"/>
      <c r="B758" s="1"/>
    </row>
    <row r="759" spans="1:2">
      <c r="A759" s="1"/>
      <c r="B759" s="1"/>
    </row>
    <row r="760" spans="1:2">
      <c r="A760" s="1"/>
      <c r="B760" s="1"/>
    </row>
    <row r="761" spans="1:2">
      <c r="A761" s="1"/>
      <c r="B761" s="1"/>
    </row>
    <row r="762" spans="1:2">
      <c r="A762" s="1"/>
      <c r="B762" s="1"/>
    </row>
    <row r="763" spans="1:2">
      <c r="A763" s="1"/>
      <c r="B763" s="1"/>
    </row>
    <row r="764" spans="1:2">
      <c r="A764" s="1"/>
      <c r="B764" s="1"/>
    </row>
    <row r="765" spans="1:2">
      <c r="A765" s="1"/>
      <c r="B765" s="1"/>
    </row>
    <row r="766" spans="1:2">
      <c r="A766" s="1"/>
      <c r="B766" s="1"/>
    </row>
    <row r="767" spans="1:2">
      <c r="A767" s="1"/>
      <c r="B767" s="1"/>
    </row>
    <row r="768" spans="1:2">
      <c r="A768" s="1"/>
      <c r="B768" s="1"/>
    </row>
    <row r="769" spans="1:2">
      <c r="A769" s="1"/>
      <c r="B769" s="1"/>
    </row>
    <row r="770" spans="1:2">
      <c r="A770" s="1"/>
      <c r="B770" s="1"/>
    </row>
    <row r="771" spans="1:2">
      <c r="A771" s="1"/>
      <c r="B771" s="1"/>
    </row>
    <row r="772" spans="1:2">
      <c r="A772" s="1"/>
      <c r="B772" s="1"/>
    </row>
    <row r="773" spans="1:2">
      <c r="A773" s="1"/>
      <c r="B773" s="1"/>
    </row>
    <row r="774" spans="1:2">
      <c r="A774" s="1"/>
      <c r="B774" s="1"/>
    </row>
    <row r="775" spans="1:2">
      <c r="A775" s="1"/>
      <c r="B775" s="1"/>
    </row>
    <row r="776" spans="1:2">
      <c r="A776" s="1"/>
      <c r="B776" s="1"/>
    </row>
    <row r="777" spans="1:2">
      <c r="A777" s="1"/>
      <c r="B777" s="1"/>
    </row>
    <row r="778" spans="1:2">
      <c r="A778" s="1"/>
      <c r="B778" s="1"/>
    </row>
    <row r="779" spans="1:2">
      <c r="A779" s="1"/>
      <c r="B779" s="1"/>
    </row>
    <row r="780" spans="1:2">
      <c r="A780" s="1"/>
      <c r="B780" s="1"/>
    </row>
    <row r="781" spans="1:2">
      <c r="A781" s="1"/>
      <c r="B781" s="1"/>
    </row>
    <row r="782" spans="1:2">
      <c r="A782" s="1"/>
      <c r="B782" s="1"/>
    </row>
    <row r="783" spans="1:2">
      <c r="A783" s="1"/>
      <c r="B783" s="1"/>
    </row>
    <row r="784" spans="1:2">
      <c r="A784" s="1"/>
      <c r="B784" s="1"/>
    </row>
    <row r="785" spans="1:2">
      <c r="A785" s="1"/>
      <c r="B785" s="1"/>
    </row>
    <row r="786" spans="1:2">
      <c r="A786" s="1"/>
      <c r="B786" s="1"/>
    </row>
    <row r="787" spans="1:2">
      <c r="A787" s="1"/>
      <c r="B787" s="1"/>
    </row>
    <row r="788" spans="1:2">
      <c r="A788" s="1"/>
      <c r="B788" s="1"/>
    </row>
    <row r="789" spans="1:2">
      <c r="A789" s="1"/>
      <c r="B789" s="1"/>
    </row>
    <row r="790" spans="1:2">
      <c r="A790" s="1"/>
      <c r="B790" s="1"/>
    </row>
    <row r="791" spans="1:2">
      <c r="A791" s="1"/>
      <c r="B791" s="1"/>
    </row>
    <row r="792" spans="1:2">
      <c r="A792" s="1"/>
      <c r="B792" s="1"/>
    </row>
    <row r="793" spans="1:2">
      <c r="A793" s="1"/>
      <c r="B793" s="1"/>
    </row>
    <row r="794" spans="1:2">
      <c r="A794" s="1"/>
      <c r="B794" s="1"/>
    </row>
    <row r="795" spans="1:2">
      <c r="A795" s="1"/>
      <c r="B795" s="1"/>
    </row>
    <row r="796" spans="1:2">
      <c r="A796" s="1"/>
      <c r="B796" s="1"/>
    </row>
    <row r="797" spans="1:2">
      <c r="A797" s="1"/>
      <c r="B797" s="1"/>
    </row>
    <row r="798" spans="1:2">
      <c r="A798" s="1"/>
      <c r="B798" s="1"/>
    </row>
    <row r="799" spans="1:2">
      <c r="A799" s="1"/>
      <c r="B799" s="1"/>
    </row>
    <row r="800" spans="1:2">
      <c r="A800" s="1"/>
      <c r="B800" s="1"/>
    </row>
    <row r="801" spans="1:2">
      <c r="A801" s="1"/>
      <c r="B801" s="1"/>
    </row>
    <row r="802" spans="1:2">
      <c r="A802" s="1"/>
      <c r="B802" s="1"/>
    </row>
    <row r="803" spans="1:2">
      <c r="A803" s="1"/>
      <c r="B803" s="1"/>
    </row>
    <row r="804" spans="1:2">
      <c r="A804" s="1"/>
      <c r="B804" s="1"/>
    </row>
    <row r="805" spans="1:2">
      <c r="A805" s="1"/>
      <c r="B805" s="1"/>
    </row>
    <row r="806" spans="1:2">
      <c r="A806" s="1"/>
      <c r="B806" s="1"/>
    </row>
    <row r="807" spans="1:2">
      <c r="A807" s="1"/>
      <c r="B807" s="1"/>
    </row>
    <row r="808" spans="1:2">
      <c r="A808" s="1"/>
      <c r="B808" s="1"/>
    </row>
    <row r="809" spans="1:2">
      <c r="A809" s="1"/>
      <c r="B809" s="1"/>
    </row>
    <row r="810" spans="1:2">
      <c r="A810" s="1"/>
      <c r="B810" s="1"/>
    </row>
    <row r="811" spans="1:2">
      <c r="A811" s="1"/>
      <c r="B811" s="1"/>
    </row>
    <row r="812" spans="1:2">
      <c r="A812" s="1"/>
      <c r="B812" s="1"/>
    </row>
    <row r="813" spans="1:2">
      <c r="A813" s="1"/>
      <c r="B813" s="1"/>
    </row>
    <row r="814" spans="1:2">
      <c r="A814" s="1"/>
      <c r="B814" s="1"/>
    </row>
    <row r="815" spans="1:2">
      <c r="A815" s="1"/>
      <c r="B815" s="1"/>
    </row>
    <row r="816" spans="1:2">
      <c r="A816" s="1"/>
      <c r="B816" s="1"/>
    </row>
    <row r="817" spans="1:2">
      <c r="A817" s="1"/>
      <c r="B817" s="1"/>
    </row>
    <row r="818" spans="1:2">
      <c r="A818" s="1"/>
      <c r="B818" s="1"/>
    </row>
    <row r="819" spans="1:2">
      <c r="A819" s="1"/>
      <c r="B819" s="1"/>
    </row>
    <row r="820" spans="1:2">
      <c r="A820" s="1"/>
      <c r="B820" s="1"/>
    </row>
    <row r="821" spans="1:2">
      <c r="A821" s="1"/>
      <c r="B821" s="1"/>
    </row>
    <row r="822" spans="1:2">
      <c r="A822" s="1"/>
      <c r="B822" s="1"/>
    </row>
    <row r="823" spans="1:2">
      <c r="A823" s="1"/>
      <c r="B823" s="1"/>
    </row>
    <row r="824" spans="1:2">
      <c r="A824" s="1"/>
      <c r="B824" s="1"/>
    </row>
    <row r="825" spans="1:2">
      <c r="A825" s="1"/>
      <c r="B825" s="1"/>
    </row>
    <row r="826" spans="1:2">
      <c r="A826" s="1"/>
      <c r="B826" s="1"/>
    </row>
    <row r="827" spans="1:2">
      <c r="A827" s="1"/>
      <c r="B827" s="1"/>
    </row>
    <row r="828" spans="1:2">
      <c r="A828" s="1"/>
      <c r="B828" s="1"/>
    </row>
    <row r="829" spans="1:2">
      <c r="A829" s="1"/>
      <c r="B829" s="1"/>
    </row>
    <row r="830" spans="1:2">
      <c r="A830" s="1"/>
      <c r="B830" s="1"/>
    </row>
    <row r="831" spans="1:2">
      <c r="A831" s="1"/>
      <c r="B831" s="1"/>
    </row>
    <row r="832" spans="1:2">
      <c r="A832" s="1"/>
      <c r="B832" s="1"/>
    </row>
    <row r="833" spans="1:2">
      <c r="A833" s="1"/>
      <c r="B833" s="1"/>
    </row>
    <row r="834" spans="1:2">
      <c r="A834" s="1"/>
      <c r="B834" s="1"/>
    </row>
    <row r="835" spans="1:2">
      <c r="A835" s="1"/>
      <c r="B835" s="1"/>
    </row>
    <row r="836" spans="1:2">
      <c r="A836" s="1"/>
      <c r="B836" s="1"/>
    </row>
    <row r="837" spans="1:2">
      <c r="A837" s="1"/>
      <c r="B837" s="1"/>
    </row>
    <row r="838" spans="1:2">
      <c r="A838" s="1"/>
      <c r="B838" s="1"/>
    </row>
    <row r="839" spans="1:2">
      <c r="A839" s="1"/>
      <c r="B839" s="1"/>
    </row>
    <row r="840" spans="1:2">
      <c r="A840" s="1"/>
      <c r="B840" s="1"/>
    </row>
    <row r="841" spans="1:2">
      <c r="A841" s="1"/>
      <c r="B841" s="1"/>
    </row>
    <row r="842" spans="1:2">
      <c r="A842" s="1"/>
      <c r="B842" s="1"/>
    </row>
    <row r="843" spans="1:2">
      <c r="A843" s="1"/>
      <c r="B843" s="1"/>
    </row>
    <row r="844" spans="1:2">
      <c r="A844" s="1"/>
      <c r="B844" s="1"/>
    </row>
    <row r="845" spans="1:2">
      <c r="A845" s="1"/>
      <c r="B845" s="1"/>
    </row>
    <row r="846" spans="1:2">
      <c r="A846" s="1"/>
      <c r="B846" s="1"/>
    </row>
    <row r="847" spans="1:2">
      <c r="A847" s="1"/>
      <c r="B847" s="1"/>
    </row>
    <row r="848" spans="1:2">
      <c r="A848" s="1"/>
      <c r="B848" s="1"/>
    </row>
    <row r="849" spans="1:2">
      <c r="A849" s="1"/>
      <c r="B849" s="1"/>
    </row>
    <row r="850" spans="1:2">
      <c r="A850" s="1"/>
      <c r="B850" s="1"/>
    </row>
    <row r="851" spans="1:2">
      <c r="A851" s="1"/>
      <c r="B851" s="1"/>
    </row>
    <row r="852" spans="1:2">
      <c r="A852" s="1"/>
      <c r="B852" s="1"/>
    </row>
    <row r="853" spans="1:2">
      <c r="A853" s="1"/>
      <c r="B853" s="1"/>
    </row>
    <row r="854" spans="1:2">
      <c r="A854" s="1"/>
      <c r="B854" s="1"/>
    </row>
    <row r="855" spans="1:2">
      <c r="A855" s="1"/>
      <c r="B855" s="1"/>
    </row>
    <row r="856" spans="1:2">
      <c r="A856" s="1"/>
      <c r="B856" s="1"/>
    </row>
    <row r="857" spans="1:2">
      <c r="A857" s="1"/>
      <c r="B857" s="1"/>
    </row>
    <row r="858" spans="1:2">
      <c r="A858" s="1"/>
      <c r="B858" s="1"/>
    </row>
    <row r="859" spans="1:2">
      <c r="A859" s="1"/>
      <c r="B859" s="1"/>
    </row>
    <row r="860" spans="1:2">
      <c r="A860" s="1"/>
      <c r="B860" s="1"/>
    </row>
    <row r="861" spans="1:2">
      <c r="A861" s="1"/>
      <c r="B861" s="1"/>
    </row>
    <row r="862" spans="1:2">
      <c r="A862" s="1"/>
      <c r="B862" s="1"/>
    </row>
    <row r="863" spans="1:2">
      <c r="A863" s="1"/>
      <c r="B863" s="1"/>
    </row>
    <row r="864" spans="1:2">
      <c r="A864" s="1"/>
      <c r="B864" s="1"/>
    </row>
    <row r="865" spans="1:2">
      <c r="A865" s="1"/>
      <c r="B865" s="1"/>
    </row>
    <row r="866" spans="1:2">
      <c r="A866" s="1"/>
      <c r="B866" s="1"/>
    </row>
    <row r="867" spans="1:2">
      <c r="A867" s="1"/>
      <c r="B867" s="1"/>
    </row>
    <row r="868" spans="1:2">
      <c r="A868" s="1"/>
      <c r="B868" s="1"/>
    </row>
    <row r="869" spans="1:2">
      <c r="A869" s="1"/>
      <c r="B869" s="1"/>
    </row>
    <row r="870" spans="1:2">
      <c r="A870" s="1"/>
      <c r="B870" s="1"/>
    </row>
    <row r="871" spans="1:2">
      <c r="A871" s="1"/>
      <c r="B871" s="1"/>
    </row>
    <row r="872" spans="1:2">
      <c r="A872" s="1"/>
      <c r="B872" s="1"/>
    </row>
    <row r="873" spans="1:2">
      <c r="A873" s="1"/>
      <c r="B873" s="1"/>
    </row>
    <row r="874" spans="1:2">
      <c r="A874" s="1"/>
      <c r="B874" s="1"/>
    </row>
    <row r="875" spans="1:2">
      <c r="A875" s="1"/>
      <c r="B875" s="1"/>
    </row>
    <row r="876" spans="1:2">
      <c r="A876" s="1"/>
      <c r="B876" s="1"/>
    </row>
    <row r="877" spans="1:2">
      <c r="A877" s="1"/>
      <c r="B877" s="1"/>
    </row>
    <row r="878" spans="1:2">
      <c r="A878" s="1"/>
      <c r="B878" s="1"/>
    </row>
    <row r="879" spans="1:2">
      <c r="A879" s="1"/>
      <c r="B879" s="1"/>
    </row>
    <row r="880" spans="1:2">
      <c r="A880" s="1"/>
      <c r="B880" s="1"/>
    </row>
    <row r="881" spans="1:2">
      <c r="A881" s="1"/>
      <c r="B881" s="1"/>
    </row>
    <row r="882" spans="1:2">
      <c r="A882" s="1"/>
      <c r="B882" s="1"/>
    </row>
    <row r="883" spans="1:2">
      <c r="A883" s="1"/>
      <c r="B883" s="1"/>
    </row>
    <row r="884" spans="1:2">
      <c r="A884" s="1"/>
      <c r="B884" s="1"/>
    </row>
    <row r="885" spans="1:2">
      <c r="A885" s="1"/>
      <c r="B885" s="1"/>
    </row>
    <row r="886" spans="1:2">
      <c r="A886" s="1"/>
      <c r="B886" s="1"/>
    </row>
    <row r="887" spans="1:2">
      <c r="A887" s="1"/>
      <c r="B887" s="1"/>
    </row>
    <row r="888" spans="1:2">
      <c r="A888" s="1"/>
      <c r="B888" s="1"/>
    </row>
    <row r="889" spans="1:2">
      <c r="A889" s="1"/>
      <c r="B889" s="1"/>
    </row>
    <row r="890" spans="1:2">
      <c r="A890" s="1"/>
      <c r="B890" s="1"/>
    </row>
    <row r="891" spans="1:2">
      <c r="A891" s="1"/>
      <c r="B891" s="1"/>
    </row>
    <row r="892" spans="1:2">
      <c r="A892" s="1"/>
      <c r="B892" s="1"/>
    </row>
    <row r="893" spans="1:2">
      <c r="A893" s="1"/>
      <c r="B893" s="1"/>
    </row>
    <row r="894" spans="1:2">
      <c r="A894" s="1"/>
      <c r="B894" s="1"/>
    </row>
    <row r="895" spans="1:2">
      <c r="A895" s="1"/>
      <c r="B895" s="1"/>
    </row>
    <row r="896" spans="1:2">
      <c r="A896" s="1"/>
      <c r="B896" s="1"/>
    </row>
    <row r="897" spans="1:2">
      <c r="A897" s="1"/>
      <c r="B897" s="1"/>
    </row>
    <row r="898" spans="1:2">
      <c r="A898" s="1"/>
      <c r="B898" s="1"/>
    </row>
    <row r="899" spans="1:2">
      <c r="A899" s="1"/>
      <c r="B899" s="1"/>
    </row>
    <row r="900" spans="1:2">
      <c r="A900" s="1"/>
      <c r="B900" s="1"/>
    </row>
    <row r="901" spans="1:2">
      <c r="A901" s="1"/>
      <c r="B901" s="1"/>
    </row>
    <row r="902" spans="1:2">
      <c r="A902" s="1"/>
      <c r="B902" s="1"/>
    </row>
    <row r="903" spans="1:2">
      <c r="A903" s="1"/>
      <c r="B903" s="1"/>
    </row>
    <row r="904" spans="1:2">
      <c r="A904" s="1"/>
      <c r="B904" s="1"/>
    </row>
    <row r="905" spans="1:2">
      <c r="A905" s="1"/>
      <c r="B905" s="1"/>
    </row>
    <row r="906" spans="1:2">
      <c r="A906" s="1"/>
      <c r="B906" s="1"/>
    </row>
    <row r="907" spans="1:2">
      <c r="A907" s="1"/>
      <c r="B907" s="1"/>
    </row>
    <row r="908" spans="1:2">
      <c r="A908" s="1"/>
      <c r="B908" s="1"/>
    </row>
    <row r="909" spans="1:2">
      <c r="A909" s="1"/>
      <c r="B909" s="1"/>
    </row>
    <row r="910" spans="1:2">
      <c r="A910" s="1"/>
      <c r="B910" s="1"/>
    </row>
    <row r="911" spans="1:2">
      <c r="A911" s="1"/>
      <c r="B911" s="1"/>
    </row>
    <row r="912" spans="1:2">
      <c r="A912" s="1"/>
      <c r="B912" s="1"/>
    </row>
    <row r="913" spans="1:2">
      <c r="A913" s="1"/>
      <c r="B913" s="1"/>
    </row>
    <row r="914" spans="1:2">
      <c r="A914" s="1"/>
      <c r="B914" s="1"/>
    </row>
    <row r="915" spans="1:2">
      <c r="A915" s="1"/>
      <c r="B915" s="1"/>
    </row>
    <row r="916" spans="1:2">
      <c r="A916" s="1"/>
      <c r="B916" s="1"/>
    </row>
    <row r="917" spans="1:2">
      <c r="A917" s="1"/>
      <c r="B917" s="1"/>
    </row>
    <row r="918" spans="1:2">
      <c r="A918" s="1"/>
      <c r="B918" s="1"/>
    </row>
    <row r="919" spans="1:2">
      <c r="A919" s="1"/>
      <c r="B919" s="1"/>
    </row>
    <row r="920" spans="1:2">
      <c r="A920" s="1"/>
      <c r="B920" s="1"/>
    </row>
    <row r="921" spans="1:2">
      <c r="A921" s="1"/>
      <c r="B921" s="1"/>
    </row>
    <row r="922" spans="1:2">
      <c r="A922" s="1"/>
      <c r="B922" s="1"/>
    </row>
    <row r="923" spans="1:2">
      <c r="A923" s="1"/>
      <c r="B923" s="1"/>
    </row>
    <row r="924" spans="1:2">
      <c r="A924" s="1"/>
      <c r="B924" s="1"/>
    </row>
    <row r="925" spans="1:2">
      <c r="A925" s="1"/>
      <c r="B925" s="1"/>
    </row>
    <row r="926" spans="1:2">
      <c r="A926" s="1"/>
      <c r="B926" s="1"/>
    </row>
    <row r="927" spans="1:2">
      <c r="A927" s="1"/>
      <c r="B927" s="1"/>
    </row>
    <row r="928" spans="1:2">
      <c r="A928" s="1"/>
      <c r="B928" s="1"/>
    </row>
    <row r="929" spans="1:2">
      <c r="A929" s="1"/>
      <c r="B929" s="1"/>
    </row>
    <row r="930" spans="1:2">
      <c r="A930" s="1"/>
      <c r="B930" s="1"/>
    </row>
    <row r="931" spans="1:2">
      <c r="A931" s="1"/>
      <c r="B931" s="1"/>
    </row>
    <row r="932" spans="1:2">
      <c r="A932" s="1"/>
      <c r="B932" s="1"/>
    </row>
    <row r="933" spans="1:2">
      <c r="A933" s="1"/>
      <c r="B933" s="1"/>
    </row>
    <row r="934" spans="1:2">
      <c r="A934" s="1"/>
      <c r="B934" s="1"/>
    </row>
    <row r="935" spans="1:2">
      <c r="A935" s="1"/>
      <c r="B935" s="1"/>
    </row>
    <row r="936" spans="1:2">
      <c r="A936" s="1"/>
      <c r="B936" s="1"/>
    </row>
    <row r="937" spans="1:2">
      <c r="A937" s="1"/>
      <c r="B937" s="1"/>
    </row>
    <row r="938" spans="1:2">
      <c r="A938" s="1"/>
      <c r="B938" s="1"/>
    </row>
    <row r="939" spans="1:2">
      <c r="A939" s="1"/>
      <c r="B939" s="1"/>
    </row>
    <row r="940" spans="1:2">
      <c r="A940" s="1"/>
      <c r="B940" s="1"/>
    </row>
    <row r="941" spans="1:2">
      <c r="A941" s="1"/>
      <c r="B941" s="1"/>
    </row>
    <row r="942" spans="1:2">
      <c r="A942" s="1"/>
      <c r="B942" s="1"/>
    </row>
    <row r="943" spans="1:2">
      <c r="A943" s="1"/>
      <c r="B943" s="1"/>
    </row>
    <row r="944" spans="1:2">
      <c r="A944" s="1"/>
      <c r="B944" s="1"/>
    </row>
    <row r="945" spans="1:2">
      <c r="A945" s="1"/>
      <c r="B945" s="1"/>
    </row>
    <row r="946" spans="1:2">
      <c r="A946" s="1"/>
      <c r="B946" s="1"/>
    </row>
    <row r="947" spans="1:2">
      <c r="A947" s="1"/>
      <c r="B947" s="1"/>
    </row>
    <row r="948" spans="1:2">
      <c r="A948" s="1"/>
      <c r="B948" s="1"/>
    </row>
    <row r="949" spans="1:2">
      <c r="A949" s="1"/>
      <c r="B949" s="1"/>
    </row>
    <row r="950" spans="1:2">
      <c r="A950" s="1"/>
      <c r="B950" s="1"/>
    </row>
    <row r="951" spans="1:2">
      <c r="A951" s="1"/>
      <c r="B951" s="1"/>
    </row>
    <row r="952" spans="1:2">
      <c r="A952" s="1"/>
      <c r="B952" s="1"/>
    </row>
    <row r="953" spans="1:2">
      <c r="A953" s="1"/>
      <c r="B953" s="1"/>
    </row>
    <row r="954" spans="1:2">
      <c r="A954" s="1"/>
      <c r="B954" s="1"/>
    </row>
    <row r="955" spans="1:2">
      <c r="A955" s="1"/>
      <c r="B955" s="1"/>
    </row>
    <row r="956" spans="1:2">
      <c r="A956" s="1"/>
      <c r="B956" s="1"/>
    </row>
    <row r="957" spans="1:2">
      <c r="A957" s="1"/>
      <c r="B957" s="1"/>
    </row>
    <row r="958" spans="1:2">
      <c r="A958" s="1"/>
      <c r="B958" s="1"/>
    </row>
    <row r="959" spans="1:2">
      <c r="A959" s="1"/>
      <c r="B959" s="1"/>
    </row>
    <row r="960" spans="1:2">
      <c r="A960" s="1"/>
      <c r="B960" s="1"/>
    </row>
    <row r="961" spans="1:2">
      <c r="A961" s="1"/>
      <c r="B961" s="1"/>
    </row>
    <row r="962" spans="1:2">
      <c r="A962" s="1"/>
      <c r="B962" s="1"/>
    </row>
    <row r="963" spans="1:2">
      <c r="A963" s="1"/>
      <c r="B963" s="1"/>
    </row>
    <row r="964" spans="1:2">
      <c r="A964" s="1"/>
      <c r="B964" s="1"/>
    </row>
    <row r="965" spans="1:2">
      <c r="A965" s="1"/>
      <c r="B965" s="1"/>
    </row>
    <row r="966" spans="1:2">
      <c r="A966" s="1"/>
      <c r="B966" s="1"/>
    </row>
    <row r="967" spans="1:2">
      <c r="A967" s="1"/>
      <c r="B967" s="1"/>
    </row>
    <row r="968" spans="1:2">
      <c r="A968" s="1"/>
      <c r="B968" s="1"/>
    </row>
    <row r="969" spans="1:2">
      <c r="A969" s="1"/>
      <c r="B969" s="1"/>
    </row>
    <row r="970" spans="1:2">
      <c r="A970" s="1"/>
      <c r="B970" s="1"/>
    </row>
    <row r="971" spans="1:2">
      <c r="A971" s="1"/>
      <c r="B971" s="1"/>
    </row>
    <row r="972" spans="1:2">
      <c r="A972" s="1"/>
      <c r="B972" s="1"/>
    </row>
    <row r="973" spans="1:2">
      <c r="A973" s="1"/>
      <c r="B973" s="1"/>
    </row>
    <row r="974" spans="1:2">
      <c r="A974" s="1"/>
      <c r="B974" s="1"/>
    </row>
    <row r="975" spans="1:2">
      <c r="A975" s="1"/>
      <c r="B975" s="1"/>
    </row>
    <row r="976" spans="1:2">
      <c r="A976" s="1"/>
      <c r="B976" s="1"/>
    </row>
    <row r="977" spans="1:2">
      <c r="A977" s="1"/>
      <c r="B977" s="1"/>
    </row>
    <row r="978" spans="1:2">
      <c r="A978" s="1"/>
      <c r="B978" s="1"/>
    </row>
    <row r="979" spans="1:2">
      <c r="A979" s="1"/>
      <c r="B979" s="1"/>
    </row>
    <row r="980" spans="1:2">
      <c r="A980" s="1"/>
      <c r="B980" s="1"/>
    </row>
    <row r="981" spans="1:2">
      <c r="A981" s="1"/>
      <c r="B981" s="1"/>
    </row>
    <row r="982" spans="1:2">
      <c r="A982" s="1"/>
      <c r="B982" s="1"/>
    </row>
    <row r="983" spans="1:2">
      <c r="A983" s="1"/>
      <c r="B983" s="1"/>
    </row>
    <row r="984" spans="1:2">
      <c r="A984" s="1"/>
      <c r="B984" s="1"/>
    </row>
    <row r="985" spans="1:2">
      <c r="A985" s="1"/>
      <c r="B985" s="1"/>
    </row>
    <row r="986" spans="1:2">
      <c r="A986" s="1"/>
      <c r="B986" s="1"/>
    </row>
    <row r="987" spans="1:2">
      <c r="A987" s="1"/>
      <c r="B987" s="1"/>
    </row>
    <row r="988" spans="1:2">
      <c r="A988" s="1"/>
      <c r="B988" s="1"/>
    </row>
    <row r="989" spans="1:2">
      <c r="A989" s="1"/>
      <c r="B989" s="1"/>
    </row>
    <row r="990" spans="1:2">
      <c r="A990" s="1"/>
      <c r="B990" s="1"/>
    </row>
    <row r="991" spans="1:2">
      <c r="A991" s="1"/>
      <c r="B991" s="1"/>
    </row>
    <row r="992" spans="1:2">
      <c r="A992" s="1"/>
      <c r="B992" s="1"/>
    </row>
    <row r="993" spans="1:2">
      <c r="A993" s="1"/>
      <c r="B993" s="1"/>
    </row>
    <row r="994" spans="1:2">
      <c r="A994" s="1"/>
      <c r="B994" s="1"/>
    </row>
    <row r="995" spans="1:2">
      <c r="A995" s="1"/>
      <c r="B995" s="1"/>
    </row>
    <row r="996" spans="1:2">
      <c r="A996" s="1"/>
      <c r="B996" s="1"/>
    </row>
    <row r="997" spans="1:2">
      <c r="A997" s="1"/>
      <c r="B997" s="1"/>
    </row>
    <row r="998" spans="1:2">
      <c r="A998" s="1"/>
      <c r="B998" s="1"/>
    </row>
    <row r="999" spans="1:2">
      <c r="A999" s="1"/>
      <c r="B999" s="1"/>
    </row>
    <row r="1000" spans="1:2">
      <c r="A1000" s="1"/>
      <c r="B1000" s="1"/>
    </row>
    <row r="1001" spans="1:2">
      <c r="A1001" s="1"/>
      <c r="B1001" s="1"/>
    </row>
    <row r="1002" spans="1:2">
      <c r="A1002" s="1"/>
      <c r="B1002" s="1"/>
    </row>
    <row r="1003" spans="1:2">
      <c r="A1003" s="1"/>
      <c r="B1003" s="1"/>
    </row>
    <row r="1004" spans="1:2">
      <c r="A1004" s="1"/>
      <c r="B1004" s="1"/>
    </row>
    <row r="1005" spans="1:2">
      <c r="A1005" s="1"/>
      <c r="B1005" s="1"/>
    </row>
    <row r="1006" spans="1:2">
      <c r="A1006" s="1"/>
      <c r="B1006" s="1"/>
    </row>
    <row r="1007" spans="1:2">
      <c r="A1007" s="1"/>
      <c r="B1007" s="1"/>
    </row>
    <row r="1008" spans="1:2">
      <c r="A1008" s="1"/>
      <c r="B1008" s="1"/>
    </row>
    <row r="1009" spans="1:2">
      <c r="A1009" s="1"/>
      <c r="B1009" s="1"/>
    </row>
    <row r="1010" spans="1:2">
      <c r="A1010" s="1"/>
      <c r="B1010" s="1"/>
    </row>
    <row r="1011" spans="1:2">
      <c r="A1011" s="1"/>
      <c r="B1011" s="1"/>
    </row>
    <row r="1012" spans="1:2">
      <c r="A1012" s="1"/>
      <c r="B1012" s="1"/>
    </row>
    <row r="1013" spans="1:2">
      <c r="A1013" s="1"/>
      <c r="B1013" s="1"/>
    </row>
    <row r="1014" spans="1:2">
      <c r="A1014" s="1"/>
      <c r="B1014" s="1"/>
    </row>
    <row r="1015" spans="1:2">
      <c r="A1015" s="1"/>
      <c r="B1015" s="1"/>
    </row>
    <row r="1016" spans="1:2">
      <c r="A1016" s="1"/>
      <c r="B1016" s="1"/>
    </row>
    <row r="1017" spans="1:2">
      <c r="A1017" s="1"/>
      <c r="B1017" s="1"/>
    </row>
    <row r="1018" spans="1:2">
      <c r="A1018" s="1"/>
      <c r="B1018" s="1"/>
    </row>
    <row r="1019" spans="1:2">
      <c r="A1019" s="1"/>
      <c r="B1019" s="1"/>
    </row>
    <row r="1020" spans="1:2">
      <c r="A1020" s="1"/>
      <c r="B1020" s="1"/>
    </row>
    <row r="1021" spans="1:2">
      <c r="A1021" s="1"/>
      <c r="B1021" s="1"/>
    </row>
    <row r="1022" spans="1:2">
      <c r="A1022" s="1"/>
      <c r="B1022" s="1"/>
    </row>
    <row r="1023" spans="1:2">
      <c r="A1023" s="1"/>
      <c r="B1023" s="1"/>
    </row>
    <row r="1024" spans="1:2">
      <c r="A1024" s="1"/>
      <c r="B1024" s="1"/>
    </row>
    <row r="1025" spans="1:2">
      <c r="A1025" s="1"/>
      <c r="B1025" s="1"/>
    </row>
    <row r="1026" spans="1:2">
      <c r="A1026" s="1"/>
      <c r="B1026" s="1"/>
    </row>
    <row r="1027" spans="1:2">
      <c r="A1027" s="1"/>
      <c r="B1027" s="1"/>
    </row>
    <row r="1028" spans="1:2">
      <c r="A1028" s="1"/>
      <c r="B1028" s="1"/>
    </row>
    <row r="1029" spans="1:2">
      <c r="A1029" s="1"/>
      <c r="B1029" s="1"/>
    </row>
    <row r="1030" spans="1:2">
      <c r="A1030" s="1"/>
      <c r="B1030" s="1"/>
    </row>
    <row r="1031" spans="1:2">
      <c r="A1031" s="1"/>
      <c r="B1031" s="1"/>
    </row>
    <row r="1032" spans="1:2">
      <c r="A1032" s="1"/>
      <c r="B1032" s="1"/>
    </row>
    <row r="1033" spans="1:2">
      <c r="A1033" s="1"/>
      <c r="B1033" s="1"/>
    </row>
    <row r="1034" spans="1:2">
      <c r="A1034" s="1"/>
      <c r="B1034" s="1"/>
    </row>
    <row r="1035" spans="1:2">
      <c r="A1035" s="1"/>
      <c r="B1035" s="1"/>
    </row>
    <row r="1036" spans="1:2">
      <c r="A1036" s="1"/>
      <c r="B1036" s="1"/>
    </row>
    <row r="1037" spans="1:2">
      <c r="A1037" s="1"/>
      <c r="B1037" s="1"/>
    </row>
    <row r="1038" spans="1:2">
      <c r="A1038" s="1"/>
      <c r="B1038" s="1"/>
    </row>
    <row r="1039" spans="1:2">
      <c r="A1039" s="1"/>
      <c r="B1039" s="1"/>
    </row>
    <row r="1040" spans="1:2">
      <c r="A1040" s="1"/>
      <c r="B1040" s="1"/>
    </row>
    <row r="1041" spans="1:2">
      <c r="A1041" s="1"/>
      <c r="B1041" s="1"/>
    </row>
    <row r="1042" spans="1:2">
      <c r="A1042" s="1"/>
      <c r="B1042" s="1"/>
    </row>
    <row r="1043" spans="1:2">
      <c r="A1043" s="1"/>
      <c r="B1043" s="1"/>
    </row>
    <row r="1044" spans="1:2">
      <c r="A1044" s="1"/>
      <c r="B1044" s="1"/>
    </row>
    <row r="1045" spans="1:2">
      <c r="A1045" s="1"/>
      <c r="B1045" s="1"/>
    </row>
    <row r="1046" spans="1:2">
      <c r="A1046" s="1"/>
      <c r="B1046" s="1"/>
    </row>
    <row r="1047" spans="1:2">
      <c r="A1047" s="1"/>
      <c r="B1047" s="1"/>
    </row>
    <row r="1048" spans="1:2">
      <c r="A1048" s="1"/>
      <c r="B1048" s="1"/>
    </row>
    <row r="1049" spans="1:2">
      <c r="A1049" s="1"/>
      <c r="B1049" s="1"/>
    </row>
    <row r="1050" spans="1:2">
      <c r="A1050" s="1"/>
      <c r="B1050" s="1"/>
    </row>
    <row r="1051" spans="1:2">
      <c r="A1051" s="1"/>
      <c r="B1051" s="1"/>
    </row>
    <row r="1052" spans="1:2">
      <c r="A1052" s="1"/>
      <c r="B1052" s="1"/>
    </row>
    <row r="1053" spans="1:2">
      <c r="A1053" s="1"/>
      <c r="B1053" s="1"/>
    </row>
    <row r="1054" spans="1:2">
      <c r="A1054" s="1"/>
      <c r="B1054" s="1"/>
    </row>
    <row r="1055" spans="1:2">
      <c r="A1055" s="1"/>
      <c r="B1055" s="1"/>
    </row>
    <row r="1056" spans="1:2">
      <c r="A1056" s="1"/>
      <c r="B1056" s="1"/>
    </row>
    <row r="1057" spans="1:2">
      <c r="A1057" s="1"/>
      <c r="B1057" s="1"/>
    </row>
    <row r="1058" spans="1:2">
      <c r="A1058" s="1"/>
      <c r="B1058" s="1"/>
    </row>
    <row r="1059" spans="1:2">
      <c r="A1059" s="1"/>
      <c r="B1059" s="1"/>
    </row>
    <row r="1060" spans="1:2">
      <c r="A1060" s="1"/>
      <c r="B1060" s="1"/>
    </row>
    <row r="1061" spans="1:2">
      <c r="A1061" s="1"/>
      <c r="B1061" s="1"/>
    </row>
    <row r="1062" spans="1:2">
      <c r="A1062" s="1"/>
      <c r="B1062" s="1"/>
    </row>
    <row r="1063" spans="1:2">
      <c r="A1063" s="1"/>
      <c r="B1063" s="1"/>
    </row>
    <row r="1064" spans="1:2">
      <c r="A1064" s="1"/>
      <c r="B1064" s="1"/>
    </row>
    <row r="1065" spans="1:2">
      <c r="A1065" s="1"/>
      <c r="B1065" s="1"/>
    </row>
    <row r="1066" spans="1:2">
      <c r="A1066" s="1"/>
      <c r="B1066" s="1"/>
    </row>
    <row r="1067" spans="1:2">
      <c r="A1067" s="1"/>
      <c r="B1067" s="1"/>
    </row>
    <row r="1068" spans="1:2">
      <c r="A1068" s="1"/>
      <c r="B1068" s="1"/>
    </row>
    <row r="1069" spans="1:2">
      <c r="A1069" s="1"/>
      <c r="B1069" s="1"/>
    </row>
    <row r="1070" spans="1:2">
      <c r="A1070" s="1"/>
      <c r="B1070" s="1"/>
    </row>
    <row r="1071" spans="1:2">
      <c r="A1071" s="1"/>
      <c r="B1071" s="1"/>
    </row>
    <row r="1072" spans="1:2">
      <c r="A1072" s="1"/>
      <c r="B1072" s="1"/>
    </row>
    <row r="1073" spans="1:2">
      <c r="A1073" s="1"/>
      <c r="B1073" s="1"/>
    </row>
    <row r="1074" spans="1:2">
      <c r="A1074" s="1"/>
      <c r="B1074" s="1"/>
    </row>
    <row r="1075" spans="1:2">
      <c r="A1075" s="1"/>
      <c r="B1075" s="1"/>
    </row>
    <row r="1076" spans="1:2">
      <c r="A1076" s="1"/>
      <c r="B1076" s="1"/>
    </row>
    <row r="1077" spans="1:2">
      <c r="A1077" s="1"/>
      <c r="B1077" s="1"/>
    </row>
    <row r="1078" spans="1:2">
      <c r="A1078" s="1"/>
      <c r="B1078" s="1"/>
    </row>
    <row r="1079" spans="1:2">
      <c r="A1079" s="1"/>
      <c r="B1079" s="1"/>
    </row>
    <row r="1080" spans="1:2">
      <c r="A1080" s="1"/>
      <c r="B1080" s="1"/>
    </row>
    <row r="1081" spans="1:2">
      <c r="A1081" s="1"/>
      <c r="B1081" s="1"/>
    </row>
    <row r="1082" spans="1:2">
      <c r="A1082" s="1"/>
      <c r="B1082" s="1"/>
    </row>
    <row r="1083" spans="1:2">
      <c r="A1083" s="1"/>
      <c r="B1083" s="1"/>
    </row>
    <row r="1084" spans="1:2">
      <c r="A1084" s="1"/>
      <c r="B1084" s="1"/>
    </row>
    <row r="1085" spans="1:2">
      <c r="A1085" s="1"/>
      <c r="B1085" s="1"/>
    </row>
    <row r="1086" spans="1:2">
      <c r="A1086" s="1"/>
      <c r="B1086" s="1"/>
    </row>
    <row r="1087" spans="1:2">
      <c r="A1087" s="1"/>
      <c r="B1087" s="1"/>
    </row>
    <row r="1088" spans="1:2">
      <c r="A1088" s="1"/>
      <c r="B1088" s="1"/>
    </row>
    <row r="1089" spans="1:2">
      <c r="A1089" s="1"/>
      <c r="B1089" s="1"/>
    </row>
    <row r="1090" spans="1:2">
      <c r="A1090" s="1"/>
      <c r="B1090" s="1"/>
    </row>
    <row r="1091" spans="1:2">
      <c r="A1091" s="1"/>
      <c r="B1091" s="1"/>
    </row>
    <row r="1092" spans="1:2">
      <c r="A1092" s="1"/>
      <c r="B1092" s="1"/>
    </row>
    <row r="1093" spans="1:2">
      <c r="A1093" s="1"/>
      <c r="B1093" s="1"/>
    </row>
    <row r="1094" spans="1:2">
      <c r="A1094" s="1"/>
      <c r="B1094" s="1"/>
    </row>
    <row r="1095" spans="1:2">
      <c r="A1095" s="1"/>
      <c r="B1095" s="1"/>
    </row>
    <row r="1096" spans="1:2">
      <c r="A1096" s="1"/>
      <c r="B1096" s="1"/>
    </row>
    <row r="1097" spans="1:2">
      <c r="A1097" s="1"/>
      <c r="B1097" s="1"/>
    </row>
    <row r="1098" spans="1:2">
      <c r="A1098" s="1"/>
      <c r="B1098" s="1"/>
    </row>
    <row r="1099" spans="1:2">
      <c r="A1099" s="1"/>
      <c r="B1099" s="1"/>
    </row>
    <row r="1100" spans="1:2">
      <c r="A1100" s="1"/>
      <c r="B1100" s="1"/>
    </row>
    <row r="1101" spans="1:2">
      <c r="A1101" s="1"/>
      <c r="B1101" s="1"/>
    </row>
    <row r="1102" spans="1:2">
      <c r="A1102" s="1"/>
      <c r="B1102" s="1"/>
    </row>
    <row r="1103" spans="1:2">
      <c r="A1103" s="1"/>
      <c r="B1103" s="1"/>
    </row>
    <row r="1104" spans="1:2">
      <c r="A1104" s="1"/>
      <c r="B1104" s="1"/>
    </row>
    <row r="1105" spans="1:2">
      <c r="A1105" s="1"/>
      <c r="B1105" s="1"/>
    </row>
    <row r="1106" spans="1:2">
      <c r="A1106" s="1"/>
      <c r="B1106" s="1"/>
    </row>
    <row r="1107" spans="1:2">
      <c r="A1107" s="1"/>
      <c r="B1107" s="1"/>
    </row>
    <row r="1108" spans="1:2">
      <c r="A1108" s="1"/>
      <c r="B1108" s="1"/>
    </row>
    <row r="1109" spans="1:2">
      <c r="A1109" s="1"/>
      <c r="B1109" s="1"/>
    </row>
    <row r="1110" spans="1:2">
      <c r="A1110" s="1"/>
      <c r="B1110" s="1"/>
    </row>
    <row r="1111" spans="1:2">
      <c r="A1111" s="1"/>
      <c r="B1111" s="1"/>
    </row>
    <row r="1112" spans="1:2">
      <c r="A1112" s="1"/>
      <c r="B1112" s="1"/>
    </row>
    <row r="1113" spans="1:2">
      <c r="A1113" s="1"/>
      <c r="B1113" s="1"/>
    </row>
    <row r="1114" spans="1:2">
      <c r="A1114" s="1"/>
      <c r="B1114" s="1"/>
    </row>
    <row r="1115" spans="1:2">
      <c r="A1115" s="1"/>
      <c r="B1115" s="1"/>
    </row>
    <row r="1116" spans="1:2">
      <c r="A1116" s="1"/>
      <c r="B1116" s="1"/>
    </row>
    <row r="1117" spans="1:2">
      <c r="A1117" s="1"/>
      <c r="B1117" s="1"/>
    </row>
    <row r="1118" spans="1:2">
      <c r="A1118" s="1"/>
      <c r="B1118" s="1"/>
    </row>
    <row r="1119" spans="1:2">
      <c r="A1119" s="1"/>
      <c r="B1119" s="1"/>
    </row>
    <row r="1120" spans="1:2">
      <c r="A1120" s="1"/>
      <c r="B1120" s="1"/>
    </row>
    <row r="1121" spans="1:2">
      <c r="A1121" s="1"/>
      <c r="B1121" s="1"/>
    </row>
    <row r="1122" spans="1:2">
      <c r="A1122" s="1"/>
      <c r="B1122" s="1"/>
    </row>
    <row r="1123" spans="1:2">
      <c r="A1123" s="1"/>
      <c r="B1123" s="1"/>
    </row>
    <row r="1124" spans="1:2">
      <c r="A1124" s="1"/>
      <c r="B1124" s="1"/>
    </row>
    <row r="1125" spans="1:2">
      <c r="A1125" s="1"/>
      <c r="B1125" s="1"/>
    </row>
    <row r="1126" spans="1:2">
      <c r="A1126" s="1"/>
      <c r="B1126" s="1"/>
    </row>
    <row r="1127" spans="1:2">
      <c r="A1127" s="1"/>
      <c r="B1127" s="1"/>
    </row>
    <row r="1128" spans="1:2">
      <c r="A1128" s="1"/>
      <c r="B1128" s="1"/>
    </row>
    <row r="1129" spans="1:2">
      <c r="A1129" s="1"/>
      <c r="B1129" s="1"/>
    </row>
    <row r="1130" spans="1:2">
      <c r="A1130" s="1"/>
      <c r="B1130" s="1"/>
    </row>
    <row r="1131" spans="1:2">
      <c r="A1131" s="1"/>
      <c r="B1131" s="1"/>
    </row>
    <row r="1132" spans="1:2">
      <c r="A1132" s="1"/>
      <c r="B1132" s="1"/>
    </row>
    <row r="1133" spans="1:2">
      <c r="A1133" s="1"/>
      <c r="B1133" s="1"/>
    </row>
    <row r="1134" spans="1:2">
      <c r="A1134" s="1"/>
      <c r="B1134" s="1"/>
    </row>
    <row r="1135" spans="1:2">
      <c r="A1135" s="1"/>
      <c r="B1135" s="1"/>
    </row>
    <row r="1136" spans="1:2">
      <c r="A1136" s="1"/>
      <c r="B1136" s="1"/>
    </row>
    <row r="1137" spans="1:2">
      <c r="A1137" s="1"/>
      <c r="B1137" s="1"/>
    </row>
    <row r="1138" spans="1:2">
      <c r="A1138" s="1"/>
      <c r="B1138" s="1"/>
    </row>
    <row r="1139" spans="1:2">
      <c r="A1139" s="1"/>
      <c r="B1139" s="1"/>
    </row>
    <row r="1140" spans="1:2">
      <c r="A1140" s="1"/>
      <c r="B1140" s="1"/>
    </row>
    <row r="1141" spans="1:2">
      <c r="A1141" s="1"/>
      <c r="B1141" s="1"/>
    </row>
    <row r="1142" spans="1:2">
      <c r="A1142" s="1"/>
      <c r="B1142" s="1"/>
    </row>
    <row r="1143" spans="1:2">
      <c r="A1143" s="1"/>
      <c r="B1143" s="1"/>
    </row>
    <row r="1144" spans="1:2">
      <c r="A1144" s="1"/>
      <c r="B1144" s="1"/>
    </row>
    <row r="1145" spans="1:2">
      <c r="A1145" s="1"/>
      <c r="B1145" s="1"/>
    </row>
    <row r="1146" spans="1:2">
      <c r="A1146" s="1"/>
      <c r="B1146" s="1"/>
    </row>
    <row r="1147" spans="1:2">
      <c r="A1147" s="1"/>
      <c r="B1147" s="1"/>
    </row>
    <row r="1148" spans="1:2">
      <c r="A1148" s="1"/>
      <c r="B1148" s="1"/>
    </row>
    <row r="1149" spans="1:2">
      <c r="A1149" s="1"/>
      <c r="B1149" s="1"/>
    </row>
    <row r="1150" spans="1:2">
      <c r="A1150" s="1"/>
      <c r="B1150" s="1"/>
    </row>
    <row r="1151" spans="1:2">
      <c r="A1151" s="1"/>
      <c r="B1151" s="1"/>
    </row>
    <row r="1152" spans="1:2">
      <c r="A1152" s="1"/>
      <c r="B1152" s="1"/>
    </row>
    <row r="1153" spans="1:2">
      <c r="A1153" s="1"/>
      <c r="B1153" s="1"/>
    </row>
    <row r="1154" spans="1:2">
      <c r="A1154" s="1"/>
      <c r="B1154" s="1"/>
    </row>
    <row r="1155" spans="1:2">
      <c r="A1155" s="1"/>
      <c r="B1155" s="1"/>
    </row>
    <row r="1156" spans="1:2">
      <c r="A1156" s="1"/>
      <c r="B1156" s="1"/>
    </row>
    <row r="1157" spans="1:2">
      <c r="A1157" s="1"/>
      <c r="B1157" s="1"/>
    </row>
    <row r="1158" spans="1:2">
      <c r="A1158" s="1"/>
      <c r="B1158" s="1"/>
    </row>
    <row r="1159" spans="1:2">
      <c r="A1159" s="1"/>
      <c r="B1159" s="1"/>
    </row>
    <row r="1160" spans="1:2">
      <c r="A1160" s="1"/>
      <c r="B1160" s="1"/>
    </row>
    <row r="1161" spans="1:2">
      <c r="A1161" s="1"/>
      <c r="B1161" s="1"/>
    </row>
    <row r="1162" spans="1:2">
      <c r="A1162" s="1"/>
      <c r="B1162" s="1"/>
    </row>
    <row r="1163" spans="1:2">
      <c r="A1163" s="1"/>
      <c r="B1163" s="1"/>
    </row>
    <row r="1164" spans="1:2">
      <c r="A1164" s="1"/>
      <c r="B1164" s="1"/>
    </row>
    <row r="1165" spans="1:2">
      <c r="A1165" s="1"/>
      <c r="B1165" s="1"/>
    </row>
    <row r="1166" spans="1:2">
      <c r="A1166" s="1"/>
      <c r="B1166" s="1"/>
    </row>
    <row r="1167" spans="1:2">
      <c r="A1167" s="1"/>
      <c r="B1167" s="1"/>
    </row>
    <row r="1168" spans="1:2">
      <c r="A1168" s="1"/>
      <c r="B1168" s="1"/>
    </row>
    <row r="1169" spans="1:2">
      <c r="A1169" s="1"/>
      <c r="B1169" s="1"/>
    </row>
    <row r="1170" spans="1:2">
      <c r="A1170" s="1"/>
      <c r="B1170" s="1"/>
    </row>
    <row r="1171" spans="1:2">
      <c r="A1171" s="1"/>
      <c r="B1171" s="1"/>
    </row>
    <row r="1172" spans="1:2">
      <c r="A1172" s="1"/>
      <c r="B1172" s="1"/>
    </row>
    <row r="1173" spans="1:2">
      <c r="A1173" s="1"/>
      <c r="B1173" s="1"/>
    </row>
    <row r="1174" spans="1:2">
      <c r="A1174" s="1"/>
      <c r="B1174" s="1"/>
    </row>
    <row r="1175" spans="1:2">
      <c r="A1175" s="1"/>
      <c r="B1175" s="1"/>
    </row>
    <row r="1176" spans="1:2">
      <c r="A1176" s="1"/>
      <c r="B1176" s="1"/>
    </row>
    <row r="1177" spans="1:2">
      <c r="A1177" s="1"/>
      <c r="B1177" s="1"/>
    </row>
    <row r="1178" spans="1:2">
      <c r="A1178" s="1"/>
      <c r="B1178" s="1"/>
    </row>
    <row r="1179" spans="1:2">
      <c r="A1179" s="1"/>
      <c r="B1179" s="1"/>
    </row>
    <row r="1180" spans="1:2">
      <c r="A1180" s="1"/>
      <c r="B1180" s="1"/>
    </row>
    <row r="1181" spans="1:2">
      <c r="A1181" s="1"/>
      <c r="B1181" s="1"/>
    </row>
    <row r="1182" spans="1:2">
      <c r="A1182" s="1"/>
      <c r="B1182" s="1"/>
    </row>
    <row r="1183" spans="1:2">
      <c r="A1183" s="1"/>
      <c r="B1183" s="1"/>
    </row>
    <row r="1184" spans="1:2">
      <c r="A1184" s="1"/>
      <c r="B1184" s="1"/>
    </row>
    <row r="1185" spans="1:2">
      <c r="A1185" s="1"/>
      <c r="B1185" s="1"/>
    </row>
    <row r="1186" spans="1:2">
      <c r="A1186" s="1"/>
      <c r="B1186" s="1"/>
    </row>
    <row r="1187" spans="1:2">
      <c r="A1187" s="1"/>
      <c r="B1187" s="1"/>
    </row>
    <row r="1188" spans="1:2">
      <c r="A1188" s="1"/>
      <c r="B1188" s="1"/>
    </row>
    <row r="1189" spans="1:2">
      <c r="A1189" s="1"/>
      <c r="B1189" s="1"/>
    </row>
    <row r="1190" spans="1:2">
      <c r="A1190" s="1"/>
      <c r="B1190" s="1"/>
    </row>
    <row r="1191" spans="1:2">
      <c r="A1191" s="1"/>
      <c r="B1191" s="1"/>
    </row>
    <row r="1192" spans="1:2">
      <c r="A1192" s="1"/>
      <c r="B1192" s="1"/>
    </row>
    <row r="1193" spans="1:2">
      <c r="A1193" s="1"/>
      <c r="B1193" s="1"/>
    </row>
    <row r="1194" spans="1:2">
      <c r="A1194" s="1"/>
      <c r="B1194" s="1"/>
    </row>
    <row r="1195" spans="1:2">
      <c r="A1195" s="1"/>
      <c r="B1195" s="1"/>
    </row>
    <row r="1196" spans="1:2">
      <c r="A1196" s="1"/>
      <c r="B1196" s="1"/>
    </row>
    <row r="1197" spans="1:2">
      <c r="A1197" s="1"/>
      <c r="B1197" s="1"/>
    </row>
    <row r="1198" spans="1:2">
      <c r="A1198" s="1"/>
      <c r="B1198" s="1"/>
    </row>
    <row r="1199" spans="1:2">
      <c r="A1199" s="1"/>
      <c r="B1199" s="1"/>
    </row>
    <row r="1200" spans="1:2">
      <c r="A1200" s="1"/>
      <c r="B1200" s="1"/>
    </row>
    <row r="1201" spans="1:2">
      <c r="A1201" s="1"/>
      <c r="B1201" s="1"/>
    </row>
    <row r="1202" spans="1:2">
      <c r="A1202" s="1"/>
      <c r="B1202" s="1"/>
    </row>
    <row r="1203" spans="1:2">
      <c r="A1203" s="1"/>
      <c r="B1203" s="1"/>
    </row>
    <row r="1204" spans="1:2">
      <c r="A1204" s="1"/>
      <c r="B1204" s="1"/>
    </row>
    <row r="1205" spans="1:2">
      <c r="A1205" s="1"/>
      <c r="B1205" s="1"/>
    </row>
    <row r="1206" spans="1:2">
      <c r="A1206" s="1"/>
      <c r="B1206" s="1"/>
    </row>
    <row r="1207" spans="1:2">
      <c r="A1207" s="1"/>
      <c r="B1207" s="1"/>
    </row>
    <row r="1208" spans="1:2">
      <c r="A1208" s="1"/>
      <c r="B1208" s="1"/>
    </row>
    <row r="1209" spans="1:2">
      <c r="A1209" s="1"/>
      <c r="B1209" s="1"/>
    </row>
    <row r="1210" spans="1:2">
      <c r="A1210" s="1"/>
      <c r="B1210" s="1"/>
    </row>
    <row r="1211" spans="1:2">
      <c r="A1211" s="1"/>
      <c r="B1211" s="1"/>
    </row>
    <row r="1212" spans="1:2">
      <c r="A1212" s="1"/>
      <c r="B1212" s="1"/>
    </row>
    <row r="1213" spans="1:2">
      <c r="A1213" s="1"/>
      <c r="B1213" s="1"/>
    </row>
    <row r="1214" spans="1:2">
      <c r="A1214" s="1"/>
      <c r="B1214" s="1"/>
    </row>
    <row r="1215" spans="1:2">
      <c r="A1215" s="1"/>
      <c r="B1215" s="1"/>
    </row>
    <row r="1216" spans="1:2">
      <c r="A1216" s="1"/>
      <c r="B1216" s="1"/>
    </row>
    <row r="1217" spans="1:2">
      <c r="A1217" s="1"/>
      <c r="B1217" s="1"/>
    </row>
    <row r="1218" spans="1:2">
      <c r="A1218" s="1"/>
      <c r="B1218" s="1"/>
    </row>
    <row r="1219" spans="1:2">
      <c r="A1219" s="1"/>
      <c r="B1219" s="1"/>
    </row>
    <row r="1220" spans="1:2">
      <c r="A1220" s="1"/>
      <c r="B1220" s="1"/>
    </row>
    <row r="1221" spans="1:2">
      <c r="A1221" s="1"/>
      <c r="B1221" s="1"/>
    </row>
    <row r="1222" spans="1:2">
      <c r="A1222" s="1"/>
      <c r="B1222" s="1"/>
    </row>
    <row r="1223" spans="1:2">
      <c r="A1223" s="1"/>
      <c r="B1223" s="1"/>
    </row>
    <row r="1224" spans="1:2">
      <c r="A1224" s="1"/>
      <c r="B1224" s="1"/>
    </row>
    <row r="1225" spans="1:2">
      <c r="A1225" s="1"/>
      <c r="B1225" s="1"/>
    </row>
    <row r="1226" spans="1:2">
      <c r="A1226" s="1"/>
      <c r="B1226" s="1"/>
    </row>
    <row r="1227" spans="1:2">
      <c r="A1227" s="1"/>
      <c r="B1227" s="1"/>
    </row>
    <row r="1228" spans="1:2">
      <c r="A1228" s="1"/>
      <c r="B1228" s="1"/>
    </row>
    <row r="1229" spans="1:2">
      <c r="A1229" s="1"/>
      <c r="B1229" s="1"/>
    </row>
    <row r="1230" spans="1:2">
      <c r="A1230" s="1"/>
      <c r="B1230" s="1"/>
    </row>
    <row r="1231" spans="1:2">
      <c r="A1231" s="1"/>
      <c r="B1231" s="1"/>
    </row>
    <row r="1232" spans="1:2">
      <c r="A1232" s="1"/>
      <c r="B1232" s="1"/>
    </row>
    <row r="1233" spans="1:2">
      <c r="A1233" s="1"/>
      <c r="B1233" s="1"/>
    </row>
    <row r="1234" spans="1:2">
      <c r="A1234" s="1"/>
      <c r="B1234" s="1"/>
    </row>
    <row r="1235" spans="1:2">
      <c r="A1235" s="1"/>
      <c r="B1235" s="1"/>
    </row>
    <row r="1236" spans="1:2">
      <c r="A1236" s="1"/>
      <c r="B1236" s="1"/>
    </row>
    <row r="1237" spans="1:2">
      <c r="A1237" s="1"/>
      <c r="B1237" s="1"/>
    </row>
    <row r="1238" spans="1:2">
      <c r="A1238" s="1"/>
      <c r="B1238" s="1"/>
    </row>
    <row r="1239" spans="1:2">
      <c r="A1239" s="1"/>
      <c r="B1239" s="1"/>
    </row>
    <row r="1240" spans="1:2">
      <c r="A1240" s="1"/>
      <c r="B1240" s="1"/>
    </row>
    <row r="1241" spans="1:2">
      <c r="A1241" s="1"/>
      <c r="B1241" s="1"/>
    </row>
    <row r="1242" spans="1:2">
      <c r="A1242" s="1"/>
      <c r="B1242" s="1"/>
    </row>
    <row r="1243" spans="1:2">
      <c r="A1243" s="1"/>
      <c r="B1243" s="1"/>
    </row>
    <row r="1244" spans="1:2">
      <c r="A1244" s="1"/>
      <c r="B1244" s="1"/>
    </row>
    <row r="1245" spans="1:2">
      <c r="A1245" s="1"/>
      <c r="B1245" s="1"/>
    </row>
    <row r="1246" spans="1:2">
      <c r="A1246" s="1"/>
      <c r="B1246" s="1"/>
    </row>
    <row r="1247" spans="1:2">
      <c r="A1247" s="1"/>
      <c r="B1247" s="1"/>
    </row>
    <row r="1248" spans="1:2">
      <c r="A1248" s="1"/>
      <c r="B1248" s="1"/>
    </row>
    <row r="1249" spans="1:2">
      <c r="A1249" s="1"/>
      <c r="B1249" s="1"/>
    </row>
    <row r="1250" spans="1:2">
      <c r="A1250" s="1"/>
      <c r="B1250" s="1"/>
    </row>
    <row r="1251" spans="1:2">
      <c r="A1251" s="1"/>
      <c r="B1251" s="1"/>
    </row>
    <row r="1252" spans="1:2">
      <c r="A1252" s="1"/>
      <c r="B1252" s="1"/>
    </row>
    <row r="1253" spans="1:2">
      <c r="A1253" s="1"/>
      <c r="B1253" s="1"/>
    </row>
    <row r="1254" spans="1:2">
      <c r="A1254" s="1"/>
      <c r="B1254" s="1"/>
    </row>
    <row r="1255" spans="1:2">
      <c r="A1255" s="1"/>
      <c r="B1255" s="1"/>
    </row>
    <row r="1256" spans="1:2">
      <c r="A1256" s="1"/>
      <c r="B1256" s="1"/>
    </row>
    <row r="1257" spans="1:2">
      <c r="A1257" s="1"/>
      <c r="B1257" s="1"/>
    </row>
    <row r="1258" spans="1:2">
      <c r="A1258" s="1"/>
      <c r="B1258" s="1"/>
    </row>
    <row r="1259" spans="1:2">
      <c r="A1259" s="1"/>
      <c r="B1259" s="1"/>
    </row>
    <row r="1260" spans="1:2">
      <c r="A1260" s="1"/>
      <c r="B1260" s="1"/>
    </row>
    <row r="1261" spans="1:2">
      <c r="A1261" s="1"/>
      <c r="B1261" s="1"/>
    </row>
    <row r="1262" spans="1:2">
      <c r="A1262" s="1"/>
      <c r="B1262" s="1"/>
    </row>
    <row r="1263" spans="1:2">
      <c r="A1263" s="1"/>
      <c r="B1263" s="1"/>
    </row>
    <row r="1264" spans="1:2">
      <c r="A1264" s="1"/>
      <c r="B1264" s="1"/>
    </row>
    <row r="1265" spans="1:2">
      <c r="A1265" s="1"/>
      <c r="B1265" s="1"/>
    </row>
    <row r="1266" spans="1:2">
      <c r="A1266" s="1"/>
      <c r="B1266" s="1"/>
    </row>
    <row r="1267" spans="1:2">
      <c r="A1267" s="1"/>
      <c r="B1267" s="1"/>
    </row>
    <row r="1268" spans="1:2">
      <c r="A1268" s="1"/>
      <c r="B1268" s="1"/>
    </row>
    <row r="1269" spans="1:2">
      <c r="A1269" s="1"/>
      <c r="B1269" s="1"/>
    </row>
    <row r="1270" spans="1:2">
      <c r="A1270" s="1"/>
      <c r="B1270" s="1"/>
    </row>
    <row r="1271" spans="1:2">
      <c r="A1271" s="1"/>
      <c r="B1271" s="1"/>
    </row>
    <row r="1272" spans="1:2">
      <c r="A1272" s="1"/>
      <c r="B1272" s="1"/>
    </row>
    <row r="1273" spans="1:2">
      <c r="A1273" s="1"/>
      <c r="B1273" s="1"/>
    </row>
    <row r="1274" spans="1:2">
      <c r="A1274" s="1"/>
      <c r="B1274" s="1"/>
    </row>
    <row r="1275" spans="1:2">
      <c r="A1275" s="1"/>
      <c r="B1275" s="1"/>
    </row>
    <row r="1276" spans="1:2">
      <c r="A1276" s="1"/>
      <c r="B1276" s="1"/>
    </row>
    <row r="1277" spans="1:2">
      <c r="A1277" s="1"/>
      <c r="B1277" s="1"/>
    </row>
    <row r="1278" spans="1:2">
      <c r="A1278" s="1"/>
      <c r="B1278" s="1"/>
    </row>
    <row r="1279" spans="1:2">
      <c r="A1279" s="1"/>
      <c r="B1279" s="1"/>
    </row>
    <row r="1280" spans="1:2">
      <c r="A1280" s="1"/>
      <c r="B1280" s="1"/>
    </row>
    <row r="1281" spans="1:2">
      <c r="A1281" s="1"/>
      <c r="B1281" s="1"/>
    </row>
    <row r="1282" spans="1:2">
      <c r="A1282" s="1"/>
      <c r="B1282" s="1"/>
    </row>
    <row r="1283" spans="1:2">
      <c r="A1283" s="1"/>
      <c r="B1283" s="1"/>
    </row>
    <row r="1284" spans="1:2">
      <c r="A1284" s="1"/>
      <c r="B1284" s="1"/>
    </row>
    <row r="1285" spans="1:2">
      <c r="A1285" s="1"/>
      <c r="B1285" s="1"/>
    </row>
    <row r="1286" spans="1:2">
      <c r="A1286" s="1"/>
      <c r="B1286" s="1"/>
    </row>
    <row r="1287" spans="1:2">
      <c r="A1287" s="1"/>
      <c r="B1287" s="1"/>
    </row>
    <row r="1288" spans="1:2">
      <c r="A1288" s="1"/>
      <c r="B1288" s="1"/>
    </row>
    <row r="1289" spans="1:2">
      <c r="A1289" s="1"/>
      <c r="B1289" s="1"/>
    </row>
    <row r="1290" spans="1:2">
      <c r="A1290" s="1"/>
      <c r="B1290" s="1"/>
    </row>
    <row r="1291" spans="1:2">
      <c r="A1291" s="1"/>
      <c r="B1291" s="1"/>
    </row>
    <row r="1292" spans="1:2">
      <c r="A1292" s="1"/>
      <c r="B1292" s="1"/>
    </row>
    <row r="1293" spans="1:2">
      <c r="A1293" s="1"/>
      <c r="B1293" s="1"/>
    </row>
    <row r="1294" spans="1:2">
      <c r="A1294" s="1"/>
      <c r="B1294" s="1"/>
    </row>
    <row r="1295" spans="1:2">
      <c r="A1295" s="1"/>
      <c r="B1295" s="1"/>
    </row>
    <row r="1296" spans="1:2">
      <c r="A1296" s="1"/>
      <c r="B1296" s="1"/>
    </row>
    <row r="1297" spans="1:2">
      <c r="A1297" s="1"/>
      <c r="B1297" s="1"/>
    </row>
    <row r="1298" spans="1:2">
      <c r="A1298" s="1"/>
      <c r="B1298" s="1"/>
    </row>
    <row r="1299" spans="1:2">
      <c r="A1299" s="1"/>
      <c r="B1299" s="1"/>
    </row>
    <row r="1300" spans="1:2">
      <c r="A1300" s="1"/>
      <c r="B1300" s="1"/>
    </row>
    <row r="1301" spans="1:2">
      <c r="A1301" s="1"/>
      <c r="B1301" s="1"/>
    </row>
    <row r="1302" spans="1:2">
      <c r="A1302" s="1"/>
      <c r="B1302" s="1"/>
    </row>
    <row r="1303" spans="1:2">
      <c r="A1303" s="1"/>
      <c r="B1303" s="1"/>
    </row>
    <row r="1304" spans="1:2">
      <c r="A1304" s="1"/>
      <c r="B1304" s="1"/>
    </row>
    <row r="1305" spans="1:2">
      <c r="A1305" s="1"/>
      <c r="B1305" s="1"/>
    </row>
    <row r="1306" spans="1:2">
      <c r="A1306" s="1"/>
      <c r="B1306" s="1"/>
    </row>
    <row r="1307" spans="1:2">
      <c r="A1307" s="1"/>
      <c r="B1307" s="1"/>
    </row>
    <row r="1308" spans="1:2">
      <c r="A1308" s="1"/>
      <c r="B1308" s="1"/>
    </row>
    <row r="1309" spans="1:2">
      <c r="A1309" s="1"/>
      <c r="B1309" s="1"/>
    </row>
    <row r="1310" spans="1:2">
      <c r="A1310" s="1"/>
      <c r="B1310" s="1"/>
    </row>
    <row r="1311" spans="1:2">
      <c r="A1311" s="1"/>
      <c r="B1311" s="1"/>
    </row>
    <row r="1312" spans="1:2">
      <c r="A1312" s="1"/>
      <c r="B1312" s="1"/>
    </row>
    <row r="1313" spans="1:2">
      <c r="A1313" s="1"/>
      <c r="B1313" s="1"/>
    </row>
    <row r="1314" spans="1:2">
      <c r="A1314" s="1"/>
      <c r="B1314" s="1"/>
    </row>
    <row r="1315" spans="1:2">
      <c r="A1315" s="1"/>
      <c r="B1315" s="1"/>
    </row>
    <row r="1316" spans="1:2">
      <c r="A1316" s="1"/>
      <c r="B1316" s="1"/>
    </row>
    <row r="1317" spans="1:2">
      <c r="A1317" s="1"/>
      <c r="B1317" s="1"/>
    </row>
    <row r="1318" spans="1:2">
      <c r="A1318" s="1"/>
      <c r="B1318" s="1"/>
    </row>
    <row r="1319" spans="1:2">
      <c r="A1319" s="1"/>
      <c r="B1319" s="1"/>
    </row>
    <row r="1320" spans="1:2">
      <c r="A1320" s="1"/>
      <c r="B1320" s="1"/>
    </row>
    <row r="1321" spans="1:2">
      <c r="A1321" s="1"/>
      <c r="B1321" s="1"/>
    </row>
    <row r="1322" spans="1:2">
      <c r="A1322" s="1"/>
      <c r="B1322" s="1"/>
    </row>
    <row r="1323" spans="1:2">
      <c r="A1323" s="1"/>
      <c r="B1323" s="1"/>
    </row>
    <row r="1324" spans="1:2">
      <c r="A1324" s="1"/>
      <c r="B1324" s="1"/>
    </row>
    <row r="1325" spans="1:2">
      <c r="A1325" s="1"/>
      <c r="B1325" s="1"/>
    </row>
    <row r="1326" spans="1:2">
      <c r="A1326" s="1"/>
      <c r="B1326" s="1"/>
    </row>
    <row r="1327" spans="1:2">
      <c r="A1327" s="1"/>
      <c r="B1327" s="1"/>
    </row>
    <row r="1328" spans="1:2">
      <c r="A1328" s="1"/>
      <c r="B1328" s="1"/>
    </row>
    <row r="1329" spans="1:2">
      <c r="A1329" s="1"/>
      <c r="B1329" s="1"/>
    </row>
    <row r="1330" spans="1:2">
      <c r="A1330" s="1"/>
      <c r="B1330" s="1"/>
    </row>
    <row r="1331" spans="1:2">
      <c r="A1331" s="1"/>
      <c r="B1331" s="1"/>
    </row>
    <row r="1332" spans="1:2">
      <c r="A1332" s="1"/>
      <c r="B1332" s="1"/>
    </row>
    <row r="1333" spans="1:2">
      <c r="A1333" s="1"/>
      <c r="B1333" s="1"/>
    </row>
    <row r="1334" spans="1:2">
      <c r="A1334" s="1"/>
      <c r="B1334" s="1"/>
    </row>
    <row r="1335" spans="1:2">
      <c r="A1335" s="1"/>
      <c r="B1335" s="1"/>
    </row>
    <row r="1336" spans="1:2">
      <c r="A1336" s="1"/>
      <c r="B1336" s="1"/>
    </row>
    <row r="1337" spans="1:2">
      <c r="A1337" s="1"/>
      <c r="B1337" s="1"/>
    </row>
    <row r="1338" spans="1:2">
      <c r="A1338" s="1"/>
      <c r="B1338" s="1"/>
    </row>
    <row r="1339" spans="1:2">
      <c r="A1339" s="1"/>
      <c r="B1339" s="1"/>
    </row>
    <row r="1340" spans="1:2">
      <c r="A1340" s="1"/>
      <c r="B1340" s="1"/>
    </row>
    <row r="1341" spans="1:2">
      <c r="A1341" s="1"/>
      <c r="B1341" s="1"/>
    </row>
    <row r="1342" spans="1:2">
      <c r="A1342" s="1"/>
      <c r="B1342" s="1"/>
    </row>
    <row r="1343" spans="1:2">
      <c r="A1343" s="1"/>
      <c r="B1343" s="1"/>
    </row>
    <row r="1344" spans="1:2">
      <c r="A1344" s="1"/>
      <c r="B1344" s="1"/>
    </row>
    <row r="1345" spans="1:2">
      <c r="A1345" s="1"/>
      <c r="B1345" s="1"/>
    </row>
    <row r="1346" spans="1:2">
      <c r="A1346" s="1"/>
      <c r="B1346" s="1"/>
    </row>
    <row r="1347" spans="1:2">
      <c r="A1347" s="1"/>
      <c r="B1347" s="1"/>
    </row>
    <row r="1348" spans="1:2">
      <c r="A1348" s="1"/>
      <c r="B1348" s="1"/>
    </row>
    <row r="1349" spans="1:2">
      <c r="A1349" s="1"/>
      <c r="B1349" s="1"/>
    </row>
    <row r="1350" spans="1:2">
      <c r="A1350" s="1"/>
      <c r="B1350" s="1"/>
    </row>
    <row r="1351" spans="1:2">
      <c r="A1351" s="1"/>
      <c r="B1351" s="1"/>
    </row>
    <row r="1352" spans="1:2">
      <c r="A1352" s="1"/>
      <c r="B1352" s="1"/>
    </row>
    <row r="1353" spans="1:2">
      <c r="A1353" s="1"/>
      <c r="B1353" s="1"/>
    </row>
    <row r="1354" spans="1:2">
      <c r="A1354" s="1"/>
      <c r="B1354" s="1"/>
    </row>
    <row r="1355" spans="1:2">
      <c r="A1355" s="1"/>
      <c r="B1355" s="1"/>
    </row>
    <row r="1356" spans="1:2">
      <c r="A1356" s="1"/>
      <c r="B1356" s="1"/>
    </row>
    <row r="1357" spans="1:2">
      <c r="A1357" s="1"/>
      <c r="B1357" s="1"/>
    </row>
    <row r="1358" spans="1:2">
      <c r="A1358" s="1"/>
      <c r="B1358" s="1"/>
    </row>
    <row r="1359" spans="1:2">
      <c r="A1359" s="1"/>
      <c r="B1359" s="1"/>
    </row>
    <row r="1360" spans="1:2">
      <c r="A1360" s="1"/>
      <c r="B1360" s="1"/>
    </row>
    <row r="1361" spans="1:2">
      <c r="A1361" s="1"/>
      <c r="B1361" s="1"/>
    </row>
    <row r="1362" spans="1:2">
      <c r="A1362" s="1"/>
      <c r="B1362" s="1"/>
    </row>
    <row r="1363" spans="1:2">
      <c r="A1363" s="1"/>
      <c r="B1363" s="1"/>
    </row>
    <row r="1364" spans="1:2">
      <c r="A1364" s="1"/>
      <c r="B1364" s="1"/>
    </row>
    <row r="1365" spans="1:2">
      <c r="A1365" s="1"/>
      <c r="B1365" s="1"/>
    </row>
    <row r="1366" spans="1:2">
      <c r="A1366" s="1"/>
      <c r="B1366" s="1"/>
    </row>
    <row r="1367" spans="1:2">
      <c r="A1367" s="1"/>
      <c r="B1367" s="1"/>
    </row>
    <row r="1368" spans="1:2">
      <c r="A1368" s="1"/>
      <c r="B1368" s="1"/>
    </row>
    <row r="1369" spans="1:2">
      <c r="A1369" s="1"/>
      <c r="B1369" s="1"/>
    </row>
    <row r="1370" spans="1:2">
      <c r="A1370" s="1"/>
      <c r="B1370" s="1"/>
    </row>
    <row r="1371" spans="1:2">
      <c r="A1371" s="1"/>
      <c r="B1371" s="1"/>
    </row>
    <row r="1372" spans="1:2">
      <c r="A1372" s="1"/>
      <c r="B1372" s="1"/>
    </row>
    <row r="1373" spans="1:2">
      <c r="A1373" s="1"/>
      <c r="B1373" s="1"/>
    </row>
    <row r="1374" spans="1:2">
      <c r="A1374" s="1"/>
      <c r="B1374" s="1"/>
    </row>
    <row r="1375" spans="1:2">
      <c r="A1375" s="1"/>
      <c r="B1375" s="1"/>
    </row>
    <row r="1376" spans="1:2">
      <c r="A1376" s="1"/>
      <c r="B1376" s="1"/>
    </row>
    <row r="1377" spans="1:2">
      <c r="A1377" s="1"/>
      <c r="B1377" s="1"/>
    </row>
    <row r="1378" spans="1:2">
      <c r="A1378" s="1"/>
      <c r="B1378" s="1"/>
    </row>
    <row r="1379" spans="1:2">
      <c r="A1379" s="1"/>
      <c r="B1379" s="1"/>
    </row>
    <row r="1380" spans="1:2">
      <c r="A1380" s="1"/>
      <c r="B1380" s="1"/>
    </row>
    <row r="1381" spans="1:2">
      <c r="A1381" s="1"/>
      <c r="B1381" s="1"/>
    </row>
    <row r="1382" spans="1:2">
      <c r="A1382" s="1"/>
      <c r="B1382" s="1"/>
    </row>
    <row r="1383" spans="1:2">
      <c r="A1383" s="1"/>
      <c r="B1383" s="1"/>
    </row>
    <row r="1384" spans="1:2">
      <c r="A1384" s="1"/>
      <c r="B1384" s="1"/>
    </row>
    <row r="1385" spans="1:2">
      <c r="A1385" s="1"/>
      <c r="B1385" s="1"/>
    </row>
    <row r="1386" spans="1:2">
      <c r="A1386" s="1"/>
      <c r="B1386" s="1"/>
    </row>
    <row r="1387" spans="1:2">
      <c r="A1387" s="1"/>
      <c r="B1387" s="1"/>
    </row>
    <row r="1388" spans="1:2">
      <c r="A1388" s="1"/>
      <c r="B1388" s="1"/>
    </row>
    <row r="1389" spans="1:2">
      <c r="A1389" s="1"/>
      <c r="B1389" s="1"/>
    </row>
    <row r="1390" spans="1:2">
      <c r="A1390" s="1"/>
      <c r="B1390" s="1"/>
    </row>
    <row r="1391" spans="1:2">
      <c r="A1391" s="1"/>
      <c r="B1391" s="1"/>
    </row>
    <row r="1392" spans="1:2">
      <c r="A1392" s="1"/>
      <c r="B1392" s="1"/>
    </row>
    <row r="1393" spans="1:2">
      <c r="A1393" s="1"/>
      <c r="B1393" s="1"/>
    </row>
    <row r="1394" spans="1:2">
      <c r="A1394" s="1"/>
      <c r="B1394" s="1"/>
    </row>
    <row r="1395" spans="1:2">
      <c r="A1395" s="1"/>
      <c r="B1395" s="1"/>
    </row>
    <row r="1396" spans="1:2">
      <c r="A1396" s="1"/>
      <c r="B1396" s="1"/>
    </row>
    <row r="1397" spans="1:2">
      <c r="A1397" s="1"/>
      <c r="B1397" s="1"/>
    </row>
    <row r="1398" spans="1:2">
      <c r="A1398" s="1"/>
      <c r="B1398" s="1"/>
    </row>
    <row r="1399" spans="1:2">
      <c r="A1399" s="1"/>
      <c r="B1399" s="1"/>
    </row>
    <row r="1400" spans="1:2">
      <c r="A1400" s="1"/>
      <c r="B1400" s="1"/>
    </row>
    <row r="1401" spans="1:2">
      <c r="A1401" s="1"/>
      <c r="B1401" s="1"/>
    </row>
    <row r="1402" spans="1:2">
      <c r="A1402" s="1"/>
      <c r="B1402" s="1"/>
    </row>
    <row r="1403" spans="1:2">
      <c r="A1403" s="1"/>
      <c r="B1403" s="1"/>
    </row>
    <row r="1404" spans="1:2">
      <c r="A1404" s="1"/>
      <c r="B1404" s="1"/>
    </row>
    <row r="1405" spans="1:2">
      <c r="A1405" s="1"/>
      <c r="B1405" s="1"/>
    </row>
    <row r="1406" spans="1:2">
      <c r="A1406" s="1"/>
      <c r="B1406" s="1"/>
    </row>
    <row r="1407" spans="1:2">
      <c r="A1407" s="1"/>
      <c r="B1407" s="1"/>
    </row>
    <row r="1408" spans="1:2">
      <c r="A1408" s="1"/>
      <c r="B1408" s="1"/>
    </row>
    <row r="1409" spans="1:2">
      <c r="A1409" s="1"/>
      <c r="B1409" s="1"/>
    </row>
    <row r="1410" spans="1:2">
      <c r="A1410" s="1"/>
      <c r="B1410" s="1"/>
    </row>
    <row r="1411" spans="1:2">
      <c r="A1411" s="1"/>
      <c r="B1411" s="1"/>
    </row>
    <row r="1412" spans="1:2">
      <c r="A1412" s="1"/>
      <c r="B1412" s="1"/>
    </row>
    <row r="1413" spans="1:2">
      <c r="A1413" s="1"/>
      <c r="B1413" s="1"/>
    </row>
    <row r="1414" spans="1:2">
      <c r="A1414" s="1"/>
      <c r="B1414" s="1"/>
    </row>
    <row r="1415" spans="1:2">
      <c r="A1415" s="1"/>
      <c r="B1415" s="1"/>
    </row>
    <row r="1416" spans="1:2">
      <c r="A1416" s="1"/>
      <c r="B1416" s="1"/>
    </row>
    <row r="1417" spans="1:2">
      <c r="A1417" s="1"/>
      <c r="B1417" s="1"/>
    </row>
    <row r="1418" spans="1:2">
      <c r="A1418" s="1"/>
      <c r="B1418" s="1"/>
    </row>
    <row r="1419" spans="1:2">
      <c r="A1419" s="1"/>
      <c r="B1419" s="1"/>
    </row>
    <row r="1420" spans="1:2">
      <c r="A1420" s="1"/>
      <c r="B1420" s="1"/>
    </row>
    <row r="1421" spans="1:2">
      <c r="A1421" s="1"/>
      <c r="B1421" s="1"/>
    </row>
    <row r="1422" spans="1:2">
      <c r="A1422" s="1"/>
      <c r="B1422" s="1"/>
    </row>
    <row r="1423" spans="1:2">
      <c r="A1423" s="1"/>
      <c r="B1423" s="1"/>
    </row>
    <row r="1424" spans="1:2">
      <c r="A1424" s="1"/>
      <c r="B1424" s="1"/>
    </row>
    <row r="1425" spans="1:2">
      <c r="A1425" s="1"/>
      <c r="B1425" s="1"/>
    </row>
    <row r="1426" spans="1:2">
      <c r="A1426" s="1"/>
      <c r="B1426" s="1"/>
    </row>
    <row r="1427" spans="1:2">
      <c r="A1427" s="1"/>
      <c r="B1427" s="1"/>
    </row>
    <row r="1428" spans="1:2">
      <c r="A1428" s="1"/>
      <c r="B1428" s="1"/>
    </row>
    <row r="1429" spans="1:2">
      <c r="A1429" s="1"/>
      <c r="B1429" s="1"/>
    </row>
    <row r="1430" spans="1:2">
      <c r="A1430" s="1"/>
      <c r="B1430" s="1"/>
    </row>
    <row r="1431" spans="1:2">
      <c r="A1431" s="1"/>
      <c r="B1431" s="1"/>
    </row>
    <row r="1432" spans="1:2">
      <c r="A1432" s="1"/>
      <c r="B1432" s="1"/>
    </row>
    <row r="1433" spans="1:2">
      <c r="A1433" s="1"/>
      <c r="B1433" s="1"/>
    </row>
    <row r="1434" spans="1:2">
      <c r="A1434" s="1"/>
      <c r="B1434" s="1"/>
    </row>
    <row r="1435" spans="1:2">
      <c r="A1435" s="1"/>
      <c r="B1435" s="1"/>
    </row>
    <row r="1436" spans="1:2">
      <c r="A1436" s="1"/>
      <c r="B1436" s="1"/>
    </row>
    <row r="1437" spans="1:2">
      <c r="A1437" s="1"/>
      <c r="B1437" s="1"/>
    </row>
    <row r="1438" spans="1:2">
      <c r="A1438" s="1"/>
      <c r="B1438" s="1"/>
    </row>
    <row r="1439" spans="1:2">
      <c r="A1439" s="1"/>
      <c r="B1439" s="1"/>
    </row>
    <row r="1440" spans="1:2">
      <c r="A1440" s="1"/>
      <c r="B1440" s="1"/>
    </row>
    <row r="1441" spans="1:2">
      <c r="A1441" s="1"/>
      <c r="B1441" s="1"/>
    </row>
    <row r="1442" spans="1:2">
      <c r="A1442" s="1"/>
      <c r="B1442" s="1"/>
    </row>
    <row r="1443" spans="1:2">
      <c r="A1443" s="1"/>
      <c r="B1443" s="1"/>
    </row>
    <row r="1444" spans="1:2">
      <c r="A1444" s="1"/>
      <c r="B1444" s="1"/>
    </row>
    <row r="1445" spans="1:2">
      <c r="A1445" s="1"/>
      <c r="B1445" s="1"/>
    </row>
    <row r="1446" spans="1:2">
      <c r="A1446" s="1"/>
      <c r="B1446" s="1"/>
    </row>
    <row r="1447" spans="1:2">
      <c r="A1447" s="1"/>
      <c r="B1447" s="1"/>
    </row>
    <row r="1448" spans="1:2">
      <c r="A1448" s="1"/>
      <c r="B1448" s="1"/>
    </row>
    <row r="1449" spans="1:2">
      <c r="A1449" s="1"/>
      <c r="B1449" s="1"/>
    </row>
    <row r="1450" spans="1:2">
      <c r="A1450" s="1"/>
      <c r="B1450" s="1"/>
    </row>
    <row r="1451" spans="1:2">
      <c r="A1451" s="1"/>
      <c r="B1451" s="1"/>
    </row>
    <row r="1452" spans="1:2">
      <c r="A1452" s="1"/>
      <c r="B1452" s="1"/>
    </row>
    <row r="1453" spans="1:2">
      <c r="A1453" s="1"/>
      <c r="B1453" s="1"/>
    </row>
    <row r="1454" spans="1:2">
      <c r="A1454" s="1"/>
      <c r="B1454" s="1"/>
    </row>
    <row r="1455" spans="1:2">
      <c r="A1455" s="1"/>
      <c r="B1455" s="1"/>
    </row>
    <row r="1456" spans="1:2">
      <c r="A1456" s="1"/>
      <c r="B1456" s="1"/>
    </row>
    <row r="1457" spans="1:2">
      <c r="A1457" s="1"/>
      <c r="B1457" s="1"/>
    </row>
    <row r="1458" spans="1:2">
      <c r="A1458" s="1"/>
      <c r="B1458" s="1"/>
    </row>
    <row r="1459" spans="1:2">
      <c r="A1459" s="1"/>
      <c r="B1459" s="1"/>
    </row>
    <row r="1460" spans="1:2">
      <c r="A1460" s="1"/>
      <c r="B1460" s="1"/>
    </row>
    <row r="1461" spans="1:2">
      <c r="A1461" s="1"/>
      <c r="B1461" s="1"/>
    </row>
    <row r="1462" spans="1:2">
      <c r="A1462" s="1"/>
      <c r="B1462" s="1"/>
    </row>
    <row r="1463" spans="1:2">
      <c r="A1463" s="1"/>
      <c r="B1463" s="1"/>
    </row>
    <row r="1464" spans="1:2">
      <c r="A1464" s="1"/>
      <c r="B1464" s="1"/>
    </row>
    <row r="1465" spans="1:2">
      <c r="A1465" s="1"/>
      <c r="B1465" s="1"/>
    </row>
    <row r="1466" spans="1:2">
      <c r="A1466" s="1"/>
      <c r="B1466" s="1"/>
    </row>
    <row r="1467" spans="1:2">
      <c r="A1467" s="1"/>
      <c r="B1467" s="1"/>
    </row>
    <row r="1468" spans="1:2">
      <c r="A1468" s="1"/>
      <c r="B1468" s="1"/>
    </row>
    <row r="1469" spans="1:2">
      <c r="A1469" s="1"/>
      <c r="B1469" s="1"/>
    </row>
    <row r="1470" spans="1:2">
      <c r="A1470" s="1"/>
      <c r="B1470" s="1"/>
    </row>
    <row r="1471" spans="1:2">
      <c r="A1471" s="1"/>
      <c r="B1471" s="1"/>
    </row>
    <row r="1472" spans="1:2">
      <c r="A1472" s="1"/>
      <c r="B1472" s="1"/>
    </row>
    <row r="1473" spans="1:2">
      <c r="A1473" s="1"/>
      <c r="B1473" s="1"/>
    </row>
    <row r="1474" spans="1:2">
      <c r="A1474" s="1"/>
      <c r="B1474" s="1"/>
    </row>
    <row r="1475" spans="1:2">
      <c r="A1475" s="1"/>
      <c r="B1475" s="1"/>
    </row>
    <row r="1476" spans="1:2">
      <c r="A1476" s="1"/>
      <c r="B1476" s="1"/>
    </row>
    <row r="1477" spans="1:2">
      <c r="A1477" s="1"/>
      <c r="B1477" s="1"/>
    </row>
    <row r="1478" spans="1:2">
      <c r="A1478" s="1"/>
      <c r="B1478" s="1"/>
    </row>
    <row r="1479" spans="1:2">
      <c r="A1479" s="1"/>
      <c r="B1479" s="1"/>
    </row>
    <row r="1480" spans="1:2">
      <c r="A1480" s="1"/>
      <c r="B1480" s="1"/>
    </row>
    <row r="1481" spans="1:2">
      <c r="A1481" s="1"/>
      <c r="B1481" s="1"/>
    </row>
    <row r="1482" spans="1:2">
      <c r="A1482" s="1"/>
      <c r="B1482" s="1"/>
    </row>
    <row r="1483" spans="1:2">
      <c r="A1483" s="1"/>
      <c r="B1483" s="1"/>
    </row>
    <row r="1484" spans="1:2">
      <c r="A1484" s="1"/>
      <c r="B1484" s="1"/>
    </row>
    <row r="1485" spans="1:2">
      <c r="A1485" s="1"/>
      <c r="B1485" s="1"/>
    </row>
    <row r="1486" spans="1:2">
      <c r="A1486" s="1"/>
      <c r="B1486" s="1"/>
    </row>
    <row r="1487" spans="1:2">
      <c r="A1487" s="1"/>
      <c r="B1487" s="1"/>
    </row>
    <row r="1488" spans="1:2">
      <c r="A1488" s="1"/>
      <c r="B1488" s="1"/>
    </row>
    <row r="1489" spans="1:2">
      <c r="A1489" s="1"/>
      <c r="B1489" s="1"/>
    </row>
    <row r="1490" spans="1:2">
      <c r="A1490" s="1"/>
      <c r="B1490" s="1"/>
    </row>
    <row r="1491" spans="1:2">
      <c r="A1491" s="1"/>
      <c r="B1491" s="1"/>
    </row>
    <row r="1492" spans="1:2">
      <c r="A1492" s="1"/>
      <c r="B1492" s="1"/>
    </row>
    <row r="1493" spans="1:2">
      <c r="A1493" s="1"/>
      <c r="B1493" s="1"/>
    </row>
    <row r="1494" spans="1:2">
      <c r="A1494" s="1"/>
      <c r="B1494" s="1"/>
    </row>
    <row r="1495" spans="1:2">
      <c r="A1495" s="1"/>
      <c r="B1495" s="1"/>
    </row>
    <row r="1496" spans="1:2">
      <c r="A1496" s="1"/>
      <c r="B1496" s="1"/>
    </row>
    <row r="1497" spans="1:2">
      <c r="A1497" s="1"/>
      <c r="B1497" s="1"/>
    </row>
    <row r="1498" spans="1:2">
      <c r="A1498" s="1"/>
      <c r="B1498" s="1"/>
    </row>
    <row r="1499" spans="1:2">
      <c r="A1499" s="1"/>
      <c r="B1499" s="1"/>
    </row>
    <row r="1500" spans="1:2">
      <c r="A1500" s="1"/>
      <c r="B1500" s="1"/>
    </row>
    <row r="1501" spans="1:2">
      <c r="A1501" s="1"/>
      <c r="B1501" s="1"/>
    </row>
    <row r="1502" spans="1:2">
      <c r="A1502" s="1"/>
      <c r="B1502" s="1"/>
    </row>
    <row r="1503" spans="1:2">
      <c r="A1503" s="1"/>
      <c r="B1503" s="1"/>
    </row>
    <row r="1504" spans="1:2">
      <c r="A1504" s="1"/>
      <c r="B1504" s="1"/>
    </row>
    <row r="1505" spans="1:2">
      <c r="A1505" s="1"/>
      <c r="B1505" s="1"/>
    </row>
    <row r="1506" spans="1:2">
      <c r="A1506" s="1"/>
      <c r="B1506" s="1"/>
    </row>
    <row r="1507" spans="1:2">
      <c r="A1507" s="1"/>
      <c r="B1507" s="1"/>
    </row>
    <row r="1508" spans="1:2">
      <c r="A1508" s="1"/>
      <c r="B1508" s="1"/>
    </row>
    <row r="1509" spans="1:2">
      <c r="A1509" s="1"/>
      <c r="B1509" s="1"/>
    </row>
    <row r="1510" spans="1:2">
      <c r="A1510" s="1"/>
      <c r="B1510" s="1"/>
    </row>
    <row r="1511" spans="1:2">
      <c r="A1511" s="1"/>
      <c r="B1511" s="1"/>
    </row>
    <row r="1512" spans="1:2">
      <c r="A1512" s="1"/>
      <c r="B1512" s="1"/>
    </row>
    <row r="1513" spans="1:2">
      <c r="A1513" s="1"/>
      <c r="B1513" s="1"/>
    </row>
    <row r="1514" spans="1:2">
      <c r="A1514" s="1"/>
      <c r="B1514" s="1"/>
    </row>
    <row r="1515" spans="1:2">
      <c r="A1515" s="1"/>
      <c r="B1515" s="1"/>
    </row>
    <row r="1516" spans="1:2">
      <c r="A1516" s="1"/>
      <c r="B1516" s="1"/>
    </row>
    <row r="1517" spans="1:2">
      <c r="A1517" s="1"/>
      <c r="B1517" s="1"/>
    </row>
    <row r="1518" spans="1:2">
      <c r="A1518" s="1"/>
      <c r="B1518" s="1"/>
    </row>
    <row r="1519" spans="1:2">
      <c r="A1519" s="1"/>
      <c r="B1519" s="1"/>
    </row>
    <row r="1520" spans="1:2">
      <c r="A1520" s="1"/>
      <c r="B1520" s="1"/>
    </row>
    <row r="1521" spans="1:2">
      <c r="A1521" s="1"/>
      <c r="B1521" s="1"/>
    </row>
    <row r="1522" spans="1:2">
      <c r="A1522" s="1"/>
      <c r="B1522" s="1"/>
    </row>
    <row r="1523" spans="1:2">
      <c r="A1523" s="1"/>
      <c r="B1523" s="1"/>
    </row>
    <row r="1524" spans="1:2">
      <c r="A1524" s="1"/>
      <c r="B1524" s="1"/>
    </row>
    <row r="1525" spans="1:2">
      <c r="A1525" s="1"/>
      <c r="B1525" s="1"/>
    </row>
    <row r="1526" spans="1:2">
      <c r="A1526" s="1"/>
      <c r="B1526" s="1"/>
    </row>
    <row r="1527" spans="1:2">
      <c r="A1527" s="1"/>
      <c r="B1527" s="1"/>
    </row>
    <row r="1528" spans="1:2">
      <c r="A1528" s="1"/>
      <c r="B1528" s="1"/>
    </row>
    <row r="1529" spans="1:2">
      <c r="A1529" s="1"/>
      <c r="B1529" s="1"/>
    </row>
    <row r="1530" spans="1:2">
      <c r="A1530" s="1"/>
      <c r="B1530" s="1"/>
    </row>
    <row r="1531" spans="1:2">
      <c r="A1531" s="1"/>
      <c r="B1531" s="1"/>
    </row>
    <row r="1532" spans="1:2">
      <c r="A1532" s="1"/>
      <c r="B1532" s="1"/>
    </row>
    <row r="1533" spans="1:2">
      <c r="A1533" s="1"/>
      <c r="B1533" s="1"/>
    </row>
    <row r="1534" spans="1:2">
      <c r="A1534" s="1"/>
      <c r="B1534" s="1"/>
    </row>
    <row r="1535" spans="1:2">
      <c r="A1535" s="1"/>
      <c r="B1535" s="1"/>
    </row>
    <row r="1536" spans="1:2">
      <c r="A1536" s="1"/>
      <c r="B1536" s="1"/>
    </row>
    <row r="1537" spans="1:2">
      <c r="A1537" s="1"/>
      <c r="B1537" s="1"/>
    </row>
    <row r="1538" spans="1:2">
      <c r="A1538" s="1"/>
      <c r="B1538" s="1"/>
    </row>
    <row r="1539" spans="1:2">
      <c r="A1539" s="1"/>
      <c r="B1539" s="1"/>
    </row>
    <row r="1540" spans="1:2">
      <c r="A1540" s="1"/>
      <c r="B1540" s="1"/>
    </row>
    <row r="1541" spans="1:2">
      <c r="A1541" s="1"/>
      <c r="B1541" s="1"/>
    </row>
    <row r="1542" spans="1:2">
      <c r="A1542" s="1"/>
      <c r="B1542" s="1"/>
    </row>
    <row r="1543" spans="1:2">
      <c r="A1543" s="1"/>
      <c r="B1543" s="1"/>
    </row>
    <row r="1544" spans="1:2">
      <c r="A1544" s="1"/>
      <c r="B1544" s="1"/>
    </row>
    <row r="1545" spans="1:2">
      <c r="A1545" s="1"/>
      <c r="B1545" s="1"/>
    </row>
    <row r="1546" spans="1:2">
      <c r="A1546" s="1"/>
      <c r="B1546" s="1"/>
    </row>
    <row r="1547" spans="1:2">
      <c r="A1547" s="1"/>
      <c r="B1547" s="1"/>
    </row>
    <row r="1548" spans="1:2">
      <c r="A1548" s="1"/>
      <c r="B1548" s="1"/>
    </row>
    <row r="1549" spans="1:2">
      <c r="A1549" s="1"/>
      <c r="B1549" s="1"/>
    </row>
    <row r="1550" spans="1:2">
      <c r="A1550" s="1"/>
      <c r="B1550" s="1"/>
    </row>
    <row r="1551" spans="1:2">
      <c r="A1551" s="1"/>
      <c r="B1551" s="1"/>
    </row>
    <row r="1552" spans="1:2">
      <c r="A1552" s="1"/>
      <c r="B1552" s="1"/>
    </row>
    <row r="1553" spans="1:2">
      <c r="A1553" s="1"/>
      <c r="B1553" s="1"/>
    </row>
    <row r="1554" spans="1:2">
      <c r="A1554" s="1"/>
      <c r="B1554" s="1"/>
    </row>
    <row r="1555" spans="1:2">
      <c r="A1555" s="1"/>
      <c r="B1555" s="1"/>
    </row>
    <row r="1556" spans="1:2">
      <c r="A1556" s="1"/>
      <c r="B1556" s="1"/>
    </row>
    <row r="1557" spans="1:2">
      <c r="A1557" s="1"/>
      <c r="B1557" s="1"/>
    </row>
    <row r="1558" spans="1:2">
      <c r="A1558" s="1"/>
      <c r="B1558" s="1"/>
    </row>
    <row r="1559" spans="1:2">
      <c r="A1559" s="1"/>
      <c r="B1559" s="1"/>
    </row>
    <row r="1560" spans="1:2">
      <c r="A1560" s="1"/>
      <c r="B1560" s="1"/>
    </row>
    <row r="1561" spans="1:2">
      <c r="A1561" s="1"/>
      <c r="B1561" s="1"/>
    </row>
    <row r="1562" spans="1:2">
      <c r="A1562" s="1"/>
      <c r="B1562" s="1"/>
    </row>
    <row r="1563" spans="1:2">
      <c r="A1563" s="1"/>
      <c r="B1563" s="1"/>
    </row>
    <row r="1564" spans="1:2">
      <c r="A1564" s="1"/>
      <c r="B1564" s="1"/>
    </row>
    <row r="1565" spans="1:2">
      <c r="A1565" s="1"/>
      <c r="B1565" s="1"/>
    </row>
    <row r="1566" spans="1:2">
      <c r="A1566" s="1"/>
      <c r="B1566" s="1"/>
    </row>
    <row r="1567" spans="1:2">
      <c r="A1567" s="1"/>
      <c r="B1567" s="1"/>
    </row>
    <row r="1568" spans="1:2">
      <c r="A1568" s="1"/>
      <c r="B1568" s="1"/>
    </row>
    <row r="1569" spans="1:2">
      <c r="A1569" s="1"/>
      <c r="B1569" s="1"/>
    </row>
    <row r="1570" spans="1:2">
      <c r="A1570" s="1"/>
      <c r="B1570" s="1"/>
    </row>
    <row r="1571" spans="1:2">
      <c r="A1571" s="1"/>
      <c r="B1571" s="1"/>
    </row>
    <row r="1572" spans="1:2">
      <c r="A1572" s="1"/>
      <c r="B1572" s="1"/>
    </row>
    <row r="1573" spans="1:2">
      <c r="A1573" s="1"/>
      <c r="B1573" s="1"/>
    </row>
    <row r="1574" spans="1:2">
      <c r="A1574" s="1"/>
      <c r="B1574" s="1"/>
    </row>
    <row r="1575" spans="1:2">
      <c r="A1575" s="1"/>
      <c r="B1575" s="1"/>
    </row>
    <row r="1576" spans="1:2">
      <c r="A1576" s="1"/>
      <c r="B1576" s="1"/>
    </row>
    <row r="1577" spans="1:2">
      <c r="A1577" s="1"/>
      <c r="B1577" s="1"/>
    </row>
    <row r="1578" spans="1:2">
      <c r="A1578" s="1"/>
      <c r="B1578" s="1"/>
    </row>
    <row r="1579" spans="1:2">
      <c r="A1579" s="1"/>
      <c r="B1579" s="1"/>
    </row>
    <row r="1580" spans="1:2">
      <c r="A1580" s="1"/>
      <c r="B1580" s="1"/>
    </row>
    <row r="1581" spans="1:2">
      <c r="A1581" s="1"/>
      <c r="B1581" s="1"/>
    </row>
    <row r="1582" spans="1:2">
      <c r="A1582" s="1"/>
      <c r="B1582" s="1"/>
    </row>
    <row r="1583" spans="1:2">
      <c r="A1583" s="1"/>
      <c r="B1583" s="1"/>
    </row>
    <row r="1584" spans="1:2">
      <c r="A1584" s="1"/>
      <c r="B1584" s="1"/>
    </row>
    <row r="1585" spans="1:2">
      <c r="A1585" s="1"/>
      <c r="B1585" s="1"/>
    </row>
    <row r="1586" spans="1:2">
      <c r="A1586" s="1"/>
      <c r="B1586" s="1"/>
    </row>
    <row r="1587" spans="1:2">
      <c r="A1587" s="1"/>
      <c r="B1587" s="1"/>
    </row>
    <row r="1588" spans="1:2">
      <c r="A1588" s="1"/>
      <c r="B1588" s="1"/>
    </row>
    <row r="1589" spans="1:2">
      <c r="A1589" s="1"/>
      <c r="B1589" s="1"/>
    </row>
    <row r="1590" spans="1:2">
      <c r="A1590" s="1"/>
      <c r="B1590" s="1"/>
    </row>
    <row r="1591" spans="1:2">
      <c r="A1591" s="1"/>
      <c r="B1591" s="1"/>
    </row>
    <row r="1592" spans="1:2">
      <c r="A1592" s="1"/>
      <c r="B1592" s="1"/>
    </row>
    <row r="1593" spans="1:2">
      <c r="A1593" s="1"/>
      <c r="B1593" s="1"/>
    </row>
    <row r="1594" spans="1:2">
      <c r="A1594" s="1"/>
      <c r="B1594" s="1"/>
    </row>
    <row r="1595" spans="1:2">
      <c r="A1595" s="1"/>
      <c r="B1595" s="1"/>
    </row>
    <row r="1596" spans="1:2">
      <c r="A1596" s="1"/>
      <c r="B1596" s="1"/>
    </row>
    <row r="1597" spans="1:2">
      <c r="A1597" s="1"/>
      <c r="B1597" s="1"/>
    </row>
    <row r="1598" spans="1:2">
      <c r="A1598" s="1"/>
      <c r="B1598" s="1"/>
    </row>
    <row r="1599" spans="1:2">
      <c r="A1599" s="1"/>
      <c r="B1599" s="1"/>
    </row>
    <row r="1600" spans="1:2">
      <c r="A1600" s="1"/>
      <c r="B1600" s="1"/>
    </row>
    <row r="1601" spans="1:2">
      <c r="A1601" s="1"/>
      <c r="B1601" s="1"/>
    </row>
    <row r="1602" spans="1:2">
      <c r="A1602" s="1"/>
      <c r="B1602" s="1"/>
    </row>
    <row r="1603" spans="1:2">
      <c r="A1603" s="1"/>
      <c r="B1603" s="1"/>
    </row>
    <row r="1604" spans="1:2">
      <c r="A1604" s="1"/>
      <c r="B1604" s="1"/>
    </row>
    <row r="1605" spans="1:2">
      <c r="A1605" s="1"/>
      <c r="B1605" s="1"/>
    </row>
    <row r="1606" spans="1:2">
      <c r="A1606" s="1"/>
      <c r="B1606" s="1"/>
    </row>
    <row r="1607" spans="1:2">
      <c r="A1607" s="1"/>
      <c r="B1607" s="1"/>
    </row>
    <row r="1608" spans="1:2">
      <c r="A1608" s="1"/>
      <c r="B1608" s="1"/>
    </row>
    <row r="1609" spans="1:2">
      <c r="A1609" s="1"/>
      <c r="B1609" s="1"/>
    </row>
    <row r="1610" spans="1:2">
      <c r="A1610" s="1"/>
      <c r="B1610" s="1"/>
    </row>
    <row r="1611" spans="1:2">
      <c r="A1611" s="1"/>
      <c r="B1611" s="1"/>
    </row>
    <row r="1612" spans="1:2">
      <c r="A1612" s="1"/>
      <c r="B1612" s="1"/>
    </row>
    <row r="1613" spans="1:2">
      <c r="A1613" s="1"/>
      <c r="B1613" s="1"/>
    </row>
    <row r="1614" spans="1:2">
      <c r="A1614" s="1"/>
      <c r="B1614" s="1"/>
    </row>
    <row r="1615" spans="1:2">
      <c r="A1615" s="1"/>
      <c r="B1615" s="1"/>
    </row>
    <row r="1616" spans="1:2">
      <c r="A1616" s="1"/>
      <c r="B1616" s="1"/>
    </row>
    <row r="1617" spans="1:2">
      <c r="A1617" s="1"/>
      <c r="B1617" s="1"/>
    </row>
    <row r="1618" spans="1:2">
      <c r="A1618" s="1"/>
      <c r="B1618" s="1"/>
    </row>
    <row r="1619" spans="1:2">
      <c r="A1619" s="1"/>
      <c r="B1619" s="1"/>
    </row>
    <row r="1620" spans="1:2">
      <c r="A1620" s="1"/>
      <c r="B1620" s="1"/>
    </row>
    <row r="1621" spans="1:2">
      <c r="A1621" s="1"/>
      <c r="B1621" s="1"/>
    </row>
    <row r="1622" spans="1:2">
      <c r="A1622" s="1"/>
      <c r="B1622" s="1"/>
    </row>
    <row r="1623" spans="1:2">
      <c r="A1623" s="1"/>
      <c r="B1623" s="1"/>
    </row>
    <row r="1624" spans="1:2">
      <c r="A1624" s="1"/>
      <c r="B1624" s="1"/>
    </row>
    <row r="1625" spans="1:2">
      <c r="A1625" s="1"/>
      <c r="B1625" s="1"/>
    </row>
    <row r="1626" spans="1:2">
      <c r="A1626" s="1"/>
      <c r="B1626" s="1"/>
    </row>
    <row r="1627" spans="1:2">
      <c r="A1627" s="1"/>
      <c r="B1627" s="1"/>
    </row>
    <row r="1628" spans="1:2">
      <c r="A1628" s="1"/>
      <c r="B1628" s="1"/>
    </row>
    <row r="1629" spans="1:2">
      <c r="A1629" s="1"/>
      <c r="B1629" s="1"/>
    </row>
    <row r="1630" spans="1:2">
      <c r="A1630" s="1"/>
      <c r="B1630" s="1"/>
    </row>
    <row r="1631" spans="1:2">
      <c r="A1631" s="1"/>
      <c r="B1631" s="1"/>
    </row>
    <row r="1632" spans="1:2">
      <c r="A1632" s="1"/>
      <c r="B1632" s="1"/>
    </row>
    <row r="1633" spans="1:2">
      <c r="A1633" s="1"/>
      <c r="B1633" s="1"/>
    </row>
    <row r="1634" spans="1:2">
      <c r="A1634" s="1"/>
      <c r="B1634" s="1"/>
    </row>
    <row r="1635" spans="1:2">
      <c r="A1635" s="1"/>
      <c r="B1635" s="1"/>
    </row>
    <row r="1636" spans="1:2">
      <c r="A1636" s="1"/>
      <c r="B1636" s="1"/>
    </row>
    <row r="1637" spans="1:2">
      <c r="A1637" s="1"/>
      <c r="B1637" s="1"/>
    </row>
    <row r="1638" spans="1:2">
      <c r="A1638" s="1"/>
      <c r="B1638" s="1"/>
    </row>
    <row r="1639" spans="1:2">
      <c r="A1639" s="1"/>
      <c r="B1639" s="1"/>
    </row>
    <row r="1640" spans="1:2">
      <c r="A1640" s="1"/>
      <c r="B1640" s="1"/>
    </row>
    <row r="1641" spans="1:2">
      <c r="A1641" s="1"/>
      <c r="B1641" s="1"/>
    </row>
    <row r="1642" spans="1:2">
      <c r="A1642" s="1"/>
      <c r="B1642" s="1"/>
    </row>
    <row r="1643" spans="1:2">
      <c r="A1643" s="1"/>
      <c r="B1643" s="1"/>
    </row>
    <row r="1644" spans="1:2">
      <c r="A1644" s="1"/>
      <c r="B1644" s="1"/>
    </row>
    <row r="1645" spans="1:2">
      <c r="A1645" s="1"/>
      <c r="B1645" s="1"/>
    </row>
    <row r="1646" spans="1:2">
      <c r="A1646" s="1"/>
      <c r="B1646" s="1"/>
    </row>
    <row r="1647" spans="1:2">
      <c r="A1647" s="1"/>
      <c r="B1647" s="1"/>
    </row>
    <row r="1648" spans="1:2">
      <c r="A1648" s="1"/>
      <c r="B1648" s="1"/>
    </row>
    <row r="1649" spans="1:2">
      <c r="A1649" s="1"/>
      <c r="B1649" s="1"/>
    </row>
    <row r="1650" spans="1:2">
      <c r="A1650" s="1"/>
      <c r="B1650" s="1"/>
    </row>
    <row r="1651" spans="1:2">
      <c r="A1651" s="1"/>
      <c r="B1651" s="1"/>
    </row>
    <row r="1652" spans="1:2">
      <c r="A1652" s="1"/>
      <c r="B1652" s="1"/>
    </row>
    <row r="1653" spans="1:2">
      <c r="A1653" s="1"/>
      <c r="B1653" s="1"/>
    </row>
    <row r="1654" spans="1:2">
      <c r="A1654" s="1"/>
      <c r="B1654" s="1"/>
    </row>
    <row r="1655" spans="1:2">
      <c r="A1655" s="1"/>
      <c r="B1655" s="1"/>
    </row>
    <row r="1656" spans="1:2">
      <c r="A1656" s="1"/>
      <c r="B1656" s="1"/>
    </row>
    <row r="1657" spans="1:2">
      <c r="A1657" s="1"/>
      <c r="B1657" s="1"/>
    </row>
    <row r="1658" spans="1:2">
      <c r="A1658" s="1"/>
      <c r="B1658" s="1"/>
    </row>
    <row r="1659" spans="1:2">
      <c r="A1659" s="1"/>
      <c r="B1659" s="1"/>
    </row>
    <row r="1660" spans="1:2">
      <c r="A1660" s="1"/>
      <c r="B1660" s="1"/>
    </row>
    <row r="1661" spans="1:2">
      <c r="A1661" s="1"/>
      <c r="B1661" s="1"/>
    </row>
    <row r="1662" spans="1:2">
      <c r="A1662" s="1"/>
      <c r="B1662" s="1"/>
    </row>
    <row r="1663" spans="1:2">
      <c r="A1663" s="1"/>
      <c r="B1663" s="1"/>
    </row>
    <row r="1664" spans="1:2">
      <c r="A1664" s="1"/>
      <c r="B1664" s="1"/>
    </row>
    <row r="1665" spans="1:2">
      <c r="A1665" s="1"/>
      <c r="B1665" s="1"/>
    </row>
    <row r="1666" spans="1:2">
      <c r="A1666" s="1"/>
      <c r="B1666" s="1"/>
    </row>
    <row r="1667" spans="1:2">
      <c r="A1667" s="1"/>
      <c r="B1667" s="1"/>
    </row>
    <row r="1668" spans="1:2">
      <c r="A1668" s="1"/>
      <c r="B1668" s="1"/>
    </row>
    <row r="1669" spans="1:2">
      <c r="A1669" s="1"/>
      <c r="B1669" s="1"/>
    </row>
    <row r="1670" spans="1:2">
      <c r="A1670" s="1"/>
      <c r="B1670" s="1"/>
    </row>
    <row r="1671" spans="1:2">
      <c r="A1671" s="1"/>
      <c r="B1671" s="1"/>
    </row>
    <row r="1672" spans="1:2">
      <c r="A1672" s="1"/>
      <c r="B1672" s="1"/>
    </row>
    <row r="1673" spans="1:2">
      <c r="A1673" s="1"/>
      <c r="B1673" s="1"/>
    </row>
    <row r="1674" spans="1:2">
      <c r="A1674" s="1"/>
      <c r="B1674" s="1"/>
    </row>
    <row r="1675" spans="1:2">
      <c r="A1675" s="1"/>
      <c r="B1675" s="1"/>
    </row>
    <row r="1676" spans="1:2">
      <c r="A1676" s="1"/>
      <c r="B1676" s="1"/>
    </row>
    <row r="1677" spans="1:2">
      <c r="A1677" s="1"/>
      <c r="B1677" s="1"/>
    </row>
    <row r="1678" spans="1:2">
      <c r="A1678" s="1"/>
      <c r="B1678" s="1"/>
    </row>
    <row r="1679" spans="1:2">
      <c r="A1679" s="1"/>
      <c r="B1679" s="1"/>
    </row>
    <row r="1680" spans="1:2">
      <c r="A1680" s="1"/>
      <c r="B1680" s="1"/>
    </row>
    <row r="1681" spans="1:2">
      <c r="A1681" s="1"/>
      <c r="B1681" s="1"/>
    </row>
    <row r="1682" spans="1:2">
      <c r="A1682" s="1"/>
      <c r="B1682" s="1"/>
    </row>
    <row r="1683" spans="1:2">
      <c r="A1683" s="1"/>
      <c r="B1683" s="1"/>
    </row>
    <row r="1684" spans="1:2">
      <c r="A1684" s="1"/>
      <c r="B1684" s="1"/>
    </row>
    <row r="1685" spans="1:2">
      <c r="A1685" s="1"/>
      <c r="B1685" s="1"/>
    </row>
    <row r="1686" spans="1:2">
      <c r="A1686" s="1"/>
      <c r="B1686" s="1"/>
    </row>
    <row r="1687" spans="1:2">
      <c r="A1687" s="1"/>
      <c r="B1687" s="1"/>
    </row>
    <row r="1688" spans="1:2">
      <c r="A1688" s="1"/>
      <c r="B1688" s="1"/>
    </row>
    <row r="1689" spans="1:2">
      <c r="A1689" s="1"/>
      <c r="B1689" s="1"/>
    </row>
    <row r="1690" spans="1:2">
      <c r="A1690" s="1"/>
      <c r="B1690" s="1"/>
    </row>
    <row r="1691" spans="1:2">
      <c r="A1691" s="1"/>
      <c r="B1691" s="1"/>
    </row>
    <row r="1692" spans="1:2">
      <c r="A1692" s="1"/>
      <c r="B1692" s="1"/>
    </row>
    <row r="1693" spans="1:2">
      <c r="A1693" s="1"/>
      <c r="B1693" s="1"/>
    </row>
    <row r="1694" spans="1:2">
      <c r="A1694" s="1"/>
      <c r="B1694" s="1"/>
    </row>
    <row r="1695" spans="1:2">
      <c r="A1695" s="1"/>
      <c r="B1695" s="1"/>
    </row>
    <row r="1696" spans="1:2">
      <c r="A1696" s="1"/>
      <c r="B1696" s="1"/>
    </row>
    <row r="1697" spans="1:2">
      <c r="A1697" s="1"/>
      <c r="B1697" s="1"/>
    </row>
    <row r="1698" spans="1:2">
      <c r="A1698" s="1"/>
      <c r="B1698" s="1"/>
    </row>
    <row r="1699" spans="1:2">
      <c r="A1699" s="1"/>
      <c r="B1699" s="1"/>
    </row>
    <row r="1700" spans="1:2">
      <c r="A1700" s="1"/>
      <c r="B1700" s="1"/>
    </row>
    <row r="1701" spans="1:2">
      <c r="A1701" s="1"/>
      <c r="B1701" s="1"/>
    </row>
    <row r="1702" spans="1:2">
      <c r="A1702" s="1"/>
      <c r="B1702" s="1"/>
    </row>
    <row r="1703" spans="1:2">
      <c r="A1703" s="1"/>
      <c r="B1703" s="1"/>
    </row>
    <row r="1704" spans="1:2">
      <c r="A1704" s="1"/>
      <c r="B1704" s="1"/>
    </row>
    <row r="1705" spans="1:2">
      <c r="A1705" s="1"/>
      <c r="B1705" s="1"/>
    </row>
    <row r="1706" spans="1:2">
      <c r="A1706" s="1"/>
      <c r="B1706" s="1"/>
    </row>
    <row r="1707" spans="1:2">
      <c r="A1707" s="1"/>
      <c r="B1707" s="1"/>
    </row>
    <row r="1708" spans="1:2">
      <c r="A1708" s="1"/>
      <c r="B1708" s="1"/>
    </row>
    <row r="1709" spans="1:2">
      <c r="A1709" s="1"/>
      <c r="B1709" s="1"/>
    </row>
    <row r="1710" spans="1:2">
      <c r="A1710" s="1"/>
      <c r="B1710" s="1"/>
    </row>
    <row r="1711" spans="1:2">
      <c r="A1711" s="1"/>
      <c r="B1711" s="1"/>
    </row>
    <row r="1712" spans="1:2">
      <c r="A1712" s="1"/>
      <c r="B1712" s="1"/>
    </row>
    <row r="1713" spans="1:2">
      <c r="A1713" s="1"/>
      <c r="B1713" s="1"/>
    </row>
    <row r="1714" spans="1:2">
      <c r="A1714" s="1"/>
      <c r="B1714" s="1"/>
    </row>
    <row r="1715" spans="1:2">
      <c r="A1715" s="1"/>
      <c r="B1715" s="1"/>
    </row>
    <row r="1716" spans="1:2">
      <c r="A1716" s="1"/>
      <c r="B1716" s="1"/>
    </row>
    <row r="1717" spans="1:2">
      <c r="A1717" s="1"/>
      <c r="B1717" s="1"/>
    </row>
    <row r="1718" spans="1:2">
      <c r="A1718" s="1"/>
      <c r="B1718" s="1"/>
    </row>
    <row r="1719" spans="1:2">
      <c r="A1719" s="1"/>
      <c r="B1719" s="1"/>
    </row>
    <row r="1720" spans="1:2">
      <c r="A1720" s="1"/>
      <c r="B1720" s="1"/>
    </row>
    <row r="1721" spans="1:2">
      <c r="A1721" s="1"/>
      <c r="B1721" s="1"/>
    </row>
    <row r="1722" spans="1:2">
      <c r="A1722" s="1"/>
      <c r="B1722" s="1"/>
    </row>
    <row r="1723" spans="1:2">
      <c r="A1723" s="1"/>
      <c r="B1723" s="1"/>
    </row>
    <row r="1724" spans="1:2">
      <c r="A1724" s="1"/>
      <c r="B1724" s="1"/>
    </row>
    <row r="1725" spans="1:2">
      <c r="A1725" s="1"/>
      <c r="B1725" s="1"/>
    </row>
    <row r="1726" spans="1:2">
      <c r="A1726" s="1"/>
      <c r="B1726" s="1"/>
    </row>
    <row r="1727" spans="1:2">
      <c r="A1727" s="1"/>
      <c r="B1727" s="1"/>
    </row>
    <row r="1728" spans="1:2">
      <c r="A1728" s="1"/>
      <c r="B1728" s="1"/>
    </row>
    <row r="1729" spans="1:2">
      <c r="A1729" s="1"/>
      <c r="B1729" s="1"/>
    </row>
    <row r="1730" spans="1:2">
      <c r="A1730" s="1"/>
      <c r="B1730" s="1"/>
    </row>
    <row r="1731" spans="1:2">
      <c r="A1731" s="1"/>
      <c r="B1731" s="1"/>
    </row>
    <row r="1732" spans="1:2">
      <c r="A1732" s="1"/>
      <c r="B1732" s="1"/>
    </row>
    <row r="1733" spans="1:2">
      <c r="A1733" s="1"/>
      <c r="B1733" s="1"/>
    </row>
    <row r="1734" spans="1:2">
      <c r="A1734" s="1"/>
      <c r="B1734" s="1"/>
    </row>
    <row r="1735" spans="1:2">
      <c r="A1735" s="1"/>
      <c r="B1735" s="1"/>
    </row>
    <row r="1736" spans="1:2">
      <c r="A1736" s="1"/>
      <c r="B1736" s="1"/>
    </row>
    <row r="1737" spans="1:2">
      <c r="A1737" s="1"/>
      <c r="B1737" s="1"/>
    </row>
    <row r="1738" spans="1:2">
      <c r="A1738" s="1"/>
      <c r="B1738" s="1"/>
    </row>
    <row r="1739" spans="1:2">
      <c r="A1739" s="1"/>
      <c r="B1739" s="1"/>
    </row>
    <row r="1740" spans="1:2">
      <c r="A1740" s="1"/>
      <c r="B1740" s="1"/>
    </row>
    <row r="1741" spans="1:2">
      <c r="A1741" s="1"/>
      <c r="B1741" s="1"/>
    </row>
    <row r="1742" spans="1:2">
      <c r="A1742" s="1"/>
      <c r="B1742" s="1"/>
    </row>
    <row r="1743" spans="1:2">
      <c r="A1743" s="1"/>
      <c r="B1743" s="1"/>
    </row>
    <row r="1744" spans="1:2">
      <c r="A1744" s="1"/>
      <c r="B1744" s="1"/>
    </row>
    <row r="1745" spans="1:2">
      <c r="A1745" s="1"/>
      <c r="B1745" s="1"/>
    </row>
    <row r="1746" spans="1:2">
      <c r="A1746" s="1"/>
      <c r="B1746" s="1"/>
    </row>
    <row r="1747" spans="1:2">
      <c r="A1747" s="1"/>
      <c r="B1747" s="1"/>
    </row>
    <row r="1748" spans="1:2">
      <c r="A1748" s="1"/>
      <c r="B1748" s="1"/>
    </row>
    <row r="1749" spans="1:2">
      <c r="A1749" s="1"/>
      <c r="B1749" s="1"/>
    </row>
    <row r="1750" spans="1:2">
      <c r="A1750" s="1"/>
      <c r="B1750" s="1"/>
    </row>
    <row r="1751" spans="1:2">
      <c r="A1751" s="1"/>
      <c r="B1751" s="1"/>
    </row>
    <row r="1752" spans="1:2">
      <c r="A1752" s="1"/>
      <c r="B1752" s="1"/>
    </row>
    <row r="1753" spans="1:2">
      <c r="A1753" s="1"/>
      <c r="B1753" s="1"/>
    </row>
    <row r="1754" spans="1:2">
      <c r="A1754" s="1"/>
      <c r="B1754" s="1"/>
    </row>
    <row r="1755" spans="1:2">
      <c r="A1755" s="1"/>
      <c r="B1755" s="1"/>
    </row>
    <row r="1756" spans="1:2">
      <c r="A1756" s="1"/>
      <c r="B1756" s="1"/>
    </row>
    <row r="1757" spans="1:2">
      <c r="A1757" s="1"/>
      <c r="B1757" s="1"/>
    </row>
    <row r="1758" spans="1:2">
      <c r="A1758" s="1"/>
      <c r="B1758" s="1"/>
    </row>
    <row r="1759" spans="1:2">
      <c r="A1759" s="1"/>
      <c r="B1759" s="1"/>
    </row>
    <row r="1760" spans="1:2">
      <c r="A1760" s="1"/>
      <c r="B1760" s="1"/>
    </row>
    <row r="1761" spans="1:2">
      <c r="A1761" s="1"/>
      <c r="B1761" s="1"/>
    </row>
    <row r="1762" spans="1:2">
      <c r="A1762" s="1"/>
      <c r="B1762" s="1"/>
    </row>
    <row r="1763" spans="1:2">
      <c r="A1763" s="1"/>
      <c r="B1763" s="1"/>
    </row>
    <row r="1764" spans="1:2">
      <c r="A1764" s="1"/>
      <c r="B1764" s="1"/>
    </row>
    <row r="1765" spans="1:2">
      <c r="A1765" s="1"/>
      <c r="B1765" s="1"/>
    </row>
    <row r="1766" spans="1:2">
      <c r="A1766" s="1"/>
      <c r="B1766" s="1"/>
    </row>
    <row r="1767" spans="1:2">
      <c r="A1767" s="1"/>
      <c r="B1767" s="1"/>
    </row>
    <row r="1768" spans="1:2">
      <c r="A1768" s="1"/>
      <c r="B1768" s="1"/>
    </row>
    <row r="1769" spans="1:2">
      <c r="A1769" s="1"/>
      <c r="B1769" s="1"/>
    </row>
    <row r="1770" spans="1:2">
      <c r="A1770" s="1"/>
      <c r="B1770" s="1"/>
    </row>
    <row r="1771" spans="1:2">
      <c r="A1771" s="1"/>
      <c r="B1771" s="1"/>
    </row>
    <row r="1772" spans="1:2">
      <c r="A1772" s="1"/>
      <c r="B1772" s="1"/>
    </row>
    <row r="1773" spans="1:2">
      <c r="A1773" s="1"/>
      <c r="B1773" s="1"/>
    </row>
    <row r="1774" spans="1:2">
      <c r="A1774" s="1"/>
      <c r="B1774" s="1"/>
    </row>
    <row r="1775" spans="1:2">
      <c r="A1775" s="1"/>
      <c r="B1775" s="1"/>
    </row>
    <row r="1776" spans="1:2">
      <c r="A1776" s="1"/>
      <c r="B1776" s="1"/>
    </row>
    <row r="1777" spans="1:2">
      <c r="A1777" s="1"/>
      <c r="B1777" s="1"/>
    </row>
    <row r="1778" spans="1:2">
      <c r="A1778" s="1"/>
      <c r="B1778" s="1"/>
    </row>
    <row r="1779" spans="1:2">
      <c r="A1779" s="1"/>
      <c r="B1779" s="1"/>
    </row>
    <row r="1780" spans="1:2">
      <c r="A1780" s="1"/>
      <c r="B1780" s="1"/>
    </row>
    <row r="1781" spans="1:2">
      <c r="A1781" s="1"/>
      <c r="B1781" s="1"/>
    </row>
    <row r="1782" spans="1:2">
      <c r="A1782" s="1"/>
      <c r="B1782" s="1"/>
    </row>
    <row r="1783" spans="1:2">
      <c r="A1783" s="1"/>
      <c r="B1783" s="1"/>
    </row>
    <row r="1784" spans="1:2">
      <c r="A1784" s="1"/>
      <c r="B1784" s="1"/>
    </row>
    <row r="1785" spans="1:2">
      <c r="A1785" s="1"/>
      <c r="B1785" s="1"/>
    </row>
    <row r="1786" spans="1:2">
      <c r="A1786" s="1"/>
      <c r="B1786" s="1"/>
    </row>
    <row r="1787" spans="1:2">
      <c r="A1787" s="1"/>
      <c r="B1787" s="1"/>
    </row>
    <row r="1788" spans="1:2">
      <c r="A1788" s="1"/>
      <c r="B1788" s="1"/>
    </row>
    <row r="1789" spans="1:2">
      <c r="A1789" s="1"/>
      <c r="B1789" s="1"/>
    </row>
    <row r="1790" spans="1:2">
      <c r="A1790" s="1"/>
      <c r="B1790" s="1"/>
    </row>
    <row r="1791" spans="1:2">
      <c r="A1791" s="1"/>
      <c r="B1791" s="1"/>
    </row>
    <row r="1792" spans="1:2">
      <c r="A1792" s="1"/>
      <c r="B1792" s="1"/>
    </row>
    <row r="1793" spans="1:2">
      <c r="A1793" s="1"/>
      <c r="B1793" s="1"/>
    </row>
    <row r="1794" spans="1:2">
      <c r="A1794" s="1"/>
      <c r="B1794" s="1"/>
    </row>
    <row r="1795" spans="1:2">
      <c r="A1795" s="1"/>
      <c r="B1795" s="1"/>
    </row>
    <row r="1796" spans="1:2">
      <c r="A1796" s="1"/>
      <c r="B1796" s="1"/>
    </row>
    <row r="1797" spans="1:2">
      <c r="A1797" s="1"/>
      <c r="B1797" s="1"/>
    </row>
    <row r="1798" spans="1:2">
      <c r="A1798" s="1"/>
      <c r="B1798" s="1"/>
    </row>
    <row r="1799" spans="1:2">
      <c r="A1799" s="1"/>
      <c r="B1799" s="1"/>
    </row>
    <row r="1800" spans="1:2">
      <c r="A1800" s="1"/>
      <c r="B1800" s="1"/>
    </row>
    <row r="1801" spans="1:2">
      <c r="A1801" s="1"/>
      <c r="B1801" s="1"/>
    </row>
    <row r="1802" spans="1:2">
      <c r="A1802" s="1"/>
      <c r="B1802" s="1"/>
    </row>
    <row r="1803" spans="1:2">
      <c r="A1803" s="1"/>
      <c r="B1803" s="1"/>
    </row>
    <row r="1804" spans="1:2">
      <c r="A1804" s="1"/>
      <c r="B1804" s="1"/>
    </row>
    <row r="1805" spans="1:2">
      <c r="A1805" s="1"/>
      <c r="B1805" s="1"/>
    </row>
    <row r="1806" spans="1:2">
      <c r="A1806" s="1"/>
      <c r="B1806" s="1"/>
    </row>
    <row r="1807" spans="1:2">
      <c r="A1807" s="1"/>
      <c r="B1807" s="1"/>
    </row>
    <row r="1808" spans="1:2">
      <c r="A1808" s="1"/>
      <c r="B1808" s="1"/>
    </row>
    <row r="1809" spans="1:2">
      <c r="A1809" s="1"/>
      <c r="B1809" s="1"/>
    </row>
    <row r="1810" spans="1:2">
      <c r="A1810" s="1"/>
      <c r="B1810" s="1"/>
    </row>
    <row r="1811" spans="1:2">
      <c r="A1811" s="1"/>
      <c r="B1811" s="1"/>
    </row>
    <row r="1812" spans="1:2">
      <c r="A1812" s="1"/>
      <c r="B1812" s="1"/>
    </row>
    <row r="1813" spans="1:2">
      <c r="A1813" s="1"/>
      <c r="B1813" s="1"/>
    </row>
    <row r="1814" spans="1:2">
      <c r="A1814" s="1"/>
      <c r="B1814" s="1"/>
    </row>
    <row r="1815" spans="1:2">
      <c r="A1815" s="1"/>
      <c r="B1815" s="1"/>
    </row>
    <row r="1816" spans="1:2">
      <c r="A1816" s="1"/>
      <c r="B1816" s="1"/>
    </row>
    <row r="1817" spans="1:2">
      <c r="A1817" s="1"/>
      <c r="B1817" s="1"/>
    </row>
    <row r="1818" spans="1:2">
      <c r="A1818" s="1"/>
      <c r="B1818" s="1"/>
    </row>
    <row r="1819" spans="1:2">
      <c r="A1819" s="1"/>
      <c r="B1819" s="1"/>
    </row>
    <row r="1820" spans="1:2">
      <c r="A1820" s="1"/>
      <c r="B1820" s="1"/>
    </row>
    <row r="1821" spans="1:2">
      <c r="A1821" s="1"/>
      <c r="B1821" s="1"/>
    </row>
    <row r="1822" spans="1:2">
      <c r="A1822" s="1"/>
      <c r="B1822" s="1"/>
    </row>
    <row r="1823" spans="1:2">
      <c r="A1823" s="1"/>
      <c r="B1823" s="1"/>
    </row>
    <row r="1824" spans="1:2">
      <c r="A1824" s="1"/>
      <c r="B1824" s="1"/>
    </row>
    <row r="1825" spans="1:2">
      <c r="A1825" s="1"/>
      <c r="B1825" s="1"/>
    </row>
    <row r="1826" spans="1:2">
      <c r="A1826" s="1"/>
      <c r="B1826" s="1"/>
    </row>
    <row r="1827" spans="1:2">
      <c r="A1827" s="1"/>
      <c r="B1827" s="1"/>
    </row>
    <row r="1828" spans="1:2">
      <c r="A1828" s="1"/>
      <c r="B1828" s="1"/>
    </row>
    <row r="1829" spans="1:2">
      <c r="A1829" s="1"/>
      <c r="B1829" s="1"/>
    </row>
    <row r="1830" spans="1:2">
      <c r="A1830" s="1"/>
      <c r="B1830" s="1"/>
    </row>
    <row r="1831" spans="1:2">
      <c r="A1831" s="1"/>
      <c r="B1831" s="1"/>
    </row>
    <row r="1832" spans="1:2">
      <c r="A1832" s="1"/>
      <c r="B1832" s="1"/>
    </row>
    <row r="1833" spans="1:2">
      <c r="A1833" s="1"/>
      <c r="B1833" s="1"/>
    </row>
    <row r="1834" spans="1:2">
      <c r="A1834" s="1"/>
      <c r="B1834" s="1"/>
    </row>
    <row r="1835" spans="1:2">
      <c r="A1835" s="1"/>
      <c r="B1835" s="1"/>
    </row>
    <row r="1836" spans="1:2">
      <c r="A1836" s="1"/>
      <c r="B1836" s="1"/>
    </row>
    <row r="1837" spans="1:2">
      <c r="A1837" s="1"/>
      <c r="B1837" s="1"/>
    </row>
    <row r="1838" spans="1:2">
      <c r="A1838" s="1"/>
      <c r="B1838" s="1"/>
    </row>
    <row r="1839" spans="1:2">
      <c r="A1839" s="1"/>
      <c r="B1839" s="1"/>
    </row>
    <row r="1840" spans="1:2">
      <c r="A1840" s="1"/>
      <c r="B1840" s="1"/>
    </row>
    <row r="1841" spans="1:2">
      <c r="A1841" s="1"/>
      <c r="B1841" s="1"/>
    </row>
    <row r="1842" spans="1:2">
      <c r="A1842" s="1"/>
      <c r="B1842" s="1"/>
    </row>
    <row r="1843" spans="1:2">
      <c r="A1843" s="1"/>
      <c r="B1843" s="1"/>
    </row>
    <row r="1844" spans="1:2">
      <c r="A1844" s="1"/>
      <c r="B1844" s="1"/>
    </row>
    <row r="1845" spans="1:2">
      <c r="A1845" s="1"/>
      <c r="B1845" s="1"/>
    </row>
    <row r="1846" spans="1:2">
      <c r="A1846" s="1"/>
      <c r="B1846" s="1"/>
    </row>
    <row r="1847" spans="1:2">
      <c r="A1847" s="1"/>
      <c r="B1847" s="1"/>
    </row>
    <row r="1848" spans="1:2">
      <c r="A1848" s="1"/>
      <c r="B1848" s="1"/>
    </row>
    <row r="1849" spans="1:2">
      <c r="A1849" s="1"/>
      <c r="B1849" s="1"/>
    </row>
    <row r="1850" spans="1:2">
      <c r="A1850" s="1"/>
      <c r="B1850" s="1"/>
    </row>
    <row r="1851" spans="1:2">
      <c r="A1851" s="1"/>
      <c r="B1851" s="1"/>
    </row>
    <row r="1852" spans="1:2">
      <c r="A1852" s="1"/>
      <c r="B1852" s="1"/>
    </row>
    <row r="1853" spans="1:2">
      <c r="A1853" s="1"/>
      <c r="B1853" s="1"/>
    </row>
    <row r="1854" spans="1:2">
      <c r="A1854" s="1"/>
      <c r="B1854" s="1"/>
    </row>
    <row r="1855" spans="1:2">
      <c r="A1855" s="1"/>
      <c r="B1855" s="1"/>
    </row>
    <row r="1856" spans="1:2">
      <c r="A1856" s="1"/>
      <c r="B1856" s="1"/>
    </row>
    <row r="1857" spans="1:2">
      <c r="A1857" s="1"/>
      <c r="B1857" s="1"/>
    </row>
    <row r="1858" spans="1:2">
      <c r="A1858" s="1"/>
      <c r="B1858" s="1"/>
    </row>
    <row r="1859" spans="1:2">
      <c r="A1859" s="1"/>
      <c r="B1859" s="1"/>
    </row>
    <row r="1860" spans="1:2">
      <c r="A1860" s="1"/>
      <c r="B1860" s="1"/>
    </row>
    <row r="1861" spans="1:2">
      <c r="A1861" s="1"/>
      <c r="B1861" s="1"/>
    </row>
    <row r="1862" spans="1:2">
      <c r="A1862" s="1"/>
      <c r="B1862" s="1"/>
    </row>
    <row r="1863" spans="1:2">
      <c r="A1863" s="1"/>
      <c r="B1863" s="1"/>
    </row>
    <row r="1864" spans="1:2">
      <c r="A1864" s="1"/>
      <c r="B1864" s="1"/>
    </row>
    <row r="1865" spans="1:2">
      <c r="A1865" s="1"/>
      <c r="B1865" s="1"/>
    </row>
    <row r="1866" spans="1:2">
      <c r="A1866" s="1"/>
      <c r="B1866" s="1"/>
    </row>
    <row r="1867" spans="1:2">
      <c r="A1867" s="1"/>
      <c r="B1867" s="1"/>
    </row>
    <row r="1868" spans="1:2">
      <c r="A1868" s="1"/>
      <c r="B1868" s="1"/>
    </row>
    <row r="1869" spans="1:2">
      <c r="A1869" s="1"/>
      <c r="B1869" s="1"/>
    </row>
    <row r="1870" spans="1:2">
      <c r="A1870" s="1"/>
      <c r="B1870" s="1"/>
    </row>
    <row r="1871" spans="1:2">
      <c r="A1871" s="1"/>
      <c r="B1871" s="1"/>
    </row>
    <row r="1872" spans="1:2">
      <c r="A1872" s="1"/>
      <c r="B1872" s="1"/>
    </row>
    <row r="1873" spans="1:2">
      <c r="A1873" s="1"/>
      <c r="B1873" s="1"/>
    </row>
    <row r="1874" spans="1:2">
      <c r="A1874" s="1"/>
      <c r="B1874" s="1"/>
    </row>
    <row r="1875" spans="1:2">
      <c r="A1875" s="1"/>
      <c r="B1875" s="1"/>
    </row>
    <row r="1876" spans="1:2">
      <c r="A1876" s="1"/>
      <c r="B1876" s="1"/>
    </row>
    <row r="1877" spans="1:2">
      <c r="A1877" s="1"/>
      <c r="B1877" s="1"/>
    </row>
    <row r="1878" spans="1:2">
      <c r="A1878" s="1"/>
      <c r="B1878" s="1"/>
    </row>
    <row r="1879" spans="1:2">
      <c r="A1879" s="1"/>
      <c r="B1879" s="1"/>
    </row>
    <row r="1880" spans="1:2">
      <c r="A1880" s="1"/>
      <c r="B1880" s="1"/>
    </row>
    <row r="1881" spans="1:2">
      <c r="A1881" s="1"/>
      <c r="B1881" s="1"/>
    </row>
    <row r="1882" spans="1:2">
      <c r="A1882" s="1"/>
      <c r="B1882" s="1"/>
    </row>
    <row r="1883" spans="1:2">
      <c r="A1883" s="1"/>
      <c r="B1883" s="1"/>
    </row>
    <row r="1884" spans="1:2">
      <c r="A1884" s="1"/>
      <c r="B1884" s="1"/>
    </row>
    <row r="1885" spans="1:2">
      <c r="A1885" s="1"/>
      <c r="B1885" s="1"/>
    </row>
    <row r="1886" spans="1:2">
      <c r="A1886" s="1"/>
      <c r="B1886" s="1"/>
    </row>
    <row r="1887" spans="1:2">
      <c r="A1887" s="1"/>
      <c r="B1887" s="1"/>
    </row>
    <row r="1888" spans="1:2">
      <c r="A1888" s="1"/>
      <c r="B1888" s="1"/>
    </row>
    <row r="1889" spans="1:2">
      <c r="A1889" s="1"/>
      <c r="B1889" s="1"/>
    </row>
    <row r="1890" spans="1:2">
      <c r="A1890" s="1"/>
      <c r="B1890" s="1"/>
    </row>
    <row r="1891" spans="1:2">
      <c r="A1891" s="1"/>
      <c r="B1891" s="1"/>
    </row>
    <row r="1892" spans="1:2">
      <c r="A1892" s="1"/>
      <c r="B1892" s="1"/>
    </row>
    <row r="1893" spans="1:2">
      <c r="A1893" s="1"/>
      <c r="B1893" s="1"/>
    </row>
    <row r="1894" spans="1:2">
      <c r="A1894" s="1"/>
      <c r="B1894" s="1"/>
    </row>
    <row r="1895" spans="1:2">
      <c r="A1895" s="1"/>
      <c r="B1895" s="1"/>
    </row>
    <row r="1896" spans="1:2">
      <c r="A1896" s="1"/>
      <c r="B1896" s="1"/>
    </row>
    <row r="1897" spans="1:2">
      <c r="A1897" s="1"/>
      <c r="B1897" s="1"/>
    </row>
    <row r="1898" spans="1:2">
      <c r="A1898" s="1"/>
      <c r="B1898" s="1"/>
    </row>
    <row r="1899" spans="1:2">
      <c r="A1899" s="1"/>
      <c r="B1899" s="1"/>
    </row>
    <row r="1900" spans="1:2">
      <c r="A1900" s="1"/>
      <c r="B1900" s="1"/>
    </row>
    <row r="1901" spans="1:2">
      <c r="A1901" s="1"/>
      <c r="B1901" s="1"/>
    </row>
    <row r="1902" spans="1:2">
      <c r="A1902" s="1"/>
      <c r="B1902" s="1"/>
    </row>
    <row r="1903" spans="1:2">
      <c r="A1903" s="1"/>
      <c r="B1903" s="1"/>
    </row>
    <row r="1904" spans="1:2">
      <c r="A1904" s="1"/>
      <c r="B1904" s="1"/>
    </row>
    <row r="1905" spans="1:2">
      <c r="A1905" s="1"/>
      <c r="B1905" s="1"/>
    </row>
    <row r="1906" spans="1:2">
      <c r="A1906" s="1"/>
      <c r="B1906" s="1"/>
    </row>
    <row r="1907" spans="1:2">
      <c r="A1907" s="1"/>
      <c r="B1907" s="1"/>
    </row>
    <row r="1908" spans="1:2">
      <c r="A1908" s="1"/>
      <c r="B1908" s="1"/>
    </row>
    <row r="1909" spans="1:2">
      <c r="A1909" s="1"/>
      <c r="B1909" s="1"/>
    </row>
    <row r="1910" spans="1:2">
      <c r="A1910" s="1"/>
      <c r="B1910" s="1"/>
    </row>
    <row r="1911" spans="1:2">
      <c r="A1911" s="1"/>
      <c r="B1911" s="1"/>
    </row>
    <row r="1912" spans="1:2">
      <c r="A1912" s="1"/>
      <c r="B1912" s="1"/>
    </row>
    <row r="1913" spans="1:2">
      <c r="A1913" s="1"/>
      <c r="B1913" s="1"/>
    </row>
    <row r="1914" spans="1:2">
      <c r="A1914" s="1"/>
      <c r="B1914" s="1"/>
    </row>
    <row r="1915" spans="1:2">
      <c r="A1915" s="1"/>
      <c r="B1915" s="1"/>
    </row>
    <row r="1916" spans="1:2">
      <c r="A1916" s="1"/>
      <c r="B1916" s="1"/>
    </row>
    <row r="1917" spans="1:2">
      <c r="A1917" s="1"/>
      <c r="B1917" s="1"/>
    </row>
    <row r="1918" spans="1:2">
      <c r="A1918" s="1"/>
      <c r="B1918" s="1"/>
    </row>
    <row r="1919" spans="1:2">
      <c r="A1919" s="1"/>
      <c r="B1919" s="1"/>
    </row>
    <row r="1920" spans="1:2">
      <c r="A1920" s="1"/>
      <c r="B1920" s="1"/>
    </row>
    <row r="1921" spans="1:2">
      <c r="A1921" s="1"/>
      <c r="B1921" s="1"/>
    </row>
    <row r="1922" spans="1:2">
      <c r="A1922" s="1"/>
      <c r="B1922" s="1"/>
    </row>
    <row r="1923" spans="1:2">
      <c r="A1923" s="1"/>
      <c r="B1923" s="1"/>
    </row>
    <row r="1924" spans="1:2">
      <c r="A1924" s="1"/>
      <c r="B1924" s="1"/>
    </row>
    <row r="1925" spans="1:2">
      <c r="A1925" s="1"/>
      <c r="B1925" s="1"/>
    </row>
    <row r="1926" spans="1:2">
      <c r="A1926" s="1"/>
      <c r="B1926" s="1"/>
    </row>
    <row r="1927" spans="1:2">
      <c r="A1927" s="1"/>
      <c r="B1927" s="1"/>
    </row>
    <row r="1928" spans="1:2">
      <c r="A1928" s="1"/>
      <c r="B1928" s="1"/>
    </row>
    <row r="1929" spans="1:2">
      <c r="A1929" s="1"/>
      <c r="B1929" s="1"/>
    </row>
    <row r="1930" spans="1:2">
      <c r="A1930" s="1"/>
      <c r="B1930" s="1"/>
    </row>
    <row r="1931" spans="1:2">
      <c r="A1931" s="1"/>
      <c r="B1931" s="1"/>
    </row>
    <row r="1932" spans="1:2">
      <c r="A1932" s="1"/>
      <c r="B1932" s="1"/>
    </row>
    <row r="1933" spans="1:2">
      <c r="A1933" s="1"/>
      <c r="B1933" s="1"/>
    </row>
    <row r="1934" spans="1:2">
      <c r="A1934" s="1"/>
      <c r="B1934" s="1"/>
    </row>
    <row r="1935" spans="1:2">
      <c r="A1935" s="1"/>
      <c r="B1935" s="1"/>
    </row>
    <row r="1936" spans="1:2">
      <c r="A1936" s="1"/>
      <c r="B1936" s="1"/>
    </row>
    <row r="1937" spans="1:2">
      <c r="A1937" s="1"/>
      <c r="B1937" s="1"/>
    </row>
    <row r="1938" spans="1:2">
      <c r="A1938" s="1"/>
      <c r="B1938" s="1"/>
    </row>
    <row r="1939" spans="1:2">
      <c r="A1939" s="1"/>
      <c r="B1939" s="1"/>
    </row>
    <row r="1940" spans="1:2">
      <c r="A1940" s="1"/>
      <c r="B1940" s="1"/>
    </row>
    <row r="1941" spans="1:2">
      <c r="A1941" s="1"/>
      <c r="B1941" s="1"/>
    </row>
    <row r="1942" spans="1:2">
      <c r="A1942" s="1"/>
      <c r="B1942" s="1"/>
    </row>
    <row r="1943" spans="1:2">
      <c r="A1943" s="1"/>
      <c r="B1943" s="1"/>
    </row>
    <row r="1944" spans="1:2">
      <c r="A1944" s="1"/>
      <c r="B1944" s="1"/>
    </row>
    <row r="1945" spans="1:2">
      <c r="A1945" s="1"/>
      <c r="B1945" s="1"/>
    </row>
    <row r="1946" spans="1:2">
      <c r="A1946" s="1"/>
      <c r="B1946" s="1"/>
    </row>
    <row r="1947" spans="1:2">
      <c r="A1947" s="1"/>
      <c r="B1947" s="1"/>
    </row>
    <row r="1948" spans="1:2">
      <c r="A1948" s="1"/>
      <c r="B1948" s="1"/>
    </row>
    <row r="1949" spans="1:2">
      <c r="A1949" s="1"/>
      <c r="B1949" s="1"/>
    </row>
    <row r="1950" spans="1:2">
      <c r="A1950" s="1"/>
      <c r="B1950" s="1"/>
    </row>
    <row r="1951" spans="1:2">
      <c r="A1951" s="1"/>
      <c r="B1951" s="1"/>
    </row>
    <row r="1952" spans="1:2">
      <c r="A1952" s="1"/>
      <c r="B1952" s="1"/>
    </row>
    <row r="1953" spans="1:2">
      <c r="A1953" s="1"/>
      <c r="B1953" s="1"/>
    </row>
    <row r="1954" spans="1:2">
      <c r="A1954" s="1"/>
      <c r="B1954" s="1"/>
    </row>
    <row r="1955" spans="1:2">
      <c r="A1955" s="1"/>
      <c r="B1955" s="1"/>
    </row>
    <row r="1956" spans="1:2">
      <c r="A1956" s="1"/>
      <c r="B1956" s="1"/>
    </row>
    <row r="1957" spans="1:2">
      <c r="A1957" s="1"/>
      <c r="B1957" s="1"/>
    </row>
    <row r="1958" spans="1:2">
      <c r="A1958" s="1"/>
      <c r="B1958" s="1"/>
    </row>
    <row r="1959" spans="1:2">
      <c r="A1959" s="1"/>
      <c r="B1959" s="1"/>
    </row>
    <row r="1960" spans="1:2">
      <c r="A1960" s="1"/>
      <c r="B1960" s="1"/>
    </row>
    <row r="1961" spans="1:2">
      <c r="A1961" s="1"/>
      <c r="B1961" s="1"/>
    </row>
    <row r="1962" spans="1:2">
      <c r="A1962" s="1"/>
      <c r="B1962" s="1"/>
    </row>
    <row r="1963" spans="1:2">
      <c r="A1963" s="1"/>
      <c r="B1963" s="1"/>
    </row>
    <row r="1964" spans="1:2">
      <c r="A1964" s="1"/>
      <c r="B1964" s="1"/>
    </row>
    <row r="1965" spans="1:2">
      <c r="A1965" s="1"/>
      <c r="B1965" s="1"/>
    </row>
    <row r="1966" spans="1:2">
      <c r="A1966" s="1"/>
      <c r="B1966" s="1"/>
    </row>
    <row r="1967" spans="1:2">
      <c r="A1967" s="1"/>
      <c r="B1967" s="1"/>
    </row>
    <row r="1968" spans="1:2">
      <c r="A1968" s="1"/>
      <c r="B1968" s="1"/>
    </row>
    <row r="1969" spans="1:2">
      <c r="A1969" s="1"/>
      <c r="B1969" s="1"/>
    </row>
    <row r="1970" spans="1:2">
      <c r="A1970" s="1"/>
      <c r="B1970" s="1"/>
    </row>
    <row r="1971" spans="1:2">
      <c r="A1971" s="1"/>
      <c r="B1971" s="1"/>
    </row>
    <row r="1972" spans="1:2">
      <c r="A1972" s="1"/>
      <c r="B1972" s="1"/>
    </row>
    <row r="1973" spans="1:2">
      <c r="A1973" s="1"/>
      <c r="B1973" s="1"/>
    </row>
    <row r="1974" spans="1:2">
      <c r="A1974" s="1"/>
      <c r="B1974" s="1"/>
    </row>
    <row r="1975" spans="1:2">
      <c r="A1975" s="1"/>
      <c r="B1975" s="1"/>
    </row>
    <row r="1976" spans="1:2">
      <c r="A1976" s="1"/>
      <c r="B1976" s="1"/>
    </row>
    <row r="1977" spans="1:2">
      <c r="A1977" s="1"/>
      <c r="B1977" s="1"/>
    </row>
    <row r="1978" spans="1:2">
      <c r="A1978" s="1"/>
      <c r="B1978" s="1"/>
    </row>
    <row r="1979" spans="1:2">
      <c r="A1979" s="1"/>
      <c r="B1979" s="1"/>
    </row>
    <row r="1980" spans="1:2">
      <c r="A1980" s="1"/>
      <c r="B1980" s="1"/>
    </row>
    <row r="1981" spans="1:2">
      <c r="A1981" s="1"/>
      <c r="B1981" s="1"/>
    </row>
    <row r="1982" spans="1:2">
      <c r="A1982" s="1"/>
      <c r="B1982" s="1"/>
    </row>
    <row r="1983" spans="1:2">
      <c r="A1983" s="1"/>
      <c r="B1983" s="1"/>
    </row>
    <row r="1984" spans="1:2">
      <c r="A1984" s="1"/>
      <c r="B1984" s="1"/>
    </row>
    <row r="1985" spans="1:2">
      <c r="A1985" s="1"/>
      <c r="B1985" s="1"/>
    </row>
    <row r="1986" spans="1:2">
      <c r="A1986" s="1"/>
      <c r="B1986" s="1"/>
    </row>
    <row r="1987" spans="1:2">
      <c r="A1987" s="1"/>
      <c r="B1987" s="1"/>
    </row>
    <row r="1988" spans="1:2">
      <c r="A1988" s="1"/>
      <c r="B1988" s="1"/>
    </row>
    <row r="1989" spans="1:2">
      <c r="A1989" s="1"/>
      <c r="B1989" s="1"/>
    </row>
    <row r="1990" spans="1:2">
      <c r="A1990" s="1"/>
      <c r="B1990" s="1"/>
    </row>
    <row r="1991" spans="1:2">
      <c r="A1991" s="1"/>
      <c r="B1991" s="1"/>
    </row>
    <row r="1992" spans="1:2">
      <c r="A1992" s="1"/>
      <c r="B1992" s="1"/>
    </row>
    <row r="1993" spans="1:2">
      <c r="A1993" s="1"/>
      <c r="B1993" s="1"/>
    </row>
    <row r="1994" spans="1:2">
      <c r="A1994" s="1"/>
      <c r="B1994" s="1"/>
    </row>
    <row r="1995" spans="1:2">
      <c r="A1995" s="1"/>
      <c r="B1995" s="1"/>
    </row>
    <row r="1996" spans="1:2">
      <c r="A1996" s="1"/>
      <c r="B1996" s="1"/>
    </row>
    <row r="1997" spans="1:2">
      <c r="A1997" s="1"/>
      <c r="B1997" s="1"/>
    </row>
    <row r="1998" spans="1:2">
      <c r="A1998" s="1"/>
      <c r="B1998" s="1"/>
    </row>
    <row r="1999" spans="1:2">
      <c r="A1999" s="1"/>
      <c r="B1999" s="1"/>
    </row>
    <row r="2000" spans="1:2">
      <c r="A2000" s="1"/>
      <c r="B2000" s="1"/>
    </row>
    <row r="2001" spans="1:2">
      <c r="A2001" s="1"/>
      <c r="B2001" s="1"/>
    </row>
    <row r="2002" spans="1:2">
      <c r="A2002" s="1"/>
      <c r="B2002" s="1"/>
    </row>
    <row r="2003" spans="1:2">
      <c r="A2003" s="1"/>
      <c r="B2003" s="1"/>
    </row>
    <row r="2004" spans="1:2">
      <c r="A2004" s="1"/>
      <c r="B2004" s="1"/>
    </row>
    <row r="2005" spans="1:2">
      <c r="A2005" s="1"/>
      <c r="B2005" s="1"/>
    </row>
    <row r="2006" spans="1:2">
      <c r="A2006" s="1"/>
      <c r="B2006" s="1"/>
    </row>
    <row r="2007" spans="1:2">
      <c r="A2007" s="1"/>
      <c r="B2007" s="1"/>
    </row>
    <row r="2008" spans="1:2">
      <c r="A2008" s="1"/>
      <c r="B2008" s="1"/>
    </row>
    <row r="2009" spans="1:2">
      <c r="A2009" s="1"/>
      <c r="B2009" s="1"/>
    </row>
    <row r="2010" spans="1:2">
      <c r="A2010" s="1"/>
      <c r="B2010" s="1"/>
    </row>
    <row r="2011" spans="1:2">
      <c r="A2011" s="1"/>
      <c r="B2011" s="1"/>
    </row>
    <row r="2012" spans="1:2">
      <c r="A2012" s="1"/>
      <c r="B2012" s="1"/>
    </row>
    <row r="2013" spans="1:2">
      <c r="A2013" s="1"/>
      <c r="B2013" s="1"/>
    </row>
    <row r="2014" spans="1:2">
      <c r="A2014" s="1"/>
      <c r="B2014" s="1"/>
    </row>
    <row r="2015" spans="1:2">
      <c r="A2015" s="1"/>
      <c r="B2015" s="1"/>
    </row>
    <row r="2016" spans="1:2">
      <c r="A2016" s="1"/>
      <c r="B2016" s="1"/>
    </row>
    <row r="2017" spans="1:2">
      <c r="A2017" s="1"/>
      <c r="B2017" s="1"/>
    </row>
    <row r="2018" spans="1:2">
      <c r="A2018" s="1"/>
      <c r="B2018" s="1"/>
    </row>
    <row r="2019" spans="1:2">
      <c r="A2019" s="1"/>
      <c r="B2019" s="1"/>
    </row>
    <row r="2020" spans="1:2">
      <c r="A2020" s="1"/>
      <c r="B2020" s="1"/>
    </row>
    <row r="2021" spans="1:2">
      <c r="A2021" s="1"/>
      <c r="B2021" s="1"/>
    </row>
    <row r="2022" spans="1:2">
      <c r="A2022" s="1"/>
      <c r="B2022" s="1"/>
    </row>
    <row r="2023" spans="1:2">
      <c r="A2023" s="1"/>
      <c r="B2023" s="1"/>
    </row>
    <row r="2024" spans="1:2">
      <c r="A2024" s="1"/>
      <c r="B2024" s="1"/>
    </row>
    <row r="2025" spans="1:2">
      <c r="A2025" s="1"/>
      <c r="B2025" s="1"/>
    </row>
    <row r="2026" spans="1:2">
      <c r="A2026" s="1"/>
      <c r="B2026" s="1"/>
    </row>
    <row r="2027" spans="1:2">
      <c r="A2027" s="1"/>
      <c r="B2027" s="1"/>
    </row>
    <row r="2028" spans="1:2">
      <c r="A2028" s="1"/>
      <c r="B2028" s="1"/>
    </row>
    <row r="2029" spans="1:2">
      <c r="A2029" s="1"/>
      <c r="B2029" s="1"/>
    </row>
    <row r="2030" spans="1:2">
      <c r="A2030" s="1"/>
      <c r="B2030" s="1"/>
    </row>
    <row r="2031" spans="1:2">
      <c r="A2031" s="1"/>
      <c r="B2031" s="1"/>
    </row>
    <row r="2032" spans="1:2">
      <c r="A2032" s="1"/>
      <c r="B2032" s="1"/>
    </row>
    <row r="2033" spans="1:2">
      <c r="A2033" s="1"/>
      <c r="B2033" s="1"/>
    </row>
    <row r="2034" spans="1:2">
      <c r="A2034" s="1"/>
      <c r="B2034" s="1"/>
    </row>
    <row r="2035" spans="1:2">
      <c r="A2035" s="1"/>
      <c r="B2035" s="1"/>
    </row>
    <row r="2036" spans="1:2">
      <c r="A2036" s="1"/>
      <c r="B2036" s="1"/>
    </row>
    <row r="2037" spans="1:2">
      <c r="A2037" s="1"/>
      <c r="B2037" s="1"/>
    </row>
    <row r="2038" spans="1:2">
      <c r="A2038" s="1"/>
      <c r="B2038" s="1"/>
    </row>
    <row r="2039" spans="1:2">
      <c r="A2039" s="1"/>
      <c r="B2039" s="1"/>
    </row>
    <row r="2040" spans="1:2">
      <c r="A2040" s="1"/>
      <c r="B2040" s="1"/>
    </row>
    <row r="2041" spans="1:2">
      <c r="A2041" s="1"/>
      <c r="B2041" s="1"/>
    </row>
    <row r="2042" spans="1:2">
      <c r="A2042" s="1"/>
      <c r="B2042" s="1"/>
    </row>
    <row r="2043" spans="1:2">
      <c r="A2043" s="1"/>
      <c r="B2043" s="1"/>
    </row>
    <row r="2044" spans="1:2">
      <c r="A2044" s="1"/>
      <c r="B2044" s="1"/>
    </row>
    <row r="2045" spans="1:2">
      <c r="A2045" s="1"/>
      <c r="B2045" s="1"/>
    </row>
    <row r="2046" spans="1:2">
      <c r="A2046" s="1"/>
      <c r="B2046" s="1"/>
    </row>
    <row r="2047" spans="1:2">
      <c r="A2047" s="1"/>
      <c r="B2047" s="1"/>
    </row>
    <row r="2048" spans="1:2">
      <c r="A2048" s="1"/>
      <c r="B2048" s="1"/>
    </row>
    <row r="2049" spans="1:2">
      <c r="A2049" s="1"/>
      <c r="B2049" s="1"/>
    </row>
    <row r="2050" spans="1:2">
      <c r="A2050" s="1"/>
      <c r="B2050" s="1"/>
    </row>
    <row r="2051" spans="1:2">
      <c r="A2051" s="1"/>
      <c r="B2051" s="1"/>
    </row>
    <row r="2052" spans="1:2">
      <c r="A2052" s="1"/>
      <c r="B2052" s="1"/>
    </row>
    <row r="2053" spans="1:2">
      <c r="A2053" s="1"/>
      <c r="B2053" s="1"/>
    </row>
    <row r="2054" spans="1:2">
      <c r="A2054" s="1"/>
      <c r="B2054" s="1"/>
    </row>
    <row r="2055" spans="1:2">
      <c r="A2055" s="1"/>
      <c r="B2055" s="1"/>
    </row>
    <row r="2056" spans="1:2">
      <c r="A2056" s="1"/>
      <c r="B2056" s="1"/>
    </row>
    <row r="2057" spans="1:2">
      <c r="A2057" s="1"/>
      <c r="B2057" s="1"/>
    </row>
    <row r="2058" spans="1:2">
      <c r="A2058" s="1"/>
      <c r="B2058" s="1"/>
    </row>
    <row r="2059" spans="1:2">
      <c r="A2059" s="1"/>
      <c r="B2059" s="1"/>
    </row>
    <row r="2060" spans="1:2">
      <c r="A2060" s="1"/>
      <c r="B2060" s="1"/>
    </row>
    <row r="2061" spans="1:2">
      <c r="A2061" s="1"/>
      <c r="B2061" s="1"/>
    </row>
    <row r="2062" spans="1:2">
      <c r="A2062" s="1"/>
      <c r="B2062" s="1"/>
    </row>
    <row r="2063" spans="1:2">
      <c r="A2063" s="1"/>
      <c r="B2063" s="1"/>
    </row>
    <row r="2064" spans="1:2">
      <c r="A2064" s="1"/>
      <c r="B2064" s="1"/>
    </row>
    <row r="2065" spans="1:2">
      <c r="A2065" s="1"/>
      <c r="B2065" s="1"/>
    </row>
    <row r="2066" spans="1:2">
      <c r="A2066" s="1"/>
      <c r="B2066" s="1"/>
    </row>
    <row r="2067" spans="1:2">
      <c r="A2067" s="1"/>
      <c r="B2067" s="1"/>
    </row>
    <row r="2068" spans="1:2">
      <c r="A2068" s="1"/>
      <c r="B2068" s="1"/>
    </row>
    <row r="2069" spans="1:2">
      <c r="A2069" s="1"/>
      <c r="B2069" s="1"/>
    </row>
    <row r="2070" spans="1:2">
      <c r="A2070" s="1"/>
      <c r="B2070" s="1"/>
    </row>
    <row r="2071" spans="1:2">
      <c r="A2071" s="1"/>
      <c r="B2071" s="1"/>
    </row>
    <row r="2072" spans="1:2">
      <c r="A2072" s="1"/>
      <c r="B2072" s="1"/>
    </row>
    <row r="2073" spans="1:2">
      <c r="A2073" s="1"/>
      <c r="B2073" s="1"/>
    </row>
    <row r="2074" spans="1:2">
      <c r="A2074" s="1"/>
      <c r="B2074" s="1"/>
    </row>
    <row r="2075" spans="1:2">
      <c r="A2075" s="1"/>
      <c r="B2075" s="1"/>
    </row>
    <row r="2076" spans="1:2">
      <c r="A2076" s="1"/>
      <c r="B2076" s="1"/>
    </row>
    <row r="2077" spans="1:2">
      <c r="A2077" s="1"/>
      <c r="B2077" s="1"/>
    </row>
    <row r="2078" spans="1:2">
      <c r="A2078" s="1"/>
      <c r="B2078" s="1"/>
    </row>
    <row r="2079" spans="1:2">
      <c r="A2079" s="1"/>
      <c r="B2079" s="1"/>
    </row>
    <row r="2080" spans="1:2">
      <c r="A2080" s="1"/>
      <c r="B2080" s="1"/>
    </row>
    <row r="2081" spans="1:2">
      <c r="A2081" s="1"/>
      <c r="B2081" s="1"/>
    </row>
    <row r="2082" spans="1:2">
      <c r="A2082" s="1"/>
      <c r="B2082" s="1"/>
    </row>
    <row r="2083" spans="1:2">
      <c r="A2083" s="1"/>
      <c r="B2083" s="1"/>
    </row>
    <row r="2084" spans="1:2">
      <c r="A2084" s="1"/>
      <c r="B2084" s="1"/>
    </row>
    <row r="2085" spans="1:2">
      <c r="A2085" s="1"/>
      <c r="B2085" s="1"/>
    </row>
    <row r="2086" spans="1:2">
      <c r="A2086" s="1"/>
      <c r="B2086" s="1"/>
    </row>
    <row r="2087" spans="1:2">
      <c r="A2087" s="1"/>
      <c r="B2087" s="1"/>
    </row>
    <row r="2088" spans="1:2">
      <c r="A2088" s="1"/>
      <c r="B2088" s="1"/>
    </row>
    <row r="2089" spans="1:2">
      <c r="A2089" s="1"/>
      <c r="B2089" s="1"/>
    </row>
    <row r="2090" spans="1:2">
      <c r="A2090" s="1"/>
      <c r="B2090" s="1"/>
    </row>
    <row r="2091" spans="1:2">
      <c r="A2091" s="1"/>
      <c r="B2091" s="1"/>
    </row>
    <row r="2092" spans="1:2">
      <c r="A2092" s="1"/>
      <c r="B2092" s="1"/>
    </row>
    <row r="2093" spans="1:2">
      <c r="A2093" s="1"/>
      <c r="B2093" s="1"/>
    </row>
    <row r="2094" spans="1:2">
      <c r="A2094" s="1"/>
      <c r="B2094" s="1"/>
    </row>
    <row r="2095" spans="1:2">
      <c r="A2095" s="1"/>
      <c r="B2095" s="1"/>
    </row>
    <row r="2096" spans="1:2">
      <c r="A2096" s="1"/>
      <c r="B2096" s="1"/>
    </row>
    <row r="2097" spans="1:2">
      <c r="A2097" s="1"/>
      <c r="B2097" s="1"/>
    </row>
    <row r="2098" spans="1:2">
      <c r="A2098" s="1"/>
      <c r="B2098" s="1"/>
    </row>
    <row r="2099" spans="1:2">
      <c r="A2099" s="1"/>
      <c r="B2099" s="1"/>
    </row>
    <row r="2100" spans="1:2">
      <c r="A2100" s="1"/>
      <c r="B2100" s="1"/>
    </row>
    <row r="2101" spans="1:2">
      <c r="A2101" s="1"/>
      <c r="B2101" s="1"/>
    </row>
    <row r="2102" spans="1:2">
      <c r="A2102" s="1"/>
      <c r="B2102" s="1"/>
    </row>
    <row r="2103" spans="1:2">
      <c r="A2103" s="1"/>
      <c r="B2103" s="1"/>
    </row>
    <row r="2104" spans="1:2">
      <c r="A2104" s="1"/>
      <c r="B2104" s="1"/>
    </row>
    <row r="2105" spans="1:2">
      <c r="A2105" s="1"/>
      <c r="B2105" s="1"/>
    </row>
    <row r="2106" spans="1:2">
      <c r="A2106" s="1"/>
      <c r="B2106" s="1"/>
    </row>
    <row r="2107" spans="1:2">
      <c r="A2107" s="1"/>
      <c r="B2107" s="1"/>
    </row>
    <row r="2108" spans="1:2">
      <c r="A2108" s="1"/>
      <c r="B2108" s="1"/>
    </row>
    <row r="2109" spans="1:2">
      <c r="A2109" s="1"/>
      <c r="B2109" s="1"/>
    </row>
    <row r="2110" spans="1:2">
      <c r="A2110" s="1"/>
      <c r="B2110" s="1"/>
    </row>
    <row r="2111" spans="1:2">
      <c r="A2111" s="1"/>
      <c r="B2111" s="1"/>
    </row>
    <row r="2112" spans="1:2">
      <c r="A2112" s="1"/>
      <c r="B2112" s="1"/>
    </row>
    <row r="2113" spans="1:2">
      <c r="A2113" s="1"/>
      <c r="B2113" s="1"/>
    </row>
    <row r="2114" spans="1:2">
      <c r="A2114" s="1"/>
      <c r="B2114" s="1"/>
    </row>
    <row r="2115" spans="1:2">
      <c r="A2115" s="1"/>
      <c r="B2115" s="1"/>
    </row>
    <row r="2116" spans="1:2">
      <c r="A2116" s="1"/>
      <c r="B2116" s="1"/>
    </row>
    <row r="2117" spans="1:2">
      <c r="A2117" s="1"/>
      <c r="B2117" s="1"/>
    </row>
    <row r="2118" spans="1:2">
      <c r="A2118" s="1"/>
      <c r="B2118" s="1"/>
    </row>
    <row r="2119" spans="1:2">
      <c r="A2119" s="1"/>
      <c r="B2119" s="1"/>
    </row>
    <row r="2120" spans="1:2">
      <c r="A2120" s="1"/>
      <c r="B2120" s="1"/>
    </row>
    <row r="2121" spans="1:2">
      <c r="A2121" s="1"/>
      <c r="B2121" s="1"/>
    </row>
    <row r="2122" spans="1:2">
      <c r="A2122" s="1"/>
      <c r="B2122" s="1"/>
    </row>
    <row r="2123" spans="1:2">
      <c r="A2123" s="1"/>
      <c r="B2123" s="1"/>
    </row>
    <row r="2124" spans="1:2">
      <c r="A2124" s="1"/>
      <c r="B2124" s="1"/>
    </row>
    <row r="2125" spans="1:2">
      <c r="A2125" s="1"/>
      <c r="B2125" s="1"/>
    </row>
    <row r="2126" spans="1:2">
      <c r="A2126" s="1"/>
      <c r="B2126" s="1"/>
    </row>
    <row r="2127" spans="1:2">
      <c r="A2127" s="1"/>
      <c r="B2127" s="1"/>
    </row>
    <row r="2128" spans="1:2">
      <c r="A2128" s="1"/>
      <c r="B2128" s="1"/>
    </row>
    <row r="2129" spans="1:2">
      <c r="A2129" s="1"/>
      <c r="B2129" s="1"/>
    </row>
    <row r="2130" spans="1:2">
      <c r="A2130" s="1"/>
      <c r="B2130" s="1"/>
    </row>
    <row r="2131" spans="1:2">
      <c r="A2131" s="1"/>
      <c r="B2131" s="1"/>
    </row>
    <row r="2132" spans="1:2">
      <c r="A2132" s="1"/>
      <c r="B2132" s="1"/>
    </row>
    <row r="2133" spans="1:2">
      <c r="A2133" s="1"/>
      <c r="B2133" s="1"/>
    </row>
    <row r="2134" spans="1:2">
      <c r="A2134" s="1"/>
      <c r="B2134" s="1"/>
    </row>
    <row r="2135" spans="1:2">
      <c r="A2135" s="1"/>
      <c r="B2135" s="1"/>
    </row>
    <row r="2136" spans="1:2">
      <c r="A2136" s="1"/>
      <c r="B2136" s="1"/>
    </row>
    <row r="2137" spans="1:2">
      <c r="A2137" s="1"/>
      <c r="B2137" s="1"/>
    </row>
    <row r="2138" spans="1:2">
      <c r="A2138" s="1"/>
      <c r="B2138" s="1"/>
    </row>
    <row r="2139" spans="1:2">
      <c r="A2139" s="1"/>
      <c r="B2139" s="1"/>
    </row>
    <row r="2140" spans="1:2">
      <c r="A2140" s="1"/>
      <c r="B2140" s="1"/>
    </row>
    <row r="2141" spans="1:2">
      <c r="A2141" s="1"/>
      <c r="B2141" s="1"/>
    </row>
    <row r="2142" spans="1:2">
      <c r="A2142" s="1"/>
      <c r="B2142" s="1"/>
    </row>
    <row r="2143" spans="1:2">
      <c r="A2143" s="1"/>
      <c r="B2143" s="1"/>
    </row>
    <row r="2144" spans="1:2">
      <c r="A2144" s="1"/>
      <c r="B2144" s="1"/>
    </row>
    <row r="2145" spans="1:2">
      <c r="A2145" s="1"/>
      <c r="B2145" s="1"/>
    </row>
    <row r="2146" spans="1:2">
      <c r="A2146" s="1"/>
      <c r="B2146" s="1"/>
    </row>
    <row r="2147" spans="1:2">
      <c r="A2147" s="1"/>
      <c r="B2147" s="1"/>
    </row>
    <row r="2148" spans="1:2">
      <c r="A2148" s="1"/>
      <c r="B2148" s="1"/>
    </row>
    <row r="2149" spans="1:2">
      <c r="A2149" s="1"/>
      <c r="B2149" s="1"/>
    </row>
    <row r="2150" spans="1:2">
      <c r="A2150" s="1"/>
      <c r="B2150" s="1"/>
    </row>
    <row r="2151" spans="1:2">
      <c r="A2151" s="1"/>
      <c r="B2151" s="1"/>
    </row>
    <row r="2152" spans="1:2">
      <c r="A2152" s="1"/>
      <c r="B2152" s="1"/>
    </row>
    <row r="2153" spans="1:2">
      <c r="A2153" s="1"/>
      <c r="B2153" s="1"/>
    </row>
    <row r="2154" spans="1:2">
      <c r="A2154" s="1"/>
      <c r="B2154" s="1"/>
    </row>
    <row r="2155" spans="1:2">
      <c r="A2155" s="1"/>
      <c r="B2155" s="1"/>
    </row>
    <row r="2156" spans="1:2">
      <c r="A2156" s="1"/>
      <c r="B2156" s="1"/>
    </row>
    <row r="2157" spans="1:2">
      <c r="A2157" s="1"/>
      <c r="B2157" s="1"/>
    </row>
    <row r="2158" spans="1:2">
      <c r="A2158" s="1"/>
      <c r="B2158" s="1"/>
    </row>
    <row r="2159" spans="1:2">
      <c r="A2159" s="1"/>
      <c r="B2159" s="1"/>
    </row>
    <row r="2160" spans="1:2">
      <c r="A2160" s="1"/>
      <c r="B2160" s="1"/>
    </row>
    <row r="2161" spans="1:2">
      <c r="A2161" s="1"/>
      <c r="B2161" s="1"/>
    </row>
    <row r="2162" spans="1:2">
      <c r="A2162" s="1"/>
      <c r="B2162" s="1"/>
    </row>
    <row r="2163" spans="1:2">
      <c r="A2163" s="1"/>
      <c r="B2163" s="1"/>
    </row>
    <row r="2164" spans="1:2">
      <c r="A2164" s="1"/>
      <c r="B2164" s="1"/>
    </row>
    <row r="2165" spans="1:2">
      <c r="A2165" s="1"/>
      <c r="B2165" s="1"/>
    </row>
    <row r="2166" spans="1:2">
      <c r="A2166" s="1"/>
      <c r="B2166" s="1"/>
    </row>
    <row r="2167" spans="1:2">
      <c r="A2167" s="1"/>
      <c r="B2167" s="1"/>
    </row>
    <row r="2168" spans="1:2">
      <c r="A2168" s="1"/>
      <c r="B2168" s="1"/>
    </row>
    <row r="2169" spans="1:2">
      <c r="A2169" s="1"/>
      <c r="B2169" s="1"/>
    </row>
    <row r="2170" spans="1:2">
      <c r="A2170" s="1"/>
      <c r="B2170" s="1"/>
    </row>
    <row r="2171" spans="1:2">
      <c r="A2171" s="1"/>
      <c r="B2171" s="1"/>
    </row>
    <row r="2172" spans="1:2">
      <c r="A2172" s="1"/>
      <c r="B2172" s="1"/>
    </row>
    <row r="2173" spans="1:2">
      <c r="A2173" s="1"/>
      <c r="B2173" s="1"/>
    </row>
    <row r="2174" spans="1:2">
      <c r="A2174" s="1"/>
      <c r="B2174" s="1"/>
    </row>
    <row r="2175" spans="1:2">
      <c r="A2175" s="1"/>
      <c r="B2175" s="1"/>
    </row>
    <row r="2176" spans="1:2">
      <c r="A2176" s="1"/>
      <c r="B2176" s="1"/>
    </row>
    <row r="2177" spans="1:2">
      <c r="A2177" s="1"/>
      <c r="B2177" s="1"/>
    </row>
    <row r="2178" spans="1:2">
      <c r="A2178" s="1"/>
      <c r="B2178" s="1"/>
    </row>
    <row r="2179" spans="1:2">
      <c r="A2179" s="1"/>
      <c r="B2179" s="1"/>
    </row>
    <row r="2180" spans="1:2">
      <c r="A2180" s="1"/>
      <c r="B2180" s="1"/>
    </row>
    <row r="2181" spans="1:2">
      <c r="A2181" s="1"/>
      <c r="B2181" s="1"/>
    </row>
    <row r="2182" spans="1:2">
      <c r="A2182" s="1"/>
      <c r="B2182" s="1"/>
    </row>
    <row r="2183" spans="1:2">
      <c r="A2183" s="1"/>
      <c r="B2183" s="1"/>
    </row>
    <row r="2184" spans="1:2">
      <c r="A2184" s="1"/>
      <c r="B2184" s="1"/>
    </row>
    <row r="2185" spans="1:2">
      <c r="A2185" s="1"/>
      <c r="B2185" s="1"/>
    </row>
    <row r="2186" spans="1:2">
      <c r="A2186" s="1"/>
      <c r="B2186" s="1"/>
    </row>
    <row r="2187" spans="1:2">
      <c r="A2187" s="1"/>
      <c r="B2187" s="1"/>
    </row>
    <row r="2188" spans="1:2">
      <c r="A2188" s="1"/>
      <c r="B2188" s="1"/>
    </row>
    <row r="2189" spans="1:2">
      <c r="A2189" s="1"/>
      <c r="B2189" s="1"/>
    </row>
    <row r="2190" spans="1:2">
      <c r="A2190" s="1"/>
      <c r="B2190" s="1"/>
    </row>
    <row r="2191" spans="1:2">
      <c r="A2191" s="1"/>
      <c r="B2191" s="1"/>
    </row>
    <row r="2192" spans="1:2">
      <c r="A2192" s="1"/>
      <c r="B2192" s="1"/>
    </row>
    <row r="2193" spans="1:2">
      <c r="A2193" s="1"/>
      <c r="B2193" s="1"/>
    </row>
    <row r="2194" spans="1:2">
      <c r="A2194" s="1"/>
      <c r="B2194" s="1"/>
    </row>
    <row r="2195" spans="1:2">
      <c r="A2195" s="1"/>
      <c r="B2195" s="1"/>
    </row>
    <row r="2196" spans="1:2">
      <c r="A2196" s="1"/>
      <c r="B2196" s="1"/>
    </row>
    <row r="2197" spans="1:2">
      <c r="A2197" s="1"/>
      <c r="B2197" s="1"/>
    </row>
    <row r="2198" spans="1:2">
      <c r="A2198" s="1"/>
      <c r="B2198" s="1"/>
    </row>
    <row r="2199" spans="1:2">
      <c r="A2199" s="1"/>
      <c r="B2199" s="1"/>
    </row>
    <row r="2200" spans="1:2">
      <c r="A2200" s="1"/>
      <c r="B2200" s="1"/>
    </row>
    <row r="2201" spans="1:2">
      <c r="A2201" s="1"/>
      <c r="B2201" s="1"/>
    </row>
    <row r="2202" spans="1:2">
      <c r="A2202" s="1"/>
      <c r="B2202" s="1"/>
    </row>
    <row r="2203" spans="1:2">
      <c r="A2203" s="1"/>
      <c r="B2203" s="1"/>
    </row>
    <row r="2204" spans="1:2">
      <c r="A2204" s="1"/>
      <c r="B2204" s="1"/>
    </row>
    <row r="2205" spans="1:2">
      <c r="A2205" s="1"/>
      <c r="B2205" s="1"/>
    </row>
    <row r="2206" spans="1:2">
      <c r="A2206" s="1"/>
      <c r="B2206" s="1"/>
    </row>
    <row r="2207" spans="1:2">
      <c r="A2207" s="1"/>
      <c r="B2207" s="1"/>
    </row>
    <row r="2208" spans="1:2">
      <c r="A2208" s="1"/>
      <c r="B2208" s="1"/>
    </row>
    <row r="2209" spans="1:2">
      <c r="A2209" s="1"/>
      <c r="B2209" s="1"/>
    </row>
    <row r="2210" spans="1:2">
      <c r="A2210" s="1"/>
      <c r="B2210" s="1"/>
    </row>
    <row r="2211" spans="1:2">
      <c r="A2211" s="1"/>
      <c r="B2211" s="1"/>
    </row>
    <row r="2212" spans="1:2">
      <c r="A2212" s="1"/>
      <c r="B2212" s="1"/>
    </row>
    <row r="2213" spans="1:2">
      <c r="A2213" s="1"/>
      <c r="B2213" s="1"/>
    </row>
    <row r="2214" spans="1:2">
      <c r="A2214" s="1"/>
      <c r="B2214" s="1"/>
    </row>
    <row r="2215" spans="1:2">
      <c r="A2215" s="1"/>
      <c r="B2215" s="1"/>
    </row>
    <row r="2216" spans="1:2">
      <c r="A2216" s="1"/>
      <c r="B2216" s="1"/>
    </row>
    <row r="2217" spans="1:2">
      <c r="A2217" s="1"/>
      <c r="B2217" s="1"/>
    </row>
    <row r="2218" spans="1:2">
      <c r="A2218" s="1"/>
      <c r="B2218" s="1"/>
    </row>
    <row r="2219" spans="1:2">
      <c r="A2219" s="1"/>
      <c r="B2219" s="1"/>
    </row>
    <row r="2220" spans="1:2">
      <c r="A2220" s="1"/>
      <c r="B2220" s="1"/>
    </row>
    <row r="2221" spans="1:2">
      <c r="A2221" s="1"/>
      <c r="B2221" s="1"/>
    </row>
    <row r="2222" spans="1:2">
      <c r="A2222" s="1"/>
      <c r="B2222" s="1"/>
    </row>
    <row r="2223" spans="1:2">
      <c r="A2223" s="1"/>
      <c r="B2223" s="1"/>
    </row>
    <row r="2224" spans="1:2">
      <c r="A2224" s="1"/>
      <c r="B2224" s="1"/>
    </row>
    <row r="2225" spans="1:2">
      <c r="A2225" s="1"/>
      <c r="B2225" s="1"/>
    </row>
    <row r="2226" spans="1:2">
      <c r="A2226" s="1"/>
      <c r="B2226" s="1"/>
    </row>
    <row r="2227" spans="1:2">
      <c r="A2227" s="1"/>
      <c r="B2227" s="1"/>
    </row>
    <row r="2228" spans="1:2">
      <c r="A2228" s="1"/>
      <c r="B2228" s="1"/>
    </row>
    <row r="2229" spans="1:2">
      <c r="A2229" s="1"/>
      <c r="B2229" s="1"/>
    </row>
    <row r="2230" spans="1:2">
      <c r="A2230" s="1"/>
      <c r="B2230" s="1"/>
    </row>
    <row r="2231" spans="1:2">
      <c r="A2231" s="1"/>
      <c r="B2231" s="1"/>
    </row>
    <row r="2232" spans="1:2">
      <c r="A2232" s="1"/>
      <c r="B2232" s="1"/>
    </row>
    <row r="2233" spans="1:2">
      <c r="A2233" s="1"/>
      <c r="B2233" s="1"/>
    </row>
    <row r="2234" spans="1:2">
      <c r="A2234" s="1"/>
      <c r="B2234" s="1"/>
    </row>
    <row r="2235" spans="1:2">
      <c r="A2235" s="1"/>
      <c r="B2235" s="1"/>
    </row>
    <row r="2236" spans="1:2">
      <c r="A2236" s="1"/>
      <c r="B2236" s="1"/>
    </row>
    <row r="2237" spans="1:2">
      <c r="A2237" s="1"/>
      <c r="B2237" s="1"/>
    </row>
    <row r="2238" spans="1:2">
      <c r="A2238" s="1"/>
      <c r="B2238" s="1"/>
    </row>
    <row r="2239" spans="1:2">
      <c r="A2239" s="1"/>
      <c r="B2239" s="1"/>
    </row>
    <row r="2240" spans="1:2">
      <c r="A2240" s="1"/>
      <c r="B2240" s="1"/>
    </row>
    <row r="2241" spans="1:2">
      <c r="A2241" s="1"/>
      <c r="B2241" s="1"/>
    </row>
    <row r="2242" spans="1:2">
      <c r="A2242" s="1"/>
      <c r="B2242" s="1"/>
    </row>
    <row r="2243" spans="1:2">
      <c r="A2243" s="1"/>
      <c r="B2243" s="1"/>
    </row>
    <row r="2244" spans="1:2">
      <c r="A2244" s="1"/>
      <c r="B2244" s="1"/>
    </row>
    <row r="2245" spans="1:2">
      <c r="A2245" s="1"/>
      <c r="B2245" s="1"/>
    </row>
    <row r="2246" spans="1:2">
      <c r="A2246" s="1"/>
      <c r="B2246" s="1"/>
    </row>
    <row r="2247" spans="1:2">
      <c r="A2247" s="1"/>
      <c r="B2247" s="1"/>
    </row>
    <row r="2248" spans="1:2">
      <c r="A2248" s="1"/>
      <c r="B2248" s="1"/>
    </row>
    <row r="2249" spans="1:2">
      <c r="A2249" s="1"/>
      <c r="B2249" s="1"/>
    </row>
    <row r="2250" spans="1:2">
      <c r="A2250" s="1"/>
      <c r="B2250" s="1"/>
    </row>
    <row r="2251" spans="1:2">
      <c r="A2251" s="1"/>
      <c r="B2251" s="1"/>
    </row>
    <row r="2252" spans="1:2">
      <c r="A2252" s="1"/>
      <c r="B2252" s="1"/>
    </row>
    <row r="2253" spans="1:2">
      <c r="A2253" s="1"/>
      <c r="B2253" s="1"/>
    </row>
    <row r="2254" spans="1:2">
      <c r="A2254" s="1"/>
      <c r="B2254" s="1"/>
    </row>
    <row r="2255" spans="1:2">
      <c r="A2255" s="1"/>
      <c r="B2255" s="1"/>
    </row>
    <row r="2256" spans="1:2">
      <c r="A2256" s="1"/>
      <c r="B2256" s="1"/>
    </row>
    <row r="2257" spans="1:2">
      <c r="A2257" s="1"/>
      <c r="B2257" s="1"/>
    </row>
    <row r="2258" spans="1:2">
      <c r="A2258" s="1"/>
      <c r="B2258" s="1"/>
    </row>
    <row r="2259" spans="1:2">
      <c r="A2259" s="1"/>
      <c r="B2259" s="1"/>
    </row>
    <row r="2260" spans="1:2">
      <c r="A2260" s="1"/>
      <c r="B2260" s="1"/>
    </row>
    <row r="2261" spans="1:2">
      <c r="A2261" s="1"/>
      <c r="B2261" s="1"/>
    </row>
    <row r="2262" spans="1:2">
      <c r="A2262" s="1"/>
      <c r="B2262" s="1"/>
    </row>
    <row r="2263" spans="1:2">
      <c r="A2263" s="1"/>
      <c r="B2263" s="1"/>
    </row>
    <row r="2264" spans="1:2">
      <c r="A2264" s="1"/>
      <c r="B2264" s="1"/>
    </row>
    <row r="2265" spans="1:2">
      <c r="A2265" s="1"/>
      <c r="B2265" s="1"/>
    </row>
    <row r="2266" spans="1:2">
      <c r="A2266" s="1"/>
      <c r="B2266" s="1"/>
    </row>
    <row r="2267" spans="1:2">
      <c r="A2267" s="1"/>
      <c r="B2267" s="1"/>
    </row>
    <row r="2268" spans="1:2">
      <c r="A2268" s="1"/>
      <c r="B2268" s="1"/>
    </row>
    <row r="2269" spans="1:2">
      <c r="A2269" s="1"/>
      <c r="B2269" s="1"/>
    </row>
    <row r="2270" spans="1:2">
      <c r="A2270" s="1"/>
      <c r="B2270" s="1"/>
    </row>
    <row r="2271" spans="1:2">
      <c r="A2271" s="1"/>
      <c r="B2271" s="1"/>
    </row>
    <row r="2272" spans="1:2">
      <c r="A2272" s="1"/>
      <c r="B2272" s="1"/>
    </row>
    <row r="2273" spans="1:2">
      <c r="A2273" s="1"/>
      <c r="B2273" s="1"/>
    </row>
    <row r="2274" spans="1:2">
      <c r="A2274" s="1"/>
      <c r="B2274" s="1"/>
    </row>
    <row r="2275" spans="1:2">
      <c r="A2275" s="1"/>
      <c r="B2275" s="1"/>
    </row>
    <row r="2276" spans="1:2">
      <c r="A2276" s="1"/>
      <c r="B2276" s="1"/>
    </row>
    <row r="2277" spans="1:2">
      <c r="A2277" s="1"/>
      <c r="B2277" s="1"/>
    </row>
    <row r="2278" spans="1:2">
      <c r="A2278" s="1"/>
      <c r="B2278" s="1"/>
    </row>
    <row r="2279" spans="1:2">
      <c r="A2279" s="1"/>
      <c r="B2279" s="1"/>
    </row>
    <row r="2280" spans="1:2">
      <c r="A2280" s="1"/>
      <c r="B2280" s="1"/>
    </row>
    <row r="2281" spans="1:2">
      <c r="A2281" s="1"/>
      <c r="B2281" s="1"/>
    </row>
    <row r="2282" spans="1:2">
      <c r="A2282" s="1"/>
      <c r="B2282" s="1"/>
    </row>
    <row r="2283" spans="1:2">
      <c r="A2283" s="1"/>
      <c r="B2283" s="1"/>
    </row>
    <row r="2284" spans="1:2">
      <c r="A2284" s="1"/>
      <c r="B2284" s="1"/>
    </row>
    <row r="2285" spans="1:2">
      <c r="A2285" s="1"/>
      <c r="B2285" s="1"/>
    </row>
    <row r="2286" spans="1:2">
      <c r="A2286" s="1"/>
      <c r="B2286" s="1"/>
    </row>
    <row r="2287" spans="1:2">
      <c r="A2287" s="1"/>
      <c r="B2287" s="1"/>
    </row>
    <row r="2288" spans="1:2">
      <c r="A2288" s="1"/>
      <c r="B2288" s="1"/>
    </row>
    <row r="2289" spans="1:2">
      <c r="A2289" s="1"/>
      <c r="B2289" s="1"/>
    </row>
    <row r="2290" spans="1:2">
      <c r="A2290" s="1"/>
      <c r="B2290" s="1"/>
    </row>
    <row r="2291" spans="1:2">
      <c r="A2291" s="1"/>
      <c r="B2291" s="1"/>
    </row>
    <row r="2292" spans="1:2">
      <c r="A2292" s="1"/>
      <c r="B2292" s="1"/>
    </row>
    <row r="2293" spans="1:2">
      <c r="A2293" s="1"/>
      <c r="B2293" s="1"/>
    </row>
    <row r="2294" spans="1:2">
      <c r="A2294" s="1"/>
      <c r="B2294" s="1"/>
    </row>
    <row r="2295" spans="1:2">
      <c r="A2295" s="1"/>
      <c r="B2295" s="1"/>
    </row>
    <row r="2296" spans="1:2">
      <c r="A2296" s="1"/>
      <c r="B2296" s="1"/>
    </row>
    <row r="2297" spans="1:2">
      <c r="A2297" s="1"/>
      <c r="B2297" s="1"/>
    </row>
    <row r="2298" spans="1:2">
      <c r="A2298" s="1"/>
      <c r="B2298" s="1"/>
    </row>
    <row r="2299" spans="1:2">
      <c r="A2299" s="1"/>
      <c r="B2299" s="1"/>
    </row>
    <row r="2300" spans="1:2">
      <c r="A2300" s="1"/>
      <c r="B2300" s="1"/>
    </row>
    <row r="2301" spans="1:2">
      <c r="A2301" s="1"/>
      <c r="B2301" s="1"/>
    </row>
    <row r="2302" spans="1:2">
      <c r="A2302" s="1"/>
      <c r="B2302" s="1"/>
    </row>
    <row r="2303" spans="1:2">
      <c r="A2303" s="1"/>
      <c r="B2303" s="1"/>
    </row>
    <row r="2304" spans="1:2">
      <c r="A2304" s="1"/>
      <c r="B2304" s="1"/>
    </row>
    <row r="2305" spans="1:2">
      <c r="A2305" s="1"/>
      <c r="B2305" s="1"/>
    </row>
    <row r="2306" spans="1:2">
      <c r="A2306" s="1"/>
      <c r="B2306" s="1"/>
    </row>
    <row r="2307" spans="1:2">
      <c r="A2307" s="1"/>
      <c r="B2307" s="1"/>
    </row>
    <row r="2308" spans="1:2">
      <c r="A2308" s="1"/>
      <c r="B2308" s="1"/>
    </row>
    <row r="2309" spans="1:2">
      <c r="A2309" s="1"/>
      <c r="B2309" s="1"/>
    </row>
    <row r="2310" spans="1:2">
      <c r="A2310" s="1"/>
      <c r="B2310" s="1"/>
    </row>
    <row r="2311" spans="1:2">
      <c r="A2311" s="1"/>
      <c r="B2311" s="1"/>
    </row>
    <row r="2312" spans="1:2">
      <c r="A2312" s="1"/>
      <c r="B2312" s="1"/>
    </row>
    <row r="2313" spans="1:2">
      <c r="A2313" s="1"/>
      <c r="B2313" s="1"/>
    </row>
    <row r="2314" spans="1:2">
      <c r="A2314" s="1"/>
      <c r="B2314" s="1"/>
    </row>
    <row r="2315" spans="1:2">
      <c r="A2315" s="1"/>
      <c r="B2315" s="1"/>
    </row>
    <row r="2316" spans="1:2">
      <c r="A2316" s="1"/>
      <c r="B2316" s="1"/>
    </row>
    <row r="2317" spans="1:2">
      <c r="A2317" s="1"/>
      <c r="B2317" s="1"/>
    </row>
    <row r="2318" spans="1:2">
      <c r="A2318" s="1"/>
      <c r="B2318" s="1"/>
    </row>
    <row r="2319" spans="1:2">
      <c r="A2319" s="1"/>
      <c r="B2319" s="1"/>
    </row>
    <row r="2320" spans="1:2">
      <c r="A2320" s="1"/>
      <c r="B2320" s="1"/>
    </row>
    <row r="2321" spans="1:2">
      <c r="A2321" s="1"/>
      <c r="B2321" s="1"/>
    </row>
    <row r="2322" spans="1:2">
      <c r="A2322" s="1"/>
      <c r="B2322" s="1"/>
    </row>
    <row r="2323" spans="1:2">
      <c r="A2323" s="1"/>
      <c r="B2323" s="1"/>
    </row>
    <row r="2324" spans="1:2">
      <c r="A2324" s="1"/>
      <c r="B2324" s="1"/>
    </row>
    <row r="2325" spans="1:2">
      <c r="A2325" s="1"/>
      <c r="B2325" s="1"/>
    </row>
    <row r="2326" spans="1:2">
      <c r="A2326" s="1"/>
      <c r="B2326" s="1"/>
    </row>
    <row r="2327" spans="1:2">
      <c r="A2327" s="1"/>
      <c r="B2327" s="1"/>
    </row>
    <row r="2328" spans="1:2">
      <c r="A2328" s="1"/>
      <c r="B2328" s="1"/>
    </row>
    <row r="2329" spans="1:2">
      <c r="A2329" s="1"/>
      <c r="B2329" s="1"/>
    </row>
    <row r="2330" spans="1:2">
      <c r="A2330" s="1"/>
      <c r="B2330" s="1"/>
    </row>
    <row r="2331" spans="1:2">
      <c r="A2331" s="1"/>
      <c r="B2331" s="1"/>
    </row>
    <row r="2332" spans="1:2">
      <c r="A2332" s="1"/>
      <c r="B2332" s="1"/>
    </row>
    <row r="2333" spans="1:2">
      <c r="A2333" s="1"/>
      <c r="B2333" s="1"/>
    </row>
    <row r="2334" spans="1:2">
      <c r="A2334" s="1"/>
      <c r="B2334" s="1"/>
    </row>
    <row r="2335" spans="1:2">
      <c r="A2335" s="1"/>
      <c r="B2335" s="1"/>
    </row>
    <row r="2336" spans="1:2">
      <c r="A2336" s="1"/>
      <c r="B2336" s="1"/>
    </row>
    <row r="2337" spans="1:2">
      <c r="A2337" s="1"/>
      <c r="B2337" s="1"/>
    </row>
    <row r="2338" spans="1:2">
      <c r="A2338" s="1"/>
      <c r="B2338" s="1"/>
    </row>
    <row r="2339" spans="1:2">
      <c r="A2339" s="1"/>
      <c r="B2339" s="1"/>
    </row>
    <row r="2340" spans="1:2">
      <c r="A2340" s="1"/>
      <c r="B2340" s="1"/>
    </row>
    <row r="2341" spans="1:2">
      <c r="A2341" s="1"/>
      <c r="B2341" s="1"/>
    </row>
    <row r="2342" spans="1:2">
      <c r="A2342" s="1"/>
      <c r="B2342" s="1"/>
    </row>
    <row r="2343" spans="1:2">
      <c r="A2343" s="1"/>
      <c r="B2343" s="1"/>
    </row>
    <row r="2344" spans="1:2">
      <c r="A2344" s="1"/>
      <c r="B2344" s="1"/>
    </row>
    <row r="2345" spans="1:2">
      <c r="A2345" s="1"/>
      <c r="B2345" s="1"/>
    </row>
    <row r="2346" spans="1:2">
      <c r="A2346" s="1"/>
      <c r="B2346" s="1"/>
    </row>
    <row r="2347" spans="1:2">
      <c r="A2347" s="1"/>
      <c r="B2347" s="1"/>
    </row>
    <row r="2348" spans="1:2">
      <c r="A2348" s="1"/>
      <c r="B2348" s="1"/>
    </row>
    <row r="2349" spans="1:2">
      <c r="A2349" s="1"/>
      <c r="B2349" s="1"/>
    </row>
    <row r="2350" spans="1:2">
      <c r="A2350" s="1"/>
      <c r="B2350" s="1"/>
    </row>
    <row r="2351" spans="1:2">
      <c r="A2351" s="1"/>
      <c r="B2351" s="1"/>
    </row>
    <row r="2352" spans="1:2">
      <c r="A2352" s="1"/>
      <c r="B2352" s="1"/>
    </row>
    <row r="2353" spans="1:2">
      <c r="A2353" s="1"/>
      <c r="B2353" s="1"/>
    </row>
    <row r="2354" spans="1:2">
      <c r="A2354" s="1"/>
      <c r="B2354" s="1"/>
    </row>
    <row r="2355" spans="1:2">
      <c r="A2355" s="1"/>
      <c r="B2355" s="1"/>
    </row>
    <row r="2356" spans="1:2">
      <c r="A2356" s="1"/>
      <c r="B2356" s="1"/>
    </row>
    <row r="2357" spans="1:2">
      <c r="A2357" s="1"/>
      <c r="B2357" s="1"/>
    </row>
    <row r="2358" spans="1:2">
      <c r="A2358" s="1"/>
      <c r="B2358" s="1"/>
    </row>
    <row r="2359" spans="1:2">
      <c r="A2359" s="1"/>
      <c r="B2359" s="1"/>
    </row>
    <row r="2360" spans="1:2">
      <c r="A2360" s="1"/>
      <c r="B2360" s="1"/>
    </row>
    <row r="2361" spans="1:2">
      <c r="A2361" s="1"/>
      <c r="B2361" s="1"/>
    </row>
    <row r="2362" spans="1:2">
      <c r="A2362" s="1"/>
      <c r="B2362" s="1"/>
    </row>
    <row r="2363" spans="1:2">
      <c r="A2363" s="1"/>
      <c r="B2363" s="1"/>
    </row>
    <row r="2364" spans="1:2">
      <c r="A2364" s="1"/>
      <c r="B2364" s="1"/>
    </row>
    <row r="2365" spans="1:2">
      <c r="A2365" s="1"/>
      <c r="B2365" s="1"/>
    </row>
    <row r="2366" spans="1:2">
      <c r="A2366" s="1"/>
      <c r="B2366" s="1"/>
    </row>
    <row r="2367" spans="1:2">
      <c r="A2367" s="1"/>
      <c r="B2367" s="1"/>
    </row>
    <row r="2368" spans="1:2">
      <c r="A2368" s="1"/>
      <c r="B2368" s="1"/>
    </row>
    <row r="2369" spans="1:2">
      <c r="A2369" s="1"/>
      <c r="B2369" s="1"/>
    </row>
    <row r="2370" spans="1:2">
      <c r="A2370" s="1"/>
      <c r="B2370" s="1"/>
    </row>
    <row r="2371" spans="1:2">
      <c r="A2371" s="1"/>
      <c r="B2371" s="1"/>
    </row>
    <row r="2372" spans="1:2">
      <c r="A2372" s="1"/>
      <c r="B2372" s="1"/>
    </row>
    <row r="2373" spans="1:2">
      <c r="A2373" s="1"/>
      <c r="B2373" s="1"/>
    </row>
    <row r="2374" spans="1:2">
      <c r="A2374" s="1"/>
      <c r="B2374" s="1"/>
    </row>
    <row r="2375" spans="1:2">
      <c r="A2375" s="1"/>
      <c r="B2375" s="1"/>
    </row>
    <row r="2376" spans="1:2">
      <c r="A2376" s="1"/>
      <c r="B2376" s="1"/>
    </row>
    <row r="2377" spans="1:2">
      <c r="A2377" s="1"/>
      <c r="B2377" s="1"/>
    </row>
    <row r="2378" spans="1:2">
      <c r="A2378" s="1"/>
      <c r="B2378" s="1"/>
    </row>
    <row r="2379" spans="1:2">
      <c r="A2379" s="1"/>
      <c r="B2379" s="1"/>
    </row>
    <row r="2380" spans="1:2">
      <c r="A2380" s="1"/>
      <c r="B2380" s="1"/>
    </row>
    <row r="2381" spans="1:2">
      <c r="A2381" s="1"/>
      <c r="B2381" s="1"/>
    </row>
    <row r="2382" spans="1:2">
      <c r="A2382" s="1"/>
      <c r="B2382" s="1"/>
    </row>
    <row r="2383" spans="1:2">
      <c r="A2383" s="1"/>
      <c r="B2383" s="1"/>
    </row>
    <row r="2384" spans="1:2">
      <c r="A2384" s="1"/>
      <c r="B2384" s="1"/>
    </row>
    <row r="2385" spans="1:2">
      <c r="A2385" s="1"/>
      <c r="B2385" s="1"/>
    </row>
    <row r="2386" spans="1:2">
      <c r="A2386" s="1"/>
      <c r="B2386" s="1"/>
    </row>
    <row r="2387" spans="1:2">
      <c r="A2387" s="1"/>
      <c r="B2387" s="1"/>
    </row>
    <row r="2388" spans="1:2">
      <c r="A2388" s="1"/>
      <c r="B2388" s="1"/>
    </row>
    <row r="2389" spans="1:2">
      <c r="A2389" s="1"/>
      <c r="B2389" s="1"/>
    </row>
    <row r="2390" spans="1:2">
      <c r="A2390" s="1"/>
      <c r="B2390" s="1"/>
    </row>
    <row r="2391" spans="1:2">
      <c r="A2391" s="1"/>
      <c r="B2391" s="1"/>
    </row>
    <row r="2392" spans="1:2">
      <c r="A2392" s="1"/>
      <c r="B2392" s="1"/>
    </row>
    <row r="2393" spans="1:2">
      <c r="A2393" s="1"/>
      <c r="B2393" s="1"/>
    </row>
    <row r="2394" spans="1:2">
      <c r="A2394" s="1"/>
      <c r="B2394" s="1"/>
    </row>
    <row r="2395" spans="1:2">
      <c r="A2395" s="1"/>
      <c r="B2395" s="1"/>
    </row>
    <row r="2396" spans="1:2">
      <c r="A2396" s="1"/>
      <c r="B2396" s="1"/>
    </row>
    <row r="2397" spans="1:2">
      <c r="A2397" s="1"/>
      <c r="B2397" s="1"/>
    </row>
    <row r="2398" spans="1:2">
      <c r="A2398" s="1"/>
      <c r="B2398" s="1"/>
    </row>
    <row r="2399" spans="1:2">
      <c r="A2399" s="1"/>
      <c r="B2399" s="1"/>
    </row>
    <row r="2400" spans="1:2">
      <c r="A2400" s="1"/>
      <c r="B2400" s="1"/>
    </row>
    <row r="2401" spans="1:2">
      <c r="A2401" s="1"/>
      <c r="B2401" s="1"/>
    </row>
    <row r="2402" spans="1:2">
      <c r="A2402" s="1"/>
      <c r="B2402" s="1"/>
    </row>
    <row r="2403" spans="1:2">
      <c r="A2403" s="1"/>
      <c r="B2403" s="1"/>
    </row>
    <row r="2404" spans="1:2">
      <c r="A2404" s="1"/>
      <c r="B2404" s="1"/>
    </row>
    <row r="2405" spans="1:2">
      <c r="A2405" s="1"/>
      <c r="B2405" s="1"/>
    </row>
    <row r="2406" spans="1:2">
      <c r="A2406" s="1"/>
      <c r="B2406" s="1"/>
    </row>
    <row r="2407" spans="1:2">
      <c r="A2407" s="1"/>
      <c r="B2407" s="1"/>
    </row>
    <row r="2408" spans="1:2">
      <c r="A2408" s="1"/>
      <c r="B2408" s="1"/>
    </row>
    <row r="2409" spans="1:2">
      <c r="A2409" s="1"/>
      <c r="B2409" s="1"/>
    </row>
    <row r="2410" spans="1:2">
      <c r="A2410" s="1"/>
      <c r="B2410" s="1"/>
    </row>
    <row r="2411" spans="1:2">
      <c r="A2411" s="1"/>
      <c r="B2411" s="1"/>
    </row>
    <row r="2412" spans="1:2">
      <c r="A2412" s="1"/>
      <c r="B2412" s="1"/>
    </row>
    <row r="2413" spans="1:2">
      <c r="A2413" s="1"/>
      <c r="B2413" s="1"/>
    </row>
    <row r="2414" spans="1:2">
      <c r="A2414" s="1"/>
      <c r="B2414" s="1"/>
    </row>
    <row r="2415" spans="1:2">
      <c r="A2415" s="1"/>
      <c r="B2415" s="1"/>
    </row>
    <row r="2416" spans="1:2">
      <c r="A2416" s="1"/>
      <c r="B2416" s="1"/>
    </row>
    <row r="2417" spans="1:2">
      <c r="A2417" s="1"/>
      <c r="B2417" s="1"/>
    </row>
    <row r="2418" spans="1:2">
      <c r="A2418" s="1"/>
      <c r="B2418" s="1"/>
    </row>
    <row r="2419" spans="1:2">
      <c r="A2419" s="1"/>
      <c r="B2419" s="1"/>
    </row>
    <row r="2420" spans="1:2">
      <c r="A2420" s="1"/>
      <c r="B2420" s="1"/>
    </row>
    <row r="2421" spans="1:2">
      <c r="A2421" s="1"/>
      <c r="B2421" s="1"/>
    </row>
    <row r="2422" spans="1:2">
      <c r="A2422" s="1"/>
      <c r="B2422" s="1"/>
    </row>
    <row r="2423" spans="1:2">
      <c r="A2423" s="1"/>
      <c r="B2423" s="1"/>
    </row>
    <row r="2424" spans="1:2">
      <c r="A2424" s="1"/>
      <c r="B2424" s="1"/>
    </row>
    <row r="2425" spans="1:2">
      <c r="A2425" s="1"/>
      <c r="B2425" s="1"/>
    </row>
    <row r="2426" spans="1:2">
      <c r="A2426" s="1"/>
      <c r="B2426" s="1"/>
    </row>
    <row r="2427" spans="1:2">
      <c r="A2427" s="1"/>
      <c r="B2427" s="1"/>
    </row>
    <row r="2428" spans="1:2">
      <c r="A2428" s="1"/>
      <c r="B2428" s="1"/>
    </row>
    <row r="2429" spans="1:2">
      <c r="A2429" s="1"/>
      <c r="B2429" s="1"/>
    </row>
    <row r="2430" spans="1:2">
      <c r="A2430" s="1"/>
      <c r="B2430" s="1"/>
    </row>
    <row r="2431" spans="1:2">
      <c r="A2431" s="1"/>
      <c r="B2431" s="1"/>
    </row>
    <row r="2432" spans="1:2">
      <c r="A2432" s="1"/>
      <c r="B2432" s="1"/>
    </row>
    <row r="2433" spans="1:2">
      <c r="A2433" s="1"/>
      <c r="B2433" s="1"/>
    </row>
    <row r="2434" spans="1:2">
      <c r="A2434" s="1"/>
      <c r="B2434" s="1"/>
    </row>
    <row r="2435" spans="1:2">
      <c r="A2435" s="1"/>
      <c r="B2435" s="1"/>
    </row>
    <row r="2436" spans="1:2">
      <c r="A2436" s="1"/>
      <c r="B2436" s="1"/>
    </row>
    <row r="2437" spans="1:2">
      <c r="A2437" s="1"/>
      <c r="B2437" s="1"/>
    </row>
    <row r="2438" spans="1:2">
      <c r="A2438" s="1"/>
      <c r="B2438" s="1"/>
    </row>
    <row r="2439" spans="1:2">
      <c r="A2439" s="1"/>
      <c r="B2439" s="1"/>
    </row>
    <row r="2440" spans="1:2">
      <c r="A2440" s="1"/>
      <c r="B2440" s="1"/>
    </row>
    <row r="2441" spans="1:2">
      <c r="A2441" s="1"/>
      <c r="B2441" s="1"/>
    </row>
    <row r="2442" spans="1:2">
      <c r="A2442" s="1"/>
      <c r="B2442" s="1"/>
    </row>
    <row r="2443" spans="1:2">
      <c r="A2443" s="1"/>
      <c r="B2443" s="1"/>
    </row>
    <row r="2444" spans="1:2">
      <c r="A2444" s="1"/>
      <c r="B2444" s="1"/>
    </row>
    <row r="2445" spans="1:2">
      <c r="A2445" s="1"/>
      <c r="B2445" s="1"/>
    </row>
    <row r="2446" spans="1:2">
      <c r="A2446" s="1"/>
      <c r="B2446" s="1"/>
    </row>
    <row r="2447" spans="1:2">
      <c r="A2447" s="1"/>
      <c r="B2447" s="1"/>
    </row>
    <row r="2448" spans="1:2">
      <c r="A2448" s="1"/>
      <c r="B2448" s="1"/>
    </row>
    <row r="2449" spans="1:2">
      <c r="A2449" s="1"/>
      <c r="B2449" s="1"/>
    </row>
    <row r="2450" spans="1:2">
      <c r="A2450" s="1"/>
      <c r="B2450" s="1"/>
    </row>
    <row r="2451" spans="1:2">
      <c r="A2451" s="1"/>
      <c r="B2451" s="1"/>
    </row>
    <row r="2452" spans="1:2">
      <c r="A2452" s="1"/>
      <c r="B2452" s="1"/>
    </row>
    <row r="2453" spans="1:2">
      <c r="A2453" s="1"/>
      <c r="B2453" s="1"/>
    </row>
    <row r="2454" spans="1:2">
      <c r="A2454" s="1"/>
      <c r="B2454" s="1"/>
    </row>
    <row r="2455" spans="1:2">
      <c r="A2455" s="1"/>
      <c r="B2455" s="1"/>
    </row>
    <row r="2456" spans="1:2">
      <c r="A2456" s="1"/>
      <c r="B2456" s="1"/>
    </row>
    <row r="2457" spans="1:2">
      <c r="A2457" s="1"/>
      <c r="B2457" s="1"/>
    </row>
    <row r="2458" spans="1:2">
      <c r="A2458" s="1"/>
      <c r="B2458" s="1"/>
    </row>
    <row r="2459" spans="1:2">
      <c r="A2459" s="1"/>
      <c r="B2459" s="1"/>
    </row>
    <row r="2460" spans="1:2">
      <c r="A2460" s="1"/>
      <c r="B2460" s="1"/>
    </row>
    <row r="2461" spans="1:2">
      <c r="A2461" s="1"/>
      <c r="B2461" s="1"/>
    </row>
    <row r="2462" spans="1:2">
      <c r="A2462" s="1"/>
      <c r="B2462" s="1"/>
    </row>
    <row r="2463" spans="1:2">
      <c r="A2463" s="1"/>
      <c r="B2463" s="1"/>
    </row>
    <row r="2464" spans="1:2">
      <c r="A2464" s="1"/>
      <c r="B2464" s="1"/>
    </row>
    <row r="2465" spans="1:2">
      <c r="A2465" s="1"/>
      <c r="B2465" s="1"/>
    </row>
    <row r="2466" spans="1:2">
      <c r="A2466" s="1"/>
      <c r="B2466" s="1"/>
    </row>
    <row r="2467" spans="1:2">
      <c r="A2467" s="1"/>
      <c r="B2467" s="1"/>
    </row>
    <row r="2468" spans="1:2">
      <c r="A2468" s="1"/>
      <c r="B2468" s="1"/>
    </row>
    <row r="2469" spans="1:2">
      <c r="A2469" s="1"/>
      <c r="B2469" s="1"/>
    </row>
    <row r="2470" spans="1:2">
      <c r="A2470" s="1"/>
      <c r="B2470" s="1"/>
    </row>
    <row r="2471" spans="1:2">
      <c r="A2471" s="1"/>
      <c r="B2471" s="1"/>
    </row>
    <row r="2472" spans="1:2">
      <c r="A2472" s="1"/>
      <c r="B2472" s="1"/>
    </row>
    <row r="2473" spans="1:2">
      <c r="A2473" s="1"/>
      <c r="B2473" s="1"/>
    </row>
    <row r="2474" spans="1:2">
      <c r="A2474" s="1"/>
      <c r="B2474" s="1"/>
    </row>
    <row r="2475" spans="1:2">
      <c r="A2475" s="1"/>
      <c r="B2475" s="1"/>
    </row>
    <row r="2476" spans="1:2">
      <c r="A2476" s="1"/>
      <c r="B2476" s="1"/>
    </row>
    <row r="2477" spans="1:2">
      <c r="A2477" s="1"/>
      <c r="B2477" s="1"/>
    </row>
    <row r="2478" spans="1:2">
      <c r="A2478" s="1"/>
      <c r="B2478" s="1"/>
    </row>
    <row r="2479" spans="1:2">
      <c r="A2479" s="1"/>
      <c r="B2479" s="1"/>
    </row>
    <row r="2480" spans="1:2">
      <c r="A2480" s="1"/>
      <c r="B2480" s="1"/>
    </row>
    <row r="2481" spans="1:2">
      <c r="A2481" s="1"/>
      <c r="B2481" s="1"/>
    </row>
    <row r="2482" spans="1:2">
      <c r="A2482" s="1"/>
      <c r="B2482" s="1"/>
    </row>
    <row r="2483" spans="1:2">
      <c r="A2483" s="1"/>
      <c r="B2483" s="1"/>
    </row>
    <row r="2484" spans="1:2">
      <c r="A2484" s="1"/>
      <c r="B2484" s="1"/>
    </row>
    <row r="2485" spans="1:2">
      <c r="A2485" s="1"/>
      <c r="B2485" s="1"/>
    </row>
    <row r="2486" spans="1:2">
      <c r="A2486" s="1"/>
      <c r="B2486" s="1"/>
    </row>
    <row r="2487" spans="1:2">
      <c r="A2487" s="1"/>
      <c r="B2487" s="1"/>
    </row>
    <row r="2488" spans="1:2">
      <c r="A2488" s="1"/>
      <c r="B2488" s="1"/>
    </row>
    <row r="2489" spans="1:2">
      <c r="A2489" s="1"/>
      <c r="B2489" s="1"/>
    </row>
    <row r="2490" spans="1:2">
      <c r="A2490" s="1"/>
      <c r="B2490" s="1"/>
    </row>
    <row r="2491" spans="1:2">
      <c r="A2491" s="1"/>
      <c r="B2491" s="1"/>
    </row>
    <row r="2492" spans="1:2">
      <c r="A2492" s="1"/>
      <c r="B2492" s="1"/>
    </row>
    <row r="2493" spans="1:2">
      <c r="A2493" s="1"/>
      <c r="B2493" s="1"/>
    </row>
    <row r="2494" spans="1:2">
      <c r="A2494" s="1"/>
      <c r="B2494" s="1"/>
    </row>
    <row r="2495" spans="1:2">
      <c r="A2495" s="1"/>
      <c r="B2495" s="1"/>
    </row>
    <row r="2496" spans="1:2">
      <c r="A2496" s="1"/>
      <c r="B2496" s="1"/>
    </row>
    <row r="2497" spans="1:2">
      <c r="A2497" s="1"/>
      <c r="B2497" s="1"/>
    </row>
    <row r="2498" spans="1:2">
      <c r="A2498" s="1"/>
      <c r="B2498" s="1"/>
    </row>
    <row r="2499" spans="1:2">
      <c r="A2499" s="1"/>
      <c r="B2499" s="1"/>
    </row>
    <row r="2500" spans="1:2">
      <c r="A2500" s="1"/>
      <c r="B2500" s="1"/>
    </row>
    <row r="2501" spans="1:2">
      <c r="A2501" s="1"/>
      <c r="B2501" s="1"/>
    </row>
    <row r="2502" spans="1:2">
      <c r="A2502" s="1"/>
      <c r="B2502" s="1"/>
    </row>
    <row r="2503" spans="1:2">
      <c r="A2503" s="1"/>
      <c r="B2503" s="1"/>
    </row>
    <row r="2504" spans="1:2">
      <c r="A2504" s="1"/>
      <c r="B2504" s="1"/>
    </row>
    <row r="2505" spans="1:2">
      <c r="A2505" s="1"/>
      <c r="B2505" s="1"/>
    </row>
    <row r="2506" spans="1:2">
      <c r="A2506" s="1"/>
      <c r="B2506" s="1"/>
    </row>
    <row r="2507" spans="1:2">
      <c r="A2507" s="1"/>
      <c r="B2507" s="1"/>
    </row>
    <row r="2508" spans="1:2">
      <c r="A2508" s="1"/>
      <c r="B2508" s="1"/>
    </row>
    <row r="2509" spans="1:2">
      <c r="A2509" s="1"/>
      <c r="B2509" s="1"/>
    </row>
    <row r="2510" spans="1:2">
      <c r="A2510" s="1"/>
      <c r="B2510" s="1"/>
    </row>
    <row r="2511" spans="1:2">
      <c r="A2511" s="1"/>
      <c r="B2511" s="1"/>
    </row>
    <row r="2512" spans="1:2">
      <c r="A2512" s="1"/>
      <c r="B2512" s="1"/>
    </row>
    <row r="2513" spans="1:2">
      <c r="A2513" s="1"/>
      <c r="B2513" s="1"/>
    </row>
    <row r="2514" spans="1:2">
      <c r="A2514" s="1"/>
      <c r="B2514" s="1"/>
    </row>
    <row r="2515" spans="1:2">
      <c r="A2515" s="1"/>
      <c r="B2515" s="1"/>
    </row>
    <row r="2516" spans="1:2">
      <c r="A2516" s="1"/>
      <c r="B2516" s="1"/>
    </row>
    <row r="2517" spans="1:2">
      <c r="A2517" s="1"/>
      <c r="B2517" s="1"/>
    </row>
    <row r="2518" spans="1:2">
      <c r="A2518" s="1"/>
      <c r="B2518" s="1"/>
    </row>
    <row r="2519" spans="1:2">
      <c r="A2519" s="1"/>
      <c r="B2519" s="1"/>
    </row>
    <row r="2520" spans="1:2">
      <c r="A2520" s="1"/>
      <c r="B2520" s="1"/>
    </row>
    <row r="2521" spans="1:2">
      <c r="A2521" s="1"/>
      <c r="B2521" s="1"/>
    </row>
    <row r="2522" spans="1:2">
      <c r="A2522" s="1"/>
      <c r="B2522" s="1"/>
    </row>
    <row r="2523" spans="1:2">
      <c r="A2523" s="1"/>
      <c r="B2523" s="1"/>
    </row>
    <row r="2524" spans="1:2">
      <c r="A2524" s="1"/>
      <c r="B2524" s="1"/>
    </row>
    <row r="2525" spans="1:2">
      <c r="A2525" s="1"/>
      <c r="B2525" s="1"/>
    </row>
    <row r="2526" spans="1:2">
      <c r="A2526" s="1"/>
      <c r="B2526" s="1"/>
    </row>
    <row r="2527" spans="1:2">
      <c r="A2527" s="1"/>
      <c r="B2527" s="1"/>
    </row>
    <row r="2528" spans="1:2">
      <c r="A2528" s="1"/>
      <c r="B2528" s="1"/>
    </row>
    <row r="2529" spans="1:2">
      <c r="A2529" s="1"/>
      <c r="B2529" s="1"/>
    </row>
    <row r="2530" spans="1:2">
      <c r="A2530" s="1"/>
      <c r="B2530" s="1"/>
    </row>
    <row r="2531" spans="1:2">
      <c r="A2531" s="1"/>
      <c r="B2531" s="1"/>
    </row>
    <row r="2532" spans="1:2">
      <c r="A2532" s="1"/>
      <c r="B2532" s="1"/>
    </row>
    <row r="2533" spans="1:2">
      <c r="A2533" s="1"/>
      <c r="B2533" s="1"/>
    </row>
    <row r="2534" spans="1:2">
      <c r="A2534" s="1"/>
      <c r="B2534" s="1"/>
    </row>
    <row r="2535" spans="1:2">
      <c r="A2535" s="1"/>
      <c r="B2535" s="1"/>
    </row>
    <row r="2536" spans="1:2">
      <c r="A2536" s="1"/>
      <c r="B2536" s="1"/>
    </row>
    <row r="2537" spans="1:2">
      <c r="A2537" s="1"/>
      <c r="B2537" s="1"/>
    </row>
    <row r="2538" spans="1:2">
      <c r="A2538" s="1"/>
      <c r="B2538" s="1"/>
    </row>
    <row r="2539" spans="1:2">
      <c r="A2539" s="1"/>
      <c r="B2539" s="1"/>
    </row>
    <row r="2540" spans="1:2">
      <c r="A2540" s="1"/>
      <c r="B2540" s="1"/>
    </row>
    <row r="2541" spans="1:2">
      <c r="A2541" s="1"/>
      <c r="B2541" s="1"/>
    </row>
    <row r="2542" spans="1:2">
      <c r="A2542" s="1"/>
      <c r="B2542" s="1"/>
    </row>
    <row r="2543" spans="1:2">
      <c r="A2543" s="1"/>
      <c r="B2543" s="1"/>
    </row>
    <row r="2544" spans="1:2">
      <c r="A2544" s="1"/>
      <c r="B2544" s="1"/>
    </row>
    <row r="2545" spans="1:2">
      <c r="A2545" s="1"/>
      <c r="B2545" s="1"/>
    </row>
    <row r="2546" spans="1:2">
      <c r="A2546" s="1"/>
      <c r="B2546" s="1"/>
    </row>
    <row r="2547" spans="1:2">
      <c r="A2547" s="1"/>
      <c r="B2547" s="1"/>
    </row>
    <row r="2548" spans="1:2">
      <c r="A2548" s="1"/>
      <c r="B2548" s="1"/>
    </row>
    <row r="2549" spans="1:2">
      <c r="A2549" s="1"/>
      <c r="B2549" s="1"/>
    </row>
    <row r="2550" spans="1:2">
      <c r="A2550" s="1"/>
      <c r="B2550" s="1"/>
    </row>
    <row r="2551" spans="1:2">
      <c r="A2551" s="1"/>
      <c r="B2551" s="1"/>
    </row>
    <row r="2552" spans="1:2">
      <c r="A2552" s="1"/>
      <c r="B2552" s="1"/>
    </row>
    <row r="2553" spans="1:2">
      <c r="A2553" s="1"/>
      <c r="B2553" s="1"/>
    </row>
    <row r="2554" spans="1:2">
      <c r="A2554" s="1"/>
      <c r="B2554" s="1"/>
    </row>
    <row r="2555" spans="1:2">
      <c r="A2555" s="1"/>
      <c r="B2555" s="1"/>
    </row>
    <row r="2556" spans="1:2">
      <c r="A2556" s="1"/>
      <c r="B2556" s="1"/>
    </row>
    <row r="2557" spans="1:2">
      <c r="A2557" s="1"/>
      <c r="B2557" s="1"/>
    </row>
    <row r="2558" spans="1:2">
      <c r="A2558" s="1"/>
      <c r="B2558" s="1"/>
    </row>
    <row r="2559" spans="1:2">
      <c r="A2559" s="1"/>
      <c r="B2559" s="1"/>
    </row>
    <row r="2560" spans="1:2">
      <c r="A2560" s="1"/>
      <c r="B2560" s="1"/>
    </row>
    <row r="2561" spans="1:2">
      <c r="A2561" s="1"/>
      <c r="B2561" s="1"/>
    </row>
    <row r="2562" spans="1:2">
      <c r="A2562" s="1"/>
      <c r="B2562" s="1"/>
    </row>
    <row r="2563" spans="1:2">
      <c r="A2563" s="1"/>
      <c r="B2563" s="1"/>
    </row>
    <row r="2564" spans="1:2">
      <c r="A2564" s="1"/>
      <c r="B2564" s="1"/>
    </row>
    <row r="2565" spans="1:2">
      <c r="A2565" s="1"/>
      <c r="B2565" s="1"/>
    </row>
    <row r="2566" spans="1:2">
      <c r="A2566" s="1"/>
      <c r="B2566" s="1"/>
    </row>
    <row r="2567" spans="1:2">
      <c r="A2567" s="1"/>
      <c r="B2567" s="1"/>
    </row>
    <row r="2568" spans="1:2">
      <c r="A2568" s="1"/>
      <c r="B2568" s="1"/>
    </row>
    <row r="2569" spans="1:2">
      <c r="A2569" s="1"/>
      <c r="B2569" s="1"/>
    </row>
    <row r="2570" spans="1:2">
      <c r="A2570" s="1"/>
      <c r="B2570" s="1"/>
    </row>
    <row r="2571" spans="1:2">
      <c r="A2571" s="1"/>
      <c r="B2571" s="1"/>
    </row>
    <row r="2572" spans="1:2">
      <c r="A2572" s="1"/>
      <c r="B2572" s="1"/>
    </row>
    <row r="2573" spans="1:2">
      <c r="A2573" s="1"/>
      <c r="B2573" s="1"/>
    </row>
    <row r="2574" spans="1:2">
      <c r="A2574" s="1"/>
      <c r="B2574" s="1"/>
    </row>
    <row r="2575" spans="1:2">
      <c r="A2575" s="1"/>
      <c r="B2575" s="1"/>
    </row>
    <row r="2576" spans="1:2">
      <c r="A2576" s="1"/>
      <c r="B2576" s="1"/>
    </row>
    <row r="2577" spans="1:2">
      <c r="A2577" s="1"/>
      <c r="B2577" s="1"/>
    </row>
    <row r="2578" spans="1:2">
      <c r="A2578" s="1"/>
      <c r="B2578" s="1"/>
    </row>
    <row r="2579" spans="1:2">
      <c r="A2579" s="1"/>
      <c r="B2579" s="1"/>
    </row>
    <row r="2580" spans="1:2">
      <c r="A2580" s="1"/>
      <c r="B2580" s="1"/>
    </row>
    <row r="2581" spans="1:2">
      <c r="A2581" s="1"/>
      <c r="B2581" s="1"/>
    </row>
    <row r="2582" spans="1:2">
      <c r="A2582" s="1"/>
      <c r="B2582" s="1"/>
    </row>
    <row r="2583" spans="1:2">
      <c r="A2583" s="1"/>
      <c r="B2583" s="1"/>
    </row>
    <row r="2584" spans="1:2">
      <c r="A2584" s="1"/>
      <c r="B2584" s="1"/>
    </row>
    <row r="2585" spans="1:2">
      <c r="A2585" s="1"/>
      <c r="B2585" s="1"/>
    </row>
    <row r="2586" spans="1:2">
      <c r="A2586" s="1"/>
      <c r="B2586" s="1"/>
    </row>
    <row r="2587" spans="1:2">
      <c r="A2587" s="1"/>
      <c r="B2587" s="1"/>
    </row>
    <row r="2588" spans="1:2">
      <c r="A2588" s="1"/>
      <c r="B2588" s="1"/>
    </row>
    <row r="2589" spans="1:2">
      <c r="A2589" s="1"/>
      <c r="B2589" s="1"/>
    </row>
    <row r="2590" spans="1:2">
      <c r="A2590" s="1"/>
      <c r="B2590" s="1"/>
    </row>
    <row r="2591" spans="1:2">
      <c r="A2591" s="1"/>
      <c r="B2591" s="1"/>
    </row>
    <row r="2592" spans="1:2">
      <c r="A2592" s="1"/>
      <c r="B2592" s="1"/>
    </row>
    <row r="2593" spans="1:2">
      <c r="A2593" s="1"/>
      <c r="B2593" s="1"/>
    </row>
    <row r="2594" spans="1:2">
      <c r="A2594" s="1"/>
      <c r="B2594" s="1"/>
    </row>
    <row r="2595" spans="1:2">
      <c r="A2595" s="1"/>
      <c r="B2595" s="1"/>
    </row>
    <row r="2596" spans="1:2">
      <c r="A2596" s="1"/>
      <c r="B2596" s="1"/>
    </row>
    <row r="2597" spans="1:2">
      <c r="A2597" s="1"/>
      <c r="B2597" s="1"/>
    </row>
    <row r="2598" spans="1:2">
      <c r="A2598" s="1"/>
      <c r="B2598" s="1"/>
    </row>
    <row r="2599" spans="1:2">
      <c r="A2599" s="1"/>
      <c r="B2599" s="1"/>
    </row>
    <row r="2600" spans="1:2">
      <c r="A2600" s="1"/>
      <c r="B2600" s="1"/>
    </row>
    <row r="2601" spans="1:2">
      <c r="A2601" s="1"/>
      <c r="B2601" s="1"/>
    </row>
    <row r="2602" spans="1:2">
      <c r="A2602" s="1"/>
      <c r="B2602" s="1"/>
    </row>
    <row r="2603" spans="1:2">
      <c r="A2603" s="1"/>
      <c r="B2603" s="1"/>
    </row>
    <row r="2604" spans="1:2">
      <c r="A2604" s="1"/>
      <c r="B2604" s="1"/>
    </row>
    <row r="2605" spans="1:2">
      <c r="A2605" s="1"/>
      <c r="B2605" s="1"/>
    </row>
    <row r="2606" spans="1:2">
      <c r="A2606" s="1"/>
      <c r="B2606" s="1"/>
    </row>
    <row r="2607" spans="1:2">
      <c r="A2607" s="1"/>
      <c r="B2607" s="1"/>
    </row>
    <row r="2608" spans="1:2">
      <c r="A2608" s="1"/>
      <c r="B2608" s="1"/>
    </row>
    <row r="2609" spans="1:2">
      <c r="A2609" s="1"/>
      <c r="B2609" s="1"/>
    </row>
    <row r="2610" spans="1:2">
      <c r="A2610" s="1"/>
      <c r="B2610" s="1"/>
    </row>
    <row r="2611" spans="1:2">
      <c r="A2611" s="1"/>
      <c r="B2611" s="1"/>
    </row>
    <row r="2612" spans="1:2">
      <c r="A2612" s="1"/>
      <c r="B2612" s="1"/>
    </row>
    <row r="2613" spans="1:2">
      <c r="A2613" s="1"/>
      <c r="B2613" s="1"/>
    </row>
    <row r="2614" spans="1:2">
      <c r="A2614" s="1"/>
      <c r="B2614" s="1"/>
    </row>
    <row r="2615" spans="1:2">
      <c r="A2615" s="1"/>
      <c r="B2615" s="1"/>
    </row>
    <row r="2616" spans="1:2">
      <c r="A2616" s="1"/>
      <c r="B2616" s="1"/>
    </row>
    <row r="2617" spans="1:2">
      <c r="A2617" s="1"/>
      <c r="B2617" s="1"/>
    </row>
    <row r="2618" spans="1:2">
      <c r="A2618" s="1"/>
      <c r="B2618" s="1"/>
    </row>
    <row r="2619" spans="1:2">
      <c r="A2619" s="1"/>
      <c r="B2619" s="1"/>
    </row>
    <row r="2620" spans="1:2">
      <c r="A2620" s="1"/>
      <c r="B2620" s="1"/>
    </row>
    <row r="2621" spans="1:2">
      <c r="A2621" s="1"/>
      <c r="B2621" s="1"/>
    </row>
    <row r="2622" spans="1:2">
      <c r="A2622" s="1"/>
      <c r="B2622" s="1"/>
    </row>
    <row r="2623" spans="1:2">
      <c r="A2623" s="1"/>
      <c r="B2623" s="1"/>
    </row>
    <row r="2624" spans="1:2">
      <c r="A2624" s="1"/>
      <c r="B2624" s="1"/>
    </row>
    <row r="2625" spans="1:2">
      <c r="A2625" s="1"/>
      <c r="B2625" s="1"/>
    </row>
    <row r="2626" spans="1:2">
      <c r="A2626" s="1"/>
      <c r="B2626" s="1"/>
    </row>
    <row r="2627" spans="1:2">
      <c r="A2627" s="1"/>
      <c r="B2627" s="1"/>
    </row>
    <row r="2628" spans="1:2">
      <c r="A2628" s="1"/>
      <c r="B2628" s="1"/>
    </row>
    <row r="2629" spans="1:2">
      <c r="A2629" s="1"/>
      <c r="B2629" s="1"/>
    </row>
    <row r="2630" spans="1:2">
      <c r="A2630" s="1"/>
      <c r="B2630" s="1"/>
    </row>
    <row r="2631" spans="1:2">
      <c r="A2631" s="1"/>
      <c r="B2631" s="1"/>
    </row>
    <row r="2632" spans="1:2">
      <c r="A2632" s="1"/>
      <c r="B2632" s="1"/>
    </row>
    <row r="2633" spans="1:2">
      <c r="A2633" s="1"/>
      <c r="B2633" s="1"/>
    </row>
    <row r="2634" spans="1:2">
      <c r="A2634" s="1"/>
      <c r="B2634" s="1"/>
    </row>
    <row r="2635" spans="1:2">
      <c r="A2635" s="1"/>
      <c r="B2635" s="1"/>
    </row>
    <row r="2636" spans="1:2">
      <c r="A2636" s="1"/>
      <c r="B2636" s="1"/>
    </row>
    <row r="2637" spans="1:2">
      <c r="A2637" s="1"/>
      <c r="B2637" s="1"/>
    </row>
    <row r="2638" spans="1:2">
      <c r="A2638" s="1"/>
      <c r="B2638" s="1"/>
    </row>
    <row r="2639" spans="1:2">
      <c r="A2639" s="1"/>
      <c r="B2639" s="1"/>
    </row>
    <row r="2640" spans="1:2">
      <c r="A2640" s="1"/>
      <c r="B2640" s="1"/>
    </row>
    <row r="2641" spans="1:2">
      <c r="A2641" s="1"/>
      <c r="B2641" s="1"/>
    </row>
    <row r="2642" spans="1:2">
      <c r="A2642" s="1"/>
      <c r="B2642" s="1"/>
    </row>
    <row r="2643" spans="1:2">
      <c r="A2643" s="1"/>
      <c r="B2643" s="1"/>
    </row>
    <row r="2644" spans="1:2">
      <c r="A2644" s="1"/>
      <c r="B2644" s="1"/>
    </row>
    <row r="2645" spans="1:2">
      <c r="A2645" s="1"/>
      <c r="B2645" s="1"/>
    </row>
    <row r="2646" spans="1:2">
      <c r="A2646" s="1"/>
      <c r="B2646" s="1"/>
    </row>
    <row r="2647" spans="1:2">
      <c r="A2647" s="1"/>
      <c r="B2647" s="1"/>
    </row>
    <row r="2648" spans="1:2">
      <c r="A2648" s="1"/>
      <c r="B2648" s="1"/>
    </row>
    <row r="2649" spans="1:2">
      <c r="A2649" s="1"/>
      <c r="B2649" s="1"/>
    </row>
    <row r="2650" spans="1:2">
      <c r="A2650" s="1"/>
      <c r="B2650" s="1"/>
    </row>
    <row r="2651" spans="1:2">
      <c r="A2651" s="1"/>
      <c r="B2651" s="1"/>
    </row>
    <row r="2652" spans="1:2">
      <c r="A2652" s="1"/>
      <c r="B2652" s="1"/>
    </row>
    <row r="2653" spans="1:2">
      <c r="A2653" s="1"/>
      <c r="B2653" s="1"/>
    </row>
    <row r="2654" spans="1:2">
      <c r="A2654" s="1"/>
      <c r="B2654" s="1"/>
    </row>
    <row r="2655" spans="1:2">
      <c r="A2655" s="1"/>
      <c r="B2655" s="1"/>
    </row>
    <row r="2656" spans="1:2">
      <c r="A2656" s="1"/>
      <c r="B2656" s="1"/>
    </row>
    <row r="2657" spans="1:2">
      <c r="A2657" s="1"/>
      <c r="B2657" s="1"/>
    </row>
    <row r="2658" spans="1:2">
      <c r="A2658" s="1"/>
      <c r="B2658" s="1"/>
    </row>
    <row r="2659" spans="1:2">
      <c r="A2659" s="1"/>
      <c r="B2659" s="1"/>
    </row>
    <row r="2660" spans="1:2">
      <c r="A2660" s="1"/>
      <c r="B2660" s="1"/>
    </row>
    <row r="2661" spans="1:2">
      <c r="A2661" s="1"/>
      <c r="B2661" s="1"/>
    </row>
    <row r="2662" spans="1:2">
      <c r="A2662" s="1"/>
      <c r="B2662" s="1"/>
    </row>
    <row r="2663" spans="1:2">
      <c r="A2663" s="1"/>
      <c r="B2663" s="1"/>
    </row>
    <row r="2664" spans="1:2">
      <c r="A2664" s="1"/>
      <c r="B2664" s="1"/>
    </row>
    <row r="2665" spans="1:2">
      <c r="A2665" s="1"/>
      <c r="B2665" s="1"/>
    </row>
    <row r="2666" spans="1:2">
      <c r="A2666" s="1"/>
      <c r="B2666" s="1"/>
    </row>
    <row r="2667" spans="1:2">
      <c r="A2667" s="1"/>
      <c r="B2667" s="1"/>
    </row>
    <row r="2668" spans="1:2">
      <c r="A2668" s="1"/>
      <c r="B2668" s="1"/>
    </row>
    <row r="2669" spans="1:2">
      <c r="A2669" s="1"/>
      <c r="B2669" s="1"/>
    </row>
    <row r="2670" spans="1:2">
      <c r="A2670" s="1"/>
      <c r="B2670" s="1"/>
    </row>
    <row r="2671" spans="1:2">
      <c r="A2671" s="1"/>
      <c r="B2671" s="1"/>
    </row>
    <row r="2672" spans="1:2">
      <c r="A2672" s="1"/>
      <c r="B2672" s="1"/>
    </row>
    <row r="2673" spans="1:2">
      <c r="A2673" s="1"/>
      <c r="B2673" s="1"/>
    </row>
    <row r="2674" spans="1:2">
      <c r="A2674" s="1"/>
      <c r="B2674" s="1"/>
    </row>
    <row r="2675" spans="1:2">
      <c r="A2675" s="1"/>
      <c r="B2675" s="1"/>
    </row>
    <row r="2676" spans="1:2">
      <c r="A2676" s="1"/>
      <c r="B2676" s="1"/>
    </row>
    <row r="2677" spans="1:2">
      <c r="A2677" s="1"/>
      <c r="B2677" s="1"/>
    </row>
    <row r="2678" spans="1:2">
      <c r="A2678" s="1"/>
      <c r="B2678" s="1"/>
    </row>
    <row r="2679" spans="1:2">
      <c r="A2679" s="1"/>
      <c r="B2679" s="1"/>
    </row>
    <row r="2680" spans="1:2">
      <c r="A2680" s="1"/>
      <c r="B2680" s="1"/>
    </row>
    <row r="2681" spans="1:2">
      <c r="A2681" s="1"/>
      <c r="B2681" s="1"/>
    </row>
    <row r="2682" spans="1:2">
      <c r="A2682" s="1"/>
      <c r="B2682" s="1"/>
    </row>
    <row r="2683" spans="1:2">
      <c r="A2683" s="1"/>
      <c r="B2683" s="1"/>
    </row>
    <row r="2684" spans="1:2">
      <c r="A2684" s="1"/>
      <c r="B2684" s="1"/>
    </row>
    <row r="2685" spans="1:2">
      <c r="A2685" s="1"/>
      <c r="B2685" s="1"/>
    </row>
    <row r="2686" spans="1:2">
      <c r="A2686" s="1"/>
      <c r="B2686" s="1"/>
    </row>
    <row r="2687" spans="1:2">
      <c r="A2687" s="1"/>
      <c r="B2687" s="1"/>
    </row>
    <row r="2688" spans="1:2">
      <c r="A2688" s="1"/>
      <c r="B2688" s="1"/>
    </row>
    <row r="2689" spans="1:2">
      <c r="A2689" s="1"/>
      <c r="B2689" s="1"/>
    </row>
    <row r="2690" spans="1:2">
      <c r="A2690" s="1"/>
      <c r="B2690" s="1"/>
    </row>
    <row r="2691" spans="1:2">
      <c r="A2691" s="1"/>
      <c r="B2691" s="1"/>
    </row>
    <row r="2692" spans="1:2">
      <c r="A2692" s="1"/>
      <c r="B2692" s="1"/>
    </row>
    <row r="2693" spans="1:2">
      <c r="A2693" s="1"/>
      <c r="B2693" s="1"/>
    </row>
    <row r="2694" spans="1:2">
      <c r="A2694" s="1"/>
      <c r="B2694" s="1"/>
    </row>
    <row r="2695" spans="1:2">
      <c r="A2695" s="1"/>
      <c r="B2695" s="1"/>
    </row>
    <row r="2696" spans="1:2">
      <c r="A2696" s="1"/>
      <c r="B2696" s="1"/>
    </row>
    <row r="2697" spans="1:2">
      <c r="A2697" s="1"/>
      <c r="B2697" s="1"/>
    </row>
    <row r="2698" spans="1:2">
      <c r="A2698" s="1"/>
      <c r="B2698" s="1"/>
    </row>
    <row r="2699" spans="1:2">
      <c r="A2699" s="1"/>
      <c r="B2699" s="1"/>
    </row>
    <row r="2700" spans="1:2">
      <c r="A2700" s="1"/>
      <c r="B2700" s="1"/>
    </row>
    <row r="2701" spans="1:2">
      <c r="A2701" s="1"/>
      <c r="B2701" s="1"/>
    </row>
    <row r="2702" spans="1:2">
      <c r="A2702" s="1"/>
      <c r="B2702" s="1"/>
    </row>
    <row r="2703" spans="1:2">
      <c r="A2703" s="1"/>
      <c r="B2703" s="1"/>
    </row>
    <row r="2704" spans="1:2">
      <c r="A2704" s="1"/>
      <c r="B2704" s="1"/>
    </row>
    <row r="2705" spans="1:2">
      <c r="A2705" s="1"/>
      <c r="B2705" s="1"/>
    </row>
    <row r="2706" spans="1:2">
      <c r="A2706" s="1"/>
      <c r="B2706" s="1"/>
    </row>
    <row r="2707" spans="1:2">
      <c r="A2707" s="1"/>
      <c r="B2707" s="1"/>
    </row>
    <row r="2708" spans="1:2">
      <c r="A2708" s="1"/>
      <c r="B2708" s="1"/>
    </row>
    <row r="2709" spans="1:2">
      <c r="A2709" s="1"/>
      <c r="B2709" s="1"/>
    </row>
    <row r="2710" spans="1:2">
      <c r="A2710" s="1"/>
      <c r="B2710" s="1"/>
    </row>
    <row r="2711" spans="1:2">
      <c r="A2711" s="1"/>
      <c r="B2711" s="1"/>
    </row>
    <row r="2712" spans="1:2">
      <c r="A2712" s="1"/>
      <c r="B2712" s="1"/>
    </row>
    <row r="2713" spans="1:2">
      <c r="A2713" s="1"/>
      <c r="B2713" s="1"/>
    </row>
    <row r="2714" spans="1:2">
      <c r="A2714" s="1"/>
      <c r="B2714" s="1"/>
    </row>
    <row r="2715" spans="1:2">
      <c r="A2715" s="1"/>
      <c r="B2715" s="1"/>
    </row>
    <row r="2716" spans="1:2">
      <c r="A2716" s="1"/>
      <c r="B2716" s="1"/>
    </row>
    <row r="2717" spans="1:2">
      <c r="A2717" s="1"/>
      <c r="B2717" s="1"/>
    </row>
    <row r="2718" spans="1:2">
      <c r="A2718" s="1"/>
      <c r="B2718" s="1"/>
    </row>
    <row r="2719" spans="1:2">
      <c r="A2719" s="1"/>
      <c r="B2719" s="1"/>
    </row>
    <row r="2720" spans="1:2">
      <c r="A2720" s="1"/>
      <c r="B2720" s="1"/>
    </row>
    <row r="2721" spans="1:2">
      <c r="A2721" s="1"/>
      <c r="B2721" s="1"/>
    </row>
    <row r="2722" spans="1:2">
      <c r="A2722" s="1"/>
      <c r="B2722" s="1"/>
    </row>
    <row r="2723" spans="1:2">
      <c r="A2723" s="1"/>
      <c r="B2723" s="1"/>
    </row>
    <row r="2724" spans="1:2">
      <c r="A2724" s="1"/>
      <c r="B2724" s="1"/>
    </row>
    <row r="2725" spans="1:2">
      <c r="A2725" s="1"/>
      <c r="B2725" s="1"/>
    </row>
    <row r="2726" spans="1:2">
      <c r="A2726" s="1"/>
      <c r="B2726" s="1"/>
    </row>
    <row r="2727" spans="1:2">
      <c r="A2727" s="1"/>
      <c r="B2727" s="1"/>
    </row>
    <row r="2728" spans="1:2">
      <c r="A2728" s="1"/>
      <c r="B2728" s="1"/>
    </row>
    <row r="2729" spans="1:2">
      <c r="A2729" s="1"/>
      <c r="B2729" s="1"/>
    </row>
    <row r="2730" spans="1:2">
      <c r="A2730" s="1"/>
      <c r="B2730" s="1"/>
    </row>
    <row r="2731" spans="1:2">
      <c r="A2731" s="1"/>
      <c r="B2731" s="1"/>
    </row>
    <row r="2732" spans="1:2">
      <c r="A2732" s="1"/>
      <c r="B2732" s="1"/>
    </row>
    <row r="2733" spans="1:2">
      <c r="A2733" s="1"/>
      <c r="B2733" s="1"/>
    </row>
    <row r="2734" spans="1:2">
      <c r="A2734" s="1"/>
      <c r="B2734" s="1"/>
    </row>
    <row r="2735" spans="1:2">
      <c r="A2735" s="1"/>
      <c r="B2735" s="1"/>
    </row>
    <row r="2736" spans="1:2">
      <c r="A2736" s="1"/>
      <c r="B2736" s="1"/>
    </row>
    <row r="2737" spans="1:2">
      <c r="A2737" s="1"/>
      <c r="B2737" s="1"/>
    </row>
    <row r="2738" spans="1:2">
      <c r="A2738" s="1"/>
      <c r="B2738" s="1"/>
    </row>
    <row r="2739" spans="1:2">
      <c r="A2739" s="1"/>
      <c r="B2739" s="1"/>
    </row>
    <row r="2740" spans="1:2">
      <c r="A2740" s="1"/>
      <c r="B2740" s="1"/>
    </row>
    <row r="2741" spans="1:2">
      <c r="A2741" s="1"/>
      <c r="B2741" s="1"/>
    </row>
    <row r="2742" spans="1:2">
      <c r="A2742" s="1"/>
      <c r="B2742" s="1"/>
    </row>
    <row r="2743" spans="1:2">
      <c r="A2743" s="1"/>
      <c r="B2743" s="1"/>
    </row>
    <row r="2744" spans="1:2">
      <c r="A2744" s="1"/>
      <c r="B2744" s="1"/>
    </row>
    <row r="2745" spans="1:2">
      <c r="A2745" s="1"/>
      <c r="B2745" s="1"/>
    </row>
    <row r="2746" spans="1:2">
      <c r="A2746" s="1"/>
      <c r="B2746" s="1"/>
    </row>
    <row r="2747" spans="1:2">
      <c r="A2747" s="1"/>
      <c r="B2747" s="1"/>
    </row>
    <row r="2748" spans="1:2">
      <c r="A2748" s="1"/>
      <c r="B2748" s="1"/>
    </row>
    <row r="2749" spans="1:2">
      <c r="A2749" s="1"/>
      <c r="B2749" s="1"/>
    </row>
    <row r="2750" spans="1:2">
      <c r="A2750" s="1"/>
      <c r="B2750" s="1"/>
    </row>
    <row r="2751" spans="1:2">
      <c r="A2751" s="1"/>
      <c r="B2751" s="1"/>
    </row>
    <row r="2752" spans="1:2">
      <c r="A2752" s="1"/>
      <c r="B2752" s="1"/>
    </row>
    <row r="2753" spans="1:2">
      <c r="A2753" s="1"/>
      <c r="B2753" s="1"/>
    </row>
    <row r="2754" spans="1:2">
      <c r="A2754" s="1"/>
      <c r="B2754" s="1"/>
    </row>
    <row r="2755" spans="1:2">
      <c r="A2755" s="1"/>
      <c r="B2755" s="1"/>
    </row>
    <row r="2756" spans="1:2">
      <c r="A2756" s="1"/>
      <c r="B2756" s="1"/>
    </row>
    <row r="2757" spans="1:2">
      <c r="A2757" s="1"/>
      <c r="B2757" s="1"/>
    </row>
    <row r="2758" spans="1:2">
      <c r="A2758" s="1"/>
      <c r="B2758" s="1"/>
    </row>
    <row r="2759" spans="1:2">
      <c r="A2759" s="1"/>
      <c r="B2759" s="1"/>
    </row>
    <row r="2760" spans="1:2">
      <c r="A2760" s="1"/>
      <c r="B2760" s="1"/>
    </row>
    <row r="2761" spans="1:2">
      <c r="A2761" s="1"/>
      <c r="B2761" s="1"/>
    </row>
    <row r="2762" spans="1:2">
      <c r="A2762" s="1"/>
      <c r="B2762" s="1"/>
    </row>
    <row r="2763" spans="1:2">
      <c r="A2763" s="1"/>
      <c r="B2763" s="1"/>
    </row>
    <row r="2764" spans="1:2">
      <c r="A2764" s="1"/>
      <c r="B2764" s="1"/>
    </row>
    <row r="2765" spans="1:2">
      <c r="A2765" s="1"/>
      <c r="B2765" s="1"/>
    </row>
    <row r="2766" spans="1:2">
      <c r="A2766" s="1"/>
      <c r="B2766" s="1"/>
    </row>
    <row r="2767" spans="1:2">
      <c r="A2767" s="1"/>
      <c r="B2767" s="1"/>
    </row>
    <row r="2768" spans="1:2">
      <c r="A2768" s="1"/>
      <c r="B2768" s="1"/>
    </row>
    <row r="2769" spans="1:2">
      <c r="A2769" s="1"/>
      <c r="B2769" s="1"/>
    </row>
    <row r="2770" spans="1:2">
      <c r="A2770" s="1"/>
      <c r="B2770" s="1"/>
    </row>
    <row r="2771" spans="1:2">
      <c r="A2771" s="1"/>
      <c r="B2771" s="1"/>
    </row>
    <row r="2772" spans="1:2">
      <c r="A2772" s="1"/>
      <c r="B2772" s="1"/>
    </row>
    <row r="2773" spans="1:2">
      <c r="A2773" s="1"/>
      <c r="B2773" s="1"/>
    </row>
    <row r="2774" spans="1:2">
      <c r="A2774" s="1"/>
      <c r="B2774" s="1"/>
    </row>
    <row r="2775" spans="1:2">
      <c r="A2775" s="1"/>
      <c r="B2775" s="1"/>
    </row>
    <row r="2776" spans="1:2">
      <c r="A2776" s="1"/>
      <c r="B2776" s="1"/>
    </row>
    <row r="2777" spans="1:2">
      <c r="A2777" s="1"/>
      <c r="B2777" s="1"/>
    </row>
    <row r="2778" spans="1:2">
      <c r="A2778" s="1"/>
      <c r="B2778" s="1"/>
    </row>
    <row r="2779" spans="1:2">
      <c r="A2779" s="1"/>
      <c r="B2779" s="1"/>
    </row>
    <row r="2780" spans="1:2">
      <c r="A2780" s="1"/>
      <c r="B2780" s="1"/>
    </row>
    <row r="2781" spans="1:2">
      <c r="A2781" s="1"/>
      <c r="B2781" s="1"/>
    </row>
    <row r="2782" spans="1:2">
      <c r="A2782" s="1"/>
      <c r="B2782" s="1"/>
    </row>
    <row r="2783" spans="1:2">
      <c r="A2783" s="1"/>
      <c r="B2783" s="1"/>
    </row>
    <row r="2784" spans="1:2">
      <c r="A2784" s="1"/>
      <c r="B2784" s="1"/>
    </row>
    <row r="2785" spans="1:2">
      <c r="A2785" s="1"/>
      <c r="B2785" s="1"/>
    </row>
    <row r="2786" spans="1:2">
      <c r="A2786" s="1"/>
      <c r="B2786" s="1"/>
    </row>
    <row r="2787" spans="1:2">
      <c r="A2787" s="1"/>
      <c r="B2787" s="1"/>
    </row>
    <row r="2788" spans="1:2">
      <c r="A2788" s="1"/>
      <c r="B2788" s="1"/>
    </row>
    <row r="2789" spans="1:2">
      <c r="A2789" s="1"/>
      <c r="B2789" s="1"/>
    </row>
    <row r="2790" spans="1:2">
      <c r="A2790" s="1"/>
      <c r="B2790" s="1"/>
    </row>
    <row r="2791" spans="1:2">
      <c r="A2791" s="1"/>
      <c r="B2791" s="1"/>
    </row>
    <row r="2792" spans="1:2">
      <c r="A2792" s="1"/>
      <c r="B2792" s="1"/>
    </row>
    <row r="2793" spans="1:2">
      <c r="A2793" s="1"/>
      <c r="B2793" s="1"/>
    </row>
    <row r="2794" spans="1:2">
      <c r="A2794" s="1"/>
      <c r="B2794" s="1"/>
    </row>
    <row r="2795" spans="1:2">
      <c r="A2795" s="1"/>
      <c r="B2795" s="1"/>
    </row>
    <row r="2796" spans="1:2">
      <c r="A2796" s="1"/>
      <c r="B2796" s="1"/>
    </row>
    <row r="2797" spans="1:2">
      <c r="A2797" s="1"/>
      <c r="B2797" s="1"/>
    </row>
    <row r="2798" spans="1:2">
      <c r="A2798" s="1"/>
      <c r="B2798" s="1"/>
    </row>
    <row r="2799" spans="1:2">
      <c r="A2799" s="1"/>
      <c r="B2799" s="1"/>
    </row>
    <row r="2800" spans="1:2">
      <c r="A2800" s="1"/>
      <c r="B2800" s="1"/>
    </row>
    <row r="2801" spans="1:2">
      <c r="A2801" s="1"/>
      <c r="B2801" s="1"/>
    </row>
    <row r="2802" spans="1:2">
      <c r="A2802" s="1"/>
      <c r="B2802" s="1"/>
    </row>
    <row r="2803" spans="1:2">
      <c r="A2803" s="1"/>
      <c r="B2803" s="1"/>
    </row>
    <row r="2804" spans="1:2">
      <c r="A2804" s="1"/>
      <c r="B2804" s="1"/>
    </row>
    <row r="2805" spans="1:2">
      <c r="A2805" s="1"/>
      <c r="B2805" s="1"/>
    </row>
    <row r="2806" spans="1:2">
      <c r="A2806" s="1"/>
      <c r="B2806" s="1"/>
    </row>
    <row r="2807" spans="1:2">
      <c r="A2807" s="1"/>
      <c r="B2807" s="1"/>
    </row>
    <row r="2808" spans="1:2">
      <c r="A2808" s="1"/>
      <c r="B2808" s="1"/>
    </row>
    <row r="2809" spans="1:2">
      <c r="A2809" s="1"/>
      <c r="B2809" s="1"/>
    </row>
    <row r="2810" spans="1:2">
      <c r="A2810" s="1"/>
      <c r="B2810" s="1"/>
    </row>
    <row r="2811" spans="1:2">
      <c r="A2811" s="1"/>
      <c r="B2811" s="1"/>
    </row>
    <row r="2812" spans="1:2">
      <c r="A2812" s="1"/>
      <c r="B2812" s="1"/>
    </row>
    <row r="2813" spans="1:2">
      <c r="A2813" s="1"/>
      <c r="B2813" s="1"/>
    </row>
    <row r="2814" spans="1:2">
      <c r="A2814" s="1"/>
      <c r="B2814" s="1"/>
    </row>
    <row r="2815" spans="1:2">
      <c r="A2815" s="1"/>
      <c r="B2815" s="1"/>
    </row>
    <row r="2816" spans="1:2">
      <c r="A2816" s="1"/>
      <c r="B2816" s="1"/>
    </row>
    <row r="2817" spans="1:2">
      <c r="A2817" s="1"/>
      <c r="B2817" s="1"/>
    </row>
    <row r="2818" spans="1:2">
      <c r="A2818" s="1"/>
      <c r="B2818" s="1"/>
    </row>
    <row r="2819" spans="1:2">
      <c r="A2819" s="1"/>
      <c r="B2819" s="1"/>
    </row>
    <row r="2820" spans="1:2">
      <c r="A2820" s="1"/>
      <c r="B2820" s="1"/>
    </row>
    <row r="2821" spans="1:2">
      <c r="A2821" s="1"/>
      <c r="B2821" s="1"/>
    </row>
    <row r="2822" spans="1:2">
      <c r="A2822" s="1"/>
      <c r="B2822" s="1"/>
    </row>
    <row r="2823" spans="1:2">
      <c r="A2823" s="1"/>
      <c r="B2823" s="1"/>
    </row>
    <row r="2824" spans="1:2">
      <c r="A2824" s="1"/>
      <c r="B2824" s="1"/>
    </row>
    <row r="2825" spans="1:2">
      <c r="A2825" s="1"/>
      <c r="B2825" s="1"/>
    </row>
    <row r="2826" spans="1:2">
      <c r="A2826" s="1"/>
      <c r="B2826" s="1"/>
    </row>
    <row r="2827" spans="1:2">
      <c r="A2827" s="1"/>
      <c r="B2827" s="1"/>
    </row>
    <row r="2828" spans="1:2">
      <c r="A2828" s="1"/>
      <c r="B2828" s="1"/>
    </row>
    <row r="2829" spans="1:2">
      <c r="A2829" s="1"/>
      <c r="B2829" s="1"/>
    </row>
    <row r="2830" spans="1:2">
      <c r="A2830" s="1"/>
      <c r="B2830" s="1"/>
    </row>
    <row r="2831" spans="1:2">
      <c r="A2831" s="1"/>
      <c r="B2831" s="1"/>
    </row>
    <row r="2832" spans="1:2">
      <c r="A2832" s="1"/>
      <c r="B2832" s="1"/>
    </row>
    <row r="2833" spans="1:2">
      <c r="A2833" s="1"/>
      <c r="B2833" s="1"/>
    </row>
    <row r="2834" spans="1:2">
      <c r="A2834" s="1"/>
      <c r="B2834" s="1"/>
    </row>
    <row r="2835" spans="1:2">
      <c r="A2835" s="1"/>
      <c r="B2835" s="1"/>
    </row>
    <row r="2836" spans="1:2">
      <c r="A2836" s="1"/>
      <c r="B2836" s="1"/>
    </row>
    <row r="2837" spans="1:2">
      <c r="A2837" s="1"/>
      <c r="B2837" s="1"/>
    </row>
    <row r="2838" spans="1:2">
      <c r="A2838" s="1"/>
      <c r="B2838" s="1"/>
    </row>
    <row r="2839" spans="1:2">
      <c r="A2839" s="1"/>
      <c r="B2839" s="1"/>
    </row>
    <row r="2840" spans="1:2">
      <c r="A2840" s="1"/>
      <c r="B2840" s="1"/>
    </row>
    <row r="2841" spans="1:2">
      <c r="A2841" s="1"/>
      <c r="B2841" s="1"/>
    </row>
    <row r="2842" spans="1:2">
      <c r="A2842" s="1"/>
      <c r="B2842" s="1"/>
    </row>
    <row r="2843" spans="1:2">
      <c r="A2843" s="1"/>
      <c r="B2843" s="1"/>
    </row>
    <row r="2844" spans="1:2">
      <c r="A2844" s="1"/>
      <c r="B2844" s="1"/>
    </row>
    <row r="2845" spans="1:2">
      <c r="A2845" s="1"/>
      <c r="B2845" s="1"/>
    </row>
    <row r="2846" spans="1:2">
      <c r="A2846" s="1"/>
      <c r="B2846" s="1"/>
    </row>
    <row r="2847" spans="1:2">
      <c r="A2847" s="1"/>
      <c r="B2847" s="1"/>
    </row>
    <row r="2848" spans="1:2">
      <c r="A2848" s="1"/>
      <c r="B2848" s="1"/>
    </row>
    <row r="2849" spans="1:2">
      <c r="A2849" s="1"/>
      <c r="B2849" s="1"/>
    </row>
    <row r="2850" spans="1:2">
      <c r="A2850" s="1"/>
      <c r="B2850" s="1"/>
    </row>
    <row r="2851" spans="1:2">
      <c r="A2851" s="1"/>
      <c r="B2851" s="1"/>
    </row>
    <row r="2852" spans="1:2">
      <c r="A2852" s="1"/>
      <c r="B2852" s="1"/>
    </row>
    <row r="2853" spans="1:2">
      <c r="A2853" s="1"/>
      <c r="B2853" s="1"/>
    </row>
    <row r="2854" spans="1:2">
      <c r="A2854" s="1"/>
      <c r="B2854" s="1"/>
    </row>
    <row r="2855" spans="1:2">
      <c r="A2855" s="1"/>
      <c r="B2855" s="1"/>
    </row>
    <row r="2856" spans="1:2">
      <c r="A2856" s="1"/>
      <c r="B2856" s="1"/>
    </row>
    <row r="2857" spans="1:2">
      <c r="A2857" s="1"/>
      <c r="B2857" s="1"/>
    </row>
    <row r="2858" spans="1:2">
      <c r="A2858" s="1"/>
      <c r="B2858" s="1"/>
    </row>
    <row r="2859" spans="1:2">
      <c r="A2859" s="1"/>
      <c r="B2859" s="1"/>
    </row>
    <row r="2860" spans="1:2">
      <c r="A2860" s="1"/>
      <c r="B2860" s="1"/>
    </row>
    <row r="2861" spans="1:2">
      <c r="A2861" s="1"/>
      <c r="B2861" s="1"/>
    </row>
    <row r="2862" spans="1:2">
      <c r="A2862" s="1"/>
      <c r="B2862" s="1"/>
    </row>
    <row r="2863" spans="1:2">
      <c r="A2863" s="1"/>
      <c r="B2863" s="1"/>
    </row>
    <row r="2864" spans="1:2">
      <c r="A2864" s="1"/>
      <c r="B2864" s="1"/>
    </row>
    <row r="2865" spans="1:2">
      <c r="A2865" s="1"/>
      <c r="B2865" s="1"/>
    </row>
    <row r="2866" spans="1:2">
      <c r="A2866" s="1"/>
      <c r="B2866" s="1"/>
    </row>
    <row r="2867" spans="1:2">
      <c r="A2867" s="1"/>
      <c r="B2867" s="1"/>
    </row>
    <row r="2868" spans="1:2">
      <c r="A2868" s="1"/>
      <c r="B2868" s="1"/>
    </row>
    <row r="2869" spans="1:2">
      <c r="A2869" s="1"/>
      <c r="B2869" s="1"/>
    </row>
    <row r="2870" spans="1:2">
      <c r="A2870" s="1"/>
      <c r="B2870" s="1"/>
    </row>
    <row r="2871" spans="1:2">
      <c r="A2871" s="1"/>
      <c r="B2871" s="1"/>
    </row>
    <row r="2872" spans="1:2">
      <c r="A2872" s="1"/>
      <c r="B2872" s="1"/>
    </row>
    <row r="2873" spans="1:2">
      <c r="A2873" s="1"/>
      <c r="B2873" s="1"/>
    </row>
    <row r="2874" spans="1:2">
      <c r="A2874" s="1"/>
      <c r="B2874" s="1"/>
    </row>
    <row r="2875" spans="1:2">
      <c r="A2875" s="1"/>
      <c r="B2875" s="1"/>
    </row>
    <row r="2876" spans="1:2">
      <c r="A2876" s="1"/>
      <c r="B2876" s="1"/>
    </row>
    <row r="2877" spans="1:2">
      <c r="A2877" s="1"/>
      <c r="B2877" s="1"/>
    </row>
    <row r="2878" spans="1:2">
      <c r="A2878" s="1"/>
      <c r="B2878" s="1"/>
    </row>
    <row r="2879" spans="1:2">
      <c r="A2879" s="1"/>
      <c r="B2879" s="1"/>
    </row>
    <row r="2880" spans="1:2">
      <c r="A2880" s="1"/>
      <c r="B2880" s="1"/>
    </row>
    <row r="2881" spans="1:2">
      <c r="A2881" s="1"/>
      <c r="B2881" s="1"/>
    </row>
    <row r="2882" spans="1:2">
      <c r="A2882" s="1"/>
      <c r="B2882" s="1"/>
    </row>
    <row r="2883" spans="1:2">
      <c r="A2883" s="1"/>
      <c r="B2883" s="1"/>
    </row>
    <row r="2884" spans="1:2">
      <c r="A2884" s="1"/>
      <c r="B2884" s="1"/>
    </row>
    <row r="2885" spans="1:2">
      <c r="A2885" s="1"/>
      <c r="B2885" s="1"/>
    </row>
    <row r="2886" spans="1:2">
      <c r="A2886" s="1"/>
      <c r="B2886" s="1"/>
    </row>
    <row r="2887" spans="1:2">
      <c r="A2887" s="1"/>
      <c r="B2887" s="1"/>
    </row>
    <row r="2888" spans="1:2">
      <c r="A2888" s="1"/>
      <c r="B2888" s="1"/>
    </row>
    <row r="2889" spans="1:2">
      <c r="A2889" s="1"/>
      <c r="B2889" s="1"/>
    </row>
    <row r="2890" spans="1:2">
      <c r="A2890" s="1"/>
      <c r="B2890" s="1"/>
    </row>
    <row r="2891" spans="1:2">
      <c r="A2891" s="1"/>
      <c r="B2891" s="1"/>
    </row>
    <row r="2892" spans="1:2">
      <c r="A2892" s="1"/>
      <c r="B2892" s="1"/>
    </row>
    <row r="2893" spans="1:2">
      <c r="A2893" s="1"/>
      <c r="B2893" s="1"/>
    </row>
    <row r="2894" spans="1:2">
      <c r="A2894" s="1"/>
      <c r="B2894" s="1"/>
    </row>
    <row r="2895" spans="1:2">
      <c r="A2895" s="1"/>
      <c r="B2895" s="1"/>
    </row>
    <row r="2896" spans="1:2">
      <c r="A2896" s="1"/>
      <c r="B2896" s="1"/>
    </row>
    <row r="2897" spans="1:2">
      <c r="A2897" s="1"/>
      <c r="B2897" s="1"/>
    </row>
    <row r="2898" spans="1:2">
      <c r="A2898" s="1"/>
      <c r="B2898" s="1"/>
    </row>
    <row r="2899" spans="1:2">
      <c r="A2899" s="1"/>
      <c r="B2899" s="1"/>
    </row>
    <row r="2900" spans="1:2">
      <c r="A2900" s="1"/>
      <c r="B2900" s="1"/>
    </row>
    <row r="2901" spans="1:2">
      <c r="A2901" s="1"/>
      <c r="B2901" s="1"/>
    </row>
    <row r="2902" spans="1:2">
      <c r="A2902" s="1"/>
      <c r="B2902" s="1"/>
    </row>
    <row r="2903" spans="1:2">
      <c r="A2903" s="1"/>
      <c r="B2903" s="1"/>
    </row>
    <row r="2904" spans="1:2">
      <c r="A2904" s="1"/>
      <c r="B2904" s="1"/>
    </row>
    <row r="2905" spans="1:2">
      <c r="A2905" s="1"/>
      <c r="B2905" s="1"/>
    </row>
    <row r="2906" spans="1:2">
      <c r="A2906" s="1"/>
      <c r="B2906" s="1"/>
    </row>
    <row r="2907" spans="1:2">
      <c r="A2907" s="1"/>
      <c r="B2907" s="1"/>
    </row>
    <row r="2908" spans="1:2">
      <c r="A2908" s="1"/>
      <c r="B2908" s="1"/>
    </row>
    <row r="2909" spans="1:2">
      <c r="A2909" s="1"/>
      <c r="B2909" s="1"/>
    </row>
    <row r="2910" spans="1:2">
      <c r="A2910" s="1"/>
      <c r="B2910" s="1"/>
    </row>
    <row r="2911" spans="1:2">
      <c r="A2911" s="1"/>
      <c r="B2911" s="1"/>
    </row>
    <row r="2912" spans="1:2">
      <c r="A2912" s="1"/>
      <c r="B2912" s="1"/>
    </row>
    <row r="2913" spans="1:2">
      <c r="A2913" s="1"/>
      <c r="B2913" s="1"/>
    </row>
    <row r="2914" spans="1:2">
      <c r="A2914" s="1"/>
      <c r="B2914" s="1"/>
    </row>
    <row r="2915" spans="1:2">
      <c r="A2915" s="1"/>
      <c r="B2915" s="1"/>
    </row>
    <row r="2916" spans="1:2">
      <c r="A2916" s="1"/>
      <c r="B2916" s="1"/>
    </row>
    <row r="2917" spans="1:2">
      <c r="A2917" s="1"/>
      <c r="B2917" s="1"/>
    </row>
    <row r="2918" spans="1:2">
      <c r="A2918" s="1"/>
      <c r="B2918" s="1"/>
    </row>
    <row r="2919" spans="1:2">
      <c r="A2919" s="1"/>
      <c r="B2919" s="1"/>
    </row>
    <row r="2920" spans="1:2">
      <c r="A2920" s="1"/>
      <c r="B2920" s="1"/>
    </row>
    <row r="2921" spans="1:2">
      <c r="A2921" s="1"/>
      <c r="B2921" s="1"/>
    </row>
    <row r="2922" spans="1:2">
      <c r="A2922" s="1"/>
      <c r="B2922" s="1"/>
    </row>
    <row r="2923" spans="1:2">
      <c r="A2923" s="1"/>
      <c r="B2923" s="1"/>
    </row>
    <row r="2924" spans="1:2">
      <c r="A2924" s="1"/>
      <c r="B2924" s="1"/>
    </row>
    <row r="2925" spans="1:2">
      <c r="A2925" s="1"/>
      <c r="B2925" s="1"/>
    </row>
    <row r="2926" spans="1:2">
      <c r="A2926" s="1"/>
      <c r="B2926" s="1"/>
    </row>
    <row r="2927" spans="1:2">
      <c r="A2927" s="1"/>
      <c r="B2927" s="1"/>
    </row>
    <row r="2928" spans="1:2">
      <c r="A2928" s="1"/>
      <c r="B2928" s="1"/>
    </row>
    <row r="2929" spans="1:2">
      <c r="A2929" s="1"/>
      <c r="B2929" s="1"/>
    </row>
    <row r="2930" spans="1:2">
      <c r="A2930" s="1"/>
      <c r="B2930" s="1"/>
    </row>
    <row r="2931" spans="1:2">
      <c r="A2931" s="1"/>
      <c r="B2931" s="1"/>
    </row>
    <row r="2932" spans="1:2">
      <c r="A2932" s="1"/>
      <c r="B2932" s="1"/>
    </row>
    <row r="2933" spans="1:2">
      <c r="A2933" s="1"/>
      <c r="B2933" s="1"/>
    </row>
    <row r="2934" spans="1:2">
      <c r="A2934" s="1"/>
      <c r="B2934" s="1"/>
    </row>
    <row r="2935" spans="1:2">
      <c r="A2935" s="1"/>
      <c r="B2935" s="1"/>
    </row>
    <row r="2936" spans="1:2">
      <c r="A2936" s="1"/>
      <c r="B2936" s="1"/>
    </row>
    <row r="2937" spans="1:2">
      <c r="A2937" s="1"/>
      <c r="B2937" s="1"/>
    </row>
    <row r="2938" spans="1:2">
      <c r="A2938" s="1"/>
      <c r="B2938" s="1"/>
    </row>
    <row r="2939" spans="1:2">
      <c r="A2939" s="1"/>
      <c r="B2939" s="1"/>
    </row>
    <row r="2940" spans="1:2">
      <c r="A2940" s="1"/>
      <c r="B2940" s="1"/>
    </row>
    <row r="2941" spans="1:2">
      <c r="A2941" s="1"/>
      <c r="B2941" s="1"/>
    </row>
    <row r="2942" spans="1:2">
      <c r="A2942" s="1"/>
      <c r="B2942" s="1"/>
    </row>
    <row r="2943" spans="1:2">
      <c r="A2943" s="1"/>
      <c r="B2943" s="1"/>
    </row>
    <row r="2944" spans="1:2">
      <c r="A2944" s="1"/>
      <c r="B2944" s="1"/>
    </row>
    <row r="2945" spans="1:2">
      <c r="A2945" s="1"/>
      <c r="B2945" s="1"/>
    </row>
    <row r="2946" spans="1:2">
      <c r="A2946" s="1"/>
      <c r="B2946" s="1"/>
    </row>
    <row r="2947" spans="1:2">
      <c r="A2947" s="1"/>
      <c r="B2947" s="1"/>
    </row>
    <row r="2948" spans="1:2">
      <c r="A2948" s="1"/>
      <c r="B2948" s="1"/>
    </row>
    <row r="2949" spans="1:2">
      <c r="A2949" s="1"/>
      <c r="B2949" s="1"/>
    </row>
    <row r="2950" spans="1:2">
      <c r="A2950" s="1"/>
      <c r="B2950" s="1"/>
    </row>
    <row r="2951" spans="1:2">
      <c r="A2951" s="1"/>
      <c r="B2951" s="1"/>
    </row>
    <row r="2952" spans="1:2">
      <c r="A2952" s="1"/>
      <c r="B2952" s="1"/>
    </row>
    <row r="2953" spans="1:2">
      <c r="A2953" s="1"/>
      <c r="B2953" s="1"/>
    </row>
    <row r="2954" spans="1:2">
      <c r="A2954" s="1"/>
      <c r="B2954" s="1"/>
    </row>
    <row r="2955" spans="1:2">
      <c r="A2955" s="1"/>
      <c r="B2955" s="1"/>
    </row>
    <row r="2956" spans="1:2">
      <c r="A2956" s="1"/>
      <c r="B2956" s="1"/>
    </row>
    <row r="2957" spans="1:2">
      <c r="A2957" s="1"/>
      <c r="B2957" s="1"/>
    </row>
    <row r="2958" spans="1:2">
      <c r="A2958" s="1"/>
      <c r="B2958" s="1"/>
    </row>
    <row r="2959" spans="1:2">
      <c r="A2959" s="1"/>
      <c r="B2959" s="1"/>
    </row>
    <row r="2960" spans="1:2">
      <c r="A2960" s="1"/>
      <c r="B2960" s="1"/>
    </row>
    <row r="2961" spans="1:2">
      <c r="A2961" s="1"/>
      <c r="B2961" s="1"/>
    </row>
    <row r="2962" spans="1:2">
      <c r="A2962" s="1"/>
      <c r="B2962" s="1"/>
    </row>
    <row r="2963" spans="1:2">
      <c r="A2963" s="1"/>
      <c r="B2963" s="1"/>
    </row>
    <row r="2964" spans="1:2">
      <c r="A2964" s="1"/>
      <c r="B2964" s="1"/>
    </row>
    <row r="2965" spans="1:2">
      <c r="A2965" s="1"/>
      <c r="B2965" s="1"/>
    </row>
    <row r="2966" spans="1:2">
      <c r="A2966" s="1"/>
      <c r="B2966" s="1"/>
    </row>
    <row r="2967" spans="1:2">
      <c r="A2967" s="1"/>
      <c r="B2967" s="1"/>
    </row>
    <row r="2968" spans="1:2">
      <c r="A2968" s="1"/>
      <c r="B2968" s="1"/>
    </row>
    <row r="2969" spans="1:2">
      <c r="A2969" s="1"/>
      <c r="B2969" s="1"/>
    </row>
    <row r="2970" spans="1:2">
      <c r="A2970" s="1"/>
      <c r="B2970" s="1"/>
    </row>
    <row r="2971" spans="1:2">
      <c r="A2971" s="1"/>
      <c r="B2971" s="1"/>
    </row>
    <row r="2972" spans="1:2">
      <c r="A2972" s="1"/>
      <c r="B2972" s="1"/>
    </row>
    <row r="2973" spans="1:2">
      <c r="A2973" s="1"/>
      <c r="B2973" s="1"/>
    </row>
    <row r="2974" spans="1:2">
      <c r="A2974" s="1"/>
      <c r="B2974" s="1"/>
    </row>
    <row r="2975" spans="1:2">
      <c r="A2975" s="1"/>
      <c r="B2975" s="1"/>
    </row>
    <row r="2976" spans="1:2">
      <c r="A2976" s="1"/>
      <c r="B2976" s="1"/>
    </row>
    <row r="2977" spans="1:2">
      <c r="A2977" s="1"/>
      <c r="B2977" s="1"/>
    </row>
    <row r="2978" spans="1:2">
      <c r="A2978" s="1"/>
      <c r="B2978" s="1"/>
    </row>
    <row r="2979" spans="1:2">
      <c r="A2979" s="1"/>
      <c r="B2979" s="1"/>
    </row>
    <row r="2980" spans="1:2">
      <c r="A2980" s="1"/>
      <c r="B2980" s="1"/>
    </row>
    <row r="2981" spans="1:2">
      <c r="A2981" s="1"/>
      <c r="B2981" s="1"/>
    </row>
    <row r="2982" spans="1:2">
      <c r="A2982" s="1"/>
      <c r="B2982" s="1"/>
    </row>
    <row r="2983" spans="1:2">
      <c r="A2983" s="1"/>
      <c r="B2983" s="1"/>
    </row>
    <row r="2984" spans="1:2">
      <c r="A2984" s="1"/>
      <c r="B2984" s="1"/>
    </row>
    <row r="2985" spans="1:2">
      <c r="A2985" s="1"/>
      <c r="B2985" s="1"/>
    </row>
    <row r="2986" spans="1:2">
      <c r="A2986" s="1"/>
      <c r="B2986" s="1"/>
    </row>
    <row r="2987" spans="1:2">
      <c r="A2987" s="1"/>
      <c r="B2987" s="1"/>
    </row>
    <row r="2988" spans="1:2">
      <c r="A2988" s="1"/>
      <c r="B2988" s="1"/>
    </row>
    <row r="2989" spans="1:2">
      <c r="A2989" s="1"/>
      <c r="B2989" s="1"/>
    </row>
    <row r="2990" spans="1:2">
      <c r="A2990" s="1"/>
      <c r="B2990" s="1"/>
    </row>
    <row r="2991" spans="1:2">
      <c r="A2991" s="1"/>
      <c r="B2991" s="1"/>
    </row>
    <row r="2992" spans="1:2">
      <c r="A2992" s="1"/>
      <c r="B2992" s="1"/>
    </row>
    <row r="2993" spans="1:2">
      <c r="A2993" s="1"/>
      <c r="B2993" s="1"/>
    </row>
    <row r="2994" spans="1:2">
      <c r="A2994" s="1"/>
      <c r="B2994" s="1"/>
    </row>
    <row r="2995" spans="1:2">
      <c r="A2995" s="1"/>
      <c r="B2995" s="1"/>
    </row>
    <row r="2996" spans="1:2">
      <c r="A2996" s="1"/>
      <c r="B2996" s="1"/>
    </row>
    <row r="2997" spans="1:2">
      <c r="A2997" s="1"/>
      <c r="B2997" s="1"/>
    </row>
    <row r="2998" spans="1:2">
      <c r="A2998" s="1"/>
      <c r="B2998" s="1"/>
    </row>
    <row r="2999" spans="1:2">
      <c r="A2999" s="1"/>
      <c r="B2999" s="1"/>
    </row>
    <row r="3000" spans="1:2">
      <c r="A3000" s="1"/>
      <c r="B3000" s="1"/>
    </row>
    <row r="3001" spans="1:2">
      <c r="A3001" s="1"/>
      <c r="B3001" s="1"/>
    </row>
    <row r="3002" spans="1:2">
      <c r="A3002" s="1"/>
      <c r="B3002" s="1"/>
    </row>
    <row r="3003" spans="1:2">
      <c r="A3003" s="1"/>
      <c r="B3003" s="1"/>
    </row>
    <row r="3004" spans="1:2">
      <c r="A3004" s="1"/>
      <c r="B3004" s="1"/>
    </row>
    <row r="3005" spans="1:2">
      <c r="A3005" s="1"/>
      <c r="B3005" s="1"/>
    </row>
    <row r="3006" spans="1:2">
      <c r="A3006" s="1"/>
      <c r="B3006" s="1"/>
    </row>
    <row r="3007" spans="1:2">
      <c r="A3007" s="1"/>
      <c r="B3007" s="1"/>
    </row>
    <row r="3008" spans="1:2">
      <c r="A3008" s="1"/>
      <c r="B3008" s="1"/>
    </row>
    <row r="3009" spans="1:2">
      <c r="A3009" s="1"/>
      <c r="B3009" s="1"/>
    </row>
    <row r="3010" spans="1:2">
      <c r="A3010" s="1"/>
      <c r="B3010" s="1"/>
    </row>
    <row r="3011" spans="1:2">
      <c r="A3011" s="1"/>
      <c r="B3011" s="1"/>
    </row>
    <row r="3012" spans="1:2">
      <c r="A3012" s="1"/>
      <c r="B3012" s="1"/>
    </row>
    <row r="3013" spans="1:2">
      <c r="A3013" s="1"/>
      <c r="B3013" s="1"/>
    </row>
    <row r="3014" spans="1:2">
      <c r="A3014" s="1"/>
      <c r="B3014" s="1"/>
    </row>
    <row r="3015" spans="1:2">
      <c r="A3015" s="1"/>
      <c r="B3015" s="1"/>
    </row>
    <row r="3016" spans="1:2">
      <c r="A3016" s="1"/>
      <c r="B3016" s="1"/>
    </row>
    <row r="3017" spans="1:2">
      <c r="A3017" s="1"/>
      <c r="B3017" s="1"/>
    </row>
    <row r="3018" spans="1:2">
      <c r="A3018" s="1"/>
      <c r="B3018" s="1"/>
    </row>
    <row r="3019" spans="1:2">
      <c r="A3019" s="1"/>
      <c r="B3019" s="1"/>
    </row>
    <row r="3020" spans="1:2">
      <c r="A3020" s="1"/>
      <c r="B3020" s="1"/>
    </row>
    <row r="3021" spans="1:2">
      <c r="A3021" s="1"/>
      <c r="B3021" s="1"/>
    </row>
    <row r="3022" spans="1:2">
      <c r="A3022" s="1"/>
      <c r="B3022" s="1"/>
    </row>
    <row r="3023" spans="1:2">
      <c r="A3023" s="1"/>
      <c r="B3023" s="1"/>
    </row>
    <row r="3024" spans="1:2">
      <c r="A3024" s="1"/>
      <c r="B3024" s="1"/>
    </row>
    <row r="3025" spans="1:2">
      <c r="A3025" s="1"/>
      <c r="B3025" s="1"/>
    </row>
    <row r="3026" spans="1:2">
      <c r="A3026" s="1"/>
      <c r="B3026" s="1"/>
    </row>
    <row r="3027" spans="1:2">
      <c r="A3027" s="1"/>
      <c r="B3027" s="1"/>
    </row>
    <row r="3028" spans="1:2">
      <c r="A3028" s="1"/>
      <c r="B3028" s="1"/>
    </row>
    <row r="3029" spans="1:2">
      <c r="A3029" s="1"/>
      <c r="B3029" s="1"/>
    </row>
    <row r="3030" spans="1:2">
      <c r="A3030" s="1"/>
      <c r="B3030" s="1"/>
    </row>
    <row r="3031" spans="1:2">
      <c r="A3031" s="1"/>
      <c r="B3031" s="1"/>
    </row>
    <row r="3032" spans="1:2">
      <c r="A3032" s="1"/>
      <c r="B3032" s="1"/>
    </row>
    <row r="3033" spans="1:2">
      <c r="A3033" s="1"/>
      <c r="B3033" s="1"/>
    </row>
    <row r="3034" spans="1:2">
      <c r="A3034" s="1"/>
      <c r="B3034" s="1"/>
    </row>
    <row r="3035" spans="1:2">
      <c r="A3035" s="1"/>
      <c r="B3035" s="1"/>
    </row>
    <row r="3036" spans="1:2">
      <c r="A3036" s="1"/>
      <c r="B3036" s="1"/>
    </row>
    <row r="3037" spans="1:2">
      <c r="A3037" s="1"/>
      <c r="B3037" s="1"/>
    </row>
    <row r="3038" spans="1:2">
      <c r="A3038" s="1"/>
      <c r="B3038" s="1"/>
    </row>
    <row r="3039" spans="1:2">
      <c r="A3039" s="1"/>
      <c r="B3039" s="1"/>
    </row>
    <row r="3040" spans="1:2">
      <c r="A3040" s="1"/>
      <c r="B3040" s="1"/>
    </row>
    <row r="3041" spans="1:2">
      <c r="A3041" s="1"/>
      <c r="B3041" s="1"/>
    </row>
    <row r="3042" spans="1:2">
      <c r="A3042" s="1"/>
      <c r="B3042" s="1"/>
    </row>
    <row r="3043" spans="1:2">
      <c r="A3043" s="1"/>
      <c r="B3043" s="1"/>
    </row>
    <row r="3044" spans="1:2">
      <c r="A3044" s="1"/>
      <c r="B3044" s="1"/>
    </row>
    <row r="3045" spans="1:2">
      <c r="A3045" s="1"/>
      <c r="B3045" s="1"/>
    </row>
    <row r="3046" spans="1:2">
      <c r="A3046" s="1"/>
      <c r="B3046" s="1"/>
    </row>
    <row r="3047" spans="1:2">
      <c r="A3047" s="1"/>
      <c r="B3047" s="1"/>
    </row>
    <row r="3048" spans="1:2">
      <c r="A3048" s="1"/>
      <c r="B3048" s="1"/>
    </row>
    <row r="3049" spans="1:2">
      <c r="A3049" s="1"/>
      <c r="B3049" s="1"/>
    </row>
    <row r="3050" spans="1:2">
      <c r="A3050" s="1"/>
      <c r="B3050" s="1"/>
    </row>
    <row r="3051" spans="1:2">
      <c r="A3051" s="1"/>
      <c r="B3051" s="1"/>
    </row>
    <row r="3052" spans="1:2">
      <c r="A3052" s="1"/>
      <c r="B3052" s="1"/>
    </row>
    <row r="3053" spans="1:2">
      <c r="A3053" s="1"/>
      <c r="B3053" s="1"/>
    </row>
    <row r="3054" spans="1:2">
      <c r="A3054" s="1"/>
      <c r="B3054" s="1"/>
    </row>
    <row r="3055" spans="1:2">
      <c r="A3055" s="1"/>
      <c r="B3055" s="1"/>
    </row>
    <row r="3056" spans="1:2">
      <c r="A3056" s="1"/>
      <c r="B3056" s="1"/>
    </row>
    <row r="3057" spans="1:2">
      <c r="A3057" s="1"/>
      <c r="B3057" s="1"/>
    </row>
    <row r="3058" spans="1:2">
      <c r="A3058" s="1"/>
      <c r="B3058" s="1"/>
    </row>
    <row r="3059" spans="1:2">
      <c r="A3059" s="1"/>
      <c r="B3059" s="1"/>
    </row>
    <row r="3060" spans="1:2">
      <c r="A3060" s="1"/>
      <c r="B3060" s="1"/>
    </row>
    <row r="3061" spans="1:2">
      <c r="A3061" s="1"/>
      <c r="B3061" s="1"/>
    </row>
    <row r="3062" spans="1:2">
      <c r="A3062" s="1"/>
      <c r="B3062" s="1"/>
    </row>
    <row r="3063" spans="1:2">
      <c r="A3063" s="1"/>
      <c r="B3063" s="1"/>
    </row>
    <row r="3064" spans="1:2">
      <c r="A3064" s="1"/>
      <c r="B3064" s="1"/>
    </row>
    <row r="3065" spans="1:2">
      <c r="A3065" s="1"/>
      <c r="B3065" s="1"/>
    </row>
    <row r="3066" spans="1:2">
      <c r="A3066" s="1"/>
      <c r="B3066" s="1"/>
    </row>
    <row r="3067" spans="1:2">
      <c r="A3067" s="1"/>
      <c r="B3067" s="1"/>
    </row>
    <row r="3068" spans="1:2">
      <c r="A3068" s="1"/>
      <c r="B3068" s="1"/>
    </row>
    <row r="3069" spans="1:2">
      <c r="A3069" s="1"/>
      <c r="B3069" s="1"/>
    </row>
    <row r="3070" spans="1:2">
      <c r="A3070" s="1"/>
      <c r="B3070" s="1"/>
    </row>
    <row r="3071" spans="1:2">
      <c r="A3071" s="1"/>
      <c r="B3071" s="1"/>
    </row>
    <row r="3072" spans="1:2">
      <c r="A3072" s="1"/>
      <c r="B3072" s="1"/>
    </row>
    <row r="3073" spans="1:2">
      <c r="A3073" s="1"/>
      <c r="B3073" s="1"/>
    </row>
    <row r="3074" spans="1:2">
      <c r="A3074" s="1"/>
      <c r="B3074" s="1"/>
    </row>
    <row r="3075" spans="1:2">
      <c r="A3075" s="1"/>
      <c r="B3075" s="1"/>
    </row>
    <row r="3076" spans="1:2">
      <c r="A3076" s="1"/>
      <c r="B3076" s="1"/>
    </row>
    <row r="3077" spans="1:2">
      <c r="A3077" s="1"/>
      <c r="B3077" s="1"/>
    </row>
    <row r="3078" spans="1:2">
      <c r="A3078" s="1"/>
      <c r="B3078" s="1"/>
    </row>
    <row r="3079" spans="1:2">
      <c r="A3079" s="1"/>
      <c r="B3079" s="1"/>
    </row>
    <row r="3080" spans="1:2">
      <c r="A3080" s="1"/>
      <c r="B3080" s="1"/>
    </row>
    <row r="3081" spans="1:2">
      <c r="A3081" s="1"/>
      <c r="B3081" s="1"/>
    </row>
    <row r="3082" spans="1:2">
      <c r="A3082" s="1"/>
      <c r="B3082" s="1"/>
    </row>
    <row r="3083" spans="1:2">
      <c r="A3083" s="1"/>
      <c r="B3083" s="1"/>
    </row>
    <row r="3084" spans="1:2">
      <c r="A3084" s="1"/>
      <c r="B3084" s="1"/>
    </row>
    <row r="3085" spans="1:2">
      <c r="A3085" s="1"/>
      <c r="B3085" s="1"/>
    </row>
    <row r="3086" spans="1:2">
      <c r="A3086" s="1"/>
      <c r="B3086" s="1"/>
    </row>
    <row r="3087" spans="1:2">
      <c r="A3087" s="1"/>
      <c r="B3087" s="1"/>
    </row>
    <row r="3088" spans="1:2">
      <c r="A3088" s="1"/>
      <c r="B3088" s="1"/>
    </row>
    <row r="3089" spans="1:2">
      <c r="A3089" s="1"/>
      <c r="B3089" s="1"/>
    </row>
    <row r="3090" spans="1:2">
      <c r="A3090" s="1"/>
      <c r="B3090" s="1"/>
    </row>
    <row r="3091" spans="1:2">
      <c r="A3091" s="1"/>
      <c r="B3091" s="1"/>
    </row>
    <row r="3092" spans="1:2">
      <c r="A3092" s="1"/>
      <c r="B3092" s="1"/>
    </row>
    <row r="3093" spans="1:2">
      <c r="A3093" s="1"/>
      <c r="B3093" s="1"/>
    </row>
    <row r="3094" spans="1:2">
      <c r="A3094" s="1"/>
      <c r="B3094" s="1"/>
    </row>
    <row r="3095" spans="1:2">
      <c r="A3095" s="1"/>
      <c r="B3095" s="1"/>
    </row>
    <row r="3096" spans="1:2">
      <c r="A3096" s="1"/>
      <c r="B3096" s="1"/>
    </row>
    <row r="3097" spans="1:2">
      <c r="A3097" s="1"/>
      <c r="B3097" s="1"/>
    </row>
    <row r="3098" spans="1:2">
      <c r="A3098" s="1"/>
      <c r="B3098" s="1"/>
    </row>
    <row r="3099" spans="1:2">
      <c r="A3099" s="1"/>
      <c r="B3099" s="1"/>
    </row>
    <row r="3100" spans="1:2">
      <c r="A3100" s="1"/>
      <c r="B3100" s="1"/>
    </row>
    <row r="3101" spans="1:2">
      <c r="A3101" s="1"/>
      <c r="B3101" s="1"/>
    </row>
    <row r="3102" spans="1:2">
      <c r="A3102" s="1"/>
      <c r="B3102" s="1"/>
    </row>
    <row r="3103" spans="1:2">
      <c r="A3103" s="1"/>
      <c r="B3103" s="1"/>
    </row>
    <row r="3104" spans="1:2">
      <c r="A3104" s="1"/>
      <c r="B3104" s="1"/>
    </row>
    <row r="3105" spans="1:2">
      <c r="A3105" s="1"/>
      <c r="B3105" s="1"/>
    </row>
    <row r="3106" spans="1:2">
      <c r="A3106" s="1"/>
      <c r="B3106" s="1"/>
    </row>
    <row r="3107" spans="1:2">
      <c r="A3107" s="1"/>
      <c r="B3107" s="1"/>
    </row>
    <row r="3108" spans="1:2">
      <c r="A3108" s="1"/>
      <c r="B3108" s="1"/>
    </row>
    <row r="3109" spans="1:2">
      <c r="A3109" s="1"/>
      <c r="B3109" s="1"/>
    </row>
    <row r="3110" spans="1:2">
      <c r="A3110" s="1"/>
      <c r="B3110" s="1"/>
    </row>
    <row r="3111" spans="1:2">
      <c r="A3111" s="1"/>
      <c r="B3111" s="1"/>
    </row>
    <row r="3112" spans="1:2">
      <c r="A3112" s="1"/>
      <c r="B3112" s="1"/>
    </row>
    <row r="3113" spans="1:2">
      <c r="A3113" s="1"/>
      <c r="B3113" s="1"/>
    </row>
    <row r="3114" spans="1:2">
      <c r="A3114" s="1"/>
      <c r="B3114" s="1"/>
    </row>
    <row r="3115" spans="1:2">
      <c r="A3115" s="1"/>
      <c r="B3115" s="1"/>
    </row>
    <row r="3116" spans="1:2">
      <c r="A3116" s="1"/>
      <c r="B3116" s="1"/>
    </row>
    <row r="3117" spans="1:2">
      <c r="A3117" s="1"/>
      <c r="B3117" s="1"/>
    </row>
    <row r="3118" spans="1:2">
      <c r="A3118" s="1"/>
      <c r="B3118" s="1"/>
    </row>
    <row r="3119" spans="1:2">
      <c r="A3119" s="1"/>
      <c r="B3119" s="1"/>
    </row>
    <row r="3120" spans="1:2">
      <c r="A3120" s="1"/>
      <c r="B3120" s="1"/>
    </row>
    <row r="3121" spans="1:2">
      <c r="A3121" s="1"/>
      <c r="B3121" s="1"/>
    </row>
    <row r="3122" spans="1:2">
      <c r="A3122" s="1"/>
      <c r="B3122" s="1"/>
    </row>
    <row r="3123" spans="1:2">
      <c r="A3123" s="1"/>
      <c r="B3123" s="1"/>
    </row>
    <row r="3124" spans="1:2">
      <c r="A3124" s="1"/>
      <c r="B3124" s="1"/>
    </row>
    <row r="3125" spans="1:2">
      <c r="A3125" s="1"/>
      <c r="B3125" s="1"/>
    </row>
    <row r="3126" spans="1:2">
      <c r="A3126" s="1"/>
      <c r="B3126" s="1"/>
    </row>
    <row r="3127" spans="1:2">
      <c r="A3127" s="1"/>
      <c r="B3127" s="1"/>
    </row>
    <row r="3128" spans="1:2">
      <c r="A3128" s="1"/>
      <c r="B3128" s="1"/>
    </row>
    <row r="3129" spans="1:2">
      <c r="A3129" s="1"/>
      <c r="B3129" s="1"/>
    </row>
    <row r="3130" spans="1:2">
      <c r="A3130" s="1"/>
      <c r="B3130" s="1"/>
    </row>
    <row r="3131" spans="1:2">
      <c r="A3131" s="1"/>
      <c r="B3131" s="1"/>
    </row>
    <row r="3132" spans="1:2">
      <c r="A3132" s="1"/>
      <c r="B3132" s="1"/>
    </row>
    <row r="3133" spans="1:2">
      <c r="A3133" s="1"/>
      <c r="B3133" s="1"/>
    </row>
    <row r="3134" spans="1:2">
      <c r="A3134" s="1"/>
      <c r="B3134" s="1"/>
    </row>
    <row r="3135" spans="1:2">
      <c r="A3135" s="1"/>
      <c r="B3135" s="1"/>
    </row>
    <row r="3136" spans="1:2">
      <c r="A3136" s="1"/>
      <c r="B3136" s="1"/>
    </row>
    <row r="3137" spans="1:2">
      <c r="A3137" s="1"/>
      <c r="B3137" s="1"/>
    </row>
    <row r="3138" spans="1:2">
      <c r="A3138" s="1"/>
      <c r="B3138" s="1"/>
    </row>
    <row r="3139" spans="1:2">
      <c r="A3139" s="1"/>
      <c r="B3139" s="1"/>
    </row>
    <row r="3140" spans="1:2">
      <c r="A3140" s="1"/>
      <c r="B3140" s="1"/>
    </row>
    <row r="3141" spans="1:2">
      <c r="A3141" s="1"/>
      <c r="B3141" s="1"/>
    </row>
    <row r="3142" spans="1:2">
      <c r="A3142" s="1"/>
      <c r="B3142" s="1"/>
    </row>
    <row r="3143" spans="1:2">
      <c r="A3143" s="1"/>
      <c r="B3143" s="1"/>
    </row>
    <row r="3144" spans="1:2">
      <c r="A3144" s="1"/>
      <c r="B3144" s="1"/>
    </row>
    <row r="3145" spans="1:2">
      <c r="A3145" s="1"/>
      <c r="B3145" s="1"/>
    </row>
    <row r="3146" spans="1:2">
      <c r="A3146" s="1"/>
      <c r="B3146" s="1"/>
    </row>
    <row r="3147" spans="1:2">
      <c r="A3147" s="1"/>
      <c r="B3147" s="1"/>
    </row>
    <row r="3148" spans="1:2">
      <c r="A3148" s="1"/>
      <c r="B3148" s="1"/>
    </row>
    <row r="3149" spans="1:2">
      <c r="A3149" s="1"/>
      <c r="B3149" s="1"/>
    </row>
    <row r="3150" spans="1:2">
      <c r="A3150" s="1"/>
      <c r="B3150" s="1"/>
    </row>
    <row r="3151" spans="1:2">
      <c r="A3151" s="1"/>
      <c r="B3151" s="1"/>
    </row>
    <row r="3152" spans="1:2">
      <c r="A3152" s="1"/>
      <c r="B3152" s="1"/>
    </row>
    <row r="3153" spans="1:2">
      <c r="A3153" s="1"/>
      <c r="B3153" s="1"/>
    </row>
    <row r="3154" spans="1:2">
      <c r="A3154" s="1"/>
      <c r="B3154" s="1"/>
    </row>
    <row r="3155" spans="1:2">
      <c r="A3155" s="1"/>
      <c r="B3155" s="1"/>
    </row>
    <row r="3156" spans="1:2">
      <c r="A3156" s="1"/>
      <c r="B3156" s="1"/>
    </row>
    <row r="3157" spans="1:2">
      <c r="A3157" s="1"/>
      <c r="B3157" s="1"/>
    </row>
    <row r="3158" spans="1:2">
      <c r="A3158" s="1"/>
      <c r="B3158" s="1"/>
    </row>
    <row r="3159" spans="1:2">
      <c r="A3159" s="1"/>
      <c r="B3159" s="1"/>
    </row>
    <row r="3160" spans="1:2">
      <c r="A3160" s="1"/>
      <c r="B3160" s="1"/>
    </row>
    <row r="3161" spans="1:2">
      <c r="A3161" s="1"/>
      <c r="B3161" s="1"/>
    </row>
    <row r="3162" spans="1:2">
      <c r="A3162" s="1"/>
      <c r="B3162" s="1"/>
    </row>
    <row r="3163" spans="1:2">
      <c r="A3163" s="1"/>
      <c r="B3163" s="1"/>
    </row>
    <row r="3164" spans="1:2">
      <c r="A3164" s="1"/>
      <c r="B3164" s="1"/>
    </row>
    <row r="3165" spans="1:2">
      <c r="A3165" s="1"/>
      <c r="B3165" s="1"/>
    </row>
    <row r="3166" spans="1:2">
      <c r="A3166" s="1"/>
      <c r="B3166" s="1"/>
    </row>
    <row r="3167" spans="1:2">
      <c r="A3167" s="1"/>
      <c r="B3167" s="1"/>
    </row>
    <row r="3168" spans="1:2">
      <c r="A3168" s="1"/>
      <c r="B3168" s="1"/>
    </row>
    <row r="3169" spans="1:2">
      <c r="A3169" s="1"/>
      <c r="B3169" s="1"/>
    </row>
    <row r="3170" spans="1:2">
      <c r="A3170" s="1"/>
      <c r="B3170" s="1"/>
    </row>
    <row r="3171" spans="1:2">
      <c r="A3171" s="1"/>
      <c r="B3171" s="1"/>
    </row>
    <row r="3172" spans="1:2">
      <c r="A3172" s="1"/>
      <c r="B3172" s="1"/>
    </row>
    <row r="3173" spans="1:2">
      <c r="A3173" s="1"/>
      <c r="B3173" s="1"/>
    </row>
    <row r="3174" spans="1:2">
      <c r="A3174" s="1"/>
      <c r="B3174" s="1"/>
    </row>
    <row r="3175" spans="1:2">
      <c r="A3175" s="1"/>
      <c r="B3175" s="1"/>
    </row>
    <row r="3176" spans="1:2">
      <c r="A3176" s="1"/>
      <c r="B3176" s="1"/>
    </row>
    <row r="3177" spans="1:2">
      <c r="A3177" s="1"/>
      <c r="B3177" s="1"/>
    </row>
    <row r="3178" spans="1:2">
      <c r="A3178" s="1"/>
      <c r="B3178" s="1"/>
    </row>
    <row r="3179" spans="1:2">
      <c r="A3179" s="1"/>
      <c r="B3179" s="1"/>
    </row>
    <row r="3180" spans="1:2">
      <c r="A3180" s="1"/>
      <c r="B3180" s="1"/>
    </row>
    <row r="3181" spans="1:2">
      <c r="A3181" s="1"/>
      <c r="B3181" s="1"/>
    </row>
    <row r="3182" spans="1:2">
      <c r="A3182" s="1"/>
      <c r="B3182" s="1"/>
    </row>
    <row r="3183" spans="1:2">
      <c r="A3183" s="1"/>
      <c r="B3183" s="1"/>
    </row>
    <row r="3184" spans="1:2">
      <c r="A3184" s="1"/>
      <c r="B3184" s="1"/>
    </row>
    <row r="3185" spans="1:2">
      <c r="A3185" s="1"/>
      <c r="B3185" s="1"/>
    </row>
    <row r="3186" spans="1:2">
      <c r="A3186" s="1"/>
      <c r="B3186" s="1"/>
    </row>
    <row r="3187" spans="1:2">
      <c r="A3187" s="1"/>
      <c r="B3187" s="1"/>
    </row>
    <row r="3188" spans="1:2">
      <c r="A3188" s="1"/>
      <c r="B3188" s="1"/>
    </row>
    <row r="3189" spans="1:2">
      <c r="A3189" s="1"/>
      <c r="B3189" s="1"/>
    </row>
    <row r="3190" spans="1:2">
      <c r="A3190" s="1"/>
      <c r="B3190" s="1"/>
    </row>
    <row r="3191" spans="1:2">
      <c r="A3191" s="1"/>
      <c r="B3191" s="1"/>
    </row>
    <row r="3192" spans="1:2">
      <c r="A3192" s="1"/>
      <c r="B3192" s="1"/>
    </row>
    <row r="3193" spans="1:2">
      <c r="A3193" s="1"/>
      <c r="B3193" s="1"/>
    </row>
    <row r="3194" spans="1:2">
      <c r="A3194" s="1"/>
      <c r="B3194" s="1"/>
    </row>
    <row r="3195" spans="1:2">
      <c r="A3195" s="1"/>
      <c r="B3195" s="1"/>
    </row>
    <row r="3196" spans="1:2">
      <c r="A3196" s="1"/>
      <c r="B3196" s="1"/>
    </row>
    <row r="3197" spans="1:2">
      <c r="A3197" s="1"/>
      <c r="B3197" s="1"/>
    </row>
    <row r="3198" spans="1:2">
      <c r="A3198" s="1"/>
      <c r="B3198" s="1"/>
    </row>
    <row r="3199" spans="1:2">
      <c r="A3199" s="1"/>
      <c r="B3199" s="1"/>
    </row>
    <row r="3200" spans="1:2">
      <c r="A3200" s="1"/>
      <c r="B3200" s="1"/>
    </row>
    <row r="3201" spans="1:2">
      <c r="A3201" s="1"/>
      <c r="B3201" s="1"/>
    </row>
    <row r="3202" spans="1:2">
      <c r="A3202" s="1"/>
      <c r="B3202" s="1"/>
    </row>
    <row r="3203" spans="1:2">
      <c r="A3203" s="1"/>
      <c r="B3203" s="1"/>
    </row>
    <row r="3204" spans="1:2">
      <c r="A3204" s="1"/>
      <c r="B3204" s="1"/>
    </row>
    <row r="3205" spans="1:2">
      <c r="A3205" s="1"/>
      <c r="B3205" s="1"/>
    </row>
    <row r="3206" spans="1:2">
      <c r="A3206" s="1"/>
      <c r="B3206" s="1"/>
    </row>
    <row r="3207" spans="1:2">
      <c r="A3207" s="1"/>
      <c r="B3207" s="1"/>
    </row>
    <row r="3208" spans="1:2">
      <c r="A3208" s="1"/>
      <c r="B3208" s="1"/>
    </row>
    <row r="3209" spans="1:2">
      <c r="A3209" s="1"/>
      <c r="B3209" s="1"/>
    </row>
    <row r="3210" spans="1:2">
      <c r="A3210" s="1"/>
      <c r="B3210" s="1"/>
    </row>
    <row r="3211" spans="1:2">
      <c r="A3211" s="1"/>
      <c r="B3211" s="1"/>
    </row>
    <row r="3212" spans="1:2">
      <c r="A3212" s="1"/>
      <c r="B3212" s="1"/>
    </row>
    <row r="3213" spans="1:2">
      <c r="A3213" s="1"/>
      <c r="B3213" s="1"/>
    </row>
    <row r="3214" spans="1:2">
      <c r="A3214" s="1"/>
      <c r="B3214" s="1"/>
    </row>
    <row r="3215" spans="1:2">
      <c r="A3215" s="1"/>
      <c r="B3215" s="1"/>
    </row>
    <row r="3216" spans="1:2">
      <c r="A3216" s="1"/>
      <c r="B3216" s="1"/>
    </row>
    <row r="3217" spans="1:2">
      <c r="A3217" s="1"/>
      <c r="B3217" s="1"/>
    </row>
    <row r="3218" spans="1:2">
      <c r="A3218" s="1"/>
      <c r="B3218" s="1"/>
    </row>
    <row r="3219" spans="1:2">
      <c r="A3219" s="1"/>
      <c r="B3219" s="1"/>
    </row>
    <row r="3220" spans="1:2">
      <c r="A3220" s="1"/>
      <c r="B3220" s="1"/>
    </row>
    <row r="3221" spans="1:2">
      <c r="A3221" s="1"/>
      <c r="B3221" s="1"/>
    </row>
    <row r="3222" spans="1:2">
      <c r="A3222" s="1"/>
      <c r="B3222" s="1"/>
    </row>
    <row r="3223" spans="1:2">
      <c r="A3223" s="1"/>
      <c r="B3223" s="1"/>
    </row>
    <row r="3224" spans="1:2">
      <c r="A3224" s="1"/>
      <c r="B3224" s="1"/>
    </row>
    <row r="3225" spans="1:2">
      <c r="A3225" s="1"/>
      <c r="B3225" s="1"/>
    </row>
    <row r="3226" spans="1:2">
      <c r="A3226" s="1"/>
      <c r="B3226" s="1"/>
    </row>
    <row r="3227" spans="1:2">
      <c r="A3227" s="1"/>
      <c r="B3227" s="1"/>
    </row>
    <row r="3228" spans="1:2">
      <c r="A3228" s="1"/>
      <c r="B3228" s="1"/>
    </row>
    <row r="3229" spans="1:2">
      <c r="A3229" s="1"/>
      <c r="B3229" s="1"/>
    </row>
    <row r="3230" spans="1:2">
      <c r="A3230" s="1"/>
      <c r="B3230" s="1"/>
    </row>
    <row r="3231" spans="1:2">
      <c r="A3231" s="1"/>
      <c r="B3231" s="1"/>
    </row>
    <row r="3232" spans="1:2">
      <c r="A3232" s="1"/>
      <c r="B3232" s="1"/>
    </row>
    <row r="3233" spans="1:2">
      <c r="A3233" s="1"/>
      <c r="B3233" s="1"/>
    </row>
    <row r="3234" spans="1:2">
      <c r="A3234" s="1"/>
      <c r="B3234" s="1"/>
    </row>
    <row r="3235" spans="1:2">
      <c r="A3235" s="1"/>
      <c r="B3235" s="1"/>
    </row>
    <row r="3236" spans="1:2">
      <c r="A3236" s="1"/>
      <c r="B3236" s="1"/>
    </row>
    <row r="3237" spans="1:2">
      <c r="A3237" s="1"/>
      <c r="B3237" s="1"/>
    </row>
    <row r="3238" spans="1:2">
      <c r="A3238" s="1"/>
      <c r="B3238" s="1"/>
    </row>
    <row r="3239" spans="1:2">
      <c r="A3239" s="1"/>
      <c r="B3239" s="1"/>
    </row>
    <row r="3240" spans="1:2">
      <c r="A3240" s="1"/>
      <c r="B3240" s="1"/>
    </row>
    <row r="3241" spans="1:2">
      <c r="A3241" s="1"/>
      <c r="B3241" s="1"/>
    </row>
    <row r="3242" spans="1:2">
      <c r="A3242" s="1"/>
      <c r="B3242" s="1"/>
    </row>
    <row r="3243" spans="1:2">
      <c r="A3243" s="1"/>
      <c r="B3243" s="1"/>
    </row>
    <row r="3244" spans="1:2">
      <c r="A3244" s="1"/>
      <c r="B3244" s="1"/>
    </row>
    <row r="3245" spans="1:2">
      <c r="A3245" s="1"/>
      <c r="B3245" s="1"/>
    </row>
    <row r="3246" spans="1:2">
      <c r="A3246" s="1"/>
      <c r="B3246" s="1"/>
    </row>
    <row r="3247" spans="1:2">
      <c r="A3247" s="1"/>
      <c r="B3247" s="1"/>
    </row>
    <row r="3248" spans="1:2">
      <c r="A3248" s="1"/>
      <c r="B3248" s="1"/>
    </row>
    <row r="3249" spans="1:2">
      <c r="A3249" s="1"/>
      <c r="B3249" s="1"/>
    </row>
    <row r="3250" spans="1:2">
      <c r="A3250" s="1"/>
      <c r="B3250" s="1"/>
    </row>
    <row r="3251" spans="1:2">
      <c r="A3251" s="1"/>
      <c r="B3251" s="1"/>
    </row>
    <row r="3252" spans="1:2">
      <c r="A3252" s="1"/>
      <c r="B3252" s="1"/>
    </row>
    <row r="3253" spans="1:2">
      <c r="A3253" s="1"/>
      <c r="B3253" s="1"/>
    </row>
    <row r="3254" spans="1:2">
      <c r="A3254" s="1"/>
      <c r="B3254" s="1"/>
    </row>
    <row r="3255" spans="1:2">
      <c r="A3255" s="1"/>
      <c r="B3255" s="1"/>
    </row>
    <row r="3256" spans="1:2">
      <c r="A3256" s="1"/>
      <c r="B3256" s="1"/>
    </row>
    <row r="3257" spans="1:2">
      <c r="A3257" s="1"/>
      <c r="B3257" s="1"/>
    </row>
    <row r="3258" spans="1:2">
      <c r="A3258" s="1"/>
      <c r="B3258" s="1"/>
    </row>
    <row r="3259" spans="1:2">
      <c r="A3259" s="1"/>
      <c r="B3259" s="1"/>
    </row>
    <row r="3260" spans="1:2">
      <c r="A3260" s="1"/>
      <c r="B3260" s="1"/>
    </row>
    <row r="3261" spans="1:2">
      <c r="A3261" s="1"/>
      <c r="B3261" s="1"/>
    </row>
    <row r="3262" spans="1:2">
      <c r="A3262" s="1"/>
      <c r="B3262" s="1"/>
    </row>
    <row r="3263" spans="1:2">
      <c r="A3263" s="1"/>
      <c r="B3263" s="1"/>
    </row>
    <row r="3264" spans="1:2">
      <c r="A3264" s="1"/>
      <c r="B3264" s="1"/>
    </row>
    <row r="3265" spans="1:2">
      <c r="A3265" s="1"/>
      <c r="B3265" s="1"/>
    </row>
    <row r="3266" spans="1:2">
      <c r="A3266" s="1"/>
      <c r="B3266" s="1"/>
    </row>
    <row r="3267" spans="1:2">
      <c r="A3267" s="1"/>
      <c r="B3267" s="1"/>
    </row>
    <row r="3268" spans="1:2">
      <c r="A3268" s="1"/>
      <c r="B3268" s="1"/>
    </row>
    <row r="3269" spans="1:2">
      <c r="A3269" s="1"/>
      <c r="B3269" s="1"/>
    </row>
    <row r="3270" spans="1:2">
      <c r="A3270" s="1"/>
      <c r="B3270" s="1"/>
    </row>
    <row r="3271" spans="1:2">
      <c r="A3271" s="1"/>
      <c r="B3271" s="1"/>
    </row>
    <row r="3272" spans="1:2">
      <c r="A3272" s="1"/>
      <c r="B3272" s="1"/>
    </row>
    <row r="3273" spans="1:2">
      <c r="A3273" s="1"/>
      <c r="B3273" s="1"/>
    </row>
    <row r="3274" spans="1:2">
      <c r="A3274" s="1"/>
      <c r="B3274" s="1"/>
    </row>
    <row r="3275" spans="1:2">
      <c r="A3275" s="1"/>
      <c r="B3275" s="1"/>
    </row>
    <row r="3276" spans="1:2">
      <c r="A3276" s="1"/>
      <c r="B3276" s="1"/>
    </row>
    <row r="3277" spans="1:2">
      <c r="A3277" s="1"/>
      <c r="B3277" s="1"/>
    </row>
    <row r="3278" spans="1:2">
      <c r="A3278" s="1"/>
      <c r="B3278" s="1"/>
    </row>
    <row r="3279" spans="1:2">
      <c r="A3279" s="1"/>
      <c r="B3279" s="1"/>
    </row>
    <row r="3280" spans="1:2">
      <c r="A3280" s="1"/>
      <c r="B3280" s="1"/>
    </row>
    <row r="3281" spans="1:2">
      <c r="A3281" s="1"/>
      <c r="B3281" s="1"/>
    </row>
    <row r="3282" spans="1:2">
      <c r="A3282" s="1"/>
      <c r="B3282" s="1"/>
    </row>
    <row r="3283" spans="1:2">
      <c r="A3283" s="1"/>
      <c r="B3283" s="1"/>
    </row>
    <row r="3284" spans="1:2">
      <c r="A3284" s="1"/>
      <c r="B3284" s="1"/>
    </row>
    <row r="3285" spans="1:2">
      <c r="A3285" s="1"/>
      <c r="B3285" s="1"/>
    </row>
    <row r="3286" spans="1:2">
      <c r="A3286" s="1"/>
      <c r="B3286" s="1"/>
    </row>
    <row r="3287" spans="1:2">
      <c r="A3287" s="1"/>
      <c r="B3287" s="1"/>
    </row>
    <row r="3288" spans="1:2">
      <c r="A3288" s="1"/>
      <c r="B3288" s="1"/>
    </row>
    <row r="3289" spans="1:2">
      <c r="A3289" s="1"/>
      <c r="B3289" s="1"/>
    </row>
    <row r="3290" spans="1:2">
      <c r="A3290" s="1"/>
      <c r="B3290" s="1"/>
    </row>
    <row r="3291" spans="1:2">
      <c r="A3291" s="1"/>
      <c r="B3291" s="1"/>
    </row>
    <row r="3292" spans="1:2">
      <c r="A3292" s="1"/>
      <c r="B3292" s="1"/>
    </row>
    <row r="3293" spans="1:2">
      <c r="A3293" s="1"/>
      <c r="B3293" s="1"/>
    </row>
    <row r="3294" spans="1:2">
      <c r="A3294" s="1"/>
      <c r="B3294" s="1"/>
    </row>
    <row r="3295" spans="1:2">
      <c r="A3295" s="1"/>
      <c r="B3295" s="1"/>
    </row>
    <row r="3296" spans="1:2">
      <c r="A3296" s="1"/>
      <c r="B3296" s="1"/>
    </row>
    <row r="3297" spans="1:2">
      <c r="A3297" s="1"/>
      <c r="B3297" s="1"/>
    </row>
    <row r="3298" spans="1:2">
      <c r="A3298" s="1"/>
      <c r="B3298" s="1"/>
    </row>
    <row r="3299" spans="1:2">
      <c r="A3299" s="1"/>
      <c r="B3299" s="1"/>
    </row>
    <row r="3300" spans="1:2">
      <c r="A3300" s="1"/>
      <c r="B3300" s="1"/>
    </row>
    <row r="3301" spans="1:2">
      <c r="A3301" s="1"/>
      <c r="B3301" s="1"/>
    </row>
    <row r="3302" spans="1:2">
      <c r="A3302" s="1"/>
      <c r="B3302" s="1"/>
    </row>
    <row r="3303" spans="1:2">
      <c r="A3303" s="1"/>
      <c r="B3303" s="1"/>
    </row>
    <row r="3304" spans="1:2">
      <c r="A3304" s="1"/>
      <c r="B3304" s="1"/>
    </row>
    <row r="3305" spans="1:2">
      <c r="A3305" s="1"/>
      <c r="B3305" s="1"/>
    </row>
    <row r="3306" spans="1:2">
      <c r="A3306" s="1"/>
      <c r="B3306" s="1"/>
    </row>
    <row r="3307" spans="1:2">
      <c r="A3307" s="1"/>
      <c r="B3307" s="1"/>
    </row>
    <row r="3308" spans="1:2">
      <c r="A3308" s="1"/>
      <c r="B3308" s="1"/>
    </row>
    <row r="3309" spans="1:2">
      <c r="A3309" s="1"/>
      <c r="B3309" s="1"/>
    </row>
    <row r="3310" spans="1:2">
      <c r="A3310" s="1"/>
      <c r="B3310" s="1"/>
    </row>
    <row r="3311" spans="1:2">
      <c r="A3311" s="1"/>
      <c r="B3311" s="1"/>
    </row>
    <row r="3312" spans="1:2">
      <c r="A3312" s="1"/>
      <c r="B3312" s="1"/>
    </row>
    <row r="3313" spans="1:2">
      <c r="A3313" s="1"/>
      <c r="B3313" s="1"/>
    </row>
    <row r="3314" spans="1:2">
      <c r="A3314" s="1"/>
      <c r="B3314" s="1"/>
    </row>
    <row r="3315" spans="1:2">
      <c r="A3315" s="1"/>
      <c r="B3315" s="1"/>
    </row>
    <row r="3316" spans="1:2">
      <c r="A3316" s="1"/>
      <c r="B3316" s="1"/>
    </row>
    <row r="3317" spans="1:2">
      <c r="A3317" s="1"/>
      <c r="B3317" s="1"/>
    </row>
    <row r="3318" spans="1:2">
      <c r="A3318" s="1"/>
      <c r="B3318" s="1"/>
    </row>
    <row r="3319" spans="1:2">
      <c r="A3319" s="1"/>
      <c r="B3319" s="1"/>
    </row>
    <row r="3320" spans="1:2">
      <c r="A3320" s="1"/>
      <c r="B3320" s="1"/>
    </row>
    <row r="3321" spans="1:2">
      <c r="A3321" s="1"/>
      <c r="B3321" s="1"/>
    </row>
    <row r="3322" spans="1:2">
      <c r="A3322" s="1"/>
      <c r="B3322" s="1"/>
    </row>
    <row r="3323" spans="1:2">
      <c r="A3323" s="1"/>
      <c r="B3323" s="1"/>
    </row>
    <row r="3324" spans="1:2">
      <c r="A3324" s="1"/>
      <c r="B3324" s="1"/>
    </row>
    <row r="3325" spans="1:2">
      <c r="A3325" s="1"/>
      <c r="B3325" s="1"/>
    </row>
    <row r="3326" spans="1:2">
      <c r="A3326" s="1"/>
      <c r="B3326" s="1"/>
    </row>
    <row r="3327" spans="1:2">
      <c r="A3327" s="1"/>
      <c r="B3327" s="1"/>
    </row>
    <row r="3328" spans="1:2">
      <c r="A3328" s="1"/>
      <c r="B3328" s="1"/>
    </row>
    <row r="3329" spans="1:2">
      <c r="A3329" s="1"/>
      <c r="B3329" s="1"/>
    </row>
    <row r="3330" spans="1:2">
      <c r="A3330" s="1"/>
      <c r="B3330" s="1"/>
    </row>
    <row r="3331" spans="1:2">
      <c r="A3331" s="1"/>
      <c r="B3331" s="1"/>
    </row>
    <row r="3332" spans="1:2">
      <c r="A3332" s="1"/>
      <c r="B3332" s="1"/>
    </row>
    <row r="3333" spans="1:2">
      <c r="A3333" s="1"/>
      <c r="B3333" s="1"/>
    </row>
    <row r="3334" spans="1:2">
      <c r="A3334" s="1"/>
      <c r="B3334" s="1"/>
    </row>
    <row r="3335" spans="1:2">
      <c r="A3335" s="1"/>
      <c r="B3335" s="1"/>
    </row>
    <row r="3336" spans="1:2">
      <c r="A3336" s="1"/>
      <c r="B3336" s="1"/>
    </row>
    <row r="3337" spans="1:2">
      <c r="A3337" s="1"/>
      <c r="B3337" s="1"/>
    </row>
    <row r="3338" spans="1:2">
      <c r="A3338" s="1"/>
      <c r="B3338" s="1"/>
    </row>
    <row r="3339" spans="1:2">
      <c r="A3339" s="1"/>
      <c r="B3339" s="1"/>
    </row>
    <row r="3340" spans="1:2">
      <c r="A3340" s="1"/>
      <c r="B3340" s="1"/>
    </row>
    <row r="3341" spans="1:2">
      <c r="A3341" s="1"/>
      <c r="B3341" s="1"/>
    </row>
    <row r="3342" spans="1:2">
      <c r="A3342" s="1"/>
      <c r="B3342" s="1"/>
    </row>
    <row r="3343" spans="1:2">
      <c r="A3343" s="1"/>
      <c r="B3343" s="1"/>
    </row>
    <row r="3344" spans="1:2">
      <c r="A3344" s="1"/>
      <c r="B3344" s="1"/>
    </row>
    <row r="3345" spans="1:2">
      <c r="A3345" s="1"/>
      <c r="B3345" s="1"/>
    </row>
    <row r="3346" spans="1:2">
      <c r="A3346" s="1"/>
      <c r="B3346" s="1"/>
    </row>
    <row r="3347" spans="1:2">
      <c r="A3347" s="1"/>
      <c r="B3347" s="1"/>
    </row>
    <row r="3348" spans="1:2">
      <c r="A3348" s="1"/>
      <c r="B3348" s="1"/>
    </row>
    <row r="3349" spans="1:2">
      <c r="A3349" s="1"/>
      <c r="B3349" s="1"/>
    </row>
    <row r="3350" spans="1:2">
      <c r="A3350" s="1"/>
      <c r="B3350" s="1"/>
    </row>
    <row r="3351" spans="1:2">
      <c r="A3351" s="1"/>
      <c r="B3351" s="1"/>
    </row>
    <row r="3352" spans="1:2">
      <c r="A3352" s="1"/>
      <c r="B3352" s="1"/>
    </row>
    <row r="3353" spans="1:2">
      <c r="A3353" s="1"/>
      <c r="B3353" s="1"/>
    </row>
    <row r="3354" spans="1:2">
      <c r="A3354" s="1"/>
      <c r="B3354" s="1"/>
    </row>
    <row r="3355" spans="1:2">
      <c r="A3355" s="1"/>
      <c r="B3355" s="1"/>
    </row>
    <row r="3356" spans="1:2">
      <c r="A3356" s="1"/>
      <c r="B3356" s="1"/>
    </row>
    <row r="3357" spans="1:2">
      <c r="A3357" s="1"/>
      <c r="B3357" s="1"/>
    </row>
    <row r="3358" spans="1:2">
      <c r="A3358" s="1"/>
      <c r="B3358" s="1"/>
    </row>
    <row r="3359" spans="1:2">
      <c r="A3359" s="1"/>
      <c r="B3359" s="1"/>
    </row>
    <row r="3360" spans="1:2">
      <c r="A3360" s="1"/>
      <c r="B3360" s="1"/>
    </row>
    <row r="3361" spans="1:2">
      <c r="A3361" s="1"/>
      <c r="B3361" s="1"/>
    </row>
    <row r="3362" spans="1:2">
      <c r="A3362" s="1"/>
      <c r="B3362" s="1"/>
    </row>
    <row r="3363" spans="1:2">
      <c r="A3363" s="1"/>
      <c r="B3363" s="1"/>
    </row>
    <row r="3364" spans="1:2">
      <c r="A3364" s="1"/>
      <c r="B3364" s="1"/>
    </row>
    <row r="3365" spans="1:2">
      <c r="A3365" s="1"/>
      <c r="B3365" s="1"/>
    </row>
    <row r="3366" spans="1:2">
      <c r="A3366" s="1"/>
      <c r="B3366" s="1"/>
    </row>
    <row r="3367" spans="1:2">
      <c r="A3367" s="1"/>
      <c r="B3367" s="1"/>
    </row>
    <row r="3368" spans="1:2">
      <c r="A3368" s="1"/>
      <c r="B3368" s="1"/>
    </row>
    <row r="3369" spans="1:2">
      <c r="A3369" s="1"/>
      <c r="B3369" s="1"/>
    </row>
    <row r="3370" spans="1:2">
      <c r="A3370" s="1"/>
      <c r="B3370" s="1"/>
    </row>
    <row r="3371" spans="1:2">
      <c r="A3371" s="1"/>
      <c r="B3371" s="1"/>
    </row>
    <row r="3372" spans="1:2">
      <c r="A3372" s="1"/>
      <c r="B3372" s="1"/>
    </row>
    <row r="3373" spans="1:2">
      <c r="A3373" s="1"/>
      <c r="B3373" s="1"/>
    </row>
    <row r="3374" spans="1:2">
      <c r="A3374" s="1"/>
      <c r="B3374" s="1"/>
    </row>
    <row r="3375" spans="1:2">
      <c r="A3375" s="1"/>
      <c r="B3375" s="1"/>
    </row>
    <row r="3376" spans="1:2">
      <c r="A3376" s="1"/>
      <c r="B3376" s="1"/>
    </row>
    <row r="3377" spans="1:2">
      <c r="A3377" s="1"/>
      <c r="B3377" s="1"/>
    </row>
    <row r="3378" spans="1:2">
      <c r="A3378" s="1"/>
      <c r="B3378" s="1"/>
    </row>
    <row r="3379" spans="1:2">
      <c r="A3379" s="1"/>
      <c r="B3379" s="1"/>
    </row>
    <row r="3380" spans="1:2">
      <c r="A3380" s="1"/>
      <c r="B3380" s="1"/>
    </row>
    <row r="3381" spans="1:2">
      <c r="A3381" s="1"/>
      <c r="B3381" s="1"/>
    </row>
    <row r="3382" spans="1:2">
      <c r="A3382" s="1"/>
      <c r="B3382" s="1"/>
    </row>
    <row r="3383" spans="1:2">
      <c r="A3383" s="1"/>
      <c r="B3383" s="1"/>
    </row>
    <row r="3384" spans="1:2">
      <c r="A3384" s="1"/>
      <c r="B3384" s="1"/>
    </row>
    <row r="3385" spans="1:2">
      <c r="A3385" s="1"/>
      <c r="B3385" s="1"/>
    </row>
    <row r="3386" spans="1:2">
      <c r="A3386" s="1"/>
      <c r="B3386" s="1"/>
    </row>
    <row r="3387" spans="1:2">
      <c r="A3387" s="1"/>
      <c r="B3387" s="1"/>
    </row>
    <row r="3388" spans="1:2">
      <c r="A3388" s="1"/>
      <c r="B3388" s="1"/>
    </row>
    <row r="3389" spans="1:2">
      <c r="A3389" s="1"/>
      <c r="B3389" s="1"/>
    </row>
    <row r="3390" spans="1:2">
      <c r="A3390" s="1"/>
      <c r="B3390" s="1"/>
    </row>
    <row r="3391" spans="1:2">
      <c r="A3391" s="1"/>
      <c r="B3391" s="1"/>
    </row>
    <row r="3392" spans="1:2">
      <c r="A3392" s="1"/>
      <c r="B3392" s="1"/>
    </row>
    <row r="3393" spans="1:2">
      <c r="A3393" s="1"/>
      <c r="B3393" s="1"/>
    </row>
    <row r="3394" spans="1:2">
      <c r="A3394" s="1"/>
      <c r="B3394" s="1"/>
    </row>
    <row r="3395" spans="1:2">
      <c r="A3395" s="1"/>
      <c r="B3395" s="1"/>
    </row>
    <row r="3396" spans="1:2">
      <c r="A3396" s="1"/>
      <c r="B3396" s="1"/>
    </row>
    <row r="3397" spans="1:2">
      <c r="A3397" s="1"/>
      <c r="B3397" s="1"/>
    </row>
    <row r="3398" spans="1:2">
      <c r="A3398" s="1"/>
      <c r="B3398" s="1"/>
    </row>
    <row r="3399" spans="1:2">
      <c r="A3399" s="1"/>
      <c r="B3399" s="1"/>
    </row>
    <row r="3400" spans="1:2">
      <c r="A3400" s="1"/>
      <c r="B3400" s="1"/>
    </row>
    <row r="3401" spans="1:2">
      <c r="A3401" s="1"/>
      <c r="B3401" s="1"/>
    </row>
    <row r="3402" spans="1:2">
      <c r="A3402" s="1"/>
      <c r="B3402" s="1"/>
    </row>
    <row r="3403" spans="1:2">
      <c r="A3403" s="1"/>
      <c r="B3403" s="1"/>
    </row>
    <row r="3404" spans="1:2">
      <c r="A3404" s="1"/>
      <c r="B3404" s="1"/>
    </row>
    <row r="3405" spans="1:2">
      <c r="A3405" s="1"/>
      <c r="B3405" s="1"/>
    </row>
    <row r="3406" spans="1:2">
      <c r="A3406" s="1"/>
      <c r="B3406" s="1"/>
    </row>
    <row r="3407" spans="1:2">
      <c r="A3407" s="1"/>
      <c r="B3407" s="1"/>
    </row>
    <row r="3408" spans="1:2">
      <c r="A3408" s="1"/>
      <c r="B3408" s="1"/>
    </row>
    <row r="3409" spans="1:2">
      <c r="A3409" s="1"/>
      <c r="B3409" s="1"/>
    </row>
    <row r="3410" spans="1:2">
      <c r="A3410" s="1"/>
      <c r="B3410" s="1"/>
    </row>
    <row r="3411" spans="1:2">
      <c r="A3411" s="1"/>
      <c r="B3411" s="1"/>
    </row>
    <row r="3412" spans="1:2">
      <c r="A3412" s="1"/>
      <c r="B3412" s="1"/>
    </row>
    <row r="3413" spans="1:2">
      <c r="A3413" s="1"/>
      <c r="B3413" s="1"/>
    </row>
    <row r="3414" spans="1:2">
      <c r="A3414" s="1"/>
      <c r="B3414" s="1"/>
    </row>
    <row r="3415" spans="1:2">
      <c r="A3415" s="1"/>
      <c r="B3415" s="1"/>
    </row>
    <row r="3416" spans="1:2">
      <c r="A3416" s="1"/>
      <c r="B3416" s="1"/>
    </row>
    <row r="3417" spans="1:2">
      <c r="A3417" s="1"/>
      <c r="B3417" s="1"/>
    </row>
    <row r="3418" spans="1:2">
      <c r="A3418" s="1"/>
      <c r="B3418" s="1"/>
    </row>
    <row r="3419" spans="1:2">
      <c r="A3419" s="1"/>
      <c r="B3419" s="1"/>
    </row>
    <row r="3420" spans="1:2">
      <c r="A3420" s="1"/>
      <c r="B3420" s="1"/>
    </row>
    <row r="3421" spans="1:2">
      <c r="A3421" s="1"/>
      <c r="B3421" s="1"/>
    </row>
    <row r="3422" spans="1:2">
      <c r="A3422" s="1"/>
      <c r="B3422" s="1"/>
    </row>
    <row r="3423" spans="1:2">
      <c r="A3423" s="1"/>
      <c r="B3423" s="1"/>
    </row>
    <row r="3424" spans="1:2">
      <c r="A3424" s="1"/>
      <c r="B3424" s="1"/>
    </row>
    <row r="3425" spans="1:2">
      <c r="A3425" s="1"/>
      <c r="B3425" s="1"/>
    </row>
    <row r="3426" spans="1:2">
      <c r="A3426" s="1"/>
      <c r="B3426" s="1"/>
    </row>
    <row r="3427" spans="1:2">
      <c r="A3427" s="1"/>
      <c r="B3427" s="1"/>
    </row>
    <row r="3428" spans="1:2">
      <c r="A3428" s="1"/>
      <c r="B3428" s="1"/>
    </row>
    <row r="3429" spans="1:2">
      <c r="A3429" s="1"/>
      <c r="B3429" s="1"/>
    </row>
    <row r="3430" spans="1:2">
      <c r="A3430" s="1"/>
      <c r="B3430" s="1"/>
    </row>
    <row r="3431" spans="1:2">
      <c r="A3431" s="1"/>
      <c r="B3431" s="1"/>
    </row>
    <row r="3432" spans="1:2">
      <c r="A3432" s="1"/>
      <c r="B3432" s="1"/>
    </row>
    <row r="3433" spans="1:2">
      <c r="A3433" s="1"/>
      <c r="B3433" s="1"/>
    </row>
    <row r="3434" spans="1:2">
      <c r="A3434" s="1"/>
      <c r="B3434" s="1"/>
    </row>
    <row r="3435" spans="1:2">
      <c r="A3435" s="1"/>
      <c r="B3435" s="1"/>
    </row>
    <row r="3436" spans="1:2">
      <c r="A3436" s="1"/>
      <c r="B3436" s="1"/>
    </row>
    <row r="3437" spans="1:2">
      <c r="A3437" s="1"/>
      <c r="B3437" s="1"/>
    </row>
    <row r="3438" spans="1:2">
      <c r="A3438" s="1"/>
      <c r="B3438" s="1"/>
    </row>
    <row r="3439" spans="1:2">
      <c r="A3439" s="1"/>
      <c r="B3439" s="1"/>
    </row>
    <row r="3440" spans="1:2">
      <c r="A3440" s="1"/>
      <c r="B3440" s="1"/>
    </row>
    <row r="3441" spans="1:2">
      <c r="A3441" s="1"/>
      <c r="B3441" s="1"/>
    </row>
    <row r="3442" spans="1:2">
      <c r="A3442" s="1"/>
      <c r="B3442" s="1"/>
    </row>
    <row r="3443" spans="1:2">
      <c r="A3443" s="1"/>
      <c r="B3443" s="1"/>
    </row>
    <row r="3444" spans="1:2">
      <c r="A3444" s="1"/>
      <c r="B3444" s="1"/>
    </row>
    <row r="3445" spans="1:2">
      <c r="A3445" s="1"/>
      <c r="B3445" s="1"/>
    </row>
    <row r="3446" spans="1:2">
      <c r="A3446" s="1"/>
      <c r="B3446" s="1"/>
    </row>
    <row r="3447" spans="1:2">
      <c r="A3447" s="1"/>
      <c r="B3447" s="1"/>
    </row>
    <row r="3448" spans="1:2">
      <c r="A3448" s="1"/>
      <c r="B3448" s="1"/>
    </row>
    <row r="3449" spans="1:2">
      <c r="A3449" s="1"/>
      <c r="B3449" s="1"/>
    </row>
    <row r="3450" spans="1:2">
      <c r="A3450" s="1"/>
      <c r="B3450" s="1"/>
    </row>
    <row r="3451" spans="1:2">
      <c r="A3451" s="1"/>
      <c r="B3451" s="1"/>
    </row>
    <row r="3452" spans="1:2">
      <c r="A3452" s="1"/>
      <c r="B3452" s="1"/>
    </row>
    <row r="3453" spans="1:2">
      <c r="A3453" s="1"/>
      <c r="B3453" s="1"/>
    </row>
    <row r="3454" spans="1:2">
      <c r="A3454" s="1"/>
      <c r="B3454" s="1"/>
    </row>
    <row r="3455" spans="1:2">
      <c r="A3455" s="1"/>
      <c r="B3455" s="1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27"/>
  <sheetViews>
    <sheetView workbookViewId="0">
      <selection activeCell="L98" sqref="L98"/>
    </sheetView>
  </sheetViews>
  <sheetFormatPr defaultColWidth="9" defaultRowHeight="14.1"/>
  <cols>
    <col min="1" max="1" width="76.9166666666667" customWidth="1"/>
    <col min="2" max="2" width="15.75" customWidth="1"/>
    <col min="15" max="15" width="55.9166666666667" customWidth="1"/>
    <col min="16" max="16" width="15.75" customWidth="1"/>
  </cols>
  <sheetData>
    <row r="1" spans="1:2">
      <c r="A1" s="1" t="s">
        <v>14</v>
      </c>
      <c r="B1" s="1" t="s">
        <v>17</v>
      </c>
    </row>
    <row r="2" hidden="1" spans="1:2">
      <c r="A2" s="1" t="s">
        <v>75</v>
      </c>
      <c r="B2" s="1">
        <v>80</v>
      </c>
    </row>
    <row r="3" hidden="1" spans="1:2">
      <c r="A3" s="1" t="s">
        <v>75</v>
      </c>
      <c r="B3" s="1">
        <v>93</v>
      </c>
    </row>
    <row r="4" hidden="1" spans="1:2">
      <c r="A4" s="1" t="s">
        <v>75</v>
      </c>
      <c r="B4" s="1">
        <v>95</v>
      </c>
    </row>
    <row r="5" hidden="1" spans="1:2">
      <c r="A5" s="1" t="s">
        <v>75</v>
      </c>
      <c r="B5" s="1">
        <v>100</v>
      </c>
    </row>
    <row r="6" hidden="1" spans="1:2">
      <c r="A6" s="1" t="s">
        <v>75</v>
      </c>
      <c r="B6" s="1">
        <v>100</v>
      </c>
    </row>
    <row r="7" hidden="1" spans="1:2">
      <c r="A7" s="1" t="s">
        <v>75</v>
      </c>
      <c r="B7" s="1">
        <v>122</v>
      </c>
    </row>
    <row r="8" hidden="1" spans="1:2">
      <c r="A8" s="1" t="s">
        <v>75</v>
      </c>
      <c r="B8" s="1">
        <v>102</v>
      </c>
    </row>
    <row r="9" hidden="1" spans="1:2">
      <c r="A9" s="1" t="s">
        <v>75</v>
      </c>
      <c r="B9" s="1">
        <v>117</v>
      </c>
    </row>
    <row r="10" hidden="1" spans="1:2">
      <c r="A10" s="1" t="s">
        <v>75</v>
      </c>
      <c r="B10" s="1">
        <v>100</v>
      </c>
    </row>
    <row r="11" hidden="1" spans="1:2">
      <c r="A11" s="1" t="s">
        <v>75</v>
      </c>
      <c r="B11" s="1">
        <v>108</v>
      </c>
    </row>
    <row r="12" hidden="1" spans="1:2">
      <c r="A12" s="1" t="s">
        <v>75</v>
      </c>
      <c r="B12" s="1">
        <v>105</v>
      </c>
    </row>
    <row r="13" hidden="1" spans="1:2">
      <c r="A13" s="1" t="s">
        <v>75</v>
      </c>
      <c r="B13" s="1">
        <v>101</v>
      </c>
    </row>
    <row r="14" hidden="1" spans="1:2">
      <c r="A14" s="1" t="s">
        <v>129</v>
      </c>
      <c r="B14" s="1">
        <v>104</v>
      </c>
    </row>
    <row r="15" spans="1:2">
      <c r="A15" s="1" t="s">
        <v>154</v>
      </c>
      <c r="B15" s="1">
        <v>136</v>
      </c>
    </row>
    <row r="16" hidden="1" spans="1:2">
      <c r="A16" s="1" t="s">
        <v>75</v>
      </c>
      <c r="B16" s="1">
        <v>112</v>
      </c>
    </row>
    <row r="17" hidden="1" spans="1:2">
      <c r="A17" s="1" t="s">
        <v>75</v>
      </c>
      <c r="B17" s="1">
        <v>113</v>
      </c>
    </row>
    <row r="18" hidden="1" spans="1:2">
      <c r="A18" s="1" t="s">
        <v>75</v>
      </c>
      <c r="B18" s="1">
        <v>114</v>
      </c>
    </row>
    <row r="19" hidden="1" spans="1:2">
      <c r="A19" s="1" t="s">
        <v>75</v>
      </c>
      <c r="B19" s="1">
        <v>110</v>
      </c>
    </row>
    <row r="20" hidden="1" spans="1:2">
      <c r="A20" s="1" t="s">
        <v>75</v>
      </c>
      <c r="B20" s="1">
        <v>122</v>
      </c>
    </row>
    <row r="21" hidden="1" spans="1:2">
      <c r="A21" s="1" t="s">
        <v>129</v>
      </c>
      <c r="B21" s="1">
        <v>167</v>
      </c>
    </row>
    <row r="22" hidden="1" spans="1:2">
      <c r="A22" s="1" t="s">
        <v>129</v>
      </c>
      <c r="B22" s="1">
        <v>111</v>
      </c>
    </row>
    <row r="23" hidden="1" spans="1:2">
      <c r="A23" s="1" t="s">
        <v>75</v>
      </c>
      <c r="B23" s="1">
        <v>113</v>
      </c>
    </row>
    <row r="24" hidden="1" spans="1:2">
      <c r="A24" s="1" t="s">
        <v>75</v>
      </c>
      <c r="B24" s="1">
        <v>114</v>
      </c>
    </row>
    <row r="25" hidden="1" spans="1:2">
      <c r="A25" s="1" t="s">
        <v>75</v>
      </c>
      <c r="B25" s="1">
        <v>90</v>
      </c>
    </row>
    <row r="26" hidden="1" spans="1:2">
      <c r="A26" s="1" t="s">
        <v>75</v>
      </c>
      <c r="B26" s="1">
        <v>110</v>
      </c>
    </row>
    <row r="27" hidden="1" spans="1:2">
      <c r="A27" s="1" t="s">
        <v>75</v>
      </c>
      <c r="B27" s="1">
        <v>124</v>
      </c>
    </row>
    <row r="28" hidden="1" spans="1:2">
      <c r="A28" s="1" t="s">
        <v>75</v>
      </c>
      <c r="B28" s="1">
        <v>260</v>
      </c>
    </row>
    <row r="29" hidden="1" spans="1:2">
      <c r="A29" s="1" t="s">
        <v>75</v>
      </c>
      <c r="B29" s="1">
        <v>120</v>
      </c>
    </row>
    <row r="30" hidden="1" spans="1:2">
      <c r="A30" s="1" t="s">
        <v>75</v>
      </c>
      <c r="B30" s="1">
        <v>165</v>
      </c>
    </row>
    <row r="31" hidden="1" spans="1:2">
      <c r="A31" s="1" t="s">
        <v>75</v>
      </c>
      <c r="B31" s="1">
        <v>85</v>
      </c>
    </row>
    <row r="32" hidden="1" spans="1:2">
      <c r="A32" s="1" t="s">
        <v>75</v>
      </c>
      <c r="B32" s="1">
        <v>96</v>
      </c>
    </row>
    <row r="33" hidden="1" spans="1:2">
      <c r="A33" s="1" t="s">
        <v>75</v>
      </c>
      <c r="B33" s="1">
        <v>92</v>
      </c>
    </row>
    <row r="34" hidden="1" spans="1:2">
      <c r="A34" s="1" t="s">
        <v>75</v>
      </c>
      <c r="B34" s="1">
        <v>89</v>
      </c>
    </row>
    <row r="35" spans="1:2">
      <c r="A35" s="1" t="s">
        <v>154</v>
      </c>
      <c r="B35" s="1">
        <v>110</v>
      </c>
    </row>
    <row r="36" hidden="1" spans="1:2">
      <c r="A36" s="1" t="s">
        <v>75</v>
      </c>
      <c r="B36" s="1">
        <v>101</v>
      </c>
    </row>
    <row r="37" spans="1:2">
      <c r="A37" s="1" t="s">
        <v>154</v>
      </c>
      <c r="B37" s="1">
        <v>113</v>
      </c>
    </row>
    <row r="38" hidden="1" spans="1:2">
      <c r="A38" s="1" t="s">
        <v>129</v>
      </c>
      <c r="B38" s="1">
        <v>112</v>
      </c>
    </row>
    <row r="39" hidden="1" spans="1:2">
      <c r="A39" s="1" t="s">
        <v>129</v>
      </c>
      <c r="B39" s="1">
        <v>102</v>
      </c>
    </row>
    <row r="40" hidden="1" spans="1:2">
      <c r="A40" s="1" t="s">
        <v>75</v>
      </c>
      <c r="B40" s="1">
        <v>110</v>
      </c>
    </row>
    <row r="41" hidden="1" spans="1:2">
      <c r="A41" s="1" t="s">
        <v>75</v>
      </c>
      <c r="B41" s="1">
        <v>120</v>
      </c>
    </row>
    <row r="42" hidden="1" spans="1:2">
      <c r="A42" s="1" t="s">
        <v>75</v>
      </c>
      <c r="B42" s="1">
        <v>121</v>
      </c>
    </row>
    <row r="43" spans="1:2">
      <c r="A43" s="1" t="s">
        <v>154</v>
      </c>
      <c r="B43" s="1">
        <v>102</v>
      </c>
    </row>
    <row r="44" hidden="1" spans="1:2">
      <c r="A44" s="1" t="s">
        <v>75</v>
      </c>
      <c r="B44" s="1">
        <v>128</v>
      </c>
    </row>
    <row r="45" spans="1:2">
      <c r="A45" s="1" t="s">
        <v>154</v>
      </c>
      <c r="B45" s="1">
        <v>100</v>
      </c>
    </row>
    <row r="46" hidden="1" spans="1:2">
      <c r="A46" s="1" t="s">
        <v>75</v>
      </c>
      <c r="B46" s="1">
        <v>108</v>
      </c>
    </row>
    <row r="47" hidden="1" spans="1:2">
      <c r="A47" s="1" t="s">
        <v>75</v>
      </c>
      <c r="B47" s="1">
        <v>109</v>
      </c>
    </row>
    <row r="48" spans="1:2">
      <c r="A48" s="1" t="s">
        <v>154</v>
      </c>
      <c r="B48" s="1">
        <v>109</v>
      </c>
    </row>
    <row r="49" spans="1:2">
      <c r="A49" s="1" t="s">
        <v>154</v>
      </c>
      <c r="B49" s="1">
        <v>115</v>
      </c>
    </row>
    <row r="50" hidden="1" spans="1:2">
      <c r="A50" s="1" t="s">
        <v>129</v>
      </c>
      <c r="B50" s="1">
        <v>115</v>
      </c>
    </row>
    <row r="51" spans="1:2">
      <c r="A51" s="1" t="s">
        <v>154</v>
      </c>
      <c r="B51" s="1">
        <v>166</v>
      </c>
    </row>
    <row r="52" hidden="1" spans="1:2">
      <c r="A52" s="1" t="s">
        <v>75</v>
      </c>
      <c r="B52" s="1">
        <v>109</v>
      </c>
    </row>
    <row r="53" hidden="1" spans="1:2">
      <c r="A53" s="1" t="s">
        <v>129</v>
      </c>
      <c r="B53" s="1">
        <v>121</v>
      </c>
    </row>
    <row r="54" hidden="1" spans="1:2">
      <c r="A54" s="1" t="s">
        <v>75</v>
      </c>
      <c r="B54" s="1">
        <v>156</v>
      </c>
    </row>
    <row r="55" hidden="1" spans="1:2">
      <c r="A55" s="1" t="s">
        <v>215</v>
      </c>
      <c r="B55" s="1">
        <v>343</v>
      </c>
    </row>
    <row r="56" hidden="1" spans="1:2">
      <c r="A56" s="1" t="s">
        <v>75</v>
      </c>
      <c r="B56" s="1">
        <v>143</v>
      </c>
    </row>
    <row r="57" hidden="1" spans="1:2">
      <c r="A57" s="1" t="s">
        <v>75</v>
      </c>
      <c r="B57" s="1">
        <v>115</v>
      </c>
    </row>
    <row r="58" hidden="1" spans="1:2">
      <c r="A58" s="1" t="s">
        <v>75</v>
      </c>
      <c r="B58" s="1">
        <v>90</v>
      </c>
    </row>
    <row r="59" hidden="1" spans="1:2">
      <c r="A59" s="1" t="s">
        <v>75</v>
      </c>
      <c r="B59" s="1">
        <v>167</v>
      </c>
    </row>
    <row r="60" spans="1:2">
      <c r="A60" s="1" t="s">
        <v>154</v>
      </c>
      <c r="B60" s="1">
        <v>180</v>
      </c>
    </row>
    <row r="61" hidden="1" spans="1:2">
      <c r="A61" s="1" t="s">
        <v>75</v>
      </c>
      <c r="B61" s="1">
        <v>145</v>
      </c>
    </row>
    <row r="62" hidden="1" spans="1:2">
      <c r="A62" s="1" t="s">
        <v>75</v>
      </c>
      <c r="B62" s="1">
        <v>115</v>
      </c>
    </row>
    <row r="63" hidden="1" spans="1:2">
      <c r="A63" s="1" t="s">
        <v>75</v>
      </c>
      <c r="B63" s="1">
        <v>120</v>
      </c>
    </row>
    <row r="64" hidden="1" spans="1:2">
      <c r="A64" s="1" t="s">
        <v>75</v>
      </c>
      <c r="B64" s="1">
        <v>236</v>
      </c>
    </row>
    <row r="65" hidden="1" spans="1:2">
      <c r="A65" s="1" t="s">
        <v>75</v>
      </c>
      <c r="B65" s="1">
        <v>270</v>
      </c>
    </row>
    <row r="66" hidden="1" spans="1:2">
      <c r="A66" s="1" t="s">
        <v>75</v>
      </c>
      <c r="B66" s="1">
        <v>176</v>
      </c>
    </row>
    <row r="67" spans="1:2">
      <c r="A67" s="1" t="s">
        <v>154</v>
      </c>
      <c r="B67" s="1">
        <v>123</v>
      </c>
    </row>
    <row r="68" hidden="1" spans="1:2">
      <c r="A68" s="1" t="s">
        <v>75</v>
      </c>
      <c r="B68" s="1">
        <v>180</v>
      </c>
    </row>
    <row r="69" hidden="1" spans="1:2">
      <c r="A69" s="1" t="s">
        <v>75</v>
      </c>
      <c r="B69" s="1">
        <v>280</v>
      </c>
    </row>
    <row r="70" hidden="1" spans="1:2">
      <c r="A70" s="1" t="s">
        <v>75</v>
      </c>
      <c r="B70" s="1">
        <v>300</v>
      </c>
    </row>
    <row r="76" spans="2:16">
      <c r="B76" t="s">
        <v>468</v>
      </c>
      <c r="C76" t="s">
        <v>469</v>
      </c>
      <c r="D76" t="s">
        <v>470</v>
      </c>
      <c r="E76" t="s">
        <v>471</v>
      </c>
      <c r="G76" t="s">
        <v>468</v>
      </c>
      <c r="H76" t="s">
        <v>469</v>
      </c>
      <c r="I76" t="s">
        <v>470</v>
      </c>
      <c r="O76" s="1" t="s">
        <v>14</v>
      </c>
      <c r="P76" s="1" t="s">
        <v>17</v>
      </c>
    </row>
    <row r="77" spans="2:16">
      <c r="B77">
        <f>AVERAGE(B14:B53)</f>
        <v>117.95</v>
      </c>
      <c r="C77">
        <f>AVERAGE(B2:B70)</f>
        <v>131.594202898551</v>
      </c>
      <c r="D77">
        <f>AVERAGE(B15:B67)</f>
        <v>131.943396226415</v>
      </c>
      <c r="E77">
        <v>343</v>
      </c>
      <c r="G77" s="1">
        <v>104</v>
      </c>
      <c r="H77" s="1">
        <v>80</v>
      </c>
      <c r="I77" s="1">
        <v>136</v>
      </c>
      <c r="O77" s="1" t="s">
        <v>75</v>
      </c>
      <c r="P77" s="1">
        <v>165</v>
      </c>
    </row>
    <row r="78" spans="2:16">
      <c r="B78">
        <f>_xlfn.STDEV.S(B14:B53)</f>
        <v>29.3606661700432</v>
      </c>
      <c r="C78">
        <f>_xlfn.STDEV.S(B2:B70)</f>
        <v>52.7720733968762</v>
      </c>
      <c r="D78">
        <f>_xlfn.STDEV.S(B15:B67)</f>
        <v>48.8346563157211</v>
      </c>
      <c r="G78" s="1">
        <v>167</v>
      </c>
      <c r="H78" s="1">
        <v>93</v>
      </c>
      <c r="I78" s="1">
        <v>110</v>
      </c>
      <c r="O78" s="1" t="s">
        <v>75</v>
      </c>
      <c r="P78" s="1">
        <v>155</v>
      </c>
    </row>
    <row r="79" spans="7:16">
      <c r="G79" s="1">
        <v>111</v>
      </c>
      <c r="H79" s="1">
        <v>95</v>
      </c>
      <c r="I79" s="1">
        <v>113</v>
      </c>
      <c r="O79" s="1" t="s">
        <v>75</v>
      </c>
      <c r="P79" s="1">
        <v>112</v>
      </c>
    </row>
    <row r="80" spans="7:16">
      <c r="G80" s="1">
        <v>112</v>
      </c>
      <c r="H80" s="1">
        <v>100</v>
      </c>
      <c r="I80" s="1">
        <v>102</v>
      </c>
      <c r="O80" s="1" t="s">
        <v>129</v>
      </c>
      <c r="P80" s="1">
        <v>190</v>
      </c>
    </row>
    <row r="81" spans="7:16">
      <c r="G81" s="1">
        <v>102</v>
      </c>
      <c r="H81" s="1">
        <v>100</v>
      </c>
      <c r="I81" s="1">
        <v>100</v>
      </c>
      <c r="O81" s="1" t="s">
        <v>129</v>
      </c>
      <c r="P81" s="1">
        <v>200</v>
      </c>
    </row>
    <row r="82" spans="7:16">
      <c r="G82" s="1">
        <v>115</v>
      </c>
      <c r="H82" s="1">
        <v>122</v>
      </c>
      <c r="I82" s="1">
        <v>109</v>
      </c>
      <c r="O82" s="1" t="s">
        <v>75</v>
      </c>
      <c r="P82" s="1">
        <v>156</v>
      </c>
    </row>
    <row r="83" spans="7:16">
      <c r="G83" s="1">
        <v>121</v>
      </c>
      <c r="H83" s="1">
        <v>102</v>
      </c>
      <c r="I83" s="1">
        <v>115</v>
      </c>
      <c r="O83" s="1" t="s">
        <v>75</v>
      </c>
      <c r="P83" s="1">
        <v>152</v>
      </c>
    </row>
    <row r="84" spans="8:16">
      <c r="H84" s="1">
        <v>117</v>
      </c>
      <c r="I84" s="1">
        <v>166</v>
      </c>
      <c r="O84" s="1" t="s">
        <v>129</v>
      </c>
      <c r="P84" s="1">
        <v>200</v>
      </c>
    </row>
    <row r="85" spans="8:16">
      <c r="H85" s="1">
        <v>100</v>
      </c>
      <c r="I85" s="1">
        <v>180</v>
      </c>
      <c r="O85" s="1" t="s">
        <v>75</v>
      </c>
      <c r="P85" s="1">
        <v>136</v>
      </c>
    </row>
    <row r="86" spans="8:16">
      <c r="H86" s="1">
        <v>108</v>
      </c>
      <c r="I86" s="1">
        <v>123</v>
      </c>
      <c r="O86" s="1" t="s">
        <v>75</v>
      </c>
      <c r="P86" s="1">
        <v>189</v>
      </c>
    </row>
    <row r="87" spans="8:16">
      <c r="H87" s="1">
        <v>105</v>
      </c>
      <c r="O87" s="1" t="s">
        <v>75</v>
      </c>
      <c r="P87" s="1">
        <v>160</v>
      </c>
    </row>
    <row r="88" spans="8:16">
      <c r="H88" s="1">
        <v>101</v>
      </c>
      <c r="O88" s="1" t="s">
        <v>75</v>
      </c>
      <c r="P88" s="1">
        <v>156</v>
      </c>
    </row>
    <row r="89" spans="8:16">
      <c r="H89" s="1">
        <v>112</v>
      </c>
      <c r="O89" s="1" t="s">
        <v>129</v>
      </c>
      <c r="P89" s="1">
        <v>135</v>
      </c>
    </row>
    <row r="90" spans="8:16">
      <c r="H90" s="1">
        <v>113</v>
      </c>
      <c r="O90" s="1" t="s">
        <v>75</v>
      </c>
      <c r="P90" s="1">
        <v>125</v>
      </c>
    </row>
    <row r="91" spans="8:16">
      <c r="H91" s="1">
        <v>114</v>
      </c>
      <c r="O91" s="1" t="s">
        <v>75</v>
      </c>
      <c r="P91" s="1">
        <v>167</v>
      </c>
    </row>
    <row r="92" spans="8:16">
      <c r="H92" s="1">
        <v>110</v>
      </c>
      <c r="O92" s="1" t="s">
        <v>75</v>
      </c>
      <c r="P92" s="1">
        <v>220</v>
      </c>
    </row>
    <row r="93" spans="8:16">
      <c r="H93" s="1">
        <v>122</v>
      </c>
      <c r="O93" s="1" t="s">
        <v>75</v>
      </c>
      <c r="P93" s="1">
        <v>135</v>
      </c>
    </row>
    <row r="94" spans="8:16">
      <c r="H94" s="1">
        <v>113</v>
      </c>
      <c r="O94" s="1" t="s">
        <v>75</v>
      </c>
      <c r="P94" s="1">
        <v>156</v>
      </c>
    </row>
    <row r="95" spans="8:16">
      <c r="H95" s="1">
        <v>114</v>
      </c>
      <c r="O95" s="1" t="s">
        <v>129</v>
      </c>
      <c r="P95" s="1">
        <v>118</v>
      </c>
    </row>
    <row r="96" spans="8:16">
      <c r="H96" s="1">
        <v>90</v>
      </c>
      <c r="O96" s="1" t="s">
        <v>129</v>
      </c>
      <c r="P96" s="1">
        <v>153</v>
      </c>
    </row>
    <row r="97" spans="8:16">
      <c r="H97" s="1">
        <v>110</v>
      </c>
      <c r="O97" s="1" t="s">
        <v>75</v>
      </c>
      <c r="P97" s="1">
        <v>233</v>
      </c>
    </row>
    <row r="98" spans="8:16">
      <c r="H98" s="1">
        <v>124</v>
      </c>
      <c r="O98" s="1" t="s">
        <v>75</v>
      </c>
      <c r="P98" s="1">
        <v>330</v>
      </c>
    </row>
    <row r="99" spans="8:8">
      <c r="H99" s="1">
        <v>260</v>
      </c>
    </row>
    <row r="100" spans="8:8">
      <c r="H100" s="1">
        <v>120</v>
      </c>
    </row>
    <row r="101" spans="8:16">
      <c r="H101" s="1">
        <v>165</v>
      </c>
      <c r="O101" s="1" t="s">
        <v>468</v>
      </c>
      <c r="P101" t="s">
        <v>469</v>
      </c>
    </row>
    <row r="102" spans="8:16">
      <c r="H102" s="1">
        <v>85</v>
      </c>
      <c r="O102" s="1">
        <v>190</v>
      </c>
      <c r="P102" s="1">
        <v>165</v>
      </c>
    </row>
    <row r="103" spans="8:16">
      <c r="H103" s="1">
        <v>96</v>
      </c>
      <c r="O103" s="1">
        <v>200</v>
      </c>
      <c r="P103" s="1">
        <v>155</v>
      </c>
    </row>
    <row r="104" spans="8:16">
      <c r="H104" s="1">
        <v>92</v>
      </c>
      <c r="O104" s="1">
        <v>200</v>
      </c>
      <c r="P104" s="1">
        <v>112</v>
      </c>
    </row>
    <row r="105" spans="8:16">
      <c r="H105" s="1">
        <v>89</v>
      </c>
      <c r="O105" s="1">
        <v>135</v>
      </c>
      <c r="P105" s="1">
        <v>156</v>
      </c>
    </row>
    <row r="106" spans="8:16">
      <c r="H106" s="1">
        <v>101</v>
      </c>
      <c r="O106" s="1">
        <v>118</v>
      </c>
      <c r="P106" s="1">
        <v>152</v>
      </c>
    </row>
    <row r="107" spans="8:16">
      <c r="H107" s="1">
        <v>110</v>
      </c>
      <c r="O107" s="1">
        <v>153</v>
      </c>
      <c r="P107" s="1">
        <v>136</v>
      </c>
    </row>
    <row r="108" spans="8:16">
      <c r="H108" s="1">
        <v>120</v>
      </c>
      <c r="P108" s="1">
        <v>189</v>
      </c>
    </row>
    <row r="109" spans="8:16">
      <c r="H109" s="1">
        <v>121</v>
      </c>
      <c r="P109" s="1">
        <v>160</v>
      </c>
    </row>
    <row r="110" spans="8:16">
      <c r="H110" s="1">
        <v>128</v>
      </c>
      <c r="P110" s="1">
        <v>156</v>
      </c>
    </row>
    <row r="111" spans="8:16">
      <c r="H111" s="1">
        <v>108</v>
      </c>
      <c r="P111" s="1">
        <v>125</v>
      </c>
    </row>
    <row r="112" spans="8:16">
      <c r="H112" s="1">
        <v>109</v>
      </c>
      <c r="P112" s="1">
        <v>167</v>
      </c>
    </row>
    <row r="113" spans="8:16">
      <c r="H113" s="1">
        <v>109</v>
      </c>
      <c r="P113" s="1">
        <v>220</v>
      </c>
    </row>
    <row r="114" spans="8:16">
      <c r="H114" s="1">
        <v>156</v>
      </c>
      <c r="P114" s="1">
        <v>135</v>
      </c>
    </row>
    <row r="115" spans="8:16">
      <c r="H115" s="1">
        <v>143</v>
      </c>
      <c r="P115" s="1">
        <v>156</v>
      </c>
    </row>
    <row r="116" spans="8:16">
      <c r="H116" s="1">
        <v>115</v>
      </c>
      <c r="P116" s="1">
        <v>233</v>
      </c>
    </row>
    <row r="117" spans="8:16">
      <c r="H117" s="1">
        <v>90</v>
      </c>
      <c r="P117" s="1">
        <v>330</v>
      </c>
    </row>
    <row r="118" spans="8:8">
      <c r="H118" s="1">
        <v>167</v>
      </c>
    </row>
    <row r="119" spans="8:8">
      <c r="H119" s="1">
        <v>145</v>
      </c>
    </row>
    <row r="120" spans="8:8">
      <c r="H120" s="1">
        <v>115</v>
      </c>
    </row>
    <row r="121" spans="8:8">
      <c r="H121" s="1">
        <v>120</v>
      </c>
    </row>
    <row r="122" spans="8:8">
      <c r="H122" s="1">
        <v>236</v>
      </c>
    </row>
    <row r="123" spans="8:8">
      <c r="H123" s="1">
        <v>270</v>
      </c>
    </row>
    <row r="124" spans="8:8">
      <c r="H124" s="1">
        <v>176</v>
      </c>
    </row>
    <row r="125" spans="8:8">
      <c r="H125" s="1">
        <v>180</v>
      </c>
    </row>
    <row r="126" spans="8:8">
      <c r="H126" s="1">
        <v>280</v>
      </c>
    </row>
    <row r="127" spans="8:8">
      <c r="H127" s="1">
        <v>300</v>
      </c>
    </row>
  </sheetData>
  <autoFilter xmlns:etc="http://www.wps.cn/officeDocument/2017/etCustomData" ref="A1:C70" etc:filterBottomFollowUsedRange="0">
    <filterColumn colId="0">
      <customFilters>
        <customFilter operator="equal" val="percutaneous lumbar discectomy+laminectomy+syndesmectomy+Annulus fibrosus suture"/>
      </customFilters>
    </filterColumn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孙，海涛</dc:creator>
  <cp:lastModifiedBy>嗳柯申</cp:lastModifiedBy>
  <dcterms:created xsi:type="dcterms:W3CDTF">2023-06-16T15:22:00Z</dcterms:created>
  <dcterms:modified xsi:type="dcterms:W3CDTF">2024-09-18T11:21:05Z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749CD74495FD4F488D857848A386FCE9_12</vt:lpwstr>
  </property>
  <property fmtid="{D5CDD505-2E9C-101B-9397-08002B2CF9AE}" pid="3" name="KSOProductBuildVer">
    <vt:lpwstr>2052-12.1.0.18276</vt:lpwstr>
  </property>
</Properties>
</file>