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5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xr:revisionPtr revIDLastSave="0" documentId="13_ncr:1_{6F6D4A9F-2F16-4C00-8395-61CE22C3938E}" xr6:coauthVersionLast="36" xr6:coauthVersionMax="36" xr10:uidLastSave="{00000000-0000-0000-0000-000000000000}"/>
  <bookViews>
    <workbookView xWindow="0" yWindow="0" windowWidth="19632" windowHeight="7608" activeTab="10" xr2:uid="{00000000-000D-0000-FFFF-FFFF00000000}"/>
  </bookViews>
  <sheets>
    <sheet name="Bulb fresh weight, dry weight" sheetId="1" r:id="rId1"/>
    <sheet name="Number of soil microorganisms" sheetId="19" r:id="rId2"/>
    <sheet name="Microbiological data" sheetId="14" r:id="rId3"/>
    <sheet name=" total phosphorus" sheetId="13" r:id="rId4"/>
    <sheet name="available phosphorus" sheetId="5" r:id="rId5"/>
    <sheet name="available nitrogen" sheetId="15" r:id="rId6"/>
    <sheet name="available potassium" sheetId="4" r:id="rId7"/>
    <sheet name="organic matter" sheetId="6" r:id="rId8"/>
    <sheet name="pH value" sheetId="3" r:id="rId9"/>
    <sheet name="Summary of soil physico-chemica" sheetId="16" r:id="rId10"/>
    <sheet name="Organic Phosphorus Forms" sheetId="12" r:id="rId11"/>
  </sheets>
  <definedNames>
    <definedName name="_xlnm._FilterDatabase" localSheetId="2" hidden="1">'Microbiological data'!$B$55:$B$62</definedName>
  </definedNames>
  <calcPr calcId="191029"/>
</workbook>
</file>

<file path=xl/calcChain.xml><?xml version="1.0" encoding="utf-8"?>
<calcChain xmlns="http://schemas.openxmlformats.org/spreadsheetml/2006/main">
  <c r="A60" i="16" l="1"/>
  <c r="A58" i="16"/>
  <c r="A51" i="16"/>
  <c r="A50" i="16"/>
  <c r="E17" i="16"/>
  <c r="F29" i="4"/>
  <c r="E29" i="4"/>
  <c r="F28" i="4"/>
  <c r="E28" i="4"/>
  <c r="F27" i="4"/>
  <c r="E27" i="4"/>
  <c r="F26" i="4"/>
  <c r="E26" i="4"/>
  <c r="F25" i="4"/>
  <c r="E25" i="4"/>
  <c r="F24" i="4"/>
  <c r="E24" i="4"/>
  <c r="F23" i="4"/>
  <c r="E23" i="4"/>
  <c r="F22" i="4"/>
  <c r="E22" i="4"/>
  <c r="F21" i="4"/>
  <c r="E21" i="4"/>
  <c r="F20" i="4"/>
  <c r="E20" i="4"/>
  <c r="F19" i="4"/>
  <c r="E19" i="4"/>
  <c r="F18" i="4"/>
  <c r="E18" i="4"/>
  <c r="F17" i="4"/>
  <c r="E17" i="4"/>
  <c r="F16" i="4"/>
  <c r="E16" i="4"/>
  <c r="F15" i="4"/>
  <c r="E15" i="4"/>
  <c r="F14" i="4"/>
  <c r="E14" i="4"/>
  <c r="F13" i="4"/>
  <c r="E13" i="4"/>
  <c r="F12" i="4"/>
  <c r="E12" i="4"/>
  <c r="F11" i="4"/>
  <c r="E11" i="4"/>
  <c r="F10" i="4"/>
  <c r="E10" i="4"/>
  <c r="F9" i="4"/>
  <c r="E9" i="4"/>
  <c r="F8" i="4"/>
  <c r="E8" i="4"/>
  <c r="F7" i="4"/>
  <c r="E7" i="4"/>
  <c r="F6" i="4"/>
  <c r="E6" i="4"/>
  <c r="F5" i="4"/>
  <c r="E5" i="4"/>
  <c r="F4" i="4"/>
  <c r="E4" i="4"/>
  <c r="F3" i="4"/>
  <c r="E3" i="4"/>
  <c r="F2" i="4"/>
  <c r="E2" i="4"/>
  <c r="E25" i="15"/>
  <c r="E24" i="15"/>
  <c r="E23" i="15"/>
  <c r="E22" i="15"/>
  <c r="E21" i="15"/>
  <c r="E20" i="15"/>
  <c r="E19" i="15"/>
  <c r="E18" i="15"/>
  <c r="E17" i="15"/>
  <c r="E16" i="15"/>
  <c r="E15" i="15"/>
  <c r="E14" i="15"/>
  <c r="E13" i="15"/>
  <c r="E12" i="15"/>
  <c r="E11" i="15"/>
  <c r="E10" i="15"/>
  <c r="E9" i="15"/>
  <c r="E8" i="15"/>
  <c r="E7" i="15"/>
  <c r="E6" i="15"/>
  <c r="E5" i="15"/>
  <c r="E4" i="15"/>
  <c r="E3" i="15"/>
  <c r="E2" i="15"/>
  <c r="D29" i="13"/>
  <c r="F25" i="13"/>
  <c r="E25" i="13"/>
  <c r="F24" i="13"/>
  <c r="E24" i="13"/>
  <c r="F23" i="13"/>
  <c r="E23" i="13"/>
  <c r="F22" i="13"/>
  <c r="E22" i="13"/>
  <c r="F21" i="13"/>
  <c r="E21" i="13"/>
  <c r="F20" i="13"/>
  <c r="E20" i="13"/>
  <c r="F19" i="13"/>
  <c r="E19" i="13"/>
  <c r="F18" i="13"/>
  <c r="E18" i="13"/>
  <c r="F17" i="13"/>
  <c r="E17" i="13"/>
  <c r="F16" i="13"/>
  <c r="E16" i="13"/>
  <c r="F15" i="13"/>
  <c r="E15" i="13"/>
  <c r="F14" i="13"/>
  <c r="E14" i="13"/>
  <c r="F13" i="13"/>
  <c r="E13" i="13"/>
  <c r="F12" i="13"/>
  <c r="E12" i="13"/>
  <c r="F11" i="13"/>
  <c r="E11" i="13"/>
  <c r="F10" i="13"/>
  <c r="E10" i="13"/>
  <c r="F9" i="13"/>
  <c r="E9" i="13"/>
  <c r="F8" i="13"/>
  <c r="E8" i="13"/>
  <c r="F7" i="13"/>
  <c r="E7" i="13"/>
  <c r="F6" i="13"/>
  <c r="E6" i="13"/>
  <c r="F5" i="13"/>
  <c r="E5" i="13"/>
  <c r="F4" i="13"/>
  <c r="E4" i="13"/>
  <c r="F3" i="13"/>
  <c r="E3" i="13"/>
  <c r="F2" i="13"/>
  <c r="E2" i="13"/>
  <c r="F25" i="6"/>
  <c r="E25" i="6"/>
  <c r="F24" i="6"/>
  <c r="E24" i="6"/>
  <c r="F23" i="6"/>
  <c r="E23" i="6"/>
  <c r="F22" i="6"/>
  <c r="E22" i="6"/>
  <c r="F21" i="6"/>
  <c r="E21" i="6"/>
  <c r="F20" i="6"/>
  <c r="E20" i="6"/>
  <c r="F19" i="6"/>
  <c r="E19" i="6"/>
  <c r="F18" i="6"/>
  <c r="E18" i="6"/>
  <c r="F17" i="6"/>
  <c r="E17" i="6"/>
  <c r="F16" i="6"/>
  <c r="E16" i="6"/>
  <c r="F15" i="6"/>
  <c r="E15" i="6"/>
  <c r="F14" i="6"/>
  <c r="E14" i="6"/>
  <c r="F13" i="6"/>
  <c r="E13" i="6"/>
  <c r="F12" i="6"/>
  <c r="E12" i="6"/>
  <c r="F11" i="6"/>
  <c r="E11" i="6"/>
  <c r="F10" i="6"/>
  <c r="E10" i="6"/>
  <c r="F9" i="6"/>
  <c r="E9" i="6"/>
  <c r="F8" i="6"/>
  <c r="E8" i="6"/>
  <c r="F7" i="6"/>
  <c r="E7" i="6"/>
  <c r="F6" i="6"/>
  <c r="E6" i="6"/>
  <c r="F5" i="6"/>
  <c r="E5" i="6"/>
  <c r="F4" i="6"/>
  <c r="E4" i="6"/>
  <c r="F3" i="6"/>
  <c r="E3" i="6"/>
  <c r="F2" i="6"/>
  <c r="E2" i="6"/>
  <c r="E29" i="5"/>
  <c r="D29" i="5"/>
  <c r="F28" i="5"/>
  <c r="E28" i="5"/>
  <c r="F27" i="5"/>
  <c r="E27" i="5"/>
  <c r="F26" i="5"/>
  <c r="E26" i="5"/>
  <c r="F25" i="5"/>
  <c r="E25" i="5"/>
  <c r="F24" i="5"/>
  <c r="E24" i="5"/>
  <c r="F23" i="5"/>
  <c r="E23" i="5"/>
  <c r="F22" i="5"/>
  <c r="E22" i="5"/>
  <c r="F21" i="5"/>
  <c r="E21" i="5"/>
  <c r="F20" i="5"/>
  <c r="E20" i="5"/>
  <c r="F19" i="5"/>
  <c r="E19" i="5"/>
  <c r="F18" i="5"/>
  <c r="E18" i="5"/>
  <c r="F17" i="5"/>
  <c r="E17" i="5"/>
  <c r="F16" i="5"/>
  <c r="E16" i="5"/>
  <c r="F15" i="5"/>
  <c r="E15" i="5"/>
  <c r="F14" i="5"/>
  <c r="E14" i="5"/>
  <c r="F13" i="5"/>
  <c r="E13" i="5"/>
  <c r="F12" i="5"/>
  <c r="E12" i="5"/>
  <c r="F11" i="5"/>
  <c r="E11" i="5"/>
  <c r="F10" i="5"/>
  <c r="E10" i="5"/>
  <c r="F9" i="5"/>
  <c r="E9" i="5"/>
  <c r="F8" i="5"/>
  <c r="E8" i="5"/>
  <c r="F7" i="5"/>
  <c r="E7" i="5"/>
  <c r="F6" i="5"/>
  <c r="E6" i="5"/>
  <c r="F5" i="5"/>
  <c r="E5" i="5"/>
  <c r="F4" i="5"/>
  <c r="E4" i="5"/>
  <c r="F3" i="5"/>
  <c r="E3" i="5"/>
  <c r="F2" i="5"/>
  <c r="E2" i="5"/>
  <c r="O14" i="14"/>
  <c r="N14" i="14"/>
  <c r="M14" i="14"/>
</calcChain>
</file>

<file path=xl/sharedStrings.xml><?xml version="1.0" encoding="utf-8"?>
<sst xmlns="http://schemas.openxmlformats.org/spreadsheetml/2006/main" count="812" uniqueCount="238">
  <si>
    <t>Z1</t>
  </si>
  <si>
    <t>Z2</t>
  </si>
  <si>
    <t>Z3</t>
  </si>
  <si>
    <t>Z12</t>
  </si>
  <si>
    <t>Z13</t>
  </si>
  <si>
    <t>Z23</t>
  </si>
  <si>
    <t>Z123</t>
  </si>
  <si>
    <t>CK</t>
  </si>
  <si>
    <t>CK*</t>
  </si>
  <si>
    <t>CK0</t>
  </si>
  <si>
    <t>描述</t>
  </si>
  <si>
    <t>编号</t>
  </si>
  <si>
    <t xml:space="preserve">VAR00002 </t>
  </si>
  <si>
    <t>22.000±2.930bc</t>
  </si>
  <si>
    <t>5.233±0.419e</t>
  </si>
  <si>
    <t>13.167±3.468a</t>
  </si>
  <si>
    <t>14.500±0.866ab</t>
  </si>
  <si>
    <t>21.000±1.323bc</t>
  </si>
  <si>
    <t>2.450±0.200f</t>
  </si>
  <si>
    <t>10.500±2.362abc</t>
  </si>
  <si>
    <t>12.000±3.775abc</t>
  </si>
  <si>
    <t>个案数</t>
  </si>
  <si>
    <t>平均值</t>
  </si>
  <si>
    <t>标准 偏差</t>
  </si>
  <si>
    <t>标准 错误</t>
  </si>
  <si>
    <t>平均值的 95% 置信区间</t>
  </si>
  <si>
    <t>36.667±2.167a</t>
  </si>
  <si>
    <t>2.833±0.530f</t>
  </si>
  <si>
    <t>6.167±1.333cd</t>
  </si>
  <si>
    <t>8.667±0.764cd</t>
  </si>
  <si>
    <t>下限</t>
  </si>
  <si>
    <t>上限</t>
  </si>
  <si>
    <t>17.333±1.202c</t>
  </si>
  <si>
    <t>5.316±0.382e</t>
  </si>
  <si>
    <t>12.500±1.258ab</t>
  </si>
  <si>
    <t>16.667±3.215a</t>
  </si>
  <si>
    <t>15.833±1.333c</t>
  </si>
  <si>
    <t>11.917±0.580c</t>
  </si>
  <si>
    <t>7.167±0.601bcd</t>
  </si>
  <si>
    <t>8.667±1.442cd</t>
  </si>
  <si>
    <t>33.667±3.940a</t>
  </si>
  <si>
    <t>24.333±2.255a</t>
  </si>
  <si>
    <t>5.833±1.202cd</t>
  </si>
  <si>
    <t>9.833±3.512bc</t>
  </si>
  <si>
    <t>25.000±0.350b</t>
  </si>
  <si>
    <t>16.167±1.041b</t>
  </si>
  <si>
    <t>2.833±0.167d</t>
  </si>
  <si>
    <t>4.333±0.289d</t>
  </si>
  <si>
    <t>7.600±0.705d</t>
  </si>
  <si>
    <t>7.283±0.852d</t>
  </si>
  <si>
    <t>10.333±0.667abc</t>
  </si>
  <si>
    <t>16.000±4.770a</t>
  </si>
  <si>
    <t>总计</t>
  </si>
  <si>
    <t>bc</t>
  </si>
  <si>
    <t>a</t>
  </si>
  <si>
    <t>c</t>
  </si>
  <si>
    <t>b</t>
  </si>
  <si>
    <t>邓肯a</t>
  </si>
  <si>
    <t>d</t>
  </si>
  <si>
    <t>VAR00001</t>
  </si>
  <si>
    <t>Alpha 的子集 = 0.05</t>
  </si>
  <si>
    <t>VAR00002</t>
  </si>
  <si>
    <t>e</t>
  </si>
  <si>
    <t>f</t>
  </si>
  <si>
    <t>abc</t>
  </si>
  <si>
    <t>cd</t>
  </si>
  <si>
    <t>ab</t>
  </si>
  <si>
    <t>bcd</t>
  </si>
  <si>
    <t>显著性</t>
  </si>
  <si>
    <t>a 使用调和平均值样本大小 = 3.000。</t>
  </si>
  <si>
    <t>称样量g</t>
  </si>
  <si>
    <t>V</t>
  </si>
  <si>
    <t>C ug/ml</t>
  </si>
  <si>
    <t>OD</t>
  </si>
  <si>
    <t>初始</t>
  </si>
  <si>
    <r>
      <rPr>
        <sz val="9"/>
        <color rgb="FF000000"/>
        <rFont val="Times New Roman"/>
        <family val="1"/>
      </rPr>
      <t>Z1</t>
    </r>
  </si>
  <si>
    <t>68.628±0.985d</t>
  </si>
  <si>
    <r>
      <rPr>
        <sz val="9"/>
        <color rgb="FF000000"/>
        <rFont val="Times New Roman"/>
        <family val="1"/>
      </rPr>
      <t>Z2</t>
    </r>
  </si>
  <si>
    <t>73.783±8.239cd</t>
  </si>
  <si>
    <r>
      <rPr>
        <sz val="9"/>
        <color rgb="FF000000"/>
        <rFont val="Times New Roman"/>
        <family val="1"/>
      </rPr>
      <t>Z3</t>
    </r>
  </si>
  <si>
    <t>68.859±5.849d</t>
  </si>
  <si>
    <r>
      <rPr>
        <sz val="9"/>
        <color rgb="FF000000"/>
        <rFont val="Times New Roman"/>
        <family val="1"/>
      </rPr>
      <t>Z12</t>
    </r>
  </si>
  <si>
    <t>68.061±2.019d</t>
  </si>
  <si>
    <r>
      <rPr>
        <sz val="9"/>
        <color rgb="FF000000"/>
        <rFont val="Times New Roman"/>
        <family val="1"/>
      </rPr>
      <t>Z13</t>
    </r>
  </si>
  <si>
    <t>80.876±6.807c</t>
  </si>
  <si>
    <r>
      <rPr>
        <sz val="9"/>
        <color rgb="FF000000"/>
        <rFont val="Times New Roman"/>
        <family val="1"/>
      </rPr>
      <t>Z23</t>
    </r>
  </si>
  <si>
    <t>93.550±8.650b</t>
  </si>
  <si>
    <r>
      <rPr>
        <sz val="9"/>
        <color rgb="FF000000"/>
        <rFont val="Times New Roman"/>
        <family val="1"/>
      </rPr>
      <t>Z123</t>
    </r>
  </si>
  <si>
    <t>114.263±2.428a</t>
  </si>
  <si>
    <r>
      <rPr>
        <sz val="9"/>
        <color rgb="FF000000"/>
        <rFont val="Times New Roman"/>
        <family val="1"/>
      </rPr>
      <t>CK</t>
    </r>
  </si>
  <si>
    <t>54.755±1.360e</t>
  </si>
  <si>
    <t>50.167±2.471e</t>
  </si>
  <si>
    <t>将显示齐性子集中各个组的平均值。</t>
  </si>
  <si>
    <t>称样量</t>
  </si>
  <si>
    <t>消耗标准溶液ml</t>
  </si>
  <si>
    <t>65.602±0.993b</t>
  </si>
  <si>
    <t>60.578±2.854cd</t>
  </si>
  <si>
    <t>58.356±1.311d</t>
  </si>
  <si>
    <t>64.769±2.795bc</t>
  </si>
  <si>
    <t>70.803±4.602a</t>
  </si>
  <si>
    <t>62.759±0.912bcd</t>
  </si>
  <si>
    <t>74.136±3.230a</t>
  </si>
  <si>
    <t>ZCK</t>
  </si>
  <si>
    <t>53.751±1.025e</t>
  </si>
  <si>
    <t>空白</t>
  </si>
  <si>
    <t>OD660</t>
  </si>
  <si>
    <t>mg/g</t>
  </si>
  <si>
    <t>Abs</t>
  </si>
  <si>
    <t>0.239±0.010ab</t>
  </si>
  <si>
    <t>0.227±0.022b</t>
  </si>
  <si>
    <t>0.235±0.003ab</t>
  </si>
  <si>
    <t>0.229±0.005b</t>
  </si>
  <si>
    <t>0.234±0.012ab</t>
  </si>
  <si>
    <t>0.247±0.005ab</t>
  </si>
  <si>
    <t>0.259±0.025a</t>
  </si>
  <si>
    <t>0.187±0.007c</t>
  </si>
  <si>
    <t>pH值</t>
  </si>
  <si>
    <t>100.306±8.794ab</t>
  </si>
  <si>
    <t>92.144±7.286b</t>
  </si>
  <si>
    <t>96.811±5.621b</t>
  </si>
  <si>
    <t>72.894±11.394c</t>
  </si>
  <si>
    <t>113.143±10.675a</t>
  </si>
  <si>
    <t>96.229±11.467b</t>
  </si>
  <si>
    <t>94.477±7.008b</t>
  </si>
  <si>
    <t>89.244±7.623b</t>
  </si>
  <si>
    <t>499.188±10.579a</t>
  </si>
  <si>
    <t>396.846±7.017d</t>
  </si>
  <si>
    <t>437.041±6.272bc</t>
  </si>
  <si>
    <t>448.568±9.090b</t>
  </si>
  <si>
    <t>504.082±7.740a</t>
  </si>
  <si>
    <t>375.606±5.396e</t>
  </si>
  <si>
    <t>420.658±21.456c</t>
  </si>
  <si>
    <t>395.788±8.753d</t>
  </si>
  <si>
    <t>219.651±8.162f</t>
  </si>
  <si>
    <t>7.753±0.025ab</t>
  </si>
  <si>
    <t>7.703±0.012ab</t>
  </si>
  <si>
    <t>7.680±0.040b</t>
  </si>
  <si>
    <t>7.687±0.042ab</t>
  </si>
  <si>
    <t>7.607±0.040c</t>
  </si>
  <si>
    <t>7.763±0.035a</t>
  </si>
  <si>
    <t>7.753±0.055ab</t>
  </si>
  <si>
    <t>7.507±0.070d</t>
  </si>
  <si>
    <r>
      <rPr>
        <sz val="10"/>
        <color theme="1"/>
        <rFont val="宋体"/>
        <family val="3"/>
        <charset val="134"/>
      </rPr>
      <t>初始</t>
    </r>
  </si>
  <si>
    <t>7.033±0.015e</t>
  </si>
  <si>
    <t>/</t>
  </si>
  <si>
    <t>空</t>
  </si>
  <si>
    <t>Total fresh weight before planting/g</t>
  </si>
  <si>
    <t>Total fresh weight after planting/g</t>
  </si>
  <si>
    <t>Gross weight gain/g</t>
  </si>
  <si>
    <t>total dry weight/g</t>
    <phoneticPr fontId="9" type="noConversion"/>
  </si>
  <si>
    <t>No. of pots/pot</t>
    <phoneticPr fontId="9" type="noConversion"/>
  </si>
  <si>
    <r>
      <t>Biomass</t>
    </r>
    <r>
      <rPr>
        <sz val="9"/>
        <color rgb="FF000000"/>
        <rFont val="Times New Roman"/>
        <family val="1"/>
      </rPr>
      <t>/%</t>
    </r>
    <phoneticPr fontId="9" type="noConversion"/>
  </si>
  <si>
    <r>
      <t>Water content</t>
    </r>
    <r>
      <rPr>
        <sz val="9"/>
        <color rgb="FF000000"/>
        <rFont val="Times New Roman"/>
        <family val="1"/>
      </rPr>
      <t>/%</t>
    </r>
    <phoneticPr fontId="9" type="noConversion"/>
  </si>
  <si>
    <t>bacteria</t>
    <phoneticPr fontId="9" type="noConversion"/>
  </si>
  <si>
    <t>Actinomyces</t>
    <phoneticPr fontId="9" type="noConversion"/>
  </si>
  <si>
    <t>phospholytic fungi</t>
    <phoneticPr fontId="9" type="noConversion"/>
  </si>
  <si>
    <t xml:space="preserve"> fungi</t>
    <phoneticPr fontId="9" type="noConversion"/>
  </si>
  <si>
    <t>Duncan's new multiple range test</t>
    <phoneticPr fontId="9" type="noConversion"/>
  </si>
  <si>
    <t>Description</t>
    <phoneticPr fontId="9" type="noConversion"/>
  </si>
  <si>
    <t>Bacteria</t>
    <phoneticPr fontId="9" type="noConversion"/>
  </si>
  <si>
    <t>Case Number</t>
    <phoneticPr fontId="9" type="noConversion"/>
  </si>
  <si>
    <t>Mean</t>
    <phoneticPr fontId="9" type="noConversion"/>
  </si>
  <si>
    <t>Standard Deviation</t>
    <phoneticPr fontId="9" type="noConversion"/>
  </si>
  <si>
    <t>Standard Error</t>
    <phoneticPr fontId="9" type="noConversion"/>
  </si>
  <si>
    <t>95% Confidence Interval for the Mean</t>
    <phoneticPr fontId="9" type="noConversion"/>
  </si>
  <si>
    <t xml:space="preserve">Minimum Value	</t>
    <phoneticPr fontId="9" type="noConversion"/>
  </si>
  <si>
    <t>Maximum Value</t>
    <phoneticPr fontId="9" type="noConversion"/>
  </si>
  <si>
    <t>Lower Limit</t>
    <phoneticPr fontId="9" type="noConversion"/>
  </si>
  <si>
    <t>Upper Limit</t>
    <phoneticPr fontId="9" type="noConversion"/>
  </si>
  <si>
    <t>Total</t>
    <phoneticPr fontId="9" type="noConversion"/>
  </si>
  <si>
    <t>Alpha's subset = 0.05</t>
    <phoneticPr fontId="9" type="noConversion"/>
  </si>
  <si>
    <t>Weight of dry soil g (1g of fresh soil)</t>
    <phoneticPr fontId="9" type="noConversion"/>
  </si>
  <si>
    <t xml:space="preserve"> </t>
    <phoneticPr fontId="9" type="noConversion"/>
  </si>
  <si>
    <t>VAR00001</t>
    <phoneticPr fontId="9" type="noConversion"/>
  </si>
  <si>
    <t>statistically significant</t>
    <phoneticPr fontId="9" type="noConversion"/>
  </si>
  <si>
    <t>a Using the reconciled mean sample size = 3.000.</t>
    <phoneticPr fontId="9" type="noConversion"/>
  </si>
  <si>
    <t>fungi</t>
    <phoneticPr fontId="9" type="noConversion"/>
  </si>
  <si>
    <t>Z1</t>
    <phoneticPr fontId="9" type="noConversion"/>
  </si>
  <si>
    <t>Z2</t>
    <phoneticPr fontId="9" type="noConversion"/>
  </si>
  <si>
    <t>Z3</t>
    <phoneticPr fontId="9" type="noConversion"/>
  </si>
  <si>
    <t>Z12</t>
    <phoneticPr fontId="9" type="noConversion"/>
  </si>
  <si>
    <t>Z13</t>
    <phoneticPr fontId="9" type="noConversion"/>
  </si>
  <si>
    <t>Z23</t>
    <phoneticPr fontId="9" type="noConversion"/>
  </si>
  <si>
    <t>Z123</t>
    <phoneticPr fontId="9" type="noConversion"/>
  </si>
  <si>
    <t>Zck</t>
    <phoneticPr fontId="9" type="noConversion"/>
  </si>
  <si>
    <t>Sample Weight</t>
    <phoneticPr fontId="9" type="noConversion"/>
  </si>
  <si>
    <t>Phosphorus Content ppm</t>
    <phoneticPr fontId="9" type="noConversion"/>
  </si>
  <si>
    <t>Total Phosphorus in Soil /%/%</t>
    <phoneticPr fontId="9" type="noConversion"/>
  </si>
  <si>
    <t>Will display the average values of each group in the homogeneous subset.</t>
    <phoneticPr fontId="9" type="noConversion"/>
  </si>
  <si>
    <t>a Using harmonic mean sample size = 3.000.</t>
    <phoneticPr fontId="9" type="noConversion"/>
  </si>
  <si>
    <t>Sample Weightg</t>
    <phoneticPr fontId="9" type="noConversion"/>
  </si>
  <si>
    <t>Colorimetric Solutionmg/L</t>
    <phoneticPr fontId="9" type="noConversion"/>
  </si>
  <si>
    <t>Soil A-P mg/kg</t>
    <phoneticPr fontId="9" type="noConversion"/>
  </si>
  <si>
    <t>A-P</t>
    <phoneticPr fontId="9" type="noConversion"/>
  </si>
  <si>
    <t>15ml system (5ml soil solution + 5ml color reagent + 5ml NaHCO3), no soil solution blank (0.087), all data above are measured after zero adjustment</t>
    <phoneticPr fontId="9" type="noConversion"/>
  </si>
  <si>
    <t>Dilution factor = 20/5</t>
    <phoneticPr fontId="9" type="noConversion"/>
  </si>
  <si>
    <t>total</t>
    <phoneticPr fontId="9" type="noConversion"/>
  </si>
  <si>
    <t xml:space="preserve">initial value </t>
    <phoneticPr fontId="9" type="noConversion"/>
  </si>
  <si>
    <t>initial value</t>
  </si>
  <si>
    <t>d</t>
    <phoneticPr fontId="9" type="noConversion"/>
  </si>
  <si>
    <t>available nitrogenmg/kg</t>
    <phoneticPr fontId="9" type="noConversion"/>
  </si>
  <si>
    <t>Flame Photometry Value</t>
    <phoneticPr fontId="9" type="noConversion"/>
  </si>
  <si>
    <t>Standard Solution Concentrationug/ml</t>
    <phoneticPr fontId="9" type="noConversion"/>
  </si>
  <si>
    <t>Soil Rapidly Available Potassiummg/kg</t>
    <phoneticPr fontId="9" type="noConversion"/>
  </si>
  <si>
    <t xml:space="preserve"> Calibration Curve</t>
    <phoneticPr fontId="9" type="noConversion"/>
  </si>
  <si>
    <t>Sample Weight/g</t>
    <phoneticPr fontId="9" type="noConversion"/>
  </si>
  <si>
    <t>Sample Weight/g</t>
    <phoneticPr fontId="9" type="noConversion"/>
  </si>
  <si>
    <t xml:space="preserve">Standard Solution Consumed (ml)	</t>
    <phoneticPr fontId="9" type="noConversion"/>
  </si>
  <si>
    <t>Organic Carbon</t>
    <phoneticPr fontId="9" type="noConversion"/>
  </si>
  <si>
    <t>Organic Matter</t>
    <phoneticPr fontId="9" type="noConversion"/>
  </si>
  <si>
    <t>Total</t>
    <phoneticPr fontId="9" type="noConversion"/>
  </si>
  <si>
    <t>min</t>
    <phoneticPr fontId="9" type="noConversion"/>
  </si>
  <si>
    <t>max</t>
    <phoneticPr fontId="9" type="noConversion"/>
  </si>
  <si>
    <t>pH Value</t>
    <phoneticPr fontId="9" type="noConversion"/>
  </si>
  <si>
    <t>NO.</t>
    <phoneticPr fontId="9" type="noConversion"/>
  </si>
  <si>
    <t xml:space="preserve">Rapidly Available Phosphorus (mg/kg)	</t>
    <phoneticPr fontId="9" type="noConversion"/>
  </si>
  <si>
    <t>Rapidly Available Potassium (mg/kg)</t>
    <phoneticPr fontId="9" type="noConversion"/>
  </si>
  <si>
    <t xml:space="preserve">Rapidly Available Nitrogen (mg/kg)	</t>
    <phoneticPr fontId="9" type="noConversion"/>
  </si>
  <si>
    <t>Total Phosphorus (%)</t>
    <phoneticPr fontId="9" type="noConversion"/>
  </si>
  <si>
    <t>Organic Matter (g/kg)</t>
    <phoneticPr fontId="9" type="noConversion"/>
  </si>
  <si>
    <r>
      <t>total phosphorus（</t>
    </r>
    <r>
      <rPr>
        <sz val="10"/>
        <color theme="1"/>
        <rFont val="Times New Roman"/>
        <family val="1"/>
      </rPr>
      <t>%</t>
    </r>
    <r>
      <rPr>
        <sz val="10"/>
        <color theme="1"/>
        <rFont val="宋体"/>
        <family val="3"/>
        <charset val="134"/>
      </rPr>
      <t>）</t>
    </r>
    <phoneticPr fontId="9" type="noConversion"/>
  </si>
  <si>
    <t>initial data</t>
    <phoneticPr fontId="9" type="noConversion"/>
  </si>
  <si>
    <r>
      <t>Organic Matter（</t>
    </r>
    <r>
      <rPr>
        <sz val="10"/>
        <color theme="1"/>
        <rFont val="Times New Roman"/>
        <family val="1"/>
      </rPr>
      <t>g/kg</t>
    </r>
    <r>
      <rPr>
        <sz val="10"/>
        <color theme="1"/>
        <rFont val="宋体"/>
        <family val="3"/>
        <charset val="134"/>
      </rPr>
      <t>）</t>
    </r>
    <phoneticPr fontId="9" type="noConversion"/>
  </si>
  <si>
    <t>pH</t>
    <phoneticPr fontId="9" type="noConversion"/>
  </si>
  <si>
    <r>
      <t>Rapidly Available Phosphorus（</t>
    </r>
    <r>
      <rPr>
        <sz val="10"/>
        <color theme="1"/>
        <rFont val="Times New Roman"/>
        <family val="1"/>
      </rPr>
      <t>mg/kg</t>
    </r>
    <r>
      <rPr>
        <sz val="10"/>
        <color theme="1"/>
        <rFont val="宋体"/>
        <family val="3"/>
        <charset val="134"/>
      </rPr>
      <t>）</t>
    </r>
    <phoneticPr fontId="9" type="noConversion"/>
  </si>
  <si>
    <r>
      <t>Rapidly Available Potassium（</t>
    </r>
    <r>
      <rPr>
        <sz val="10"/>
        <color theme="1"/>
        <rFont val="Times New Roman"/>
        <family val="1"/>
      </rPr>
      <t>mg/kg</t>
    </r>
    <r>
      <rPr>
        <sz val="10"/>
        <color theme="1"/>
        <rFont val="宋体"/>
        <family val="3"/>
        <charset val="134"/>
      </rPr>
      <t>）</t>
    </r>
    <phoneticPr fontId="9" type="noConversion"/>
  </si>
  <si>
    <t>High-temperature ignition</t>
    <phoneticPr fontId="9" type="noConversion"/>
  </si>
  <si>
    <t>Not igniting</t>
  </si>
  <si>
    <t>Not igniting</t>
    <phoneticPr fontId="9" type="noConversion"/>
  </si>
  <si>
    <t>Calibration Curve</t>
    <phoneticPr fontId="9" type="noConversion"/>
  </si>
  <si>
    <t>Stock Solution Concentration 2.5 µg/ml</t>
    <phoneticPr fontId="9" type="noConversion"/>
  </si>
  <si>
    <t>Sample Volume ml</t>
    <phoneticPr fontId="9" type="noConversion"/>
  </si>
  <si>
    <t>Concentration</t>
    <phoneticPr fontId="9" type="noConversion"/>
  </si>
  <si>
    <t>Number</t>
    <phoneticPr fontId="9" type="noConversion"/>
  </si>
  <si>
    <r>
      <t>Bacteria/10</t>
    </r>
    <r>
      <rPr>
        <vertAlign val="superscript"/>
        <sz val="10"/>
        <color theme="1"/>
        <rFont val="Times New Roman"/>
        <family val="1"/>
      </rPr>
      <t>6</t>
    </r>
    <r>
      <rPr>
        <sz val="10"/>
        <color theme="1"/>
        <rFont val="Times New Roman"/>
        <family val="1"/>
      </rPr>
      <t>CFU/g</t>
    </r>
    <phoneticPr fontId="9" type="noConversion"/>
  </si>
  <si>
    <r>
      <rPr>
        <sz val="10"/>
        <color theme="1"/>
        <rFont val="Times New Roman"/>
        <family val="3"/>
      </rPr>
      <t>Actinomycetes</t>
    </r>
    <r>
      <rPr>
        <sz val="10"/>
        <color theme="1"/>
        <rFont val="Times New Roman"/>
        <family val="1"/>
      </rPr>
      <t>/10</t>
    </r>
    <r>
      <rPr>
        <vertAlign val="superscript"/>
        <sz val="10"/>
        <color theme="1"/>
        <rFont val="Times New Roman"/>
        <family val="1"/>
      </rPr>
      <t>6</t>
    </r>
    <r>
      <rPr>
        <sz val="10"/>
        <color theme="1"/>
        <rFont val="Times New Roman"/>
        <family val="1"/>
      </rPr>
      <t>CFU/g</t>
    </r>
    <phoneticPr fontId="9" type="noConversion"/>
  </si>
  <si>
    <r>
      <t>Phosphorus-Solubilizing Fungi</t>
    </r>
    <r>
      <rPr>
        <sz val="10"/>
        <color theme="1"/>
        <rFont val="Times New Roman"/>
        <family val="1"/>
      </rPr>
      <t>/10</t>
    </r>
    <r>
      <rPr>
        <vertAlign val="superscript"/>
        <sz val="10"/>
        <color theme="1"/>
        <rFont val="Times New Roman"/>
        <family val="1"/>
      </rPr>
      <t>3</t>
    </r>
    <r>
      <rPr>
        <sz val="10"/>
        <color theme="1"/>
        <rFont val="Times New Roman"/>
        <family val="1"/>
      </rPr>
      <t>CFU/g</t>
    </r>
    <phoneticPr fontId="9" type="noConversion"/>
  </si>
  <si>
    <r>
      <t>Fungi</t>
    </r>
    <r>
      <rPr>
        <sz val="10"/>
        <color theme="1"/>
        <rFont val="Times New Roman"/>
        <family val="1"/>
      </rPr>
      <t>10</t>
    </r>
    <r>
      <rPr>
        <vertAlign val="superscript"/>
        <sz val="10"/>
        <color theme="1"/>
        <rFont val="Times New Roman"/>
        <family val="1"/>
      </rPr>
      <t>3</t>
    </r>
    <r>
      <rPr>
        <sz val="10"/>
        <color theme="1"/>
        <rFont val="Times New Roman"/>
        <family val="1"/>
      </rPr>
      <t>CFU/g</t>
    </r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</si>
</sst>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76" formatCode="0.0000_ "/>
    <numFmt numFmtId="177" formatCode="0.000_ "/>
    <numFmt numFmtId="178" formatCode="0.0_ "/>
    <numFmt numFmtId="179" formatCode="0.00_ "/>
  </numFmts>
  <fonts count="14" x14ac:knownFonts="1">
    <font>
      <sz val="11"/>
      <color theme="1"/>
      <name val="宋体"/>
      <charset val="134"/>
      <scheme val="minor"/>
    </font>
    <font>
      <sz val="10"/>
      <color theme="1"/>
      <name val="Times New Roman"/>
      <family val="1"/>
    </font>
    <font>
      <sz val="10"/>
      <color theme="1"/>
      <name val="宋体"/>
      <family val="3"/>
      <charset val="134"/>
    </font>
    <font>
      <sz val="10"/>
      <color rgb="FF000000"/>
      <name val="Times New Roman"/>
      <family val="1"/>
    </font>
    <font>
      <sz val="11"/>
      <color theme="1"/>
      <name val="Times New Roman"/>
      <family val="1"/>
    </font>
    <font>
      <sz val="9"/>
      <color rgb="FF000000"/>
      <name val="Times New Roman"/>
      <family val="1"/>
    </font>
    <font>
      <sz val="10"/>
      <color theme="1"/>
      <name val="宋体"/>
      <family val="3"/>
      <charset val="134"/>
      <scheme val="minor"/>
    </font>
    <font>
      <vertAlign val="superscript"/>
      <sz val="10"/>
      <color theme="1"/>
      <name val="Times New Roman"/>
      <family val="1"/>
    </font>
    <font>
      <u/>
      <sz val="9"/>
      <color theme="1"/>
      <name val="Times New Roman"/>
      <family val="1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0"/>
      <color rgb="FF000000"/>
      <name val="Palatino Linotype"/>
      <family val="1"/>
    </font>
    <font>
      <sz val="8"/>
      <color rgb="FF000000"/>
      <name val="Palatino Linotype"/>
      <family val="1"/>
    </font>
    <font>
      <sz val="10"/>
      <color theme="1"/>
      <name val="Times New Roman"/>
      <family val="3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/>
      <top/>
      <bottom style="thick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2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78" fontId="0" fillId="0" borderId="0" xfId="0" applyNumberFormat="1" applyAlignment="1">
      <alignment horizontal="center" vertical="center"/>
    </xf>
    <xf numFmtId="177" fontId="0" fillId="0" borderId="0" xfId="0" applyNumberFormat="1">
      <alignment vertical="center"/>
    </xf>
    <xf numFmtId="0" fontId="4" fillId="0" borderId="0" xfId="0" applyFont="1">
      <alignment vertical="center"/>
    </xf>
    <xf numFmtId="179" fontId="0" fillId="0" borderId="0" xfId="0" applyNumberFormat="1" applyAlignment="1">
      <alignment horizontal="center" vertical="center"/>
    </xf>
    <xf numFmtId="0" fontId="0" fillId="0" borderId="0" xfId="0" applyBorder="1">
      <alignment vertical="center"/>
    </xf>
    <xf numFmtId="179" fontId="0" fillId="0" borderId="0" xfId="0" applyNumberFormat="1" applyFill="1" applyAlignment="1">
      <alignment horizontal="center" vertical="center"/>
    </xf>
    <xf numFmtId="177" fontId="0" fillId="0" borderId="0" xfId="0" applyNumberFormat="1" applyFill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0" xfId="0" applyFont="1" applyBorder="1" applyAlignment="1">
      <alignment horizontal="center"/>
    </xf>
    <xf numFmtId="176" fontId="0" fillId="0" borderId="0" xfId="0" applyNumberFormat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177" fontId="0" fillId="0" borderId="0" xfId="0" applyNumberFormat="1" applyBorder="1">
      <alignment vertical="center"/>
    </xf>
    <xf numFmtId="177" fontId="0" fillId="0" borderId="0" xfId="0" applyNumberFormat="1" applyBorder="1" applyAlignment="1">
      <alignment horizontal="center" vertical="center"/>
    </xf>
    <xf numFmtId="176" fontId="0" fillId="0" borderId="0" xfId="0" applyNumberForma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2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vertical="center" wrapText="1"/>
    </xf>
    <xf numFmtId="0" fontId="11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10" fontId="5" fillId="0" borderId="0" xfId="0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10" fontId="5" fillId="0" borderId="7" xfId="0" applyNumberFormat="1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10" fontId="5" fillId="0" borderId="9" xfId="0" applyNumberFormat="1" applyFont="1" applyBorder="1" applyAlignment="1">
      <alignment horizontal="center" vertical="center" wrapText="1"/>
    </xf>
    <xf numFmtId="10" fontId="5" fillId="0" borderId="10" xfId="0" applyNumberFormat="1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10" fillId="0" borderId="3" xfId="0" applyFont="1" applyBorder="1">
      <alignment vertical="center"/>
    </xf>
    <xf numFmtId="0" fontId="10" fillId="0" borderId="4" xfId="0" applyFont="1" applyBorder="1">
      <alignment vertical="center"/>
    </xf>
    <xf numFmtId="0" fontId="0" fillId="0" borderId="4" xfId="0" applyBorder="1">
      <alignment vertical="center"/>
    </xf>
    <xf numFmtId="0" fontId="1" fillId="0" borderId="5" xfId="0" applyFont="1" applyBorder="1" applyAlignment="1">
      <alignment horizontal="center" vertical="center"/>
    </xf>
    <xf numFmtId="0" fontId="0" fillId="0" borderId="6" xfId="0" applyBorder="1">
      <alignment vertical="center"/>
    </xf>
    <xf numFmtId="0" fontId="10" fillId="0" borderId="0" xfId="0" applyFont="1" applyBorder="1">
      <alignment vertical="center"/>
    </xf>
    <xf numFmtId="0" fontId="1" fillId="0" borderId="7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7" xfId="0" applyBorder="1">
      <alignment vertical="center"/>
    </xf>
    <xf numFmtId="0" fontId="10" fillId="0" borderId="6" xfId="0" applyFont="1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5" xfId="0" applyBorder="1" applyAlignment="1">
      <alignment horizontal="center" vertical="center"/>
    </xf>
    <xf numFmtId="0" fontId="0" fillId="0" borderId="5" xfId="0" applyBorder="1">
      <alignment vertical="center"/>
    </xf>
    <xf numFmtId="0" fontId="0" fillId="0" borderId="9" xfId="0" applyBorder="1" applyAlignment="1">
      <alignment horizontal="right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0" fillId="0" borderId="0" xfId="0" applyBorder="1" applyAlignment="1">
      <alignment horizontal="right" vertical="center"/>
    </xf>
    <xf numFmtId="177" fontId="10" fillId="0" borderId="0" xfId="0" applyNumberFormat="1" applyFont="1" applyAlignment="1">
      <alignment horizontal="center" vertical="center"/>
    </xf>
    <xf numFmtId="179" fontId="10" fillId="0" borderId="0" xfId="0" applyNumberFormat="1" applyFont="1" applyAlignment="1">
      <alignment horizontal="center" vertical="center"/>
    </xf>
    <xf numFmtId="177" fontId="10" fillId="0" borderId="0" xfId="0" applyNumberFormat="1" applyFont="1" applyBorder="1">
      <alignment vertical="center"/>
    </xf>
    <xf numFmtId="177" fontId="10" fillId="0" borderId="0" xfId="0" applyNumberFormat="1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Alignment="1">
      <alignment horizontal="right" vertical="center"/>
    </xf>
    <xf numFmtId="0" fontId="1" fillId="0" borderId="11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0" fontId="1" fillId="0" borderId="7" xfId="0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0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2" borderId="0" xfId="0" applyFill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Border="1" applyAlignment="1">
      <alignment horizontal="center" vertical="center" wrapText="1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1400" b="1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 total phosphorus'!$J$1</c:f>
              <c:strCache>
                <c:ptCount val="1"/>
                <c:pt idx="0">
                  <c:v>Abs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0" vertOverflow="ellipsis" vert="horz" wrap="square" anchor="ctr" anchorCtr="1"/>
                <a:lstStyle/>
                <a:p>
                  <a:pPr>
                    <a:defRPr lang="zh-CN"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zh-CN"/>
                </a:p>
              </c:txPr>
            </c:trendlineLbl>
          </c:trendline>
          <c:xVal>
            <c:numRef>
              <c:f>' total phosphorus'!$I$2:$I$10</c:f>
              <c:numCache>
                <c:formatCode>0.00_ </c:formatCode>
                <c:ptCount val="9"/>
                <c:pt idx="0">
                  <c:v>0</c:v>
                </c:pt>
                <c:pt idx="1">
                  <c:v>0.2</c:v>
                </c:pt>
                <c:pt idx="2">
                  <c:v>0.6</c:v>
                </c:pt>
                <c:pt idx="3">
                  <c:v>1</c:v>
                </c:pt>
                <c:pt idx="4">
                  <c:v>1.4</c:v>
                </c:pt>
                <c:pt idx="5">
                  <c:v>1.8</c:v>
                </c:pt>
                <c:pt idx="6">
                  <c:v>2.2000000000000002</c:v>
                </c:pt>
                <c:pt idx="7">
                  <c:v>2.6</c:v>
                </c:pt>
                <c:pt idx="8">
                  <c:v>3</c:v>
                </c:pt>
              </c:numCache>
            </c:numRef>
          </c:xVal>
          <c:yVal>
            <c:numRef>
              <c:f>' total phosphorus'!$J$2:$J$10</c:f>
              <c:numCache>
                <c:formatCode>0.000_ </c:formatCode>
                <c:ptCount val="9"/>
                <c:pt idx="0">
                  <c:v>7.3999999999999996E-2</c:v>
                </c:pt>
                <c:pt idx="1">
                  <c:v>0.125</c:v>
                </c:pt>
                <c:pt idx="2">
                  <c:v>0.247</c:v>
                </c:pt>
                <c:pt idx="3">
                  <c:v>0.34100000000000003</c:v>
                </c:pt>
                <c:pt idx="4">
                  <c:v>0.45200000000000001</c:v>
                </c:pt>
                <c:pt idx="5">
                  <c:v>0.57899999999999996</c:v>
                </c:pt>
                <c:pt idx="6">
                  <c:v>0.68899999999999995</c:v>
                </c:pt>
                <c:pt idx="7">
                  <c:v>0.80900000000000005</c:v>
                </c:pt>
                <c:pt idx="8">
                  <c:v>0.92300000000000004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40A-4693-9936-E0CAFE934B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486835"/>
        <c:axId val="130637707"/>
      </c:scatterChart>
      <c:valAx>
        <c:axId val="1648683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lt1">
                  <a:lumMod val="90200"/>
                </a:schemeClr>
              </a:solidFill>
              <a:round/>
            </a:ln>
            <a:effectLst/>
          </c:spPr>
        </c:majorGridlines>
        <c:numFmt formatCode="0.00_ 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30637707"/>
        <c:crosses val="autoZero"/>
        <c:crossBetween val="midCat"/>
      </c:valAx>
      <c:valAx>
        <c:axId val="1306377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0200"/>
                </a:schemeClr>
              </a:solidFill>
              <a:round/>
            </a:ln>
            <a:effectLst/>
          </c:spPr>
        </c:majorGridlines>
        <c:numFmt formatCode="0.000_ 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6486835"/>
        <c:crosses val="autoZero"/>
        <c:crossBetween val="midCat"/>
      </c:valAx>
      <c:spPr>
        <a:noFill/>
        <a:ln w="9525" cap="flat" cmpd="sng" algn="ctr">
          <a:solidFill>
            <a:schemeClr val="tx1">
              <a:lumMod val="15000"/>
              <a:lumOff val="85000"/>
            </a:schemeClr>
          </a:solidFill>
          <a:round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1400" b="1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8.1014351292188078E-2"/>
          <c:y val="0.16003033750474024"/>
          <c:w val="0.88865639396216556"/>
          <c:h val="0.68041946975058154"/>
        </c:manualLayout>
      </c:layout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0" vertOverflow="ellipsis" vert="horz" wrap="square" anchor="ctr" anchorCtr="1"/>
                <a:lstStyle/>
                <a:p>
                  <a:pPr>
                    <a:defRPr lang="zh-CN"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zh-CN"/>
                </a:p>
              </c:txPr>
            </c:trendlineLbl>
          </c:trendline>
          <c:xVal>
            <c:numRef>
              <c:f>'available phosphorus'!$P$2:$P$11</c:f>
              <c:numCache>
                <c:formatCode>General</c:formatCode>
                <c:ptCount val="10"/>
                <c:pt idx="0">
                  <c:v>0</c:v>
                </c:pt>
                <c:pt idx="2">
                  <c:v>0.1</c:v>
                </c:pt>
                <c:pt idx="3">
                  <c:v>0.2</c:v>
                </c:pt>
                <c:pt idx="5">
                  <c:v>0.3</c:v>
                </c:pt>
                <c:pt idx="6">
                  <c:v>0.4</c:v>
                </c:pt>
                <c:pt idx="8">
                  <c:v>0.5</c:v>
                </c:pt>
                <c:pt idx="9">
                  <c:v>0.6</c:v>
                </c:pt>
              </c:numCache>
            </c:numRef>
          </c:xVal>
          <c:yVal>
            <c:numRef>
              <c:f>'available phosphorus'!$Q$2:$Q$11</c:f>
              <c:numCache>
                <c:formatCode>General</c:formatCode>
                <c:ptCount val="10"/>
                <c:pt idx="0">
                  <c:v>5.8999999999999997E-2</c:v>
                </c:pt>
                <c:pt idx="2">
                  <c:v>0.128</c:v>
                </c:pt>
                <c:pt idx="3">
                  <c:v>0.22500000000000001</c:v>
                </c:pt>
                <c:pt idx="5">
                  <c:v>0.311</c:v>
                </c:pt>
                <c:pt idx="6">
                  <c:v>0.39700000000000002</c:v>
                </c:pt>
                <c:pt idx="8">
                  <c:v>0.48199999999999998</c:v>
                </c:pt>
                <c:pt idx="9">
                  <c:v>0.59399999999999997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2151-44FF-9183-25BCDCA090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90401417"/>
        <c:axId val="760299673"/>
      </c:scatterChart>
      <c:valAx>
        <c:axId val="89040141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lt1">
                  <a:lumMod val="902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760299673"/>
        <c:crosses val="autoZero"/>
        <c:crossBetween val="midCat"/>
      </c:valAx>
      <c:valAx>
        <c:axId val="76029967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02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890401417"/>
        <c:crosses val="autoZero"/>
        <c:crossBetween val="midCat"/>
      </c:valAx>
      <c:spPr>
        <a:noFill/>
        <a:ln w="9525" cap="flat" cmpd="sng" algn="ctr">
          <a:solidFill>
            <a:schemeClr val="tx1">
              <a:lumMod val="15000"/>
              <a:lumOff val="85000"/>
            </a:schemeClr>
          </a:solidFill>
          <a:round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1400" b="1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'available potassium'!$I$1</c:f>
              <c:strCache>
                <c:ptCount val="1"/>
                <c:pt idx="0">
                  <c:v> Calibration Curve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0" vertOverflow="ellipsis" vert="horz" wrap="square" anchor="ctr" anchorCtr="1"/>
                <a:lstStyle/>
                <a:p>
                  <a:pPr>
                    <a:defRPr lang="zh-CN"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zh-CN"/>
                </a:p>
              </c:txPr>
            </c:trendlineLbl>
          </c:trendline>
          <c:xVal>
            <c:numRef>
              <c:f>'available potassium'!$H$2:$H$7</c:f>
              <c:numCache>
                <c:formatCode>General</c:formatCode>
                <c:ptCount val="6"/>
                <c:pt idx="0">
                  <c:v>0</c:v>
                </c:pt>
                <c:pt idx="1">
                  <c:v>4</c:v>
                </c:pt>
                <c:pt idx="2">
                  <c:v>10</c:v>
                </c:pt>
                <c:pt idx="3">
                  <c:v>20</c:v>
                </c:pt>
                <c:pt idx="4">
                  <c:v>30</c:v>
                </c:pt>
                <c:pt idx="5">
                  <c:v>40</c:v>
                </c:pt>
              </c:numCache>
            </c:numRef>
          </c:xVal>
          <c:yVal>
            <c:numRef>
              <c:f>'available potassium'!$I$2:$I$7</c:f>
              <c:numCache>
                <c:formatCode>General</c:formatCode>
                <c:ptCount val="6"/>
                <c:pt idx="0">
                  <c:v>0</c:v>
                </c:pt>
                <c:pt idx="1">
                  <c:v>9.6999999999999993</c:v>
                </c:pt>
                <c:pt idx="2">
                  <c:v>23.6</c:v>
                </c:pt>
                <c:pt idx="3">
                  <c:v>45.7</c:v>
                </c:pt>
                <c:pt idx="4">
                  <c:v>69.209999999999994</c:v>
                </c:pt>
                <c:pt idx="5">
                  <c:v>90.3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5F3-4B41-85F5-7F63EBD999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87662747"/>
        <c:axId val="22067428"/>
      </c:scatterChart>
      <c:valAx>
        <c:axId val="78766274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lt1">
                  <a:lumMod val="902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22067428"/>
        <c:crosses val="autoZero"/>
        <c:crossBetween val="midCat"/>
      </c:valAx>
      <c:valAx>
        <c:axId val="220674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02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787662747"/>
        <c:crosses val="autoZero"/>
        <c:crossBetween val="midCat"/>
      </c:valAx>
      <c:spPr>
        <a:noFill/>
        <a:ln w="9525" cap="flat" cmpd="sng" algn="ctr">
          <a:solidFill>
            <a:schemeClr val="tx1">
              <a:lumMod val="15000"/>
              <a:lumOff val="85000"/>
            </a:schemeClr>
          </a:solidFill>
          <a:round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1400" b="1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0" vertOverflow="ellipsis" vert="horz" wrap="square" anchor="ctr" anchorCtr="1"/>
                <a:lstStyle/>
                <a:p>
                  <a:pPr>
                    <a:defRPr lang="zh-CN"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zh-CN"/>
                </a:p>
              </c:txPr>
            </c:trendlineLbl>
          </c:trendline>
          <c:xVal>
            <c:numRef>
              <c:f>'Organic Phosphorus Forms'!$I$3:$I$11</c:f>
              <c:numCache>
                <c:formatCode>General</c:formatCode>
                <c:ptCount val="9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0.4</c:v>
                </c:pt>
                <c:pt idx="4">
                  <c:v>0.6</c:v>
                </c:pt>
                <c:pt idx="5">
                  <c:v>0.8</c:v>
                </c:pt>
                <c:pt idx="6">
                  <c:v>1</c:v>
                </c:pt>
                <c:pt idx="7">
                  <c:v>1.2</c:v>
                </c:pt>
                <c:pt idx="8">
                  <c:v>1.4</c:v>
                </c:pt>
              </c:numCache>
            </c:numRef>
          </c:xVal>
          <c:yVal>
            <c:numRef>
              <c:f>'Organic Phosphorus Forms'!$J$3:$J$11</c:f>
              <c:numCache>
                <c:formatCode>General</c:formatCode>
                <c:ptCount val="9"/>
                <c:pt idx="0">
                  <c:v>0.06</c:v>
                </c:pt>
                <c:pt idx="1">
                  <c:v>0.114</c:v>
                </c:pt>
                <c:pt idx="2">
                  <c:v>0.17499999999999999</c:v>
                </c:pt>
                <c:pt idx="3">
                  <c:v>0.35099999999999998</c:v>
                </c:pt>
                <c:pt idx="4">
                  <c:v>0.47199999999999998</c:v>
                </c:pt>
                <c:pt idx="5">
                  <c:v>0.58899999999999997</c:v>
                </c:pt>
                <c:pt idx="6">
                  <c:v>0.68600000000000005</c:v>
                </c:pt>
                <c:pt idx="7" formatCode="0.000_ ">
                  <c:v>0.79</c:v>
                </c:pt>
                <c:pt idx="8">
                  <c:v>0.89400000000000002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00C-494C-9CEF-4976819B94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78363525"/>
        <c:axId val="637132002"/>
      </c:scatterChart>
      <c:valAx>
        <c:axId val="27836352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lt1">
                  <a:lumMod val="902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637132002"/>
        <c:crosses val="autoZero"/>
        <c:crossBetween val="midCat"/>
      </c:valAx>
      <c:valAx>
        <c:axId val="63713200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02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278363525"/>
        <c:crosses val="autoZero"/>
        <c:crossBetween val="midCat"/>
      </c:valAx>
      <c:spPr>
        <a:noFill/>
        <a:ln w="9525" cap="flat" cmpd="sng" algn="ctr">
          <a:solidFill>
            <a:schemeClr val="tx1">
              <a:lumMod val="15000"/>
              <a:lumOff val="85000"/>
            </a:schemeClr>
          </a:solidFill>
          <a:round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17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0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0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1">
      <cs:styleClr val="auto"/>
    </cs:fillRef>
    <cs:effectRef idx="0"/>
    <cs:fontRef idx="minor">
      <a:schemeClr val="dk1"/>
    </cs:fontRef>
    <cs:spPr>
      <a:ln w="19050" cap="rnd">
        <a:noFill/>
        <a:round/>
      </a:ln>
      <a:effectLst/>
    </cs:spPr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dk1"/>
    </cs:fontRef>
    <cs:spPr>
      <a:ln w="9525">
        <a:solidFill>
          <a:schemeClr val="phClr"/>
        </a:solidFill>
      </a:ln>
      <a:effectLst/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02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75000"/>
        <a:lumOff val="25000"/>
      </a:schemeClr>
    </cs:fontRef>
    <cs:defRPr sz="1400" b="1" kern="120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1017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0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0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1">
      <cs:styleClr val="auto"/>
    </cs:fillRef>
    <cs:effectRef idx="0"/>
    <cs:fontRef idx="minor">
      <a:schemeClr val="dk1"/>
    </cs:fontRef>
    <cs:spPr>
      <a:ln w="19050" cap="rnd">
        <a:noFill/>
        <a:round/>
      </a:ln>
      <a:effectLst/>
    </cs:spPr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dk1"/>
    </cs:fontRef>
    <cs:spPr>
      <a:ln w="9525">
        <a:solidFill>
          <a:schemeClr val="phClr"/>
        </a:solidFill>
      </a:ln>
      <a:effectLst/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02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75000"/>
        <a:lumOff val="25000"/>
      </a:schemeClr>
    </cs:fontRef>
    <cs:defRPr sz="1400" b="1" kern="120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1017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0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0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1">
      <cs:styleClr val="auto"/>
    </cs:fillRef>
    <cs:effectRef idx="0"/>
    <cs:fontRef idx="minor">
      <a:schemeClr val="dk1"/>
    </cs:fontRef>
    <cs:spPr>
      <a:ln w="19050" cap="rnd">
        <a:noFill/>
        <a:round/>
      </a:ln>
      <a:effectLst/>
    </cs:spPr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dk1"/>
    </cs:fontRef>
    <cs:spPr>
      <a:ln w="9525">
        <a:solidFill>
          <a:schemeClr val="phClr"/>
        </a:solidFill>
      </a:ln>
      <a:effectLst/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02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75000"/>
        <a:lumOff val="25000"/>
      </a:schemeClr>
    </cs:fontRef>
    <cs:defRPr sz="1400" b="1" kern="120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1017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0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0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1">
      <cs:styleClr val="auto"/>
    </cs:fillRef>
    <cs:effectRef idx="0"/>
    <cs:fontRef idx="minor">
      <a:schemeClr val="dk1"/>
    </cs:fontRef>
    <cs:spPr>
      <a:ln w="19050" cap="rnd">
        <a:noFill/>
        <a:round/>
      </a:ln>
      <a:effectLst/>
    </cs:spPr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dk1"/>
    </cs:fontRef>
    <cs:spPr>
      <a:ln w="9525">
        <a:solidFill>
          <a:schemeClr val="phClr"/>
        </a:solidFill>
      </a:ln>
      <a:effectLst/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02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75000"/>
        <a:lumOff val="25000"/>
      </a:schemeClr>
    </cs:fontRef>
    <cs:defRPr sz="1400" b="1" kern="120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546100</xdr:colOff>
      <xdr:row>10</xdr:row>
      <xdr:rowOff>158750</xdr:rowOff>
    </xdr:from>
    <xdr:to>
      <xdr:col>15</xdr:col>
      <xdr:colOff>495300</xdr:colOff>
      <xdr:row>26</xdr:row>
      <xdr:rowOff>57150</xdr:rowOff>
    </xdr:to>
    <xdr:graphicFrame macro="">
      <xdr:nvGraphicFramePr>
        <xdr:cNvPr id="4" name="图表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868680</xdr:colOff>
      <xdr:row>7</xdr:row>
      <xdr:rowOff>175260</xdr:rowOff>
    </xdr:from>
    <xdr:to>
      <xdr:col>13</xdr:col>
      <xdr:colOff>424180</xdr:colOff>
      <xdr:row>26</xdr:row>
      <xdr:rowOff>49530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438150</xdr:colOff>
      <xdr:row>9</xdr:row>
      <xdr:rowOff>57150</xdr:rowOff>
    </xdr:from>
    <xdr:to>
      <xdr:col>15</xdr:col>
      <xdr:colOff>127000</xdr:colOff>
      <xdr:row>24</xdr:row>
      <xdr:rowOff>133350</xdr:rowOff>
    </xdr:to>
    <xdr:graphicFrame macro="">
      <xdr:nvGraphicFramePr>
        <xdr:cNvPr id="4" name="图表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419100</xdr:colOff>
      <xdr:row>11</xdr:row>
      <xdr:rowOff>146050</xdr:rowOff>
    </xdr:from>
    <xdr:to>
      <xdr:col>14</xdr:col>
      <xdr:colOff>368300</xdr:colOff>
      <xdr:row>27</xdr:row>
      <xdr:rowOff>44450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2"/>
  <sheetViews>
    <sheetView workbookViewId="0">
      <selection activeCell="N10" sqref="N10"/>
    </sheetView>
  </sheetViews>
  <sheetFormatPr defaultColWidth="8.6640625" defaultRowHeight="14.4" x14ac:dyDescent="0.25"/>
  <cols>
    <col min="1" max="1" width="8.6640625" style="1"/>
    <col min="2" max="2" width="11.5546875" style="1" customWidth="1"/>
    <col min="3" max="3" width="11.88671875" style="1" customWidth="1"/>
    <col min="4" max="5" width="8.6640625" style="1"/>
    <col min="6" max="8" width="12.77734375" style="1"/>
    <col min="9" max="9" width="6.33203125" style="30" customWidth="1"/>
    <col min="10" max="12" width="9.6640625" style="30" customWidth="1"/>
    <col min="13" max="13" width="6.6640625" style="30" customWidth="1"/>
    <col min="14" max="16" width="9.6640625" style="30" customWidth="1"/>
  </cols>
  <sheetData>
    <row r="1" spans="1:15" ht="15" thickBot="1" x14ac:dyDescent="0.3"/>
    <row r="2" spans="1:15" ht="43.8" customHeight="1" x14ac:dyDescent="0.25">
      <c r="A2" s="43"/>
      <c r="B2" s="44" t="s">
        <v>146</v>
      </c>
      <c r="C2" s="44" t="s">
        <v>147</v>
      </c>
      <c r="D2" s="44" t="s">
        <v>149</v>
      </c>
      <c r="E2" s="44" t="s">
        <v>150</v>
      </c>
      <c r="F2" s="44" t="s">
        <v>148</v>
      </c>
      <c r="G2" s="44" t="s">
        <v>151</v>
      </c>
      <c r="H2" s="45" t="s">
        <v>152</v>
      </c>
      <c r="J2" s="107" t="s">
        <v>171</v>
      </c>
      <c r="K2" s="108"/>
      <c r="N2" s="40"/>
      <c r="O2" s="40"/>
    </row>
    <row r="3" spans="1:15" x14ac:dyDescent="0.25">
      <c r="A3" s="46" t="s">
        <v>0</v>
      </c>
      <c r="B3" s="40">
        <v>9.4754000000000005</v>
      </c>
      <c r="C3" s="40">
        <v>12.172800000000001</v>
      </c>
      <c r="D3" s="41">
        <v>3.8873000000000002</v>
      </c>
      <c r="E3" s="40">
        <v>8</v>
      </c>
      <c r="F3" s="40">
        <v>2.6974</v>
      </c>
      <c r="G3" s="42">
        <v>0.28470000000000001</v>
      </c>
      <c r="H3" s="47">
        <v>0.68069999999999997</v>
      </c>
      <c r="I3" s="37"/>
      <c r="J3" s="46" t="s">
        <v>8</v>
      </c>
      <c r="K3" s="76">
        <v>0.78249999999999997</v>
      </c>
      <c r="N3" s="40"/>
      <c r="O3" s="40"/>
    </row>
    <row r="4" spans="1:15" x14ac:dyDescent="0.25">
      <c r="A4" s="46" t="s">
        <v>1</v>
      </c>
      <c r="B4" s="40">
        <v>9.9037000000000006</v>
      </c>
      <c r="C4" s="40">
        <v>12.9366</v>
      </c>
      <c r="D4" s="41">
        <v>3.9733999999999998</v>
      </c>
      <c r="E4" s="40">
        <v>8</v>
      </c>
      <c r="F4" s="40">
        <v>3.0329000000000002</v>
      </c>
      <c r="G4" s="42">
        <v>0.30620000000000003</v>
      </c>
      <c r="H4" s="47">
        <v>0.69289999999999996</v>
      </c>
      <c r="J4" s="46" t="s">
        <v>9</v>
      </c>
      <c r="K4" s="76">
        <v>0.74329999999999996</v>
      </c>
      <c r="N4" s="40"/>
      <c r="O4" s="40"/>
    </row>
    <row r="5" spans="1:15" x14ac:dyDescent="0.25">
      <c r="A5" s="46" t="s">
        <v>2</v>
      </c>
      <c r="B5" s="40">
        <v>9.6318000000000001</v>
      </c>
      <c r="C5" s="40">
        <v>12.5259</v>
      </c>
      <c r="D5" s="41">
        <v>3.8793000000000002</v>
      </c>
      <c r="E5" s="40">
        <v>8</v>
      </c>
      <c r="F5" s="40">
        <v>2.8940999999999999</v>
      </c>
      <c r="G5" s="42">
        <v>0.30049999999999999</v>
      </c>
      <c r="H5" s="47">
        <v>0.69030000000000002</v>
      </c>
      <c r="J5" s="46" t="s">
        <v>0</v>
      </c>
      <c r="K5" s="76">
        <v>0.95150000000000001</v>
      </c>
      <c r="N5" s="40"/>
      <c r="O5" s="40"/>
    </row>
    <row r="6" spans="1:15" x14ac:dyDescent="0.25">
      <c r="A6" s="46" t="s">
        <v>3</v>
      </c>
      <c r="B6" s="40">
        <v>9.5762</v>
      </c>
      <c r="C6" s="40">
        <v>11.924099999999999</v>
      </c>
      <c r="D6" s="41">
        <v>3.5354999999999999</v>
      </c>
      <c r="E6" s="40">
        <v>8</v>
      </c>
      <c r="F6" s="40">
        <v>2.3479000000000001</v>
      </c>
      <c r="G6" s="42">
        <v>0.2452</v>
      </c>
      <c r="H6" s="47">
        <v>0.70350000000000001</v>
      </c>
      <c r="J6" s="46" t="s">
        <v>1</v>
      </c>
      <c r="K6" s="76">
        <v>0.81169999999999998</v>
      </c>
    </row>
    <row r="7" spans="1:15" x14ac:dyDescent="0.25">
      <c r="A7" s="46" t="s">
        <v>4</v>
      </c>
      <c r="B7" s="40">
        <v>9.8763000000000005</v>
      </c>
      <c r="C7" s="40">
        <v>15.8126</v>
      </c>
      <c r="D7" s="41">
        <v>4.7979000000000003</v>
      </c>
      <c r="E7" s="40">
        <v>8</v>
      </c>
      <c r="F7" s="40">
        <v>5.9363000000000001</v>
      </c>
      <c r="G7" s="42">
        <v>0.60109999999999997</v>
      </c>
      <c r="H7" s="47">
        <v>0.6966</v>
      </c>
      <c r="J7" s="46" t="s">
        <v>2</v>
      </c>
      <c r="K7" s="76">
        <v>0.81010000000000004</v>
      </c>
    </row>
    <row r="8" spans="1:15" x14ac:dyDescent="0.25">
      <c r="A8" s="46" t="s">
        <v>5</v>
      </c>
      <c r="B8" s="40">
        <v>10.1577</v>
      </c>
      <c r="C8" s="40">
        <v>19.521999999999998</v>
      </c>
      <c r="D8" s="41">
        <v>6.0918999999999999</v>
      </c>
      <c r="E8" s="40">
        <v>8</v>
      </c>
      <c r="F8" s="40">
        <v>8.3643000000000001</v>
      </c>
      <c r="G8" s="42">
        <v>0.74960000000000004</v>
      </c>
      <c r="H8" s="47">
        <v>0.68789999999999996</v>
      </c>
      <c r="J8" s="46" t="s">
        <v>3</v>
      </c>
      <c r="K8" s="76">
        <v>0.83440000000000003</v>
      </c>
    </row>
    <row r="9" spans="1:15" x14ac:dyDescent="0.25">
      <c r="A9" s="46" t="s">
        <v>6</v>
      </c>
      <c r="B9" s="40">
        <v>10.0342</v>
      </c>
      <c r="C9" s="40">
        <v>18.731100000000001</v>
      </c>
      <c r="D9" s="41">
        <v>5.7587999999999999</v>
      </c>
      <c r="E9" s="40">
        <v>8</v>
      </c>
      <c r="F9" s="40">
        <v>8.6968999999999994</v>
      </c>
      <c r="G9" s="42">
        <v>0.86670000000000003</v>
      </c>
      <c r="H9" s="47">
        <v>0.69259999999999999</v>
      </c>
      <c r="J9" s="46" t="s">
        <v>4</v>
      </c>
      <c r="K9" s="76">
        <v>0.8397</v>
      </c>
      <c r="N9" s="40"/>
    </row>
    <row r="10" spans="1:15" ht="15" thickBot="1" x14ac:dyDescent="0.3">
      <c r="A10" s="48" t="s">
        <v>7</v>
      </c>
      <c r="B10" s="49">
        <v>3.7351000000000001</v>
      </c>
      <c r="C10" s="49">
        <v>4.6249000000000002</v>
      </c>
      <c r="D10" s="50">
        <v>1.3675999999999999</v>
      </c>
      <c r="E10" s="49">
        <v>3</v>
      </c>
      <c r="F10" s="49">
        <v>0.88980000000000004</v>
      </c>
      <c r="G10" s="51">
        <v>0.2382</v>
      </c>
      <c r="H10" s="52">
        <v>0.70430000000000004</v>
      </c>
      <c r="J10" s="46" t="s">
        <v>5</v>
      </c>
      <c r="K10" s="76">
        <v>0.82630000000000003</v>
      </c>
      <c r="N10" s="40"/>
    </row>
    <row r="11" spans="1:15" ht="15" thickBot="1" x14ac:dyDescent="0.3">
      <c r="A11" s="25"/>
      <c r="B11" s="25"/>
      <c r="C11" s="25"/>
      <c r="D11" s="25"/>
      <c r="E11" s="25"/>
      <c r="F11" s="25"/>
      <c r="G11" s="25"/>
      <c r="H11" s="25"/>
      <c r="J11" s="48" t="s">
        <v>6</v>
      </c>
      <c r="K11" s="77">
        <v>0.81540000000000001</v>
      </c>
      <c r="N11" s="40"/>
    </row>
    <row r="12" spans="1:15" x14ac:dyDescent="0.25">
      <c r="N12" s="40"/>
    </row>
    <row r="15" spans="1:15" x14ac:dyDescent="0.25">
      <c r="B15" s="25"/>
      <c r="C15" s="25"/>
      <c r="D15" s="25"/>
      <c r="E15" s="25"/>
      <c r="F15" s="25"/>
      <c r="G15" s="25"/>
      <c r="H15" s="25"/>
    </row>
    <row r="16" spans="1:15" ht="15" x14ac:dyDescent="0.25">
      <c r="B16" s="38"/>
      <c r="C16" s="38"/>
      <c r="D16" s="39"/>
      <c r="E16" s="38"/>
      <c r="F16" s="38"/>
      <c r="G16" s="38"/>
      <c r="H16" s="25"/>
    </row>
    <row r="17" spans="2:8" x14ac:dyDescent="0.25">
      <c r="B17" s="25"/>
      <c r="C17" s="25"/>
      <c r="D17" s="25"/>
      <c r="E17" s="25"/>
      <c r="F17" s="25"/>
      <c r="G17" s="25"/>
      <c r="H17" s="25"/>
    </row>
    <row r="18" spans="2:8" x14ac:dyDescent="0.25">
      <c r="B18" s="25"/>
      <c r="C18" s="25"/>
      <c r="D18" s="25"/>
      <c r="E18" s="25"/>
      <c r="F18" s="25"/>
      <c r="G18" s="25"/>
      <c r="H18" s="25"/>
    </row>
    <row r="21" spans="2:8" x14ac:dyDescent="0.25">
      <c r="G21" s="37"/>
    </row>
    <row r="22" spans="2:8" x14ac:dyDescent="0.25">
      <c r="C22" s="37"/>
    </row>
  </sheetData>
  <mergeCells count="1">
    <mergeCell ref="J2:K2"/>
  </mergeCells>
  <phoneticPr fontId="9" type="noConversion"/>
  <pageMargins left="0.75" right="0.75" top="1" bottom="1" header="0.5" footer="0.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K65"/>
  <sheetViews>
    <sheetView topLeftCell="A55" workbookViewId="0">
      <selection activeCell="G14" sqref="G14"/>
    </sheetView>
  </sheetViews>
  <sheetFormatPr defaultColWidth="9" defaultRowHeight="14.4" x14ac:dyDescent="0.25"/>
  <cols>
    <col min="1" max="7" width="12.6640625" customWidth="1"/>
  </cols>
  <sheetData>
    <row r="2" spans="1:11" x14ac:dyDescent="0.25">
      <c r="A2" s="1"/>
      <c r="B2" s="1"/>
      <c r="C2" s="1"/>
      <c r="D2" s="1"/>
      <c r="E2" s="1"/>
      <c r="F2" s="1"/>
      <c r="G2" s="1"/>
    </row>
    <row r="3" spans="1:11" ht="15" thickBot="1" x14ac:dyDescent="0.3">
      <c r="A3" s="1"/>
      <c r="B3" s="1"/>
      <c r="C3" s="1"/>
      <c r="D3" s="1"/>
      <c r="E3" s="1"/>
      <c r="F3" s="1"/>
      <c r="G3" s="1"/>
    </row>
    <row r="4" spans="1:11" ht="15" thickTop="1" x14ac:dyDescent="0.25">
      <c r="A4" s="4" t="s">
        <v>214</v>
      </c>
      <c r="B4" s="4" t="s">
        <v>213</v>
      </c>
      <c r="C4" s="4" t="s">
        <v>215</v>
      </c>
      <c r="D4" s="4" t="s">
        <v>216</v>
      </c>
      <c r="E4" s="4" t="s">
        <v>217</v>
      </c>
      <c r="F4" s="4" t="s">
        <v>218</v>
      </c>
      <c r="G4" s="4" t="s">
        <v>219</v>
      </c>
      <c r="I4" s="19"/>
      <c r="J4" s="19"/>
      <c r="K4" s="19"/>
    </row>
    <row r="5" spans="1:11" x14ac:dyDescent="0.25">
      <c r="A5" s="6" t="s">
        <v>0</v>
      </c>
      <c r="B5" s="7" t="s">
        <v>134</v>
      </c>
      <c r="C5" s="7" t="s">
        <v>76</v>
      </c>
      <c r="D5" s="8" t="s">
        <v>125</v>
      </c>
      <c r="E5" s="9" t="s">
        <v>117</v>
      </c>
      <c r="F5" s="7" t="s">
        <v>108</v>
      </c>
      <c r="G5" s="7" t="s">
        <v>95</v>
      </c>
      <c r="I5" s="19"/>
      <c r="J5" s="19"/>
      <c r="K5" s="19"/>
    </row>
    <row r="6" spans="1:11" x14ac:dyDescent="0.25">
      <c r="A6" s="6" t="s">
        <v>1</v>
      </c>
      <c r="B6" s="7" t="s">
        <v>135</v>
      </c>
      <c r="C6" s="7" t="s">
        <v>78</v>
      </c>
      <c r="D6" s="7" t="s">
        <v>126</v>
      </c>
      <c r="E6" s="9" t="s">
        <v>118</v>
      </c>
      <c r="F6" s="7" t="s">
        <v>109</v>
      </c>
      <c r="G6" s="7" t="s">
        <v>96</v>
      </c>
      <c r="I6" s="19"/>
      <c r="J6" s="19"/>
      <c r="K6" s="19"/>
    </row>
    <row r="7" spans="1:11" x14ac:dyDescent="0.25">
      <c r="A7" s="6" t="s">
        <v>2</v>
      </c>
      <c r="B7" s="7" t="s">
        <v>136</v>
      </c>
      <c r="C7" s="7" t="s">
        <v>80</v>
      </c>
      <c r="D7" s="7" t="s">
        <v>127</v>
      </c>
      <c r="E7" s="9" t="s">
        <v>119</v>
      </c>
      <c r="F7" s="7" t="s">
        <v>110</v>
      </c>
      <c r="G7" s="7" t="s">
        <v>97</v>
      </c>
      <c r="I7" s="19"/>
      <c r="J7" s="13"/>
      <c r="K7" s="19"/>
    </row>
    <row r="8" spans="1:11" x14ac:dyDescent="0.25">
      <c r="A8" s="6" t="s">
        <v>3</v>
      </c>
      <c r="B8" s="7" t="s">
        <v>137</v>
      </c>
      <c r="C8" s="7" t="s">
        <v>82</v>
      </c>
      <c r="D8" s="7" t="s">
        <v>128</v>
      </c>
      <c r="E8" s="9" t="s">
        <v>120</v>
      </c>
      <c r="F8" s="7" t="s">
        <v>111</v>
      </c>
      <c r="G8" s="7" t="s">
        <v>98</v>
      </c>
      <c r="I8" s="19"/>
      <c r="J8" s="19"/>
      <c r="K8" s="19"/>
    </row>
    <row r="9" spans="1:11" x14ac:dyDescent="0.25">
      <c r="A9" s="6" t="s">
        <v>4</v>
      </c>
      <c r="B9" s="7" t="s">
        <v>138</v>
      </c>
      <c r="C9" s="7" t="s">
        <v>84</v>
      </c>
      <c r="D9" s="8" t="s">
        <v>129</v>
      </c>
      <c r="E9" s="9" t="s">
        <v>121</v>
      </c>
      <c r="F9" s="7" t="s">
        <v>112</v>
      </c>
      <c r="G9" s="7" t="s">
        <v>99</v>
      </c>
      <c r="I9" s="19"/>
      <c r="J9" s="19"/>
      <c r="K9" s="19"/>
    </row>
    <row r="10" spans="1:11" x14ac:dyDescent="0.25">
      <c r="A10" s="6" t="s">
        <v>5</v>
      </c>
      <c r="B10" s="7" t="s">
        <v>139</v>
      </c>
      <c r="C10" s="8" t="s">
        <v>86</v>
      </c>
      <c r="D10" s="7" t="s">
        <v>130</v>
      </c>
      <c r="E10" s="9" t="s">
        <v>122</v>
      </c>
      <c r="F10" s="7" t="s">
        <v>113</v>
      </c>
      <c r="G10" s="7" t="s">
        <v>100</v>
      </c>
      <c r="I10" s="19"/>
      <c r="J10" s="19"/>
      <c r="K10" s="19"/>
    </row>
    <row r="11" spans="1:11" x14ac:dyDescent="0.25">
      <c r="A11" s="6" t="s">
        <v>6</v>
      </c>
      <c r="B11" s="7" t="s">
        <v>140</v>
      </c>
      <c r="C11" s="8" t="s">
        <v>88</v>
      </c>
      <c r="D11" s="10" t="s">
        <v>131</v>
      </c>
      <c r="E11" s="9" t="s">
        <v>123</v>
      </c>
      <c r="F11" s="7" t="s">
        <v>114</v>
      </c>
      <c r="G11" s="7" t="s">
        <v>101</v>
      </c>
      <c r="I11" s="19"/>
      <c r="J11" s="19"/>
      <c r="K11" s="19"/>
    </row>
    <row r="12" spans="1:11" x14ac:dyDescent="0.25">
      <c r="A12" s="11" t="s">
        <v>7</v>
      </c>
      <c r="B12" s="7" t="s">
        <v>141</v>
      </c>
      <c r="C12" s="7" t="s">
        <v>90</v>
      </c>
      <c r="D12" s="7" t="s">
        <v>132</v>
      </c>
      <c r="E12" s="9" t="s">
        <v>124</v>
      </c>
      <c r="F12" s="7" t="s">
        <v>115</v>
      </c>
      <c r="G12" s="7" t="s">
        <v>103</v>
      </c>
      <c r="I12" s="19"/>
      <c r="J12" s="19"/>
      <c r="K12" s="19"/>
    </row>
    <row r="13" spans="1:11" ht="15" thickBot="1" x14ac:dyDescent="0.3">
      <c r="A13" s="12" t="s">
        <v>142</v>
      </c>
      <c r="B13" s="12" t="s">
        <v>143</v>
      </c>
      <c r="C13" s="12" t="s">
        <v>91</v>
      </c>
      <c r="D13" s="12" t="s">
        <v>133</v>
      </c>
      <c r="E13" s="12" t="s">
        <v>144</v>
      </c>
      <c r="F13" s="12" t="s">
        <v>144</v>
      </c>
      <c r="G13" s="12" t="s">
        <v>144</v>
      </c>
      <c r="I13" s="19"/>
      <c r="J13" s="19"/>
      <c r="K13" s="19"/>
    </row>
    <row r="14" spans="1:11" ht="15.6" thickTop="1" thickBot="1" x14ac:dyDescent="0.3">
      <c r="A14" s="1"/>
      <c r="B14" s="1"/>
      <c r="C14" s="1"/>
      <c r="D14" s="1"/>
      <c r="E14" s="1"/>
      <c r="F14" s="1"/>
      <c r="G14" s="1"/>
      <c r="H14" s="19"/>
      <c r="I14" s="19"/>
      <c r="J14" s="19"/>
      <c r="K14" s="19"/>
    </row>
    <row r="15" spans="1:11" x14ac:dyDescent="0.25">
      <c r="A15" s="86" t="s">
        <v>214</v>
      </c>
      <c r="B15" s="86" t="s">
        <v>220</v>
      </c>
      <c r="C15" s="87"/>
      <c r="D15" s="87"/>
      <c r="E15" s="73">
        <v>113.143</v>
      </c>
      <c r="F15" s="1"/>
      <c r="G15" s="1"/>
      <c r="H15" s="13"/>
    </row>
    <row r="16" spans="1:11" x14ac:dyDescent="0.25">
      <c r="A16" s="88" t="s">
        <v>0</v>
      </c>
      <c r="B16" s="13">
        <v>0.23899999999999999</v>
      </c>
      <c r="C16" s="36">
        <v>0.01</v>
      </c>
      <c r="D16" s="36" t="s">
        <v>66</v>
      </c>
      <c r="E16" s="67">
        <v>89.244</v>
      </c>
      <c r="F16" s="1"/>
      <c r="G16" s="36"/>
      <c r="H16" s="19"/>
      <c r="I16" s="19"/>
    </row>
    <row r="17" spans="1:10" x14ac:dyDescent="0.25">
      <c r="A17" s="88" t="s">
        <v>1</v>
      </c>
      <c r="B17" s="13">
        <v>0.22700000000000001</v>
      </c>
      <c r="C17" s="13">
        <v>2.1999999999999999E-2</v>
      </c>
      <c r="D17" s="13" t="s">
        <v>56</v>
      </c>
      <c r="E17" s="61">
        <f>(E15-E16)/E16</f>
        <v>0.26779391331630098</v>
      </c>
      <c r="F17" s="13"/>
      <c r="G17" s="13"/>
      <c r="H17" s="13"/>
      <c r="I17" s="19"/>
    </row>
    <row r="18" spans="1:10" x14ac:dyDescent="0.25">
      <c r="A18" s="88" t="s">
        <v>2</v>
      </c>
      <c r="B18" s="13">
        <v>0.23499999999999999</v>
      </c>
      <c r="C18" s="14">
        <v>3.0000000000000001E-3</v>
      </c>
      <c r="D18" s="14" t="s">
        <v>66</v>
      </c>
      <c r="E18" s="89"/>
      <c r="F18" s="14"/>
      <c r="G18" s="14"/>
      <c r="I18" s="19"/>
    </row>
    <row r="19" spans="1:10" x14ac:dyDescent="0.25">
      <c r="A19" s="88" t="s">
        <v>3</v>
      </c>
      <c r="B19" s="13">
        <v>0.22900000000000001</v>
      </c>
      <c r="C19" s="14">
        <v>5.0000000000000001E-3</v>
      </c>
      <c r="D19" s="14" t="s">
        <v>56</v>
      </c>
      <c r="E19" s="89"/>
      <c r="F19" s="14"/>
      <c r="G19" s="14"/>
      <c r="H19" s="19"/>
      <c r="I19" s="19"/>
    </row>
    <row r="20" spans="1:10" x14ac:dyDescent="0.25">
      <c r="A20" s="88" t="s">
        <v>4</v>
      </c>
      <c r="B20" s="13">
        <v>0.23400000000000001</v>
      </c>
      <c r="C20" s="14">
        <v>1.2E-2</v>
      </c>
      <c r="D20" s="14" t="s">
        <v>66</v>
      </c>
      <c r="E20" s="89"/>
      <c r="F20" s="14"/>
      <c r="G20" s="14"/>
      <c r="H20" s="19"/>
      <c r="I20" s="19"/>
    </row>
    <row r="21" spans="1:10" x14ac:dyDescent="0.25">
      <c r="A21" s="88" t="s">
        <v>5</v>
      </c>
      <c r="B21" s="13">
        <v>0.247</v>
      </c>
      <c r="C21" s="14">
        <v>5.0000000000000001E-3</v>
      </c>
      <c r="D21" s="14" t="s">
        <v>66</v>
      </c>
      <c r="E21" s="89"/>
      <c r="F21" s="14"/>
      <c r="G21" s="14"/>
      <c r="H21" s="19"/>
      <c r="I21" s="19"/>
    </row>
    <row r="22" spans="1:10" x14ac:dyDescent="0.25">
      <c r="A22" s="88" t="s">
        <v>6</v>
      </c>
      <c r="B22" s="13">
        <v>0.25900000000000001</v>
      </c>
      <c r="C22" s="14">
        <v>2.5000000000000001E-2</v>
      </c>
      <c r="D22" s="14" t="s">
        <v>54</v>
      </c>
      <c r="E22" s="89"/>
      <c r="F22" s="14"/>
      <c r="G22" s="14"/>
      <c r="H22" s="19"/>
      <c r="I22" s="19"/>
    </row>
    <row r="23" spans="1:10" x14ac:dyDescent="0.25">
      <c r="A23" s="88" t="s">
        <v>7</v>
      </c>
      <c r="B23" s="13">
        <v>0.187</v>
      </c>
      <c r="C23" s="14">
        <v>7.0000000000000001E-3</v>
      </c>
      <c r="D23" s="14" t="s">
        <v>55</v>
      </c>
      <c r="E23" s="89"/>
      <c r="F23" s="14"/>
      <c r="G23" s="14"/>
      <c r="H23" s="19"/>
      <c r="I23" s="19"/>
    </row>
    <row r="24" spans="1:10" ht="15" thickBot="1" x14ac:dyDescent="0.3">
      <c r="A24" s="90" t="s">
        <v>221</v>
      </c>
      <c r="B24" s="91" t="s">
        <v>144</v>
      </c>
      <c r="C24" s="91"/>
      <c r="D24" s="92"/>
      <c r="E24" s="93"/>
      <c r="F24" s="13"/>
      <c r="G24" s="13"/>
      <c r="H24" s="19"/>
      <c r="I24" s="19"/>
    </row>
    <row r="25" spans="1:10" ht="15" thickBot="1" x14ac:dyDescent="0.3">
      <c r="A25" s="94"/>
      <c r="B25" s="90" t="s">
        <v>222</v>
      </c>
      <c r="C25" s="95"/>
      <c r="D25" s="95"/>
      <c r="E25" s="58"/>
      <c r="F25" s="13"/>
      <c r="G25" s="13"/>
      <c r="H25" s="19"/>
      <c r="I25" s="19"/>
      <c r="J25" s="19"/>
    </row>
    <row r="26" spans="1:10" x14ac:dyDescent="0.25">
      <c r="A26" s="65"/>
      <c r="B26" s="13">
        <v>65.602000000000004</v>
      </c>
      <c r="C26" s="13">
        <v>0.99299999999999999</v>
      </c>
      <c r="D26" s="13" t="s">
        <v>56</v>
      </c>
      <c r="E26" s="61"/>
      <c r="F26" s="13"/>
      <c r="G26" s="13"/>
      <c r="H26" s="19"/>
      <c r="I26" s="19"/>
      <c r="J26" s="19"/>
    </row>
    <row r="27" spans="1:10" x14ac:dyDescent="0.25">
      <c r="A27" s="96"/>
      <c r="B27" s="13">
        <v>60.578000000000003</v>
      </c>
      <c r="C27" s="36">
        <v>2.8540000000000001</v>
      </c>
      <c r="D27" s="36" t="s">
        <v>65</v>
      </c>
      <c r="E27" s="67"/>
      <c r="F27" s="65"/>
      <c r="G27" s="36"/>
      <c r="H27" s="19"/>
      <c r="I27" s="19"/>
      <c r="J27" s="19"/>
    </row>
    <row r="28" spans="1:10" x14ac:dyDescent="0.25">
      <c r="A28" s="96"/>
      <c r="B28" s="13">
        <v>58.356000000000002</v>
      </c>
      <c r="C28" s="36">
        <v>1.3109999999999999</v>
      </c>
      <c r="D28" s="36" t="s">
        <v>58</v>
      </c>
      <c r="E28" s="67"/>
      <c r="F28" s="103"/>
      <c r="G28" s="36"/>
      <c r="H28" s="13"/>
      <c r="I28" s="19"/>
      <c r="J28" s="19"/>
    </row>
    <row r="29" spans="1:10" x14ac:dyDescent="0.25">
      <c r="A29" s="96"/>
      <c r="B29" s="13">
        <v>64.769000000000005</v>
      </c>
      <c r="C29" s="36">
        <v>2.7949999999999999</v>
      </c>
      <c r="D29" s="36" t="s">
        <v>53</v>
      </c>
      <c r="E29" s="67"/>
      <c r="F29" s="1"/>
      <c r="G29" s="36"/>
      <c r="H29" s="19"/>
      <c r="I29" s="19"/>
      <c r="J29" s="19"/>
    </row>
    <row r="30" spans="1:10" x14ac:dyDescent="0.25">
      <c r="A30" s="96"/>
      <c r="B30" s="13">
        <v>70.802999999999997</v>
      </c>
      <c r="C30" s="36">
        <v>4.6020000000000003</v>
      </c>
      <c r="D30" s="36" t="s">
        <v>54</v>
      </c>
      <c r="E30" s="67"/>
      <c r="F30" s="1"/>
      <c r="G30" s="36"/>
      <c r="H30" s="19"/>
      <c r="I30" s="19"/>
      <c r="J30" s="19"/>
    </row>
    <row r="31" spans="1:10" x14ac:dyDescent="0.25">
      <c r="A31" s="96"/>
      <c r="B31" s="13">
        <v>62.759</v>
      </c>
      <c r="C31" s="36">
        <v>0.91200000000000003</v>
      </c>
      <c r="D31" s="36" t="s">
        <v>67</v>
      </c>
      <c r="E31" s="67"/>
      <c r="F31" s="1"/>
      <c r="G31" s="36"/>
      <c r="H31" s="19"/>
      <c r="I31" s="19"/>
      <c r="J31" s="19"/>
    </row>
    <row r="32" spans="1:10" x14ac:dyDescent="0.25">
      <c r="A32" s="96"/>
      <c r="B32" s="13">
        <v>74.135999999999996</v>
      </c>
      <c r="C32" s="36">
        <v>3.23</v>
      </c>
      <c r="D32" s="36" t="s">
        <v>54</v>
      </c>
      <c r="E32" s="67"/>
      <c r="F32" s="1"/>
      <c r="G32" s="36"/>
      <c r="H32" s="19"/>
      <c r="I32" s="19"/>
      <c r="J32" s="19"/>
    </row>
    <row r="33" spans="1:9" ht="15" thickBot="1" x14ac:dyDescent="0.3">
      <c r="A33" s="97"/>
      <c r="B33" s="91">
        <v>53.750999999999998</v>
      </c>
      <c r="C33" s="98">
        <v>1.0249999999999999</v>
      </c>
      <c r="D33" s="98" t="s">
        <v>62</v>
      </c>
      <c r="E33" s="99"/>
      <c r="F33" s="1"/>
      <c r="G33" s="1"/>
    </row>
    <row r="34" spans="1:9" x14ac:dyDescent="0.25">
      <c r="A34" s="86" t="s">
        <v>214</v>
      </c>
      <c r="B34" s="100" t="s">
        <v>223</v>
      </c>
      <c r="C34" s="87"/>
      <c r="D34" s="87"/>
      <c r="E34" s="73"/>
      <c r="F34" s="1"/>
      <c r="G34" s="1"/>
    </row>
    <row r="35" spans="1:9" x14ac:dyDescent="0.25">
      <c r="A35" s="88" t="s">
        <v>0</v>
      </c>
      <c r="B35" s="13">
        <v>7.7530000000000001</v>
      </c>
      <c r="C35" s="36">
        <v>2.5000000000000001E-2</v>
      </c>
      <c r="D35" s="36" t="s">
        <v>66</v>
      </c>
      <c r="E35" s="67"/>
      <c r="F35" s="1"/>
      <c r="G35" s="1"/>
    </row>
    <row r="36" spans="1:9" x14ac:dyDescent="0.25">
      <c r="A36" s="88" t="s">
        <v>1</v>
      </c>
      <c r="B36" s="13">
        <v>7.7030000000000003</v>
      </c>
      <c r="C36" s="36">
        <v>1.2E-2</v>
      </c>
      <c r="D36" s="36" t="s">
        <v>66</v>
      </c>
      <c r="E36" s="67"/>
      <c r="F36" s="1"/>
      <c r="G36" s="1"/>
    </row>
    <row r="37" spans="1:9" x14ac:dyDescent="0.25">
      <c r="A37" s="88" t="s">
        <v>2</v>
      </c>
      <c r="B37" s="13">
        <v>7.68</v>
      </c>
      <c r="C37" s="36">
        <v>0.04</v>
      </c>
      <c r="D37" s="36" t="s">
        <v>56</v>
      </c>
      <c r="E37" s="67"/>
      <c r="F37" s="1"/>
      <c r="G37" s="1"/>
    </row>
    <row r="38" spans="1:9" x14ac:dyDescent="0.25">
      <c r="A38" s="88" t="s">
        <v>3</v>
      </c>
      <c r="B38" s="13">
        <v>7.6870000000000003</v>
      </c>
      <c r="C38" s="36">
        <v>4.2000000000000003E-2</v>
      </c>
      <c r="D38" s="36" t="s">
        <v>66</v>
      </c>
      <c r="E38" s="67"/>
      <c r="F38" s="1"/>
      <c r="G38" s="1"/>
    </row>
    <row r="39" spans="1:9" x14ac:dyDescent="0.25">
      <c r="A39" s="88" t="s">
        <v>4</v>
      </c>
      <c r="B39" s="13">
        <v>7.6070000000000002</v>
      </c>
      <c r="C39" s="36">
        <v>0.04</v>
      </c>
      <c r="D39" s="36" t="s">
        <v>55</v>
      </c>
      <c r="E39" s="67"/>
      <c r="F39" s="1"/>
      <c r="G39" s="1"/>
    </row>
    <row r="40" spans="1:9" x14ac:dyDescent="0.25">
      <c r="A40" s="88" t="s">
        <v>5</v>
      </c>
      <c r="B40" s="13">
        <v>7.7629999999999999</v>
      </c>
      <c r="C40" s="36">
        <v>3.5000000000000003E-2</v>
      </c>
      <c r="D40" s="36" t="s">
        <v>54</v>
      </c>
      <c r="E40" s="67"/>
      <c r="F40" s="1"/>
      <c r="G40" s="36"/>
      <c r="H40" s="19"/>
      <c r="I40" s="13"/>
    </row>
    <row r="41" spans="1:9" x14ac:dyDescent="0.25">
      <c r="A41" s="88" t="s">
        <v>6</v>
      </c>
      <c r="B41" s="13">
        <v>7.7530000000000001</v>
      </c>
      <c r="C41" s="36">
        <v>5.5E-2</v>
      </c>
      <c r="D41" s="36" t="s">
        <v>66</v>
      </c>
      <c r="E41" s="67"/>
      <c r="F41" s="1"/>
      <c r="G41" s="36"/>
      <c r="H41" s="19"/>
      <c r="I41" s="19"/>
    </row>
    <row r="42" spans="1:9" x14ac:dyDescent="0.25">
      <c r="A42" s="88" t="s">
        <v>7</v>
      </c>
      <c r="B42" s="13">
        <v>7.5069999999999997</v>
      </c>
      <c r="C42" s="36">
        <v>7.0000000000000007E-2</v>
      </c>
      <c r="D42" s="36" t="s">
        <v>58</v>
      </c>
      <c r="E42" s="67"/>
      <c r="F42" s="1"/>
      <c r="G42" s="36"/>
      <c r="H42" s="19"/>
      <c r="I42" s="19"/>
    </row>
    <row r="43" spans="1:9" ht="15" thickBot="1" x14ac:dyDescent="0.3">
      <c r="A43" s="90" t="s">
        <v>142</v>
      </c>
      <c r="B43" s="91">
        <v>7.0330000000000004</v>
      </c>
      <c r="C43" s="98">
        <v>1.4999999999999999E-2</v>
      </c>
      <c r="D43" s="98" t="s">
        <v>62</v>
      </c>
      <c r="E43" s="99"/>
      <c r="F43" s="1"/>
      <c r="G43" s="36"/>
      <c r="H43" s="19"/>
      <c r="I43" s="19"/>
    </row>
    <row r="44" spans="1:9" x14ac:dyDescent="0.25">
      <c r="A44" s="101"/>
      <c r="B44" s="100" t="s">
        <v>224</v>
      </c>
      <c r="C44" s="87"/>
      <c r="D44" s="87"/>
      <c r="E44" s="73"/>
      <c r="F44" s="1"/>
      <c r="G44" s="36"/>
      <c r="H44" s="19"/>
      <c r="I44" s="19"/>
    </row>
    <row r="45" spans="1:9" x14ac:dyDescent="0.25">
      <c r="A45" s="96"/>
      <c r="B45" s="13">
        <v>68.628</v>
      </c>
      <c r="C45" s="36">
        <v>0.98499999999999999</v>
      </c>
      <c r="D45" s="36" t="s">
        <v>58</v>
      </c>
      <c r="E45" s="67"/>
      <c r="F45" s="1"/>
      <c r="G45" s="36"/>
      <c r="H45" s="19"/>
      <c r="I45" s="19"/>
    </row>
    <row r="46" spans="1:9" x14ac:dyDescent="0.25">
      <c r="A46" s="96"/>
      <c r="B46" s="13">
        <v>73.783000000000001</v>
      </c>
      <c r="C46" s="36">
        <v>8.2390000000000008</v>
      </c>
      <c r="D46" s="36" t="s">
        <v>65</v>
      </c>
      <c r="E46" s="67"/>
      <c r="F46" s="1"/>
      <c r="G46" s="36"/>
      <c r="H46" s="19"/>
      <c r="I46" s="19"/>
    </row>
    <row r="47" spans="1:9" x14ac:dyDescent="0.25">
      <c r="A47" s="96"/>
      <c r="B47" s="13">
        <v>68.858999999999995</v>
      </c>
      <c r="C47" s="36">
        <v>5.8490000000000002</v>
      </c>
      <c r="D47" s="36" t="s">
        <v>58</v>
      </c>
      <c r="E47" s="67"/>
      <c r="F47" s="1"/>
      <c r="G47" s="36"/>
      <c r="H47" s="19"/>
      <c r="I47" s="19"/>
    </row>
    <row r="48" spans="1:9" x14ac:dyDescent="0.25">
      <c r="A48" s="96"/>
      <c r="B48" s="13">
        <v>68.061000000000007</v>
      </c>
      <c r="C48" s="36">
        <v>2.0190000000000001</v>
      </c>
      <c r="D48" s="36" t="s">
        <v>58</v>
      </c>
      <c r="E48" s="67"/>
      <c r="F48" s="1"/>
      <c r="G48" s="36"/>
      <c r="H48" s="19"/>
      <c r="I48" s="19"/>
    </row>
    <row r="49" spans="1:9" x14ac:dyDescent="0.25">
      <c r="A49" s="96"/>
      <c r="B49" s="13">
        <v>80.876000000000005</v>
      </c>
      <c r="C49" s="36">
        <v>6.8070000000000004</v>
      </c>
      <c r="D49" s="36" t="s">
        <v>55</v>
      </c>
      <c r="E49" s="67"/>
      <c r="F49" s="1"/>
      <c r="G49" s="36"/>
      <c r="H49" s="19"/>
      <c r="I49" s="19"/>
    </row>
    <row r="50" spans="1:9" x14ac:dyDescent="0.25">
      <c r="A50" s="96">
        <f>(B51-B52)/B52</f>
        <v>1.0868048580038401</v>
      </c>
      <c r="B50" s="102">
        <v>93.55</v>
      </c>
      <c r="C50" s="36">
        <v>8.65</v>
      </c>
      <c r="D50" s="36" t="s">
        <v>56</v>
      </c>
      <c r="E50" s="67"/>
      <c r="F50" s="1"/>
      <c r="G50" s="36"/>
      <c r="H50" s="19"/>
      <c r="I50" s="19"/>
    </row>
    <row r="51" spans="1:9" x14ac:dyDescent="0.25">
      <c r="A51" s="96">
        <f>(B50-B52)/B52</f>
        <v>0.70851976988402898</v>
      </c>
      <c r="B51" s="102">
        <v>114.26300000000001</v>
      </c>
      <c r="C51" s="36">
        <v>2.4279999999999999</v>
      </c>
      <c r="D51" s="36" t="s">
        <v>54</v>
      </c>
      <c r="E51" s="67"/>
      <c r="F51" s="1"/>
      <c r="G51" s="36"/>
      <c r="H51" s="19"/>
      <c r="I51" s="19"/>
    </row>
    <row r="52" spans="1:9" x14ac:dyDescent="0.25">
      <c r="A52" s="96"/>
      <c r="B52" s="13">
        <v>54.755000000000003</v>
      </c>
      <c r="C52" s="36">
        <v>1.36</v>
      </c>
      <c r="D52" s="36" t="s">
        <v>62</v>
      </c>
      <c r="E52" s="67"/>
      <c r="F52" s="1"/>
      <c r="G52" s="36"/>
      <c r="H52" s="19"/>
      <c r="I52" s="19"/>
    </row>
    <row r="53" spans="1:9" ht="15" thickBot="1" x14ac:dyDescent="0.3">
      <c r="A53" s="97"/>
      <c r="B53" s="91">
        <v>50.167000000000002</v>
      </c>
      <c r="C53" s="98">
        <v>2.4710000000000001</v>
      </c>
      <c r="D53" s="98" t="s">
        <v>62</v>
      </c>
      <c r="E53" s="99"/>
      <c r="F53" s="1"/>
      <c r="G53" s="36"/>
      <c r="H53" s="19"/>
      <c r="I53" s="19"/>
    </row>
    <row r="54" spans="1:9" x14ac:dyDescent="0.25">
      <c r="A54" s="100"/>
      <c r="B54" s="100" t="s">
        <v>225</v>
      </c>
      <c r="C54" s="87"/>
      <c r="D54" s="87"/>
      <c r="E54" s="73"/>
      <c r="F54" s="1"/>
      <c r="G54" s="13"/>
      <c r="H54" s="19"/>
      <c r="I54" s="19"/>
    </row>
    <row r="55" spans="1:9" x14ac:dyDescent="0.25">
      <c r="A55" s="96"/>
      <c r="B55" s="102">
        <v>499.18799999999999</v>
      </c>
      <c r="C55" s="36">
        <v>10.579000000000001</v>
      </c>
      <c r="D55" s="36" t="s">
        <v>54</v>
      </c>
      <c r="E55" s="67"/>
      <c r="F55" s="1"/>
      <c r="G55" s="36"/>
      <c r="H55" s="19"/>
      <c r="I55" s="19"/>
    </row>
    <row r="56" spans="1:9" x14ac:dyDescent="0.25">
      <c r="A56" s="96"/>
      <c r="B56" s="13">
        <v>396.846</v>
      </c>
      <c r="C56" s="36">
        <v>7.0170000000000003</v>
      </c>
      <c r="D56" s="36" t="s">
        <v>58</v>
      </c>
      <c r="E56" s="67"/>
      <c r="F56" s="1"/>
      <c r="G56" s="36"/>
      <c r="H56" s="19"/>
      <c r="I56" s="19"/>
    </row>
    <row r="57" spans="1:9" x14ac:dyDescent="0.25">
      <c r="A57" s="96"/>
      <c r="B57" s="13">
        <v>437.041</v>
      </c>
      <c r="C57" s="36">
        <v>6.2720000000000002</v>
      </c>
      <c r="D57" s="36" t="s">
        <v>53</v>
      </c>
      <c r="E57" s="67"/>
      <c r="F57" s="1"/>
      <c r="G57" s="36"/>
      <c r="H57" s="19"/>
      <c r="I57" s="19"/>
    </row>
    <row r="58" spans="1:9" x14ac:dyDescent="0.25">
      <c r="A58" s="96">
        <f>(B59-B63)/B63</f>
        <v>1.29492239962486</v>
      </c>
      <c r="B58" s="13">
        <v>448.56799999999998</v>
      </c>
      <c r="C58" s="36">
        <v>9.09</v>
      </c>
      <c r="D58" s="36" t="s">
        <v>56</v>
      </c>
      <c r="E58" s="67"/>
      <c r="F58" s="1"/>
      <c r="G58" s="1"/>
    </row>
    <row r="59" spans="1:9" x14ac:dyDescent="0.25">
      <c r="A59" s="96"/>
      <c r="B59" s="102">
        <v>504.08199999999999</v>
      </c>
      <c r="C59" s="36">
        <v>7.74</v>
      </c>
      <c r="D59" s="36" t="s">
        <v>54</v>
      </c>
      <c r="E59" s="67"/>
      <c r="F59" s="1"/>
      <c r="G59" s="1"/>
    </row>
    <row r="60" spans="1:9" x14ac:dyDescent="0.25">
      <c r="A60" s="96">
        <f>(B55-B63)/B63</f>
        <v>1.2726415996285001</v>
      </c>
      <c r="B60" s="13">
        <v>375.60599999999999</v>
      </c>
      <c r="C60" s="36">
        <v>5.3959999999999999</v>
      </c>
      <c r="D60" s="36" t="s">
        <v>62</v>
      </c>
      <c r="E60" s="67"/>
      <c r="F60" s="1"/>
      <c r="G60" s="1"/>
    </row>
    <row r="61" spans="1:9" x14ac:dyDescent="0.25">
      <c r="A61" s="96"/>
      <c r="B61" s="14">
        <v>420.65800000000002</v>
      </c>
      <c r="C61" s="36">
        <v>21.456</v>
      </c>
      <c r="D61" s="36" t="s">
        <v>55</v>
      </c>
      <c r="E61" s="67"/>
      <c r="F61" s="1"/>
      <c r="G61" s="1"/>
    </row>
    <row r="62" spans="1:9" x14ac:dyDescent="0.25">
      <c r="A62" s="96"/>
      <c r="B62" s="13">
        <v>395.78800000000001</v>
      </c>
      <c r="C62" s="36">
        <v>8.7530000000000001</v>
      </c>
      <c r="D62" s="36" t="s">
        <v>58</v>
      </c>
      <c r="E62" s="67"/>
      <c r="F62" s="1"/>
      <c r="G62" s="1"/>
    </row>
    <row r="63" spans="1:9" ht="15" thickBot="1" x14ac:dyDescent="0.3">
      <c r="A63" s="97"/>
      <c r="B63" s="91">
        <v>219.65100000000001</v>
      </c>
      <c r="C63" s="98">
        <v>8.1620000000000008</v>
      </c>
      <c r="D63" s="98" t="s">
        <v>63</v>
      </c>
      <c r="E63" s="99"/>
      <c r="F63" s="1"/>
      <c r="G63" s="1"/>
    </row>
    <row r="64" spans="1:9" x14ac:dyDescent="0.25">
      <c r="A64" s="1"/>
      <c r="B64" s="1"/>
      <c r="C64" s="1"/>
      <c r="D64" s="1"/>
      <c r="E64" s="1"/>
      <c r="F64" s="1"/>
      <c r="G64" s="1"/>
    </row>
    <row r="65" spans="1:7" x14ac:dyDescent="0.25">
      <c r="A65" s="1"/>
      <c r="B65" s="1"/>
      <c r="C65" s="1"/>
      <c r="D65" s="1"/>
      <c r="E65" s="1"/>
      <c r="F65" s="1"/>
      <c r="G65" s="1"/>
    </row>
  </sheetData>
  <phoneticPr fontId="9" type="noConversion"/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53"/>
  <sheetViews>
    <sheetView tabSelected="1" workbookViewId="0">
      <selection activeCell="P8" sqref="P8"/>
    </sheetView>
  </sheetViews>
  <sheetFormatPr defaultColWidth="8.6640625" defaultRowHeight="14.4" x14ac:dyDescent="0.25"/>
  <cols>
    <col min="3" max="4" width="8.6640625" style="1"/>
    <col min="8" max="10" width="8.6640625" style="1"/>
  </cols>
  <sheetData>
    <row r="1" spans="1:10" x14ac:dyDescent="0.25">
      <c r="B1" s="1"/>
      <c r="C1" s="53" t="s">
        <v>206</v>
      </c>
      <c r="D1" s="1" t="s">
        <v>105</v>
      </c>
      <c r="H1" s="53" t="s">
        <v>229</v>
      </c>
      <c r="I1" s="83" t="s">
        <v>230</v>
      </c>
    </row>
    <row r="2" spans="1:10" x14ac:dyDescent="0.25">
      <c r="A2" s="111" t="s">
        <v>0</v>
      </c>
      <c r="B2" s="1">
        <v>1</v>
      </c>
      <c r="C2" s="1">
        <v>0.50009999999999999</v>
      </c>
      <c r="D2" s="3">
        <v>0.64</v>
      </c>
      <c r="E2" s="117" t="s">
        <v>226</v>
      </c>
      <c r="H2" s="53" t="s">
        <v>231</v>
      </c>
      <c r="I2" s="53" t="s">
        <v>232</v>
      </c>
      <c r="J2" s="1" t="s">
        <v>73</v>
      </c>
    </row>
    <row r="3" spans="1:10" x14ac:dyDescent="0.25">
      <c r="A3" s="111"/>
      <c r="B3" s="1">
        <v>2</v>
      </c>
      <c r="C3" s="1">
        <v>0.50080000000000002</v>
      </c>
      <c r="D3" s="3">
        <v>0.627</v>
      </c>
      <c r="E3" s="118"/>
      <c r="H3" s="1">
        <v>0</v>
      </c>
      <c r="I3" s="1">
        <v>0</v>
      </c>
      <c r="J3" s="1">
        <v>0.06</v>
      </c>
    </row>
    <row r="4" spans="1:10" x14ac:dyDescent="0.25">
      <c r="A4" s="111"/>
      <c r="B4" s="1">
        <v>3</v>
      </c>
      <c r="C4" s="1">
        <v>0.50029999999999997</v>
      </c>
      <c r="D4" s="3">
        <v>0.63500000000000001</v>
      </c>
      <c r="E4" s="118"/>
      <c r="H4" s="1">
        <v>1</v>
      </c>
      <c r="I4" s="1">
        <v>0.1</v>
      </c>
      <c r="J4" s="1">
        <v>0.114</v>
      </c>
    </row>
    <row r="5" spans="1:10" x14ac:dyDescent="0.25">
      <c r="A5" s="111" t="s">
        <v>0</v>
      </c>
      <c r="B5" s="1">
        <v>4</v>
      </c>
      <c r="C5" s="1">
        <v>0.5</v>
      </c>
      <c r="D5" s="3">
        <v>0.59299999999999997</v>
      </c>
      <c r="E5" s="117" t="s">
        <v>228</v>
      </c>
      <c r="H5" s="1">
        <v>2</v>
      </c>
      <c r="I5" s="1">
        <v>0.2</v>
      </c>
      <c r="J5" s="1">
        <v>0.17499999999999999</v>
      </c>
    </row>
    <row r="6" spans="1:10" x14ac:dyDescent="0.25">
      <c r="A6" s="111"/>
      <c r="B6" s="1">
        <v>5</v>
      </c>
      <c r="C6" s="1">
        <v>0.50070000000000003</v>
      </c>
      <c r="D6" s="3">
        <v>0.58299999999999996</v>
      </c>
      <c r="E6" s="118"/>
      <c r="H6" s="1">
        <v>4</v>
      </c>
      <c r="I6" s="1">
        <v>0.4</v>
      </c>
      <c r="J6" s="1">
        <v>0.35099999999999998</v>
      </c>
    </row>
    <row r="7" spans="1:10" x14ac:dyDescent="0.25">
      <c r="A7" s="111"/>
      <c r="B7" s="1">
        <v>6</v>
      </c>
      <c r="C7" s="1">
        <v>0.5</v>
      </c>
      <c r="D7" s="3">
        <v>0.60099999999999998</v>
      </c>
      <c r="E7" s="118"/>
      <c r="H7" s="1">
        <v>6</v>
      </c>
      <c r="I7" s="1">
        <v>0.6</v>
      </c>
      <c r="J7" s="1">
        <v>0.47199999999999998</v>
      </c>
    </row>
    <row r="8" spans="1:10" x14ac:dyDescent="0.25">
      <c r="A8" s="111" t="s">
        <v>1</v>
      </c>
      <c r="B8" s="1">
        <v>1</v>
      </c>
      <c r="C8" s="1">
        <v>0.50019999999999998</v>
      </c>
      <c r="D8" s="3">
        <v>0.62</v>
      </c>
      <c r="E8" s="117" t="s">
        <v>226</v>
      </c>
      <c r="H8" s="1">
        <v>8</v>
      </c>
      <c r="I8" s="1">
        <v>0.8</v>
      </c>
      <c r="J8" s="1">
        <v>0.58899999999999997</v>
      </c>
    </row>
    <row r="9" spans="1:10" x14ac:dyDescent="0.25">
      <c r="A9" s="111"/>
      <c r="B9" s="1">
        <v>2</v>
      </c>
      <c r="C9" s="1">
        <v>0.50090000000000001</v>
      </c>
      <c r="D9" s="3">
        <v>0.60599999999999998</v>
      </c>
      <c r="E9" s="118"/>
      <c r="H9" s="1">
        <v>10</v>
      </c>
      <c r="I9" s="1">
        <v>1</v>
      </c>
      <c r="J9" s="1">
        <v>0.68600000000000005</v>
      </c>
    </row>
    <row r="10" spans="1:10" x14ac:dyDescent="0.25">
      <c r="A10" s="111"/>
      <c r="B10" s="1">
        <v>3</v>
      </c>
      <c r="C10" s="1">
        <v>0.50029999999999997</v>
      </c>
      <c r="D10" s="3">
        <v>0.60899999999999999</v>
      </c>
      <c r="E10" s="118"/>
      <c r="H10" s="1">
        <v>12</v>
      </c>
      <c r="I10" s="1">
        <v>1.2</v>
      </c>
      <c r="J10" s="3">
        <v>0.79</v>
      </c>
    </row>
    <row r="11" spans="1:10" x14ac:dyDescent="0.25">
      <c r="A11" s="111" t="s">
        <v>1</v>
      </c>
      <c r="B11" s="1">
        <v>4</v>
      </c>
      <c r="C11" s="1">
        <v>0.50039999999999996</v>
      </c>
      <c r="D11" s="3">
        <v>0.61599999999999999</v>
      </c>
      <c r="E11" s="117" t="s">
        <v>228</v>
      </c>
      <c r="H11" s="1">
        <v>14</v>
      </c>
      <c r="I11" s="1">
        <v>1.4</v>
      </c>
      <c r="J11" s="1">
        <v>0.89400000000000002</v>
      </c>
    </row>
    <row r="12" spans="1:10" x14ac:dyDescent="0.25">
      <c r="A12" s="111"/>
      <c r="B12" s="1">
        <v>5</v>
      </c>
      <c r="C12" s="1">
        <v>0.50029999999999997</v>
      </c>
      <c r="D12" s="3">
        <v>0.59299999999999997</v>
      </c>
      <c r="E12" s="118"/>
    </row>
    <row r="13" spans="1:10" x14ac:dyDescent="0.25">
      <c r="A13" s="111"/>
      <c r="B13" s="1">
        <v>6</v>
      </c>
      <c r="C13" s="1">
        <v>0.50039999999999996</v>
      </c>
      <c r="D13" s="3">
        <v>0.61</v>
      </c>
      <c r="E13" s="118"/>
    </row>
    <row r="14" spans="1:10" x14ac:dyDescent="0.25">
      <c r="A14" s="111" t="s">
        <v>2</v>
      </c>
      <c r="B14" s="1">
        <v>1</v>
      </c>
      <c r="C14" s="1">
        <v>0.50039999999999996</v>
      </c>
      <c r="D14" s="3">
        <v>0.63</v>
      </c>
      <c r="E14" s="117" t="s">
        <v>226</v>
      </c>
    </row>
    <row r="15" spans="1:10" x14ac:dyDescent="0.25">
      <c r="A15" s="111"/>
      <c r="B15" s="1">
        <v>2</v>
      </c>
      <c r="C15" s="1">
        <v>0.50039999999999996</v>
      </c>
      <c r="D15" s="3">
        <v>0.61599999999999999</v>
      </c>
      <c r="E15" s="118"/>
    </row>
    <row r="16" spans="1:10" x14ac:dyDescent="0.25">
      <c r="A16" s="111"/>
      <c r="B16" s="1">
        <v>3</v>
      </c>
      <c r="C16" s="1">
        <v>0.50049999999999994</v>
      </c>
      <c r="D16" s="3">
        <v>0.61799999999999999</v>
      </c>
      <c r="E16" s="118"/>
    </row>
    <row r="17" spans="1:5" x14ac:dyDescent="0.25">
      <c r="A17" s="111" t="s">
        <v>2</v>
      </c>
      <c r="B17" s="1">
        <v>4</v>
      </c>
      <c r="C17" s="1">
        <v>0.50049999999999994</v>
      </c>
      <c r="D17" s="3">
        <v>0.57299999999999995</v>
      </c>
      <c r="E17" s="117" t="s">
        <v>228</v>
      </c>
    </row>
    <row r="18" spans="1:5" x14ac:dyDescent="0.25">
      <c r="A18" s="111"/>
      <c r="B18" s="1">
        <v>5</v>
      </c>
      <c r="C18" s="1">
        <v>0.50039999999999996</v>
      </c>
      <c r="D18" s="3">
        <v>0.57599999999999996</v>
      </c>
      <c r="E18" s="118"/>
    </row>
    <row r="19" spans="1:5" x14ac:dyDescent="0.25">
      <c r="A19" s="111"/>
      <c r="B19" s="1">
        <v>6</v>
      </c>
      <c r="C19" s="1">
        <v>0.50039999999999996</v>
      </c>
      <c r="D19" s="3">
        <v>0.57399999999999995</v>
      </c>
      <c r="E19" s="118"/>
    </row>
    <row r="20" spans="1:5" x14ac:dyDescent="0.25">
      <c r="A20" s="111" t="s">
        <v>3</v>
      </c>
      <c r="B20" s="1">
        <v>1</v>
      </c>
      <c r="C20" s="1">
        <v>0.50060000000000004</v>
      </c>
      <c r="D20" s="3">
        <v>0.624</v>
      </c>
      <c r="E20" s="117" t="s">
        <v>226</v>
      </c>
    </row>
    <row r="21" spans="1:5" x14ac:dyDescent="0.25">
      <c r="A21" s="111"/>
      <c r="B21" s="1">
        <v>2</v>
      </c>
      <c r="C21" s="1">
        <v>0.50080000000000002</v>
      </c>
      <c r="D21" s="3">
        <v>0.63900000000000001</v>
      </c>
      <c r="E21" s="118"/>
    </row>
    <row r="22" spans="1:5" x14ac:dyDescent="0.25">
      <c r="A22" s="111"/>
      <c r="B22" s="1">
        <v>3</v>
      </c>
      <c r="C22" s="1">
        <v>0.50049999999999994</v>
      </c>
      <c r="D22" s="3">
        <v>0.62</v>
      </c>
      <c r="E22" s="118"/>
    </row>
    <row r="23" spans="1:5" x14ac:dyDescent="0.25">
      <c r="A23" s="111" t="s">
        <v>3</v>
      </c>
      <c r="B23" s="1">
        <v>4</v>
      </c>
      <c r="C23" s="1">
        <v>0.50019999999999998</v>
      </c>
      <c r="D23" s="3">
        <v>0.55800000000000005</v>
      </c>
      <c r="E23" s="117" t="s">
        <v>228</v>
      </c>
    </row>
    <row r="24" spans="1:5" x14ac:dyDescent="0.25">
      <c r="A24" s="111"/>
      <c r="B24" s="1">
        <v>5</v>
      </c>
      <c r="C24" s="2">
        <v>0.501</v>
      </c>
      <c r="D24" s="3">
        <v>0.6</v>
      </c>
      <c r="E24" s="118"/>
    </row>
    <row r="25" spans="1:5" x14ac:dyDescent="0.25">
      <c r="A25" s="111"/>
      <c r="B25" s="1">
        <v>6</v>
      </c>
      <c r="C25" s="1">
        <v>0.50049999999999994</v>
      </c>
      <c r="D25" s="3">
        <v>0.60099999999999998</v>
      </c>
      <c r="E25" s="118"/>
    </row>
    <row r="26" spans="1:5" x14ac:dyDescent="0.25">
      <c r="A26" s="111" t="s">
        <v>4</v>
      </c>
      <c r="B26" s="1">
        <v>1</v>
      </c>
      <c r="C26" s="1">
        <v>0.50060000000000004</v>
      </c>
      <c r="D26" s="3">
        <v>0.66900000000000004</v>
      </c>
      <c r="E26" s="117" t="s">
        <v>226</v>
      </c>
    </row>
    <row r="27" spans="1:5" x14ac:dyDescent="0.25">
      <c r="A27" s="111"/>
      <c r="B27" s="1">
        <v>2</v>
      </c>
      <c r="C27" s="1">
        <v>0.50039999999999996</v>
      </c>
      <c r="D27" s="3">
        <v>0.63900000000000001</v>
      </c>
      <c r="E27" s="118"/>
    </row>
    <row r="28" spans="1:5" x14ac:dyDescent="0.25">
      <c r="A28" s="111"/>
      <c r="B28" s="1">
        <v>3</v>
      </c>
      <c r="C28" s="1">
        <v>0.50049999999999994</v>
      </c>
      <c r="D28" s="3">
        <v>0.64</v>
      </c>
      <c r="E28" s="118"/>
    </row>
    <row r="29" spans="1:5" x14ac:dyDescent="0.25">
      <c r="A29" s="111" t="s">
        <v>4</v>
      </c>
      <c r="B29" s="1">
        <v>4</v>
      </c>
      <c r="C29" s="1">
        <v>0.50049999999999994</v>
      </c>
      <c r="D29" s="3">
        <v>0.59599999999999997</v>
      </c>
      <c r="E29" s="117" t="s">
        <v>228</v>
      </c>
    </row>
    <row r="30" spans="1:5" x14ac:dyDescent="0.25">
      <c r="A30" s="111"/>
      <c r="B30" s="1">
        <v>5</v>
      </c>
      <c r="C30" s="1">
        <v>0.50029999999999997</v>
      </c>
      <c r="D30" s="3">
        <v>0.59299999999999997</v>
      </c>
      <c r="E30" s="118"/>
    </row>
    <row r="31" spans="1:5" x14ac:dyDescent="0.25">
      <c r="A31" s="111"/>
      <c r="B31" s="1">
        <v>6</v>
      </c>
      <c r="C31" s="1">
        <v>0.50039999999999996</v>
      </c>
      <c r="D31" s="3">
        <v>0.59299999999999997</v>
      </c>
      <c r="E31" s="118"/>
    </row>
    <row r="32" spans="1:5" x14ac:dyDescent="0.25">
      <c r="A32" s="111" t="s">
        <v>5</v>
      </c>
      <c r="B32" s="1">
        <v>1</v>
      </c>
      <c r="C32" s="1">
        <v>0.50029999999999997</v>
      </c>
      <c r="D32" s="3">
        <v>0.65400000000000003</v>
      </c>
      <c r="E32" s="117" t="s">
        <v>226</v>
      </c>
    </row>
    <row r="33" spans="1:5" x14ac:dyDescent="0.25">
      <c r="A33" s="111"/>
      <c r="B33" s="1">
        <v>2</v>
      </c>
      <c r="C33" s="1">
        <v>0.50009999999999999</v>
      </c>
      <c r="D33" s="3">
        <v>0.66700000000000004</v>
      </c>
      <c r="E33" s="118"/>
    </row>
    <row r="34" spans="1:5" x14ac:dyDescent="0.25">
      <c r="A34" s="111"/>
      <c r="B34" s="1">
        <v>3</v>
      </c>
      <c r="C34" s="1">
        <v>0.50009999999999999</v>
      </c>
      <c r="D34" s="3">
        <v>0.66200000000000003</v>
      </c>
      <c r="E34" s="118"/>
    </row>
    <row r="35" spans="1:5" x14ac:dyDescent="0.25">
      <c r="A35" s="111" t="s">
        <v>5</v>
      </c>
      <c r="B35" s="1">
        <v>4</v>
      </c>
      <c r="C35" s="1">
        <v>0.50049999999999994</v>
      </c>
      <c r="D35" s="3">
        <v>0.60799999999999998</v>
      </c>
      <c r="E35" s="117" t="s">
        <v>228</v>
      </c>
    </row>
    <row r="36" spans="1:5" x14ac:dyDescent="0.25">
      <c r="A36" s="111"/>
      <c r="B36" s="1">
        <v>5</v>
      </c>
      <c r="C36" s="1">
        <v>0.50070000000000003</v>
      </c>
      <c r="D36" s="3">
        <v>0.59599999999999997</v>
      </c>
      <c r="E36" s="118"/>
    </row>
    <row r="37" spans="1:5" x14ac:dyDescent="0.25">
      <c r="A37" s="111"/>
      <c r="B37" s="1">
        <v>6</v>
      </c>
      <c r="C37" s="1">
        <v>0.50049999999999994</v>
      </c>
      <c r="D37" s="3">
        <v>0.59799999999999998</v>
      </c>
      <c r="E37" s="118"/>
    </row>
    <row r="38" spans="1:5" x14ac:dyDescent="0.25">
      <c r="A38" s="111" t="s">
        <v>6</v>
      </c>
      <c r="B38" s="1">
        <v>1</v>
      </c>
      <c r="C38" s="1">
        <v>0.50019999999999998</v>
      </c>
      <c r="D38" s="3">
        <v>0.65</v>
      </c>
      <c r="E38" s="117" t="s">
        <v>226</v>
      </c>
    </row>
    <row r="39" spans="1:5" x14ac:dyDescent="0.25">
      <c r="A39" s="111"/>
      <c r="B39" s="1">
        <v>2</v>
      </c>
      <c r="C39" s="1">
        <v>0.50080000000000002</v>
      </c>
      <c r="D39" s="3">
        <v>0.66</v>
      </c>
      <c r="E39" s="118"/>
    </row>
    <row r="40" spans="1:5" x14ac:dyDescent="0.25">
      <c r="A40" s="111"/>
      <c r="B40" s="1">
        <v>3</v>
      </c>
      <c r="C40" s="1">
        <v>0.50049999999999994</v>
      </c>
      <c r="D40" s="3">
        <v>0.65800000000000003</v>
      </c>
      <c r="E40" s="118"/>
    </row>
    <row r="41" spans="1:5" x14ac:dyDescent="0.25">
      <c r="A41" s="111" t="s">
        <v>6</v>
      </c>
      <c r="B41" s="1">
        <v>4</v>
      </c>
      <c r="C41" s="1">
        <v>0.50049999999999994</v>
      </c>
      <c r="D41" s="3">
        <v>0.623</v>
      </c>
      <c r="E41" s="117" t="s">
        <v>228</v>
      </c>
    </row>
    <row r="42" spans="1:5" x14ac:dyDescent="0.25">
      <c r="A42" s="111"/>
      <c r="B42" s="1">
        <v>5</v>
      </c>
      <c r="C42" s="1">
        <v>0.50070000000000003</v>
      </c>
      <c r="D42" s="3">
        <v>0.61299999999999999</v>
      </c>
      <c r="E42" s="118"/>
    </row>
    <row r="43" spans="1:5" x14ac:dyDescent="0.25">
      <c r="A43" s="111"/>
      <c r="B43" s="1">
        <v>6</v>
      </c>
      <c r="C43" s="1">
        <v>0.50049999999999994</v>
      </c>
      <c r="D43" s="3">
        <v>0.61599999999999999</v>
      </c>
      <c r="E43" s="118"/>
    </row>
    <row r="44" spans="1:5" x14ac:dyDescent="0.25">
      <c r="A44" s="111" t="s">
        <v>102</v>
      </c>
      <c r="B44" s="1">
        <v>1</v>
      </c>
      <c r="C44" s="1">
        <v>0.50019999999999998</v>
      </c>
      <c r="D44" s="3">
        <v>0.80100000000000005</v>
      </c>
      <c r="E44" s="117" t="s">
        <v>226</v>
      </c>
    </row>
    <row r="45" spans="1:5" x14ac:dyDescent="0.25">
      <c r="A45" s="111"/>
      <c r="B45" s="1">
        <v>2</v>
      </c>
      <c r="C45" s="1">
        <v>0.50019999999999998</v>
      </c>
      <c r="D45" s="3">
        <v>0.79600000000000004</v>
      </c>
      <c r="E45" s="118"/>
    </row>
    <row r="46" spans="1:5" x14ac:dyDescent="0.25">
      <c r="A46" s="111"/>
      <c r="B46" s="1">
        <v>3</v>
      </c>
      <c r="C46" s="1">
        <v>0.50029999999999997</v>
      </c>
      <c r="D46" s="3">
        <v>0.8</v>
      </c>
      <c r="E46" s="118"/>
    </row>
    <row r="47" spans="1:5" x14ac:dyDescent="0.25">
      <c r="A47" s="111" t="s">
        <v>102</v>
      </c>
      <c r="B47" s="1">
        <v>4</v>
      </c>
      <c r="C47" s="1">
        <v>0.50049999999999994</v>
      </c>
      <c r="D47" s="3">
        <v>0.71899999999999997</v>
      </c>
      <c r="E47" s="117" t="s">
        <v>228</v>
      </c>
    </row>
    <row r="48" spans="1:5" x14ac:dyDescent="0.25">
      <c r="A48" s="111"/>
      <c r="B48" s="1">
        <v>5</v>
      </c>
      <c r="C48" s="1">
        <v>0.50070000000000003</v>
      </c>
      <c r="D48" s="3">
        <v>0.72299999999999998</v>
      </c>
      <c r="E48" s="118"/>
    </row>
    <row r="49" spans="1:5" x14ac:dyDescent="0.25">
      <c r="A49" s="111"/>
      <c r="B49" s="1">
        <v>6</v>
      </c>
      <c r="C49" s="1">
        <v>0.50029999999999997</v>
      </c>
      <c r="D49" s="3">
        <v>0.72</v>
      </c>
      <c r="E49" s="118"/>
    </row>
    <row r="50" spans="1:5" x14ac:dyDescent="0.25">
      <c r="A50" s="111" t="s">
        <v>145</v>
      </c>
      <c r="B50" s="1">
        <v>1</v>
      </c>
      <c r="D50" s="3">
        <v>0.11600000000000001</v>
      </c>
      <c r="E50" s="118" t="s">
        <v>227</v>
      </c>
    </row>
    <row r="51" spans="1:5" x14ac:dyDescent="0.25">
      <c r="A51" s="111"/>
      <c r="B51" s="1">
        <v>2</v>
      </c>
      <c r="D51" s="3">
        <v>0.11600000000000001</v>
      </c>
      <c r="E51" s="118"/>
    </row>
    <row r="52" spans="1:5" x14ac:dyDescent="0.25">
      <c r="A52" s="111"/>
      <c r="B52" s="1">
        <v>3</v>
      </c>
      <c r="D52" s="3">
        <v>0.11799999999999999</v>
      </c>
      <c r="E52" s="118"/>
    </row>
    <row r="53" spans="1:5" x14ac:dyDescent="0.25">
      <c r="A53" s="111"/>
      <c r="B53" s="1">
        <v>4</v>
      </c>
      <c r="D53" s="3">
        <v>0.114</v>
      </c>
      <c r="E53" s="118"/>
    </row>
  </sheetData>
  <mergeCells count="34">
    <mergeCell ref="A2:A4"/>
    <mergeCell ref="A5:A7"/>
    <mergeCell ref="A8:A10"/>
    <mergeCell ref="A11:A13"/>
    <mergeCell ref="A14:A16"/>
    <mergeCell ref="A17:A19"/>
    <mergeCell ref="A20:A22"/>
    <mergeCell ref="A23:A25"/>
    <mergeCell ref="A26:A28"/>
    <mergeCell ref="A29:A31"/>
    <mergeCell ref="E32:E34"/>
    <mergeCell ref="E35:E37"/>
    <mergeCell ref="E38:E40"/>
    <mergeCell ref="E41:E43"/>
    <mergeCell ref="A32:A34"/>
    <mergeCell ref="A35:A37"/>
    <mergeCell ref="A38:A40"/>
    <mergeCell ref="A41:A43"/>
    <mergeCell ref="E17:E19"/>
    <mergeCell ref="E20:E22"/>
    <mergeCell ref="E23:E25"/>
    <mergeCell ref="E26:E28"/>
    <mergeCell ref="E29:E31"/>
    <mergeCell ref="E2:E4"/>
    <mergeCell ref="E5:E7"/>
    <mergeCell ref="E8:E10"/>
    <mergeCell ref="E11:E13"/>
    <mergeCell ref="E14:E16"/>
    <mergeCell ref="E44:E46"/>
    <mergeCell ref="E47:E49"/>
    <mergeCell ref="E50:E53"/>
    <mergeCell ref="A47:A49"/>
    <mergeCell ref="A50:A53"/>
    <mergeCell ref="A44:A46"/>
  </mergeCells>
  <phoneticPr fontId="9" type="noConversion"/>
  <pageMargins left="0.75" right="0.75" top="1" bottom="1" header="0.5" footer="0.5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AEB704-35DC-42EE-8C24-CFED199A72B8}">
  <dimension ref="A1:E25"/>
  <sheetViews>
    <sheetView workbookViewId="0">
      <selection activeCell="H34" sqref="H34"/>
    </sheetView>
  </sheetViews>
  <sheetFormatPr defaultRowHeight="14.4" x14ac:dyDescent="0.25"/>
  <cols>
    <col min="2" max="2" width="12.44140625" customWidth="1"/>
    <col min="3" max="3" width="11.33203125" customWidth="1"/>
    <col min="4" max="4" width="24.6640625" customWidth="1"/>
  </cols>
  <sheetData>
    <row r="1" spans="1:5" x14ac:dyDescent="0.25">
      <c r="A1" s="1"/>
      <c r="B1" s="53" t="s">
        <v>153</v>
      </c>
      <c r="C1" s="53" t="s">
        <v>154</v>
      </c>
      <c r="D1" s="53" t="s">
        <v>155</v>
      </c>
      <c r="E1" s="53" t="s">
        <v>156</v>
      </c>
    </row>
    <row r="2" spans="1:5" x14ac:dyDescent="0.25">
      <c r="A2" s="1">
        <v>1</v>
      </c>
      <c r="B2" s="18">
        <v>17.5</v>
      </c>
      <c r="C2" s="18">
        <v>4.75</v>
      </c>
      <c r="D2" s="18">
        <v>7</v>
      </c>
      <c r="E2" s="18">
        <v>15</v>
      </c>
    </row>
    <row r="3" spans="1:5" x14ac:dyDescent="0.25">
      <c r="A3" s="1">
        <v>1</v>
      </c>
      <c r="B3" s="18">
        <v>27.5</v>
      </c>
      <c r="C3" s="18">
        <v>5.45</v>
      </c>
      <c r="D3" s="18">
        <v>19</v>
      </c>
      <c r="E3" s="18">
        <v>13.5</v>
      </c>
    </row>
    <row r="4" spans="1:5" x14ac:dyDescent="0.25">
      <c r="A4" s="1">
        <v>1</v>
      </c>
      <c r="B4" s="18">
        <v>21</v>
      </c>
      <c r="C4" s="18">
        <v>5.5</v>
      </c>
      <c r="D4" s="18">
        <v>13.5</v>
      </c>
      <c r="E4" s="18">
        <v>15</v>
      </c>
    </row>
    <row r="5" spans="1:5" x14ac:dyDescent="0.25">
      <c r="A5" s="1">
        <v>2</v>
      </c>
      <c r="B5" s="18">
        <v>18.5</v>
      </c>
      <c r="C5" s="18">
        <v>2.25</v>
      </c>
      <c r="D5" s="18">
        <v>9.5</v>
      </c>
      <c r="E5" s="18">
        <v>8</v>
      </c>
    </row>
    <row r="6" spans="1:5" x14ac:dyDescent="0.25">
      <c r="A6" s="1">
        <v>2</v>
      </c>
      <c r="B6" s="18">
        <v>21.5</v>
      </c>
      <c r="C6" s="18">
        <v>2.65</v>
      </c>
      <c r="D6" s="18">
        <v>15</v>
      </c>
      <c r="E6" s="18">
        <v>15.5</v>
      </c>
    </row>
    <row r="7" spans="1:5" x14ac:dyDescent="0.25">
      <c r="A7" s="1">
        <v>2</v>
      </c>
      <c r="B7" s="18">
        <v>23</v>
      </c>
      <c r="C7" s="18">
        <v>2.4500000000000002</v>
      </c>
      <c r="D7" s="18">
        <v>7</v>
      </c>
      <c r="E7" s="18">
        <v>12.5</v>
      </c>
    </row>
    <row r="8" spans="1:5" x14ac:dyDescent="0.25">
      <c r="A8" s="1">
        <v>3</v>
      </c>
      <c r="B8" s="18">
        <v>33</v>
      </c>
      <c r="C8" s="18">
        <v>2.75</v>
      </c>
      <c r="D8" s="18">
        <v>7.5</v>
      </c>
      <c r="E8" s="18">
        <v>8.5</v>
      </c>
    </row>
    <row r="9" spans="1:5" x14ac:dyDescent="0.25">
      <c r="A9" s="1">
        <v>3</v>
      </c>
      <c r="B9" s="18">
        <v>36.5</v>
      </c>
      <c r="C9" s="18">
        <v>3.4</v>
      </c>
      <c r="D9" s="18">
        <v>7.5</v>
      </c>
      <c r="E9" s="18">
        <v>9.5</v>
      </c>
    </row>
    <row r="10" spans="1:5" x14ac:dyDescent="0.25">
      <c r="A10" s="1">
        <v>3</v>
      </c>
      <c r="B10" s="18">
        <v>40.5</v>
      </c>
      <c r="C10" s="18">
        <v>2.35</v>
      </c>
      <c r="D10" s="18">
        <v>3.5</v>
      </c>
      <c r="E10" s="18">
        <v>8</v>
      </c>
    </row>
    <row r="11" spans="1:5" x14ac:dyDescent="0.25">
      <c r="A11" s="1">
        <v>4</v>
      </c>
      <c r="B11" s="18">
        <v>15</v>
      </c>
      <c r="C11" s="1">
        <v>5.4</v>
      </c>
      <c r="D11" s="18">
        <v>13.5</v>
      </c>
      <c r="E11" s="18">
        <v>18</v>
      </c>
    </row>
    <row r="12" spans="1:5" x14ac:dyDescent="0.25">
      <c r="A12" s="1">
        <v>4</v>
      </c>
      <c r="B12" s="18">
        <v>18</v>
      </c>
      <c r="C12" s="1">
        <v>4.9000000000000004</v>
      </c>
      <c r="D12" s="18">
        <v>14</v>
      </c>
      <c r="E12" s="18">
        <v>19</v>
      </c>
    </row>
    <row r="13" spans="1:5" x14ac:dyDescent="0.25">
      <c r="A13" s="1">
        <v>4</v>
      </c>
      <c r="B13" s="18">
        <v>19</v>
      </c>
      <c r="C13" s="1">
        <v>5.65</v>
      </c>
      <c r="D13" s="18">
        <v>10</v>
      </c>
      <c r="E13" s="18">
        <v>13</v>
      </c>
    </row>
    <row r="14" spans="1:5" x14ac:dyDescent="0.25">
      <c r="A14" s="1">
        <v>5</v>
      </c>
      <c r="B14" s="18">
        <v>18.5</v>
      </c>
      <c r="C14" s="1">
        <v>12.2</v>
      </c>
      <c r="D14" s="18">
        <v>7.5</v>
      </c>
      <c r="E14" s="18">
        <v>9.5</v>
      </c>
    </row>
    <row r="15" spans="1:5" x14ac:dyDescent="0.25">
      <c r="A15" s="1">
        <v>5</v>
      </c>
      <c r="B15" s="18">
        <v>14.5</v>
      </c>
      <c r="C15" s="1">
        <v>12.3</v>
      </c>
      <c r="D15" s="18">
        <v>8</v>
      </c>
      <c r="E15" s="18">
        <v>9.5</v>
      </c>
    </row>
    <row r="16" spans="1:5" x14ac:dyDescent="0.25">
      <c r="A16" s="1">
        <v>5</v>
      </c>
      <c r="B16" s="18">
        <v>14.5</v>
      </c>
      <c r="C16" s="1">
        <v>11.25</v>
      </c>
      <c r="D16" s="18">
        <v>6</v>
      </c>
      <c r="E16" s="18">
        <v>7</v>
      </c>
    </row>
    <row r="17" spans="1:5" x14ac:dyDescent="0.25">
      <c r="A17" s="1">
        <v>6</v>
      </c>
      <c r="B17" s="18">
        <v>27.5</v>
      </c>
      <c r="C17" s="18">
        <v>22</v>
      </c>
      <c r="D17" s="18">
        <v>7.5</v>
      </c>
      <c r="E17" s="18">
        <v>9.5</v>
      </c>
    </row>
    <row r="18" spans="1:5" x14ac:dyDescent="0.25">
      <c r="A18" s="1">
        <v>6</v>
      </c>
      <c r="B18" s="18">
        <v>41</v>
      </c>
      <c r="C18" s="18">
        <v>24.5</v>
      </c>
      <c r="D18" s="18">
        <v>6.5</v>
      </c>
      <c r="E18" s="18">
        <v>13.5</v>
      </c>
    </row>
    <row r="19" spans="1:5" x14ac:dyDescent="0.25">
      <c r="A19" s="1">
        <v>6</v>
      </c>
      <c r="B19" s="18">
        <v>32.5</v>
      </c>
      <c r="C19" s="18">
        <v>26.5</v>
      </c>
      <c r="D19" s="18">
        <v>3.5</v>
      </c>
      <c r="E19" s="18">
        <v>6.5</v>
      </c>
    </row>
    <row r="20" spans="1:5" x14ac:dyDescent="0.25">
      <c r="A20" s="1">
        <v>7</v>
      </c>
      <c r="B20" s="18">
        <v>22.2</v>
      </c>
      <c r="C20" s="18">
        <v>16.5</v>
      </c>
      <c r="D20" s="18">
        <v>3</v>
      </c>
      <c r="E20" s="18">
        <v>4.5</v>
      </c>
    </row>
    <row r="21" spans="1:5" x14ac:dyDescent="0.25">
      <c r="A21" s="1">
        <v>7</v>
      </c>
      <c r="B21" s="18">
        <v>28.05</v>
      </c>
      <c r="C21" s="18">
        <v>17</v>
      </c>
      <c r="D21" s="18">
        <v>2.5</v>
      </c>
      <c r="E21" s="18">
        <v>4</v>
      </c>
    </row>
    <row r="22" spans="1:5" x14ac:dyDescent="0.25">
      <c r="A22" s="1">
        <v>7</v>
      </c>
      <c r="B22" s="18">
        <v>24.75</v>
      </c>
      <c r="C22" s="18">
        <v>15</v>
      </c>
      <c r="D22" s="18">
        <v>3</v>
      </c>
      <c r="E22" s="18">
        <v>4.5</v>
      </c>
    </row>
    <row r="23" spans="1:5" x14ac:dyDescent="0.25">
      <c r="A23" s="1">
        <v>8</v>
      </c>
      <c r="B23" s="18">
        <v>7.5</v>
      </c>
      <c r="C23" s="18">
        <v>7.75</v>
      </c>
      <c r="D23" s="18">
        <v>11</v>
      </c>
      <c r="E23" s="18">
        <v>19</v>
      </c>
    </row>
    <row r="24" spans="1:5" x14ac:dyDescent="0.25">
      <c r="A24" s="1">
        <v>8</v>
      </c>
      <c r="B24" s="18">
        <v>8.35</v>
      </c>
      <c r="C24" s="18">
        <v>7.8</v>
      </c>
      <c r="D24" s="18">
        <v>9</v>
      </c>
      <c r="E24" s="18">
        <v>10.5</v>
      </c>
    </row>
    <row r="25" spans="1:5" x14ac:dyDescent="0.25">
      <c r="A25" s="1">
        <v>8</v>
      </c>
      <c r="B25" s="18">
        <v>6.95</v>
      </c>
      <c r="C25" s="18">
        <v>6.3</v>
      </c>
      <c r="D25" s="18">
        <v>11</v>
      </c>
      <c r="E25" s="18">
        <v>18.5</v>
      </c>
    </row>
  </sheetData>
  <phoneticPr fontId="9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133"/>
  <sheetViews>
    <sheetView topLeftCell="D109" workbookViewId="0">
      <selection activeCell="H1" sqref="H1"/>
    </sheetView>
  </sheetViews>
  <sheetFormatPr defaultColWidth="8.6640625" defaultRowHeight="14.4" x14ac:dyDescent="0.25"/>
  <cols>
    <col min="1" max="1" width="18.21875" customWidth="1"/>
    <col min="3" max="3" width="16" customWidth="1"/>
    <col min="4" max="4" width="11.6640625"/>
    <col min="5" max="5" width="22.5546875" customWidth="1"/>
    <col min="6" max="6" width="16.21875" customWidth="1"/>
    <col min="7" max="7" width="18.88671875" customWidth="1"/>
    <col min="8" max="8" width="20.88671875" customWidth="1"/>
    <col min="9" max="9" width="16.6640625" customWidth="1"/>
    <col min="10" max="10" width="13.5546875" customWidth="1"/>
    <col min="11" max="12" width="8.6640625" style="1"/>
    <col min="13" max="13" width="16.77734375" style="1" customWidth="1"/>
    <col min="14" max="14" width="15.5546875" style="30" customWidth="1"/>
    <col min="15" max="15" width="15.77734375" style="30" customWidth="1"/>
    <col min="16" max="16" width="16.88671875" style="30" customWidth="1"/>
  </cols>
  <sheetData>
    <row r="1" spans="1:16" ht="42.6" thickTop="1" x14ac:dyDescent="0.25">
      <c r="A1" s="55" t="s">
        <v>158</v>
      </c>
      <c r="B1" s="56" t="s">
        <v>159</v>
      </c>
      <c r="C1" s="57"/>
      <c r="D1" s="19"/>
      <c r="E1" s="19"/>
      <c r="F1" s="19"/>
      <c r="G1" s="19"/>
      <c r="H1" s="19"/>
      <c r="I1" s="19"/>
      <c r="J1" s="13"/>
      <c r="K1" s="31"/>
      <c r="L1" s="105" t="s">
        <v>233</v>
      </c>
      <c r="M1" s="105" t="s">
        <v>234</v>
      </c>
      <c r="N1" s="106" t="s">
        <v>235</v>
      </c>
      <c r="O1" s="106" t="s">
        <v>236</v>
      </c>
      <c r="P1" s="106" t="s">
        <v>237</v>
      </c>
    </row>
    <row r="2" spans="1:16" x14ac:dyDescent="0.25">
      <c r="A2" s="59" t="s">
        <v>12</v>
      </c>
      <c r="B2" s="60" t="s">
        <v>158</v>
      </c>
      <c r="C2" s="19"/>
      <c r="D2" s="19"/>
      <c r="E2" s="19"/>
      <c r="F2" s="19"/>
      <c r="G2" s="19"/>
      <c r="H2" s="19"/>
      <c r="I2" s="119"/>
      <c r="J2" s="13"/>
      <c r="K2" s="7"/>
      <c r="L2" s="7" t="s">
        <v>0</v>
      </c>
      <c r="M2" s="7" t="s">
        <v>13</v>
      </c>
      <c r="N2" s="7" t="s">
        <v>14</v>
      </c>
      <c r="O2" s="7" t="s">
        <v>15</v>
      </c>
      <c r="P2" s="7" t="s">
        <v>16</v>
      </c>
    </row>
    <row r="3" spans="1:16" x14ac:dyDescent="0.25">
      <c r="A3" s="59"/>
      <c r="B3" s="19" t="s">
        <v>12</v>
      </c>
      <c r="C3" s="19"/>
      <c r="D3" s="19"/>
      <c r="E3" s="19"/>
      <c r="F3" s="19"/>
      <c r="G3" s="19"/>
      <c r="H3" s="19"/>
      <c r="I3" s="19"/>
      <c r="J3" s="61"/>
      <c r="K3" s="7"/>
      <c r="L3" s="7" t="s">
        <v>1</v>
      </c>
      <c r="M3" s="7" t="s">
        <v>17</v>
      </c>
      <c r="N3" s="7" t="s">
        <v>18</v>
      </c>
      <c r="O3" s="7" t="s">
        <v>19</v>
      </c>
      <c r="P3" s="7" t="s">
        <v>20</v>
      </c>
    </row>
    <row r="4" spans="1:16" x14ac:dyDescent="0.25">
      <c r="A4" s="59"/>
      <c r="B4" s="19"/>
      <c r="C4" s="62" t="s">
        <v>160</v>
      </c>
      <c r="D4" s="62" t="s">
        <v>161</v>
      </c>
      <c r="E4" s="62" t="s">
        <v>162</v>
      </c>
      <c r="F4" s="62" t="s">
        <v>163</v>
      </c>
      <c r="G4" s="109" t="s">
        <v>164</v>
      </c>
      <c r="H4" s="110"/>
      <c r="I4" s="62" t="s">
        <v>165</v>
      </c>
      <c r="J4" s="64" t="s">
        <v>166</v>
      </c>
      <c r="L4" s="7" t="s">
        <v>2</v>
      </c>
      <c r="M4" s="7" t="s">
        <v>26</v>
      </c>
      <c r="N4" s="7" t="s">
        <v>27</v>
      </c>
      <c r="O4" s="7" t="s">
        <v>28</v>
      </c>
      <c r="P4" s="7" t="s">
        <v>29</v>
      </c>
    </row>
    <row r="5" spans="1:16" x14ac:dyDescent="0.25">
      <c r="A5" s="59"/>
      <c r="B5" s="19"/>
      <c r="C5" s="19"/>
      <c r="D5" s="19"/>
      <c r="E5" s="19"/>
      <c r="F5" s="19"/>
      <c r="G5" s="62" t="s">
        <v>167</v>
      </c>
      <c r="H5" s="62" t="s">
        <v>168</v>
      </c>
      <c r="I5" s="19"/>
      <c r="J5" s="61"/>
      <c r="L5" s="7" t="s">
        <v>3</v>
      </c>
      <c r="M5" s="7" t="s">
        <v>32</v>
      </c>
      <c r="N5" s="7" t="s">
        <v>33</v>
      </c>
      <c r="O5" s="7" t="s">
        <v>34</v>
      </c>
      <c r="P5" s="7" t="s">
        <v>35</v>
      </c>
    </row>
    <row r="6" spans="1:16" x14ac:dyDescent="0.25">
      <c r="A6" s="65" t="s">
        <v>0</v>
      </c>
      <c r="B6" s="19">
        <v>1</v>
      </c>
      <c r="C6" s="19">
        <v>3</v>
      </c>
      <c r="D6" s="27">
        <v>22</v>
      </c>
      <c r="E6" s="27">
        <v>5.0744499999999997</v>
      </c>
      <c r="F6" s="27">
        <v>2.9297300000000002</v>
      </c>
      <c r="G6" s="19">
        <v>9.3943999999999992</v>
      </c>
      <c r="H6" s="19">
        <v>34.605600000000003</v>
      </c>
      <c r="I6" s="19">
        <v>17.5</v>
      </c>
      <c r="J6" s="61">
        <v>27.5</v>
      </c>
      <c r="L6" s="7" t="s">
        <v>4</v>
      </c>
      <c r="M6" s="7" t="s">
        <v>36</v>
      </c>
      <c r="N6" s="7" t="s">
        <v>37</v>
      </c>
      <c r="O6" s="7" t="s">
        <v>38</v>
      </c>
      <c r="P6" s="7" t="s">
        <v>39</v>
      </c>
    </row>
    <row r="7" spans="1:16" x14ac:dyDescent="0.25">
      <c r="A7" s="65" t="s">
        <v>1</v>
      </c>
      <c r="B7" s="19">
        <v>2</v>
      </c>
      <c r="C7" s="19">
        <v>3</v>
      </c>
      <c r="D7" s="27">
        <v>21</v>
      </c>
      <c r="E7" s="27">
        <v>2.29129</v>
      </c>
      <c r="F7" s="27">
        <v>1.3228800000000001</v>
      </c>
      <c r="G7" s="19">
        <v>15.3081</v>
      </c>
      <c r="H7" s="19">
        <v>26.6919</v>
      </c>
      <c r="I7" s="19">
        <v>18.5</v>
      </c>
      <c r="J7" s="66">
        <v>23</v>
      </c>
      <c r="L7" s="7" t="s">
        <v>5</v>
      </c>
      <c r="M7" s="7" t="s">
        <v>40</v>
      </c>
      <c r="N7" s="7" t="s">
        <v>41</v>
      </c>
      <c r="O7" s="7" t="s">
        <v>42</v>
      </c>
      <c r="P7" s="7" t="s">
        <v>43</v>
      </c>
    </row>
    <row r="8" spans="1:16" x14ac:dyDescent="0.25">
      <c r="A8" s="65" t="s">
        <v>2</v>
      </c>
      <c r="B8" s="19">
        <v>3</v>
      </c>
      <c r="C8" s="19">
        <v>3</v>
      </c>
      <c r="D8" s="27">
        <v>36.666699999999999</v>
      </c>
      <c r="E8" s="27">
        <v>3.75278</v>
      </c>
      <c r="F8" s="27">
        <v>2.1666699999999999</v>
      </c>
      <c r="G8" s="19">
        <v>27.3443</v>
      </c>
      <c r="H8" s="19">
        <v>45.989100000000001</v>
      </c>
      <c r="I8" s="19">
        <v>33</v>
      </c>
      <c r="J8" s="67">
        <v>40.5</v>
      </c>
      <c r="L8" s="7" t="s">
        <v>6</v>
      </c>
      <c r="M8" s="7" t="s">
        <v>44</v>
      </c>
      <c r="N8" s="7" t="s">
        <v>45</v>
      </c>
      <c r="O8" s="7" t="s">
        <v>46</v>
      </c>
      <c r="P8" s="7" t="s">
        <v>47</v>
      </c>
    </row>
    <row r="9" spans="1:16" ht="15" thickBot="1" x14ac:dyDescent="0.3">
      <c r="A9" s="65" t="s">
        <v>3</v>
      </c>
      <c r="B9" s="19">
        <v>4</v>
      </c>
      <c r="C9" s="19">
        <v>3</v>
      </c>
      <c r="D9" s="27">
        <v>17.333300000000001</v>
      </c>
      <c r="E9" s="27">
        <v>2.0816699999999999</v>
      </c>
      <c r="F9" s="27">
        <v>1.2018500000000001</v>
      </c>
      <c r="G9" s="19">
        <v>12.1622</v>
      </c>
      <c r="H9" s="19">
        <v>22.5045</v>
      </c>
      <c r="I9" s="19">
        <v>15</v>
      </c>
      <c r="J9" s="67">
        <v>19</v>
      </c>
      <c r="L9" s="12" t="s">
        <v>7</v>
      </c>
      <c r="M9" s="12" t="s">
        <v>48</v>
      </c>
      <c r="N9" s="12" t="s">
        <v>49</v>
      </c>
      <c r="O9" s="12" t="s">
        <v>50</v>
      </c>
      <c r="P9" s="12" t="s">
        <v>51</v>
      </c>
    </row>
    <row r="10" spans="1:16" ht="15" thickTop="1" x14ac:dyDescent="0.25">
      <c r="A10" s="65" t="s">
        <v>4</v>
      </c>
      <c r="B10" s="19">
        <v>5</v>
      </c>
      <c r="C10" s="19">
        <v>3</v>
      </c>
      <c r="D10" s="27">
        <v>15.833299999999999</v>
      </c>
      <c r="E10" s="27">
        <v>2.3094000000000001</v>
      </c>
      <c r="F10" s="27">
        <v>1.3333299999999999</v>
      </c>
      <c r="G10" s="19">
        <v>10.096500000000001</v>
      </c>
      <c r="H10" s="19">
        <v>21.5702</v>
      </c>
      <c r="I10" s="19">
        <v>14.5</v>
      </c>
      <c r="J10" s="67">
        <v>18.5</v>
      </c>
      <c r="L10" s="32"/>
      <c r="M10" s="32"/>
      <c r="N10" s="33"/>
      <c r="O10" s="34"/>
      <c r="P10" s="33"/>
    </row>
    <row r="11" spans="1:16" x14ac:dyDescent="0.25">
      <c r="A11" s="65" t="s">
        <v>5</v>
      </c>
      <c r="B11" s="19">
        <v>6</v>
      </c>
      <c r="C11" s="19">
        <v>3</v>
      </c>
      <c r="D11" s="27">
        <v>33.666699999999999</v>
      </c>
      <c r="E11" s="27">
        <v>6.8251999999999997</v>
      </c>
      <c r="F11" s="27">
        <v>3.9405299999999999</v>
      </c>
      <c r="G11" s="19">
        <v>16.7119</v>
      </c>
      <c r="H11" s="19">
        <v>50.621400000000001</v>
      </c>
      <c r="I11" s="19">
        <v>27.5</v>
      </c>
      <c r="J11" s="67">
        <v>41</v>
      </c>
    </row>
    <row r="12" spans="1:16" x14ac:dyDescent="0.25">
      <c r="A12" s="65" t="s">
        <v>6</v>
      </c>
      <c r="B12" s="19">
        <v>7</v>
      </c>
      <c r="C12" s="19">
        <v>3</v>
      </c>
      <c r="D12" s="27">
        <v>25</v>
      </c>
      <c r="E12" s="27">
        <v>2.9329999999999998</v>
      </c>
      <c r="F12" s="27">
        <v>1.69337</v>
      </c>
      <c r="G12" s="19">
        <v>17.713999999999999</v>
      </c>
      <c r="H12" s="19">
        <v>32.286000000000001</v>
      </c>
      <c r="I12" s="19">
        <v>22.2</v>
      </c>
      <c r="J12" s="67">
        <v>28.05</v>
      </c>
      <c r="M12" s="1">
        <v>36.667000000000002</v>
      </c>
      <c r="N12" s="30">
        <v>24.332999999999998</v>
      </c>
      <c r="O12" s="30">
        <v>13.167</v>
      </c>
    </row>
    <row r="13" spans="1:16" x14ac:dyDescent="0.25">
      <c r="A13" s="65" t="s">
        <v>7</v>
      </c>
      <c r="B13" s="19">
        <v>8</v>
      </c>
      <c r="C13" s="19">
        <v>3</v>
      </c>
      <c r="D13" s="27">
        <v>7.6</v>
      </c>
      <c r="E13" s="27">
        <v>0.70533999999999997</v>
      </c>
      <c r="F13" s="27">
        <v>0.40722999999999998</v>
      </c>
      <c r="G13" s="19">
        <v>5.8478000000000003</v>
      </c>
      <c r="H13" s="19">
        <v>9.3521999999999998</v>
      </c>
      <c r="I13" s="19">
        <v>6.95</v>
      </c>
      <c r="J13" s="67">
        <v>8.35</v>
      </c>
      <c r="M13" s="1">
        <v>7.6</v>
      </c>
      <c r="N13" s="30">
        <v>7.2830000000000004</v>
      </c>
      <c r="O13" s="30">
        <v>10.333</v>
      </c>
    </row>
    <row r="14" spans="1:16" x14ac:dyDescent="0.25">
      <c r="A14" s="59"/>
      <c r="B14" s="60" t="s">
        <v>169</v>
      </c>
      <c r="C14" s="19">
        <v>24</v>
      </c>
      <c r="D14" s="19">
        <v>22.387499999999999</v>
      </c>
      <c r="E14" s="19">
        <v>9.5608500000000003</v>
      </c>
      <c r="F14" s="19">
        <v>1.9516</v>
      </c>
      <c r="G14" s="19">
        <v>18.350300000000001</v>
      </c>
      <c r="H14" s="19">
        <v>26.424700000000001</v>
      </c>
      <c r="I14" s="19">
        <v>6.95</v>
      </c>
      <c r="J14" s="67">
        <v>41</v>
      </c>
      <c r="M14" s="1">
        <f>(M12-M13)/M13</f>
        <v>3.8246052631578902</v>
      </c>
      <c r="N14" s="1">
        <f>(N12-N13)/N13</f>
        <v>2.3410682411094301</v>
      </c>
      <c r="O14" s="1">
        <f>(O12-O13)/O13</f>
        <v>0.27426691183586599</v>
      </c>
    </row>
    <row r="15" spans="1:16" x14ac:dyDescent="0.25">
      <c r="A15" s="59"/>
      <c r="B15" s="19"/>
      <c r="C15" s="19"/>
      <c r="D15" s="19"/>
      <c r="E15" s="19"/>
      <c r="F15" s="19"/>
      <c r="G15" s="19"/>
      <c r="H15" s="19"/>
      <c r="I15" s="19"/>
      <c r="J15" s="68"/>
    </row>
    <row r="16" spans="1:16" x14ac:dyDescent="0.25">
      <c r="A16" s="59"/>
      <c r="B16" s="19"/>
      <c r="C16" s="19"/>
      <c r="D16" s="19"/>
      <c r="E16" s="19"/>
      <c r="F16" s="19"/>
      <c r="G16" s="19"/>
      <c r="H16" s="19"/>
      <c r="I16" s="19"/>
      <c r="J16" s="68"/>
      <c r="M16" s="104"/>
    </row>
    <row r="17" spans="1:16" ht="15" thickBot="1" x14ac:dyDescent="0.3">
      <c r="A17" s="59"/>
      <c r="B17" s="19"/>
      <c r="C17" s="19"/>
      <c r="D17" s="19"/>
      <c r="E17" s="19"/>
      <c r="F17" s="19"/>
      <c r="G17" s="19"/>
      <c r="H17" s="19"/>
      <c r="I17" s="19"/>
      <c r="J17" s="68"/>
    </row>
    <row r="18" spans="1:16" ht="42.6" thickTop="1" x14ac:dyDescent="0.25">
      <c r="A18" s="59"/>
      <c r="B18" s="19">
        <v>1</v>
      </c>
      <c r="C18" s="19">
        <v>3</v>
      </c>
      <c r="D18" s="19"/>
      <c r="E18" s="19">
        <v>22</v>
      </c>
      <c r="F18" s="19">
        <v>22</v>
      </c>
      <c r="G18" s="19"/>
      <c r="H18" s="19" t="s">
        <v>53</v>
      </c>
      <c r="I18" s="19"/>
      <c r="J18" s="68"/>
      <c r="K18" s="31"/>
      <c r="L18" s="105" t="s">
        <v>233</v>
      </c>
      <c r="M18" s="105" t="s">
        <v>234</v>
      </c>
      <c r="N18" s="106" t="s">
        <v>235</v>
      </c>
      <c r="O18" s="106" t="s">
        <v>236</v>
      </c>
      <c r="P18" s="106" t="s">
        <v>237</v>
      </c>
    </row>
    <row r="19" spans="1:16" x14ac:dyDescent="0.25">
      <c r="A19" s="59"/>
      <c r="B19" s="19">
        <v>2</v>
      </c>
      <c r="C19" s="19">
        <v>3</v>
      </c>
      <c r="D19" s="19"/>
      <c r="E19" s="19">
        <v>21</v>
      </c>
      <c r="F19" s="19">
        <v>21</v>
      </c>
      <c r="G19" s="19"/>
      <c r="H19" s="19" t="s">
        <v>53</v>
      </c>
      <c r="I19" s="19"/>
      <c r="J19" s="68"/>
      <c r="K19" s="7"/>
      <c r="L19" s="7" t="s">
        <v>0</v>
      </c>
      <c r="M19" s="7" t="s">
        <v>13</v>
      </c>
      <c r="N19" s="7" t="s">
        <v>14</v>
      </c>
      <c r="O19" s="7" t="s">
        <v>15</v>
      </c>
      <c r="P19" s="7" t="s">
        <v>16</v>
      </c>
    </row>
    <row r="20" spans="1:16" x14ac:dyDescent="0.25">
      <c r="A20" s="59"/>
      <c r="B20" s="19">
        <v>3</v>
      </c>
      <c r="C20" s="19">
        <v>3</v>
      </c>
      <c r="D20" s="19"/>
      <c r="E20" s="19"/>
      <c r="F20" s="19"/>
      <c r="G20" s="19">
        <v>36.666699999999999</v>
      </c>
      <c r="H20" s="19" t="s">
        <v>54</v>
      </c>
      <c r="I20" s="19"/>
      <c r="J20" s="68"/>
      <c r="K20" s="7"/>
      <c r="L20" s="7" t="s">
        <v>1</v>
      </c>
      <c r="M20" s="7" t="s">
        <v>17</v>
      </c>
      <c r="N20" s="7" t="s">
        <v>18</v>
      </c>
      <c r="O20" s="7" t="s">
        <v>19</v>
      </c>
      <c r="P20" s="7" t="s">
        <v>20</v>
      </c>
    </row>
    <row r="21" spans="1:16" x14ac:dyDescent="0.25">
      <c r="A21" s="59"/>
      <c r="B21" s="19">
        <v>4</v>
      </c>
      <c r="C21" s="19">
        <v>3</v>
      </c>
      <c r="D21" s="19"/>
      <c r="E21" s="19">
        <v>17.333300000000001</v>
      </c>
      <c r="F21" s="19"/>
      <c r="G21" s="19"/>
      <c r="H21" s="19" t="s">
        <v>55</v>
      </c>
      <c r="I21" s="19"/>
      <c r="J21" s="68"/>
      <c r="K21" s="7"/>
      <c r="L21" s="7" t="s">
        <v>2</v>
      </c>
      <c r="M21" s="7" t="s">
        <v>26</v>
      </c>
      <c r="N21" s="7" t="s">
        <v>27</v>
      </c>
      <c r="O21" s="7" t="s">
        <v>28</v>
      </c>
      <c r="P21" s="7" t="s">
        <v>29</v>
      </c>
    </row>
    <row r="22" spans="1:16" x14ac:dyDescent="0.25">
      <c r="A22" s="59"/>
      <c r="B22" s="19">
        <v>5</v>
      </c>
      <c r="C22" s="19">
        <v>3</v>
      </c>
      <c r="D22" s="19"/>
      <c r="E22" s="19">
        <v>15.833299999999999</v>
      </c>
      <c r="F22" s="19"/>
      <c r="G22" s="19"/>
      <c r="H22" s="19" t="s">
        <v>55</v>
      </c>
      <c r="I22" s="19"/>
      <c r="J22" s="68"/>
      <c r="K22" s="7"/>
      <c r="L22" s="7" t="s">
        <v>3</v>
      </c>
      <c r="M22" s="7" t="s">
        <v>32</v>
      </c>
      <c r="N22" s="7" t="s">
        <v>33</v>
      </c>
      <c r="O22" s="7" t="s">
        <v>34</v>
      </c>
      <c r="P22" s="7" t="s">
        <v>35</v>
      </c>
    </row>
    <row r="23" spans="1:16" x14ac:dyDescent="0.25">
      <c r="A23" s="59"/>
      <c r="B23" s="19">
        <v>6</v>
      </c>
      <c r="C23" s="19">
        <v>3</v>
      </c>
      <c r="D23" s="19"/>
      <c r="E23" s="19"/>
      <c r="F23" s="19"/>
      <c r="G23" s="19">
        <v>33.666699999999999</v>
      </c>
      <c r="H23" s="19" t="s">
        <v>54</v>
      </c>
      <c r="I23" s="19"/>
      <c r="J23" s="68"/>
      <c r="K23" s="7"/>
      <c r="L23" s="7" t="s">
        <v>4</v>
      </c>
      <c r="M23" s="7" t="s">
        <v>36</v>
      </c>
      <c r="N23" s="7" t="s">
        <v>37</v>
      </c>
      <c r="O23" s="7" t="s">
        <v>38</v>
      </c>
      <c r="P23" s="7" t="s">
        <v>39</v>
      </c>
    </row>
    <row r="24" spans="1:16" x14ac:dyDescent="0.25">
      <c r="A24" s="59"/>
      <c r="B24" s="19">
        <v>7</v>
      </c>
      <c r="C24" s="19">
        <v>3</v>
      </c>
      <c r="D24" s="19"/>
      <c r="E24" s="19"/>
      <c r="F24" s="19">
        <v>25</v>
      </c>
      <c r="G24" s="19"/>
      <c r="H24" s="19" t="s">
        <v>56</v>
      </c>
      <c r="I24" s="19"/>
      <c r="J24" s="68"/>
      <c r="K24" s="7"/>
      <c r="L24" s="7" t="s">
        <v>5</v>
      </c>
      <c r="M24" s="7" t="s">
        <v>40</v>
      </c>
      <c r="N24" s="7" t="s">
        <v>41</v>
      </c>
      <c r="O24" s="7" t="s">
        <v>42</v>
      </c>
      <c r="P24" s="7" t="s">
        <v>43</v>
      </c>
    </row>
    <row r="25" spans="1:16" x14ac:dyDescent="0.25">
      <c r="A25" s="69" t="s">
        <v>157</v>
      </c>
      <c r="B25" s="19">
        <v>8</v>
      </c>
      <c r="C25" s="19">
        <v>3</v>
      </c>
      <c r="D25" s="19">
        <v>7.6</v>
      </c>
      <c r="E25" s="19"/>
      <c r="F25" s="19"/>
      <c r="G25" s="19"/>
      <c r="H25" s="19" t="s">
        <v>58</v>
      </c>
      <c r="I25" s="19"/>
      <c r="J25" s="68"/>
      <c r="K25" s="7"/>
      <c r="L25" s="7" t="s">
        <v>6</v>
      </c>
      <c r="M25" s="7" t="s">
        <v>44</v>
      </c>
      <c r="N25" s="7" t="s">
        <v>45</v>
      </c>
      <c r="O25" s="7" t="s">
        <v>46</v>
      </c>
      <c r="P25" s="7" t="s">
        <v>47</v>
      </c>
    </row>
    <row r="26" spans="1:16" ht="15" thickBot="1" x14ac:dyDescent="0.3">
      <c r="A26" s="59"/>
      <c r="B26" s="19" t="s">
        <v>59</v>
      </c>
      <c r="C26" s="62" t="s">
        <v>160</v>
      </c>
      <c r="D26" s="60" t="s">
        <v>170</v>
      </c>
      <c r="E26" s="19"/>
      <c r="F26" s="19"/>
      <c r="G26" s="19"/>
      <c r="H26" s="19"/>
      <c r="I26" s="19"/>
      <c r="J26" s="68"/>
      <c r="K26" s="7"/>
      <c r="L26" s="12" t="s">
        <v>7</v>
      </c>
      <c r="M26" s="12" t="s">
        <v>48</v>
      </c>
      <c r="N26" s="12" t="s">
        <v>49</v>
      </c>
      <c r="O26" s="12" t="s">
        <v>50</v>
      </c>
      <c r="P26" s="12" t="s">
        <v>51</v>
      </c>
    </row>
    <row r="27" spans="1:16" ht="15" thickTop="1" x14ac:dyDescent="0.25">
      <c r="A27" s="59" t="s">
        <v>61</v>
      </c>
      <c r="B27" s="19"/>
      <c r="C27" s="19"/>
      <c r="D27" s="19"/>
      <c r="E27" s="19"/>
      <c r="F27" s="19"/>
      <c r="G27" s="19"/>
      <c r="H27" s="19"/>
      <c r="I27" s="19"/>
      <c r="J27" s="68"/>
    </row>
    <row r="28" spans="1:16" ht="15" thickBot="1" x14ac:dyDescent="0.3">
      <c r="A28" s="59"/>
      <c r="B28" s="19"/>
      <c r="C28" s="19"/>
      <c r="D28" s="19">
        <v>1</v>
      </c>
      <c r="E28" s="19">
        <v>2</v>
      </c>
      <c r="F28" s="19">
        <v>3</v>
      </c>
      <c r="G28" s="19">
        <v>4</v>
      </c>
      <c r="H28" s="19"/>
      <c r="I28" s="19"/>
      <c r="J28" s="68"/>
    </row>
    <row r="29" spans="1:16" ht="16.8" thickTop="1" thickBot="1" x14ac:dyDescent="0.3">
      <c r="A29" s="70"/>
      <c r="B29" s="71"/>
      <c r="C29" s="71"/>
      <c r="D29" s="75" t="s">
        <v>58</v>
      </c>
      <c r="E29" s="75" t="s">
        <v>55</v>
      </c>
      <c r="F29" s="75" t="s">
        <v>56</v>
      </c>
      <c r="G29" s="75" t="s">
        <v>54</v>
      </c>
      <c r="H29" s="71"/>
      <c r="I29" s="71"/>
      <c r="J29" s="72"/>
      <c r="L29" s="5" t="s">
        <v>11</v>
      </c>
      <c r="M29" s="105" t="s">
        <v>234</v>
      </c>
    </row>
    <row r="30" spans="1:16" x14ac:dyDescent="0.25">
      <c r="L30" s="7" t="s">
        <v>0</v>
      </c>
      <c r="M30" s="7">
        <v>22</v>
      </c>
      <c r="N30" s="30">
        <v>2.93</v>
      </c>
      <c r="O30" s="30" t="s">
        <v>53</v>
      </c>
    </row>
    <row r="31" spans="1:16" x14ac:dyDescent="0.25">
      <c r="L31" s="7" t="s">
        <v>1</v>
      </c>
      <c r="M31" s="7">
        <v>21</v>
      </c>
      <c r="N31" s="30">
        <v>1.323</v>
      </c>
      <c r="O31" s="30" t="s">
        <v>53</v>
      </c>
    </row>
    <row r="32" spans="1:16" x14ac:dyDescent="0.25">
      <c r="L32" s="7" t="s">
        <v>2</v>
      </c>
      <c r="M32" s="7">
        <v>36.667000000000002</v>
      </c>
      <c r="N32" s="30">
        <v>2.1669999999999998</v>
      </c>
      <c r="O32" s="30" t="s">
        <v>54</v>
      </c>
    </row>
    <row r="33" spans="1:15" ht="15" thickBot="1" x14ac:dyDescent="0.3">
      <c r="L33" s="7" t="s">
        <v>3</v>
      </c>
      <c r="M33" s="7">
        <v>17.332999999999998</v>
      </c>
      <c r="N33" s="30">
        <v>1.202</v>
      </c>
      <c r="O33" s="30" t="s">
        <v>55</v>
      </c>
    </row>
    <row r="34" spans="1:15" x14ac:dyDescent="0.25">
      <c r="A34" s="55" t="s">
        <v>158</v>
      </c>
      <c r="B34" s="56" t="s">
        <v>154</v>
      </c>
      <c r="C34" s="57"/>
      <c r="D34" s="57"/>
      <c r="E34" s="57"/>
      <c r="F34" s="57"/>
      <c r="G34" s="57"/>
      <c r="H34" s="57"/>
      <c r="I34" s="57"/>
      <c r="J34" s="73"/>
      <c r="L34" s="7" t="s">
        <v>4</v>
      </c>
      <c r="M34" s="7">
        <v>15.833</v>
      </c>
      <c r="N34" s="30">
        <v>1.333</v>
      </c>
      <c r="O34" s="30" t="s">
        <v>55</v>
      </c>
    </row>
    <row r="35" spans="1:15" x14ac:dyDescent="0.25">
      <c r="A35" s="19" t="s">
        <v>12</v>
      </c>
      <c r="B35" s="60" t="s">
        <v>158</v>
      </c>
      <c r="C35" s="60" t="s">
        <v>172</v>
      </c>
      <c r="D35" s="19"/>
      <c r="E35" s="19"/>
      <c r="F35" s="19"/>
      <c r="G35" s="19"/>
      <c r="H35" s="19"/>
      <c r="I35" s="19"/>
      <c r="J35" s="67"/>
      <c r="L35" s="7" t="s">
        <v>5</v>
      </c>
      <c r="M35" s="7">
        <v>33.667000000000002</v>
      </c>
      <c r="N35" s="30">
        <v>3.94</v>
      </c>
      <c r="O35" s="30" t="s">
        <v>54</v>
      </c>
    </row>
    <row r="36" spans="1:15" x14ac:dyDescent="0.25">
      <c r="A36" s="59"/>
      <c r="B36" s="19" t="s">
        <v>12</v>
      </c>
      <c r="C36" s="19"/>
      <c r="D36" s="19"/>
      <c r="E36" s="19"/>
      <c r="F36" s="19"/>
      <c r="G36" s="19"/>
      <c r="H36" s="19"/>
      <c r="I36" s="19"/>
      <c r="J36" s="67"/>
      <c r="L36" s="7" t="s">
        <v>6</v>
      </c>
      <c r="M36" s="7">
        <v>25</v>
      </c>
      <c r="N36" s="30">
        <v>0.35</v>
      </c>
      <c r="O36" s="30" t="s">
        <v>56</v>
      </c>
    </row>
    <row r="37" spans="1:15" ht="15" thickBot="1" x14ac:dyDescent="0.3">
      <c r="B37" s="19"/>
      <c r="C37" s="62" t="s">
        <v>160</v>
      </c>
      <c r="D37" s="62" t="s">
        <v>161</v>
      </c>
      <c r="E37" s="62" t="s">
        <v>162</v>
      </c>
      <c r="F37" s="62" t="s">
        <v>163</v>
      </c>
      <c r="G37" s="109" t="s">
        <v>164</v>
      </c>
      <c r="H37" s="110"/>
      <c r="I37" s="62" t="s">
        <v>165</v>
      </c>
      <c r="J37" s="64" t="s">
        <v>166</v>
      </c>
      <c r="L37" s="12" t="s">
        <v>7</v>
      </c>
      <c r="M37" s="12">
        <v>7.6</v>
      </c>
      <c r="N37" s="30">
        <v>0.70499999999999996</v>
      </c>
      <c r="O37" s="30" t="s">
        <v>58</v>
      </c>
    </row>
    <row r="38" spans="1:15" ht="29.4" thickTop="1" x14ac:dyDescent="0.25">
      <c r="B38" s="19"/>
      <c r="C38" s="19"/>
      <c r="D38" s="19"/>
      <c r="E38" s="19"/>
      <c r="F38" s="19"/>
      <c r="G38" s="62" t="s">
        <v>167</v>
      </c>
      <c r="H38" s="62" t="s">
        <v>168</v>
      </c>
      <c r="I38" s="19"/>
      <c r="J38" s="67"/>
      <c r="M38" s="106" t="s">
        <v>235</v>
      </c>
    </row>
    <row r="39" spans="1:15" x14ac:dyDescent="0.25">
      <c r="A39" s="65"/>
      <c r="B39" s="19">
        <v>1</v>
      </c>
      <c r="C39" s="19">
        <v>3</v>
      </c>
      <c r="D39" s="19">
        <v>5.2332999999999998</v>
      </c>
      <c r="E39" s="19">
        <v>0.41932000000000003</v>
      </c>
      <c r="F39" s="19">
        <v>0.24210000000000001</v>
      </c>
      <c r="G39" s="19">
        <v>4.1917</v>
      </c>
      <c r="H39" s="19">
        <v>6.2750000000000004</v>
      </c>
      <c r="I39" s="19">
        <v>4.75</v>
      </c>
      <c r="J39" s="67">
        <v>5.5</v>
      </c>
      <c r="M39" s="7">
        <v>5.2329999999999997</v>
      </c>
      <c r="N39" s="30">
        <v>0.41899999999999998</v>
      </c>
      <c r="O39" s="30" t="s">
        <v>62</v>
      </c>
    </row>
    <row r="40" spans="1:15" x14ac:dyDescent="0.25">
      <c r="A40" s="65"/>
      <c r="B40" s="19">
        <v>2</v>
      </c>
      <c r="C40" s="19">
        <v>3</v>
      </c>
      <c r="D40" s="19">
        <v>2.4500000000000002</v>
      </c>
      <c r="E40" s="19">
        <v>0.2</v>
      </c>
      <c r="F40" s="19">
        <v>0.11547</v>
      </c>
      <c r="G40" s="19">
        <v>1.9532</v>
      </c>
      <c r="H40" s="19">
        <v>2.9468000000000001</v>
      </c>
      <c r="I40" s="19">
        <v>2.25</v>
      </c>
      <c r="J40" s="67">
        <v>2.65</v>
      </c>
      <c r="M40" s="7">
        <v>2.4500000000000002</v>
      </c>
      <c r="N40" s="30">
        <v>0.2</v>
      </c>
      <c r="O40" s="30" t="s">
        <v>63</v>
      </c>
    </row>
    <row r="41" spans="1:15" x14ac:dyDescent="0.25">
      <c r="A41" s="65"/>
      <c r="B41" s="19">
        <v>3</v>
      </c>
      <c r="C41" s="19">
        <v>3</v>
      </c>
      <c r="D41" s="19">
        <v>2.8332999999999999</v>
      </c>
      <c r="E41" s="19">
        <v>0.52993999999999997</v>
      </c>
      <c r="F41" s="19">
        <v>0.30596000000000001</v>
      </c>
      <c r="G41" s="19">
        <v>1.5168999999999999</v>
      </c>
      <c r="H41" s="19">
        <v>4.1497999999999999</v>
      </c>
      <c r="I41" s="19">
        <v>2.35</v>
      </c>
      <c r="J41" s="67">
        <v>3.4</v>
      </c>
      <c r="M41" s="7">
        <v>2.8330000000000002</v>
      </c>
      <c r="N41" s="30">
        <v>0.53</v>
      </c>
      <c r="O41" s="30" t="s">
        <v>63</v>
      </c>
    </row>
    <row r="42" spans="1:15" x14ac:dyDescent="0.25">
      <c r="A42" s="65"/>
      <c r="B42" s="19">
        <v>4</v>
      </c>
      <c r="C42" s="19">
        <v>3</v>
      </c>
      <c r="D42" s="19">
        <v>5.3167</v>
      </c>
      <c r="E42" s="19">
        <v>0.38188</v>
      </c>
      <c r="F42" s="19">
        <v>0.22048000000000001</v>
      </c>
      <c r="G42" s="19">
        <v>4.3680000000000003</v>
      </c>
      <c r="H42" s="19">
        <v>6.2652999999999999</v>
      </c>
      <c r="I42" s="19">
        <v>4.9000000000000004</v>
      </c>
      <c r="J42" s="67">
        <v>5.65</v>
      </c>
      <c r="M42" s="7">
        <v>5.3159999999999998</v>
      </c>
      <c r="N42" s="30">
        <v>0.38200000000000001</v>
      </c>
      <c r="O42" s="30" t="s">
        <v>62</v>
      </c>
    </row>
    <row r="43" spans="1:15" x14ac:dyDescent="0.25">
      <c r="A43" s="65"/>
      <c r="B43" s="19">
        <v>5</v>
      </c>
      <c r="C43" s="19">
        <v>3</v>
      </c>
      <c r="D43" s="19">
        <v>11.916700000000001</v>
      </c>
      <c r="E43" s="19">
        <v>0.57950999999999997</v>
      </c>
      <c r="F43" s="19">
        <v>0.33457999999999999</v>
      </c>
      <c r="G43" s="19">
        <v>10.4771</v>
      </c>
      <c r="H43" s="19">
        <v>13.356299999999999</v>
      </c>
      <c r="I43" s="19">
        <v>11.25</v>
      </c>
      <c r="J43" s="67">
        <v>12.3</v>
      </c>
      <c r="M43" s="7">
        <v>11.917</v>
      </c>
      <c r="N43" s="30">
        <v>0.57999999999999996</v>
      </c>
      <c r="O43" s="30" t="s">
        <v>55</v>
      </c>
    </row>
    <row r="44" spans="1:15" x14ac:dyDescent="0.25">
      <c r="A44" s="65"/>
      <c r="B44" s="19">
        <v>6</v>
      </c>
      <c r="C44" s="19">
        <v>3</v>
      </c>
      <c r="D44" s="19">
        <v>24.333300000000001</v>
      </c>
      <c r="E44" s="19">
        <v>2.2546200000000001</v>
      </c>
      <c r="F44" s="19">
        <v>1.3017099999999999</v>
      </c>
      <c r="G44" s="19">
        <v>18.732500000000002</v>
      </c>
      <c r="H44" s="19">
        <v>29.934100000000001</v>
      </c>
      <c r="I44" s="19">
        <v>22</v>
      </c>
      <c r="J44" s="67">
        <v>26.5</v>
      </c>
      <c r="M44" s="7">
        <v>24.332999999999998</v>
      </c>
      <c r="N44" s="30">
        <v>2.2549999999999999</v>
      </c>
      <c r="O44" s="30" t="s">
        <v>54</v>
      </c>
    </row>
    <row r="45" spans="1:15" x14ac:dyDescent="0.25">
      <c r="A45" s="65"/>
      <c r="B45" s="19">
        <v>7</v>
      </c>
      <c r="C45" s="19">
        <v>3</v>
      </c>
      <c r="D45" s="19">
        <v>16.166699999999999</v>
      </c>
      <c r="E45" s="19">
        <v>1.0408299999999999</v>
      </c>
      <c r="F45" s="19">
        <v>0.60092999999999996</v>
      </c>
      <c r="G45" s="19">
        <v>13.581099999999999</v>
      </c>
      <c r="H45" s="19">
        <v>18.752199999999998</v>
      </c>
      <c r="I45" s="19">
        <v>15</v>
      </c>
      <c r="J45" s="67">
        <v>17</v>
      </c>
      <c r="M45" s="7">
        <v>16.167000000000002</v>
      </c>
      <c r="N45" s="30">
        <v>1.0409999999999999</v>
      </c>
      <c r="O45" s="30" t="s">
        <v>56</v>
      </c>
    </row>
    <row r="46" spans="1:15" ht="15" thickBot="1" x14ac:dyDescent="0.3">
      <c r="A46" s="65"/>
      <c r="B46" s="19">
        <v>8</v>
      </c>
      <c r="C46" s="19">
        <v>3</v>
      </c>
      <c r="D46" s="19">
        <v>7.2832999999999997</v>
      </c>
      <c r="E46" s="19">
        <v>0.85196000000000005</v>
      </c>
      <c r="F46" s="19">
        <v>0.49187999999999998</v>
      </c>
      <c r="G46" s="19">
        <v>5.1669999999999998</v>
      </c>
      <c r="H46" s="19">
        <v>9.3996999999999993</v>
      </c>
      <c r="I46" s="19">
        <v>6.3</v>
      </c>
      <c r="J46" s="67">
        <v>7.8</v>
      </c>
      <c r="M46" s="12">
        <v>7.2830000000000004</v>
      </c>
      <c r="N46" s="30">
        <v>0.85199999999999998</v>
      </c>
      <c r="O46" s="30" t="s">
        <v>58</v>
      </c>
    </row>
    <row r="47" spans="1:15" ht="42.6" thickTop="1" x14ac:dyDescent="0.25">
      <c r="A47" s="59"/>
      <c r="B47" s="60" t="s">
        <v>169</v>
      </c>
      <c r="C47" s="19">
        <v>24</v>
      </c>
      <c r="D47" s="19">
        <v>9.4417000000000009</v>
      </c>
      <c r="E47" s="19">
        <v>7.3155400000000004</v>
      </c>
      <c r="F47" s="19">
        <v>1.4932799999999999</v>
      </c>
      <c r="G47" s="19">
        <v>6.3525999999999998</v>
      </c>
      <c r="H47" s="19">
        <v>12.5307</v>
      </c>
      <c r="I47" s="19">
        <v>2.25</v>
      </c>
      <c r="J47" s="67">
        <v>26.5</v>
      </c>
      <c r="M47" s="106" t="s">
        <v>236</v>
      </c>
    </row>
    <row r="48" spans="1:15" x14ac:dyDescent="0.25">
      <c r="A48" s="59"/>
      <c r="B48" s="19"/>
      <c r="C48" s="19"/>
      <c r="D48" s="19"/>
      <c r="E48" s="19"/>
      <c r="F48" s="19"/>
      <c r="G48" s="19"/>
      <c r="H48" s="19"/>
      <c r="I48" s="19"/>
      <c r="J48" s="68"/>
      <c r="M48" s="7">
        <v>13.167</v>
      </c>
      <c r="N48" s="30">
        <v>3.468</v>
      </c>
      <c r="O48" s="30" t="s">
        <v>54</v>
      </c>
    </row>
    <row r="49" spans="1:15" x14ac:dyDescent="0.25">
      <c r="A49" s="59"/>
      <c r="B49" s="19"/>
      <c r="C49" s="19"/>
      <c r="D49" s="19"/>
      <c r="E49" s="19"/>
      <c r="F49" s="19"/>
      <c r="G49" s="19"/>
      <c r="H49" s="19"/>
      <c r="I49" s="19"/>
      <c r="J49" s="68"/>
      <c r="M49" s="7">
        <v>10.5</v>
      </c>
      <c r="N49" s="30">
        <v>2.3620000000000001</v>
      </c>
      <c r="O49" s="30" t="s">
        <v>64</v>
      </c>
    </row>
    <row r="50" spans="1:15" x14ac:dyDescent="0.25">
      <c r="A50" s="59"/>
      <c r="B50" s="19"/>
      <c r="C50" s="19"/>
      <c r="D50" s="19"/>
      <c r="E50" s="19"/>
      <c r="F50" s="19"/>
      <c r="G50" s="19"/>
      <c r="H50" s="19"/>
      <c r="I50" s="19"/>
      <c r="J50" s="68"/>
      <c r="M50" s="7">
        <v>6.1669999999999998</v>
      </c>
      <c r="N50" s="30">
        <v>1.333</v>
      </c>
      <c r="O50" s="30" t="s">
        <v>65</v>
      </c>
    </row>
    <row r="51" spans="1:15" x14ac:dyDescent="0.25">
      <c r="A51" s="59"/>
      <c r="B51" s="19"/>
      <c r="C51" s="19"/>
      <c r="D51" s="19"/>
      <c r="E51" s="19"/>
      <c r="F51" s="19"/>
      <c r="G51" s="19"/>
      <c r="H51" s="19"/>
      <c r="I51" s="19"/>
      <c r="J51" s="68"/>
      <c r="M51" s="7">
        <v>12.5</v>
      </c>
      <c r="N51" s="30">
        <v>1.258</v>
      </c>
      <c r="O51" s="30" t="s">
        <v>66</v>
      </c>
    </row>
    <row r="52" spans="1:15" x14ac:dyDescent="0.25">
      <c r="A52" s="59"/>
      <c r="B52" s="19"/>
      <c r="C52" s="19"/>
      <c r="D52" s="19"/>
      <c r="E52" s="19"/>
      <c r="F52" s="19"/>
      <c r="G52" s="19"/>
      <c r="H52" s="19"/>
      <c r="I52" s="25"/>
      <c r="J52" s="68"/>
      <c r="M52" s="7">
        <v>7.1669999999999998</v>
      </c>
      <c r="N52" s="30">
        <v>0.60099999999999998</v>
      </c>
      <c r="O52" s="30" t="s">
        <v>67</v>
      </c>
    </row>
    <row r="53" spans="1:15" x14ac:dyDescent="0.25">
      <c r="A53" s="59"/>
      <c r="B53" s="60" t="s">
        <v>173</v>
      </c>
      <c r="C53" s="62" t="s">
        <v>160</v>
      </c>
      <c r="D53" s="60" t="s">
        <v>170</v>
      </c>
      <c r="E53" s="19"/>
      <c r="F53" s="19"/>
      <c r="G53" s="19"/>
      <c r="H53" s="19"/>
      <c r="I53" s="25"/>
      <c r="J53" s="68"/>
      <c r="M53" s="7">
        <v>5.8330000000000002</v>
      </c>
      <c r="N53" s="30">
        <v>1.202</v>
      </c>
      <c r="O53" s="30" t="s">
        <v>65</v>
      </c>
    </row>
    <row r="54" spans="1:15" x14ac:dyDescent="0.25">
      <c r="A54" s="59"/>
      <c r="B54" s="19"/>
      <c r="C54" s="19"/>
      <c r="D54" s="19">
        <v>1</v>
      </c>
      <c r="E54" s="19">
        <v>2</v>
      </c>
      <c r="F54" s="19">
        <v>3</v>
      </c>
      <c r="G54" s="19">
        <v>4</v>
      </c>
      <c r="H54" s="19">
        <v>5</v>
      </c>
      <c r="I54" s="25">
        <v>6</v>
      </c>
      <c r="J54" s="68"/>
      <c r="M54" s="7">
        <v>2.8330000000000002</v>
      </c>
      <c r="N54" s="30">
        <v>0.16700000000000001</v>
      </c>
      <c r="O54" s="30" t="s">
        <v>58</v>
      </c>
    </row>
    <row r="55" spans="1:15" ht="15" thickBot="1" x14ac:dyDescent="0.3">
      <c r="A55" s="59"/>
      <c r="B55" s="19">
        <v>1</v>
      </c>
      <c r="C55" s="19">
        <v>3</v>
      </c>
      <c r="D55" s="19"/>
      <c r="E55" s="19">
        <v>5.2332999999999998</v>
      </c>
      <c r="F55" s="19"/>
      <c r="G55" s="19"/>
      <c r="H55" s="19"/>
      <c r="I55" s="25"/>
      <c r="J55" s="68" t="s">
        <v>62</v>
      </c>
      <c r="M55" s="12">
        <v>10.333</v>
      </c>
      <c r="N55" s="30">
        <v>0.66700000000000004</v>
      </c>
      <c r="O55" s="30" t="s">
        <v>64</v>
      </c>
    </row>
    <row r="56" spans="1:15" ht="16.2" thickTop="1" x14ac:dyDescent="0.25">
      <c r="A56" s="69" t="s">
        <v>157</v>
      </c>
      <c r="B56" s="19">
        <v>2</v>
      </c>
      <c r="C56" s="19">
        <v>3</v>
      </c>
      <c r="D56" s="19">
        <v>2.4500000000000002</v>
      </c>
      <c r="E56" s="19"/>
      <c r="F56" s="19"/>
      <c r="G56" s="19"/>
      <c r="H56" s="19"/>
      <c r="I56" s="25"/>
      <c r="J56" s="68" t="s">
        <v>63</v>
      </c>
      <c r="M56" s="106" t="s">
        <v>237</v>
      </c>
    </row>
    <row r="57" spans="1:15" x14ac:dyDescent="0.25">
      <c r="A57" s="59"/>
      <c r="B57" s="19">
        <v>3</v>
      </c>
      <c r="C57" s="19">
        <v>3</v>
      </c>
      <c r="D57" s="19">
        <v>2.8332999999999999</v>
      </c>
      <c r="E57" s="19"/>
      <c r="F57" s="19"/>
      <c r="G57" s="19"/>
      <c r="H57" s="19"/>
      <c r="I57" s="25"/>
      <c r="J57" s="68" t="s">
        <v>63</v>
      </c>
      <c r="M57" s="7">
        <v>14.5</v>
      </c>
      <c r="N57" s="30">
        <v>0.86599999999999999</v>
      </c>
      <c r="O57" s="30" t="s">
        <v>66</v>
      </c>
    </row>
    <row r="58" spans="1:15" x14ac:dyDescent="0.25">
      <c r="A58" s="59"/>
      <c r="B58" s="19">
        <v>4</v>
      </c>
      <c r="C58" s="19">
        <v>3</v>
      </c>
      <c r="D58" s="19"/>
      <c r="E58" s="19">
        <v>5.3167</v>
      </c>
      <c r="F58" s="19"/>
      <c r="G58" s="19"/>
      <c r="H58" s="19"/>
      <c r="I58" s="25"/>
      <c r="J58" s="68" t="s">
        <v>62</v>
      </c>
      <c r="M58" s="7">
        <v>12</v>
      </c>
      <c r="N58" s="30">
        <v>3.7749999999999999</v>
      </c>
      <c r="O58" s="30" t="s">
        <v>64</v>
      </c>
    </row>
    <row r="59" spans="1:15" x14ac:dyDescent="0.25">
      <c r="A59" s="59"/>
      <c r="B59" s="19">
        <v>5</v>
      </c>
      <c r="C59" s="19">
        <v>3</v>
      </c>
      <c r="D59" s="19"/>
      <c r="E59" s="19"/>
      <c r="F59" s="19"/>
      <c r="G59" s="19">
        <v>11.916700000000001</v>
      </c>
      <c r="H59" s="19"/>
      <c r="I59" s="25"/>
      <c r="J59" s="68" t="s">
        <v>55</v>
      </c>
      <c r="M59" s="7">
        <v>8.6669999999999998</v>
      </c>
      <c r="N59" s="30">
        <v>0.76400000000000001</v>
      </c>
      <c r="O59" s="30" t="s">
        <v>65</v>
      </c>
    </row>
    <row r="60" spans="1:15" x14ac:dyDescent="0.25">
      <c r="A60" s="59"/>
      <c r="B60" s="19">
        <v>6</v>
      </c>
      <c r="C60" s="19">
        <v>3</v>
      </c>
      <c r="D60" s="19"/>
      <c r="E60" s="19"/>
      <c r="F60" s="19"/>
      <c r="G60" s="19"/>
      <c r="H60" s="19"/>
      <c r="I60" s="25">
        <v>24.333300000000001</v>
      </c>
      <c r="J60" s="68" t="s">
        <v>54</v>
      </c>
      <c r="M60" s="7">
        <v>16.667000000000002</v>
      </c>
      <c r="N60" s="30">
        <v>3.2149999999999999</v>
      </c>
      <c r="O60" s="30" t="s">
        <v>54</v>
      </c>
    </row>
    <row r="61" spans="1:15" x14ac:dyDescent="0.25">
      <c r="A61" s="59"/>
      <c r="B61" s="19">
        <v>7</v>
      </c>
      <c r="C61" s="19">
        <v>3</v>
      </c>
      <c r="D61" s="19"/>
      <c r="E61" s="19"/>
      <c r="F61" s="19"/>
      <c r="G61" s="19"/>
      <c r="H61" s="19">
        <v>16.166699999999999</v>
      </c>
      <c r="I61" s="25"/>
      <c r="J61" s="68" t="s">
        <v>56</v>
      </c>
      <c r="M61" s="7">
        <v>8.6669999999999998</v>
      </c>
      <c r="N61" s="30">
        <v>1.4419999999999999</v>
      </c>
      <c r="O61" s="30" t="s">
        <v>65</v>
      </c>
    </row>
    <row r="62" spans="1:15" x14ac:dyDescent="0.25">
      <c r="A62" s="59"/>
      <c r="B62" s="19">
        <v>8</v>
      </c>
      <c r="C62" s="19">
        <v>3</v>
      </c>
      <c r="D62" s="19"/>
      <c r="E62" s="19"/>
      <c r="F62" s="19">
        <v>7.2832999999999997</v>
      </c>
      <c r="G62" s="19"/>
      <c r="H62" s="19"/>
      <c r="I62" s="25"/>
      <c r="J62" s="68" t="s">
        <v>58</v>
      </c>
      <c r="M62" s="7">
        <v>9.8330000000000002</v>
      </c>
      <c r="N62" s="30">
        <v>3.512</v>
      </c>
      <c r="O62" s="30" t="s">
        <v>53</v>
      </c>
    </row>
    <row r="63" spans="1:15" x14ac:dyDescent="0.25">
      <c r="A63" s="59"/>
      <c r="B63" s="60" t="s">
        <v>174</v>
      </c>
      <c r="C63" s="19"/>
      <c r="D63" s="19">
        <v>0.64200000000000002</v>
      </c>
      <c r="E63" s="19">
        <v>0.91900000000000004</v>
      </c>
      <c r="F63" s="19">
        <v>1</v>
      </c>
      <c r="G63" s="19">
        <v>1</v>
      </c>
      <c r="H63" s="19">
        <v>1</v>
      </c>
      <c r="I63" s="25">
        <v>1</v>
      </c>
      <c r="J63" s="68"/>
      <c r="M63" s="7">
        <v>4.3330000000000002</v>
      </c>
      <c r="N63" s="30">
        <v>0.28899999999999998</v>
      </c>
      <c r="O63" s="30" t="s">
        <v>58</v>
      </c>
    </row>
    <row r="64" spans="1:15" ht="15" thickBot="1" x14ac:dyDescent="0.3">
      <c r="A64" s="69" t="s">
        <v>175</v>
      </c>
      <c r="B64" s="19"/>
      <c r="C64" s="19"/>
      <c r="D64" s="19"/>
      <c r="E64" s="19"/>
      <c r="F64" s="19"/>
      <c r="G64" s="19"/>
      <c r="H64" s="19"/>
      <c r="I64" s="19"/>
      <c r="J64" s="68"/>
      <c r="M64" s="12">
        <v>16</v>
      </c>
      <c r="N64" s="30">
        <v>4.7699999999999996</v>
      </c>
      <c r="O64" s="30" t="s">
        <v>54</v>
      </c>
    </row>
    <row r="65" spans="1:10" ht="15.6" thickTop="1" thickBot="1" x14ac:dyDescent="0.3">
      <c r="A65" s="70"/>
      <c r="B65" s="71"/>
      <c r="C65" s="71"/>
      <c r="D65" s="75" t="s">
        <v>63</v>
      </c>
      <c r="E65" s="75" t="s">
        <v>62</v>
      </c>
      <c r="F65" s="75" t="s">
        <v>58</v>
      </c>
      <c r="G65" s="75" t="s">
        <v>55</v>
      </c>
      <c r="H65" s="75" t="s">
        <v>56</v>
      </c>
      <c r="I65" s="75" t="s">
        <v>54</v>
      </c>
      <c r="J65" s="72"/>
    </row>
    <row r="71" spans="1:10" ht="15" thickBot="1" x14ac:dyDescent="0.3"/>
    <row r="72" spans="1:10" x14ac:dyDescent="0.25">
      <c r="A72" s="55" t="s">
        <v>158</v>
      </c>
      <c r="B72" s="56" t="s">
        <v>155</v>
      </c>
      <c r="C72" s="57"/>
      <c r="D72" s="57"/>
      <c r="E72" s="57"/>
      <c r="F72" s="57"/>
      <c r="G72" s="57"/>
      <c r="H72" s="57"/>
      <c r="I72" s="57"/>
      <c r="J72" s="74"/>
    </row>
    <row r="73" spans="1:10" x14ac:dyDescent="0.25">
      <c r="A73" s="59" t="s">
        <v>12</v>
      </c>
      <c r="B73" s="60" t="s">
        <v>158</v>
      </c>
      <c r="C73" s="19"/>
      <c r="D73" s="19"/>
      <c r="E73" s="19"/>
      <c r="F73" s="19"/>
      <c r="G73" s="19"/>
      <c r="H73" s="19"/>
      <c r="I73" s="19"/>
      <c r="J73" s="68"/>
    </row>
    <row r="74" spans="1:10" x14ac:dyDescent="0.25">
      <c r="A74" s="59"/>
      <c r="C74" s="62" t="s">
        <v>160</v>
      </c>
      <c r="D74" s="62" t="s">
        <v>161</v>
      </c>
      <c r="E74" s="62" t="s">
        <v>162</v>
      </c>
      <c r="F74" s="62" t="s">
        <v>163</v>
      </c>
      <c r="G74" s="109" t="s">
        <v>164</v>
      </c>
      <c r="H74" s="110"/>
      <c r="I74" s="62" t="s">
        <v>165</v>
      </c>
      <c r="J74" s="64" t="s">
        <v>166</v>
      </c>
    </row>
    <row r="75" spans="1:10" x14ac:dyDescent="0.25">
      <c r="A75" s="19"/>
      <c r="B75" s="19"/>
      <c r="C75" s="19"/>
      <c r="D75" s="19"/>
      <c r="E75" s="19"/>
      <c r="F75" s="19"/>
      <c r="G75" s="62" t="s">
        <v>167</v>
      </c>
      <c r="H75" s="62" t="s">
        <v>168</v>
      </c>
      <c r="I75" s="19"/>
      <c r="J75" s="19"/>
    </row>
    <row r="76" spans="1:10" x14ac:dyDescent="0.25">
      <c r="A76" s="19"/>
      <c r="B76" s="19">
        <v>1</v>
      </c>
      <c r="C76" s="19">
        <v>3</v>
      </c>
      <c r="D76" s="19">
        <v>13.166700000000001</v>
      </c>
      <c r="E76" s="19">
        <v>6.0069400000000002</v>
      </c>
      <c r="F76" s="19">
        <v>3.4681099999999998</v>
      </c>
      <c r="G76" s="19">
        <v>-1.7554000000000001</v>
      </c>
      <c r="H76" s="19">
        <v>28.088699999999999</v>
      </c>
      <c r="I76" s="19">
        <v>7</v>
      </c>
      <c r="J76" s="19">
        <v>19</v>
      </c>
    </row>
    <row r="77" spans="1:10" x14ac:dyDescent="0.25">
      <c r="A77" s="19"/>
      <c r="B77" s="19">
        <v>2</v>
      </c>
      <c r="C77" s="19">
        <v>3</v>
      </c>
      <c r="D77" s="19">
        <v>10.5</v>
      </c>
      <c r="E77" s="19">
        <v>4.0926799999999997</v>
      </c>
      <c r="F77" s="19">
        <v>2.3629099999999998</v>
      </c>
      <c r="G77" s="19">
        <v>0.3332</v>
      </c>
      <c r="H77" s="19">
        <v>20.666799999999999</v>
      </c>
      <c r="I77" s="19">
        <v>7</v>
      </c>
      <c r="J77" s="19">
        <v>15</v>
      </c>
    </row>
    <row r="78" spans="1:10" x14ac:dyDescent="0.25">
      <c r="A78" s="19"/>
      <c r="B78" s="19">
        <v>3</v>
      </c>
      <c r="C78" s="19">
        <v>3</v>
      </c>
      <c r="D78" s="19">
        <v>6.1666999999999996</v>
      </c>
      <c r="E78" s="19">
        <v>2.3094000000000001</v>
      </c>
      <c r="F78" s="19">
        <v>1.3333299999999999</v>
      </c>
      <c r="G78" s="19">
        <v>0.42980000000000002</v>
      </c>
      <c r="H78" s="19">
        <v>11.903499999999999</v>
      </c>
      <c r="I78" s="19">
        <v>3.5</v>
      </c>
      <c r="J78" s="19">
        <v>7.5</v>
      </c>
    </row>
    <row r="79" spans="1:10" x14ac:dyDescent="0.25">
      <c r="A79" s="19"/>
      <c r="B79" s="19">
        <v>4</v>
      </c>
      <c r="C79" s="19">
        <v>3</v>
      </c>
      <c r="D79" s="19">
        <v>12.5</v>
      </c>
      <c r="E79" s="19">
        <v>2.1794500000000001</v>
      </c>
      <c r="F79" s="19">
        <v>1.25831</v>
      </c>
      <c r="G79" s="19">
        <v>7.0858999999999996</v>
      </c>
      <c r="H79" s="19">
        <v>17.914100000000001</v>
      </c>
      <c r="I79" s="19">
        <v>10</v>
      </c>
      <c r="J79" s="19">
        <v>14</v>
      </c>
    </row>
    <row r="80" spans="1:10" x14ac:dyDescent="0.25">
      <c r="A80" s="19"/>
      <c r="B80" s="19">
        <v>5</v>
      </c>
      <c r="C80" s="19">
        <v>3</v>
      </c>
      <c r="D80" s="19">
        <v>7.1666999999999996</v>
      </c>
      <c r="E80" s="19">
        <v>1.0408299999999999</v>
      </c>
      <c r="F80" s="19">
        <v>0.60092999999999996</v>
      </c>
      <c r="G80" s="19">
        <v>4.5811000000000002</v>
      </c>
      <c r="H80" s="19">
        <v>9.7522000000000002</v>
      </c>
      <c r="I80" s="19">
        <v>6</v>
      </c>
      <c r="J80" s="19">
        <v>8</v>
      </c>
    </row>
    <row r="81" spans="1:10" x14ac:dyDescent="0.25">
      <c r="A81" s="19"/>
      <c r="B81" s="19">
        <v>6</v>
      </c>
      <c r="C81" s="19">
        <v>3</v>
      </c>
      <c r="D81" s="19">
        <v>5.8333000000000004</v>
      </c>
      <c r="E81" s="19">
        <v>2.0816699999999999</v>
      </c>
      <c r="F81" s="19">
        <v>1.2018500000000001</v>
      </c>
      <c r="G81" s="19">
        <v>0.66220000000000001</v>
      </c>
      <c r="H81" s="19">
        <v>11.0045</v>
      </c>
      <c r="I81" s="19">
        <v>3.5</v>
      </c>
      <c r="J81" s="19">
        <v>7.5</v>
      </c>
    </row>
    <row r="82" spans="1:10" x14ac:dyDescent="0.25">
      <c r="A82" s="19"/>
      <c r="B82" s="19">
        <v>7</v>
      </c>
      <c r="C82" s="19">
        <v>3</v>
      </c>
      <c r="D82" s="19">
        <v>2.8332999999999999</v>
      </c>
      <c r="E82" s="19">
        <v>0.28867999999999999</v>
      </c>
      <c r="F82" s="19">
        <v>0.16667000000000001</v>
      </c>
      <c r="G82" s="19">
        <v>2.1162000000000001</v>
      </c>
      <c r="H82" s="19">
        <v>3.5503999999999998</v>
      </c>
      <c r="I82" s="19">
        <v>2.5</v>
      </c>
      <c r="J82" s="19">
        <v>3</v>
      </c>
    </row>
    <row r="83" spans="1:10" x14ac:dyDescent="0.25">
      <c r="A83" s="19"/>
      <c r="B83" s="19">
        <v>8</v>
      </c>
      <c r="C83" s="19">
        <v>3</v>
      </c>
      <c r="D83" s="19">
        <v>10.333299999999999</v>
      </c>
      <c r="E83" s="19">
        <v>1.1547000000000001</v>
      </c>
      <c r="F83" s="19">
        <v>0.66666999999999998</v>
      </c>
      <c r="G83" s="19">
        <v>7.4649000000000001</v>
      </c>
      <c r="H83" s="19">
        <v>13.2018</v>
      </c>
      <c r="I83" s="19">
        <v>9</v>
      </c>
      <c r="J83" s="19">
        <v>11</v>
      </c>
    </row>
    <row r="84" spans="1:10" x14ac:dyDescent="0.25">
      <c r="B84" s="60" t="s">
        <v>169</v>
      </c>
      <c r="C84" s="19">
        <v>24</v>
      </c>
      <c r="D84" s="19">
        <v>8.5625</v>
      </c>
      <c r="E84" s="19">
        <v>4.2434399999999997</v>
      </c>
      <c r="F84" s="19">
        <v>0.86619000000000002</v>
      </c>
      <c r="G84" s="19">
        <v>6.7706999999999997</v>
      </c>
      <c r="H84" s="19">
        <v>10.3543</v>
      </c>
      <c r="I84" s="19">
        <v>2.5</v>
      </c>
      <c r="J84" s="19">
        <v>19</v>
      </c>
    </row>
    <row r="85" spans="1:10" x14ac:dyDescent="0.25">
      <c r="A85" s="59"/>
      <c r="B85" s="19"/>
      <c r="C85" s="19"/>
      <c r="D85" s="19"/>
      <c r="E85" s="19"/>
      <c r="F85" s="19"/>
      <c r="G85" s="19"/>
      <c r="H85" s="19"/>
      <c r="I85" s="19"/>
      <c r="J85" s="68"/>
    </row>
    <row r="86" spans="1:10" x14ac:dyDescent="0.25">
      <c r="A86" s="59"/>
      <c r="B86" s="19"/>
      <c r="C86" s="19"/>
      <c r="D86" s="19"/>
      <c r="E86" s="19"/>
      <c r="F86" s="19"/>
      <c r="G86" s="19"/>
      <c r="H86" s="19"/>
      <c r="I86" s="19"/>
      <c r="J86" s="68"/>
    </row>
    <row r="87" spans="1:10" x14ac:dyDescent="0.25">
      <c r="A87" s="59"/>
      <c r="B87" s="19" t="s">
        <v>59</v>
      </c>
      <c r="C87" s="62" t="s">
        <v>160</v>
      </c>
      <c r="D87" s="60" t="s">
        <v>170</v>
      </c>
      <c r="E87" s="19"/>
      <c r="F87" s="19"/>
      <c r="G87" s="19"/>
      <c r="H87" s="19"/>
      <c r="I87" s="19"/>
      <c r="J87" s="68"/>
    </row>
    <row r="88" spans="1:10" x14ac:dyDescent="0.25">
      <c r="A88" s="59"/>
      <c r="B88" s="19">
        <v>1</v>
      </c>
      <c r="C88" s="19">
        <v>3</v>
      </c>
      <c r="D88" s="19"/>
      <c r="E88" s="19"/>
      <c r="F88" s="19"/>
      <c r="G88" s="19">
        <v>13.166700000000001</v>
      </c>
      <c r="H88" s="19" t="s">
        <v>54</v>
      </c>
      <c r="I88" s="19"/>
      <c r="J88" s="68"/>
    </row>
    <row r="89" spans="1:10" x14ac:dyDescent="0.25">
      <c r="A89" s="59"/>
      <c r="B89" s="19">
        <v>2</v>
      </c>
      <c r="C89" s="19">
        <v>3</v>
      </c>
      <c r="D89" s="19"/>
      <c r="E89" s="19">
        <v>10.5</v>
      </c>
      <c r="F89" s="19">
        <v>10.5</v>
      </c>
      <c r="G89" s="19">
        <v>10.5</v>
      </c>
      <c r="H89" s="19" t="s">
        <v>64</v>
      </c>
      <c r="I89" s="19"/>
      <c r="J89" s="68"/>
    </row>
    <row r="90" spans="1:10" x14ac:dyDescent="0.25">
      <c r="A90" s="59"/>
      <c r="B90" s="19">
        <v>3</v>
      </c>
      <c r="C90" s="19">
        <v>3</v>
      </c>
      <c r="D90" s="19">
        <v>6.1666999999999996</v>
      </c>
      <c r="E90" s="19">
        <v>6.1666999999999996</v>
      </c>
      <c r="F90" s="19"/>
      <c r="G90" s="19"/>
      <c r="H90" s="19" t="s">
        <v>65</v>
      </c>
      <c r="I90" s="19"/>
      <c r="J90" s="68"/>
    </row>
    <row r="91" spans="1:10" x14ac:dyDescent="0.25">
      <c r="A91" s="59"/>
      <c r="B91" s="19">
        <v>4</v>
      </c>
      <c r="C91" s="19">
        <v>3</v>
      </c>
      <c r="D91" s="19"/>
      <c r="E91" s="19"/>
      <c r="F91" s="19">
        <v>12.5</v>
      </c>
      <c r="G91" s="19">
        <v>12.5</v>
      </c>
      <c r="H91" s="19" t="s">
        <v>66</v>
      </c>
      <c r="I91" s="19"/>
      <c r="J91" s="68"/>
    </row>
    <row r="92" spans="1:10" x14ac:dyDescent="0.25">
      <c r="A92" s="59"/>
      <c r="B92" s="19">
        <v>5</v>
      </c>
      <c r="C92" s="19">
        <v>3</v>
      </c>
      <c r="D92" s="19">
        <v>7.1666999999999996</v>
      </c>
      <c r="E92" s="19">
        <v>7.1666999999999996</v>
      </c>
      <c r="F92" s="19">
        <v>7.1666999999999996</v>
      </c>
      <c r="G92" s="19"/>
      <c r="H92" s="19" t="s">
        <v>67</v>
      </c>
      <c r="I92" s="19"/>
      <c r="J92" s="68"/>
    </row>
    <row r="93" spans="1:10" x14ac:dyDescent="0.25">
      <c r="A93" s="59"/>
      <c r="B93" s="19">
        <v>6</v>
      </c>
      <c r="C93" s="19">
        <v>3</v>
      </c>
      <c r="D93" s="19">
        <v>5.8333000000000004</v>
      </c>
      <c r="E93" s="19">
        <v>5.8333000000000004</v>
      </c>
      <c r="F93" s="19"/>
      <c r="G93" s="19"/>
      <c r="H93" s="19" t="s">
        <v>65</v>
      </c>
      <c r="I93" s="19"/>
      <c r="J93" s="68"/>
    </row>
    <row r="94" spans="1:10" x14ac:dyDescent="0.25">
      <c r="A94" s="69" t="s">
        <v>157</v>
      </c>
      <c r="B94" s="19">
        <v>7</v>
      </c>
      <c r="C94" s="19">
        <v>3</v>
      </c>
      <c r="D94" s="19">
        <v>2.8332999999999999</v>
      </c>
      <c r="E94" s="19"/>
      <c r="F94" s="19"/>
      <c r="G94" s="19"/>
      <c r="H94" s="19" t="s">
        <v>58</v>
      </c>
      <c r="I94" s="19"/>
      <c r="J94" s="68"/>
    </row>
    <row r="95" spans="1:10" x14ac:dyDescent="0.25">
      <c r="A95" s="59"/>
      <c r="B95" s="19">
        <v>8</v>
      </c>
      <c r="C95" s="19">
        <v>3</v>
      </c>
      <c r="D95" s="19"/>
      <c r="E95" s="19">
        <v>10.333299999999999</v>
      </c>
      <c r="F95" s="19">
        <v>10.333299999999999</v>
      </c>
      <c r="G95" s="19">
        <v>10.333299999999999</v>
      </c>
      <c r="H95" s="19" t="s">
        <v>64</v>
      </c>
      <c r="I95" s="19"/>
      <c r="J95" s="68"/>
    </row>
    <row r="96" spans="1:10" x14ac:dyDescent="0.25">
      <c r="A96" s="59"/>
      <c r="B96" s="19"/>
      <c r="C96" s="60"/>
      <c r="D96" s="19"/>
      <c r="E96" s="19"/>
      <c r="F96" s="19"/>
      <c r="G96" s="19"/>
      <c r="H96" s="19"/>
      <c r="I96" s="19"/>
      <c r="J96" s="68"/>
    </row>
    <row r="97" spans="1:10" x14ac:dyDescent="0.25">
      <c r="A97" s="59" t="s">
        <v>61</v>
      </c>
      <c r="B97" s="19"/>
      <c r="C97" s="19"/>
      <c r="D97" s="19"/>
      <c r="E97" s="19"/>
      <c r="F97" s="19"/>
      <c r="G97" s="19"/>
      <c r="H97" s="19"/>
      <c r="I97" s="19"/>
      <c r="J97" s="68"/>
    </row>
    <row r="98" spans="1:10" x14ac:dyDescent="0.25">
      <c r="A98" s="59"/>
      <c r="B98" s="19"/>
      <c r="C98" s="19"/>
      <c r="D98" s="19">
        <v>1</v>
      </c>
      <c r="E98" s="19">
        <v>2</v>
      </c>
      <c r="F98" s="19">
        <v>3</v>
      </c>
      <c r="G98" s="19">
        <v>4</v>
      </c>
      <c r="H98" s="19"/>
      <c r="I98" s="19"/>
      <c r="J98" s="68"/>
    </row>
    <row r="99" spans="1:10" ht="15" thickBot="1" x14ac:dyDescent="0.3">
      <c r="A99" s="70"/>
      <c r="B99" s="71"/>
      <c r="C99" s="71"/>
      <c r="D99" s="75" t="s">
        <v>58</v>
      </c>
      <c r="E99" s="75" t="s">
        <v>55</v>
      </c>
      <c r="F99" s="75" t="s">
        <v>56</v>
      </c>
      <c r="G99" s="75" t="s">
        <v>54</v>
      </c>
      <c r="H99" s="71"/>
      <c r="I99" s="71"/>
      <c r="J99" s="72"/>
    </row>
    <row r="100" spans="1:10" ht="15" thickBot="1" x14ac:dyDescent="0.3"/>
    <row r="101" spans="1:10" x14ac:dyDescent="0.25">
      <c r="A101" s="55" t="s">
        <v>158</v>
      </c>
      <c r="B101" s="56" t="s">
        <v>176</v>
      </c>
      <c r="C101" s="57"/>
      <c r="D101" s="57"/>
      <c r="E101" s="57"/>
      <c r="F101" s="57"/>
      <c r="G101" s="57"/>
      <c r="H101" s="57"/>
      <c r="I101" s="57"/>
      <c r="J101" s="74"/>
    </row>
    <row r="102" spans="1:10" x14ac:dyDescent="0.25">
      <c r="A102" s="59" t="s">
        <v>12</v>
      </c>
      <c r="B102" s="19"/>
      <c r="C102" s="19"/>
      <c r="D102" s="19"/>
      <c r="E102" s="19"/>
      <c r="F102" s="19"/>
      <c r="G102" s="19"/>
      <c r="H102" s="19"/>
      <c r="I102" s="19"/>
      <c r="J102" s="68"/>
    </row>
    <row r="103" spans="1:10" x14ac:dyDescent="0.25">
      <c r="A103" s="59"/>
      <c r="B103" s="19"/>
      <c r="C103" s="62" t="s">
        <v>160</v>
      </c>
      <c r="D103" s="62" t="s">
        <v>161</v>
      </c>
      <c r="E103" s="62" t="s">
        <v>162</v>
      </c>
      <c r="F103" s="62" t="s">
        <v>163</v>
      </c>
      <c r="G103" s="109" t="s">
        <v>164</v>
      </c>
      <c r="H103" s="110"/>
      <c r="I103" s="62" t="s">
        <v>165</v>
      </c>
      <c r="J103" s="64" t="s">
        <v>166</v>
      </c>
    </row>
    <row r="104" spans="1:10" x14ac:dyDescent="0.25">
      <c r="A104" s="59"/>
      <c r="B104" s="19"/>
      <c r="C104" s="19"/>
      <c r="D104" s="19"/>
      <c r="E104" s="19"/>
      <c r="F104" s="19"/>
      <c r="G104" s="62" t="s">
        <v>167</v>
      </c>
      <c r="H104" s="62" t="s">
        <v>168</v>
      </c>
      <c r="I104" s="19"/>
      <c r="J104" s="68"/>
    </row>
    <row r="105" spans="1:10" x14ac:dyDescent="0.25">
      <c r="A105" s="59"/>
      <c r="B105" s="19">
        <v>1</v>
      </c>
      <c r="C105" s="19">
        <v>3</v>
      </c>
      <c r="D105" s="19">
        <v>14.5</v>
      </c>
      <c r="E105" s="19">
        <v>0.86602999999999997</v>
      </c>
      <c r="F105" s="19">
        <v>0.5</v>
      </c>
      <c r="G105" s="19">
        <v>12.348699999999999</v>
      </c>
      <c r="H105" s="19">
        <v>16.651299999999999</v>
      </c>
      <c r="I105" s="19">
        <v>13.5</v>
      </c>
      <c r="J105" s="68">
        <v>15</v>
      </c>
    </row>
    <row r="106" spans="1:10" x14ac:dyDescent="0.25">
      <c r="A106" s="59"/>
      <c r="B106" s="19">
        <v>2</v>
      </c>
      <c r="C106" s="19">
        <v>3</v>
      </c>
      <c r="D106" s="19">
        <v>12</v>
      </c>
      <c r="E106" s="19">
        <v>3.7749199999999998</v>
      </c>
      <c r="F106" s="19">
        <v>2.1794500000000001</v>
      </c>
      <c r="G106" s="19">
        <v>2.6225999999999998</v>
      </c>
      <c r="H106" s="19">
        <v>21.377400000000002</v>
      </c>
      <c r="I106" s="19">
        <v>8</v>
      </c>
      <c r="J106" s="68">
        <v>15.5</v>
      </c>
    </row>
    <row r="107" spans="1:10" x14ac:dyDescent="0.25">
      <c r="A107" s="59"/>
      <c r="B107" s="19">
        <v>3</v>
      </c>
      <c r="C107" s="19">
        <v>3</v>
      </c>
      <c r="D107" s="19">
        <v>8.6667000000000005</v>
      </c>
      <c r="E107" s="19">
        <v>0.76375999999999999</v>
      </c>
      <c r="F107" s="19">
        <v>0.44096000000000002</v>
      </c>
      <c r="G107" s="19">
        <v>6.7694000000000001</v>
      </c>
      <c r="H107" s="19">
        <v>10.564</v>
      </c>
      <c r="I107" s="19">
        <v>8</v>
      </c>
      <c r="J107" s="68">
        <v>9.5</v>
      </c>
    </row>
    <row r="108" spans="1:10" x14ac:dyDescent="0.25">
      <c r="A108" s="59"/>
      <c r="B108" s="19">
        <v>4</v>
      </c>
      <c r="C108" s="19">
        <v>3</v>
      </c>
      <c r="D108" s="19">
        <v>16.666699999999999</v>
      </c>
      <c r="E108" s="19">
        <v>3.21455</v>
      </c>
      <c r="F108" s="19">
        <v>1.85592</v>
      </c>
      <c r="G108" s="19">
        <v>8.6813000000000002</v>
      </c>
      <c r="H108" s="19">
        <v>24.652100000000001</v>
      </c>
      <c r="I108" s="19">
        <v>13</v>
      </c>
      <c r="J108" s="68">
        <v>19</v>
      </c>
    </row>
    <row r="109" spans="1:10" x14ac:dyDescent="0.25">
      <c r="A109" s="59"/>
      <c r="B109" s="19">
        <v>5</v>
      </c>
      <c r="C109" s="19">
        <v>3</v>
      </c>
      <c r="D109" s="19">
        <v>8.6667000000000005</v>
      </c>
      <c r="E109" s="19">
        <v>1.4433800000000001</v>
      </c>
      <c r="F109" s="19">
        <v>0.83333000000000002</v>
      </c>
      <c r="G109" s="19">
        <v>5.0811000000000002</v>
      </c>
      <c r="H109" s="19">
        <v>12.2522</v>
      </c>
      <c r="I109" s="19">
        <v>7</v>
      </c>
      <c r="J109" s="68">
        <v>9.5</v>
      </c>
    </row>
    <row r="110" spans="1:10" x14ac:dyDescent="0.25">
      <c r="A110" s="59"/>
      <c r="B110" s="19">
        <v>6</v>
      </c>
      <c r="C110" s="19">
        <v>3</v>
      </c>
      <c r="D110" s="19">
        <v>9.8332999999999995</v>
      </c>
      <c r="E110" s="19">
        <v>3.5118800000000001</v>
      </c>
      <c r="F110" s="19">
        <v>2.02759</v>
      </c>
      <c r="G110" s="19">
        <v>1.1093</v>
      </c>
      <c r="H110" s="19">
        <v>18.557300000000001</v>
      </c>
      <c r="I110" s="19">
        <v>6.5</v>
      </c>
      <c r="J110" s="68">
        <v>13.5</v>
      </c>
    </row>
    <row r="111" spans="1:10" x14ac:dyDescent="0.25">
      <c r="A111" s="59"/>
      <c r="B111" s="19">
        <v>7</v>
      </c>
      <c r="C111" s="19">
        <v>3</v>
      </c>
      <c r="D111" s="19">
        <v>4.3333000000000004</v>
      </c>
      <c r="E111" s="19">
        <v>0.28867999999999999</v>
      </c>
      <c r="F111" s="19">
        <v>0.16667000000000001</v>
      </c>
      <c r="G111" s="19">
        <v>3.6162000000000001</v>
      </c>
      <c r="H111" s="19">
        <v>5.0503999999999998</v>
      </c>
      <c r="I111" s="19">
        <v>4</v>
      </c>
      <c r="J111" s="68">
        <v>4.5</v>
      </c>
    </row>
    <row r="112" spans="1:10" x14ac:dyDescent="0.25">
      <c r="A112" s="59"/>
      <c r="B112" s="19">
        <v>8</v>
      </c>
      <c r="C112" s="19">
        <v>3</v>
      </c>
      <c r="D112" s="19">
        <v>16</v>
      </c>
      <c r="E112" s="19">
        <v>4.7697000000000003</v>
      </c>
      <c r="F112" s="19">
        <v>2.75379</v>
      </c>
      <c r="G112" s="19">
        <v>4.1513999999999998</v>
      </c>
      <c r="H112" s="19">
        <v>27.848600000000001</v>
      </c>
      <c r="I112" s="19">
        <v>10.5</v>
      </c>
      <c r="J112" s="68">
        <v>19</v>
      </c>
    </row>
    <row r="113" spans="1:10" x14ac:dyDescent="0.25">
      <c r="A113" s="59"/>
      <c r="B113" s="78" t="s">
        <v>52</v>
      </c>
      <c r="C113" s="19">
        <v>24</v>
      </c>
      <c r="D113" s="19">
        <v>11.333299999999999</v>
      </c>
      <c r="E113" s="19">
        <v>4.6850100000000001</v>
      </c>
      <c r="F113" s="19">
        <v>0.95631999999999995</v>
      </c>
      <c r="G113" s="19">
        <v>9.3550000000000004</v>
      </c>
      <c r="H113" s="19">
        <v>13.3116</v>
      </c>
      <c r="I113" s="19">
        <v>4</v>
      </c>
      <c r="J113" s="68">
        <v>19</v>
      </c>
    </row>
    <row r="114" spans="1:10" x14ac:dyDescent="0.25">
      <c r="A114" s="59"/>
      <c r="B114" s="19"/>
      <c r="C114" s="19"/>
      <c r="D114" s="19"/>
      <c r="E114" s="19"/>
      <c r="F114" s="19"/>
      <c r="G114" s="19"/>
      <c r="H114" s="19"/>
      <c r="I114" s="19"/>
      <c r="J114" s="68"/>
    </row>
    <row r="115" spans="1:10" x14ac:dyDescent="0.25">
      <c r="A115" s="59"/>
      <c r="B115" s="19"/>
      <c r="C115" s="19"/>
      <c r="D115" s="19"/>
      <c r="E115" s="19"/>
      <c r="F115" s="19"/>
      <c r="G115" s="19"/>
      <c r="H115" s="19"/>
      <c r="I115" s="19"/>
      <c r="J115" s="68"/>
    </row>
    <row r="116" spans="1:10" x14ac:dyDescent="0.25">
      <c r="A116" s="59"/>
      <c r="B116" s="19"/>
      <c r="C116" s="19"/>
      <c r="D116" s="19"/>
      <c r="E116" s="19"/>
      <c r="F116" s="19"/>
      <c r="G116" s="19"/>
      <c r="H116" s="19"/>
      <c r="I116" s="19"/>
      <c r="J116" s="68"/>
    </row>
    <row r="117" spans="1:10" x14ac:dyDescent="0.25">
      <c r="A117" s="59"/>
      <c r="B117" s="19">
        <v>1</v>
      </c>
      <c r="C117" s="19">
        <v>3</v>
      </c>
      <c r="D117" s="19"/>
      <c r="E117" s="19"/>
      <c r="F117" s="19">
        <v>14.5</v>
      </c>
      <c r="G117" s="19">
        <v>14.5</v>
      </c>
      <c r="H117" s="19" t="s">
        <v>66</v>
      </c>
      <c r="I117" s="19"/>
      <c r="J117" s="68"/>
    </row>
    <row r="118" spans="1:10" x14ac:dyDescent="0.25">
      <c r="A118" s="59"/>
      <c r="B118" s="19">
        <v>2</v>
      </c>
      <c r="C118" s="19">
        <v>3</v>
      </c>
      <c r="D118" s="19"/>
      <c r="E118" s="19">
        <v>12</v>
      </c>
      <c r="F118" s="19">
        <v>12</v>
      </c>
      <c r="G118" s="19">
        <v>12</v>
      </c>
      <c r="H118" s="19" t="s">
        <v>64</v>
      </c>
      <c r="I118" s="19"/>
      <c r="J118" s="68"/>
    </row>
    <row r="119" spans="1:10" x14ac:dyDescent="0.25">
      <c r="A119" s="59"/>
      <c r="B119" s="19">
        <v>3</v>
      </c>
      <c r="C119" s="19">
        <v>3</v>
      </c>
      <c r="D119" s="19">
        <v>8.6667000000000005</v>
      </c>
      <c r="E119" s="19">
        <v>8.6667000000000005</v>
      </c>
      <c r="F119" s="19"/>
      <c r="G119" s="19"/>
      <c r="H119" s="19" t="s">
        <v>65</v>
      </c>
      <c r="I119" s="19"/>
      <c r="J119" s="68"/>
    </row>
    <row r="120" spans="1:10" x14ac:dyDescent="0.25">
      <c r="A120" s="59"/>
      <c r="B120" s="19">
        <v>4</v>
      </c>
      <c r="C120" s="19">
        <v>3</v>
      </c>
      <c r="D120" s="19"/>
      <c r="E120" s="19"/>
      <c r="F120" s="19"/>
      <c r="G120" s="19">
        <v>16.666699999999999</v>
      </c>
      <c r="H120" s="19" t="s">
        <v>54</v>
      </c>
      <c r="I120" s="19"/>
      <c r="J120" s="68"/>
    </row>
    <row r="121" spans="1:10" x14ac:dyDescent="0.25">
      <c r="A121" s="59"/>
      <c r="B121" s="19">
        <v>5</v>
      </c>
      <c r="C121" s="19">
        <v>3</v>
      </c>
      <c r="D121" s="19">
        <v>8.6667000000000005</v>
      </c>
      <c r="E121" s="19">
        <v>8.6667000000000005</v>
      </c>
      <c r="F121" s="19"/>
      <c r="G121" s="19"/>
      <c r="H121" s="19" t="s">
        <v>65</v>
      </c>
      <c r="I121" s="19"/>
      <c r="J121" s="68"/>
    </row>
    <row r="122" spans="1:10" x14ac:dyDescent="0.25">
      <c r="A122" s="59"/>
      <c r="B122" s="19">
        <v>6</v>
      </c>
      <c r="C122" s="19">
        <v>3</v>
      </c>
      <c r="D122" s="19"/>
      <c r="E122" s="19">
        <v>9.8332999999999995</v>
      </c>
      <c r="F122" s="19">
        <v>9.8332999999999995</v>
      </c>
      <c r="G122" s="19"/>
      <c r="H122" s="19" t="s">
        <v>53</v>
      </c>
      <c r="I122" s="19"/>
      <c r="J122" s="68"/>
    </row>
    <row r="123" spans="1:10" x14ac:dyDescent="0.25">
      <c r="A123" s="69" t="s">
        <v>157</v>
      </c>
      <c r="B123" s="19">
        <v>7</v>
      </c>
      <c r="C123" s="19">
        <v>3</v>
      </c>
      <c r="D123" s="19">
        <v>4.3333000000000004</v>
      </c>
      <c r="E123" s="19"/>
      <c r="F123" s="19"/>
      <c r="G123" s="19"/>
      <c r="H123" s="19" t="s">
        <v>58</v>
      </c>
      <c r="I123" s="19"/>
      <c r="J123" s="68"/>
    </row>
    <row r="124" spans="1:10" x14ac:dyDescent="0.25">
      <c r="A124" s="59"/>
      <c r="B124" s="19">
        <v>8</v>
      </c>
      <c r="C124" s="19">
        <v>3</v>
      </c>
      <c r="D124" s="19"/>
      <c r="E124" s="19"/>
      <c r="F124" s="19"/>
      <c r="G124" s="19">
        <v>16</v>
      </c>
      <c r="H124" s="19" t="s">
        <v>54</v>
      </c>
      <c r="I124" s="19"/>
      <c r="J124" s="68"/>
    </row>
    <row r="125" spans="1:10" x14ac:dyDescent="0.25">
      <c r="A125" s="59"/>
      <c r="B125" s="19" t="s">
        <v>59</v>
      </c>
      <c r="C125" s="62" t="s">
        <v>160</v>
      </c>
      <c r="D125" s="60" t="s">
        <v>170</v>
      </c>
      <c r="E125" s="19"/>
      <c r="F125" s="19"/>
      <c r="G125" s="19"/>
      <c r="H125" s="19"/>
      <c r="I125" s="19"/>
      <c r="J125" s="68"/>
    </row>
    <row r="126" spans="1:10" x14ac:dyDescent="0.25">
      <c r="A126" s="59" t="s">
        <v>61</v>
      </c>
      <c r="B126" s="19"/>
      <c r="C126" s="19"/>
      <c r="D126" s="19"/>
      <c r="E126" s="19"/>
      <c r="F126" s="19"/>
      <c r="G126" s="19"/>
      <c r="H126" s="19"/>
      <c r="I126" s="19"/>
      <c r="J126" s="68"/>
    </row>
    <row r="127" spans="1:10" x14ac:dyDescent="0.25">
      <c r="A127" s="59"/>
      <c r="B127" s="19"/>
      <c r="C127" s="19"/>
      <c r="D127" s="19">
        <v>1</v>
      </c>
      <c r="E127" s="19">
        <v>2</v>
      </c>
      <c r="F127" s="19">
        <v>3</v>
      </c>
      <c r="G127" s="19">
        <v>4</v>
      </c>
      <c r="H127" s="19"/>
      <c r="I127" s="19"/>
      <c r="J127" s="68"/>
    </row>
    <row r="128" spans="1:10" ht="15" thickBot="1" x14ac:dyDescent="0.3">
      <c r="A128" s="70"/>
      <c r="B128" s="71"/>
      <c r="C128" s="71"/>
      <c r="D128" s="75" t="s">
        <v>58</v>
      </c>
      <c r="E128" s="75" t="s">
        <v>55</v>
      </c>
      <c r="F128" s="75" t="s">
        <v>56</v>
      </c>
      <c r="G128" s="75" t="s">
        <v>54</v>
      </c>
      <c r="H128" s="71"/>
      <c r="I128" s="71"/>
      <c r="J128" s="72"/>
    </row>
    <row r="129" spans="1:10" x14ac:dyDescent="0.25">
      <c r="A129" s="19"/>
      <c r="B129" s="19"/>
      <c r="C129" s="19"/>
      <c r="D129" s="19"/>
      <c r="E129" s="19"/>
      <c r="F129" s="19"/>
      <c r="G129" s="19"/>
      <c r="H129" s="19"/>
      <c r="I129" s="19"/>
      <c r="J129" s="19"/>
    </row>
    <row r="130" spans="1:10" x14ac:dyDescent="0.25">
      <c r="A130" s="19"/>
      <c r="B130" s="19"/>
      <c r="C130" s="19"/>
      <c r="D130" s="19"/>
      <c r="E130" s="19"/>
      <c r="F130" s="19"/>
      <c r="G130" s="19"/>
      <c r="H130" s="19"/>
      <c r="I130" s="19"/>
      <c r="J130" s="19"/>
    </row>
    <row r="131" spans="1:10" x14ac:dyDescent="0.25">
      <c r="A131" s="19"/>
      <c r="B131" s="19"/>
      <c r="C131" s="19"/>
      <c r="D131" s="19"/>
      <c r="E131" s="19"/>
      <c r="F131" s="19"/>
      <c r="G131" s="19"/>
      <c r="H131" s="19"/>
      <c r="I131" s="19"/>
    </row>
    <row r="132" spans="1:10" x14ac:dyDescent="0.25">
      <c r="A132" s="19"/>
      <c r="B132" s="19"/>
      <c r="C132" s="19"/>
      <c r="D132" s="19"/>
      <c r="E132" s="19"/>
      <c r="F132" s="19"/>
      <c r="G132" s="19"/>
      <c r="H132" s="19"/>
      <c r="I132" s="19"/>
    </row>
    <row r="133" spans="1:10" x14ac:dyDescent="0.25">
      <c r="A133" s="19"/>
      <c r="B133" s="19"/>
      <c r="C133" s="19"/>
      <c r="D133" s="19"/>
      <c r="E133" s="19"/>
      <c r="F133" s="19"/>
      <c r="G133" s="19"/>
      <c r="H133" s="19"/>
      <c r="I133" s="19"/>
    </row>
  </sheetData>
  <sortState ref="A18:H29">
    <sortCondition ref="B21"/>
  </sortState>
  <mergeCells count="4">
    <mergeCell ref="G4:H4"/>
    <mergeCell ref="G37:H37"/>
    <mergeCell ref="G74:H74"/>
    <mergeCell ref="G103:H103"/>
  </mergeCells>
  <phoneticPr fontId="9" type="noConversion"/>
  <pageMargins left="0.75" right="0.75" top="1" bottom="1" header="0.5" footer="0.5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62"/>
  <sheetViews>
    <sheetView topLeftCell="A52" workbookViewId="0">
      <selection activeCell="L7" sqref="L7"/>
    </sheetView>
  </sheetViews>
  <sheetFormatPr defaultColWidth="8.6640625" defaultRowHeight="14.4" x14ac:dyDescent="0.25"/>
  <cols>
    <col min="3" max="3" width="11" style="1" customWidth="1"/>
    <col min="4" max="4" width="10.33203125" style="3" customWidth="1"/>
    <col min="5" max="5" width="22.5546875" customWidth="1"/>
    <col min="6" max="6" width="11.6640625" customWidth="1"/>
    <col min="7" max="9" width="8.6640625" style="1"/>
    <col min="12" max="12" width="15.6640625" customWidth="1"/>
  </cols>
  <sheetData>
    <row r="1" spans="1:10" x14ac:dyDescent="0.25">
      <c r="B1" s="1"/>
      <c r="C1" s="53" t="s">
        <v>185</v>
      </c>
      <c r="D1" s="3" t="s">
        <v>105</v>
      </c>
      <c r="E1" s="80" t="s">
        <v>186</v>
      </c>
      <c r="F1" s="79" t="s">
        <v>187</v>
      </c>
      <c r="G1" s="1" t="s">
        <v>106</v>
      </c>
      <c r="I1" s="20"/>
      <c r="J1" s="21" t="s">
        <v>107</v>
      </c>
    </row>
    <row r="2" spans="1:10" x14ac:dyDescent="0.25">
      <c r="A2" s="111" t="s">
        <v>0</v>
      </c>
      <c r="B2" s="1">
        <v>1</v>
      </c>
      <c r="C2" s="1">
        <v>1.0002</v>
      </c>
      <c r="D2" s="3">
        <v>0.83499999999999996</v>
      </c>
      <c r="E2" s="3">
        <f>(D2-0.062-0.0681)/0.2833</f>
        <v>2.4881750794211102</v>
      </c>
      <c r="F2" s="16">
        <f>E2*(1000/C2)*0.0001</f>
        <v>0.248767754391233</v>
      </c>
      <c r="H2" s="1">
        <v>0</v>
      </c>
      <c r="I2" s="18">
        <v>0</v>
      </c>
      <c r="J2" s="21">
        <v>7.3999999999999996E-2</v>
      </c>
    </row>
    <row r="3" spans="1:10" x14ac:dyDescent="0.25">
      <c r="A3" s="111"/>
      <c r="B3" s="1">
        <v>2</v>
      </c>
      <c r="C3" s="1">
        <v>1</v>
      </c>
      <c r="D3" s="3">
        <v>0.77900000000000003</v>
      </c>
      <c r="E3" s="3">
        <f t="shared" ref="E3:E25" si="0">(D3-0.062-0.0681)/0.2833</f>
        <v>2.2905047652664998</v>
      </c>
      <c r="F3" s="16">
        <f t="shared" ref="F3:F25" si="1">E3*(1000/C3)*0.0001</f>
        <v>0.22905047652665</v>
      </c>
      <c r="H3" s="1">
        <v>1</v>
      </c>
      <c r="I3" s="18">
        <v>0.2</v>
      </c>
      <c r="J3" s="21">
        <v>0.125</v>
      </c>
    </row>
    <row r="4" spans="1:10" x14ac:dyDescent="0.25">
      <c r="A4" s="111"/>
      <c r="B4" s="1">
        <v>3</v>
      </c>
      <c r="C4" s="1">
        <v>1.0001</v>
      </c>
      <c r="D4" s="3">
        <v>0.80800000000000005</v>
      </c>
      <c r="E4" s="3">
        <f t="shared" si="0"/>
        <v>2.3928697493822799</v>
      </c>
      <c r="F4" s="16">
        <f t="shared" si="1"/>
        <v>0.23926304863336501</v>
      </c>
      <c r="H4" s="1">
        <v>3</v>
      </c>
      <c r="I4" s="18">
        <v>0.6</v>
      </c>
      <c r="J4" s="21">
        <v>0.247</v>
      </c>
    </row>
    <row r="5" spans="1:10" x14ac:dyDescent="0.25">
      <c r="A5" s="111" t="s">
        <v>1</v>
      </c>
      <c r="B5" s="1">
        <v>1</v>
      </c>
      <c r="C5" s="1">
        <v>1.0002</v>
      </c>
      <c r="D5" s="3">
        <v>0.83799999999999997</v>
      </c>
      <c r="E5" s="3">
        <f t="shared" si="0"/>
        <v>2.4987645605365301</v>
      </c>
      <c r="F5" s="16">
        <f t="shared" si="1"/>
        <v>0.24982649075550201</v>
      </c>
      <c r="H5" s="1">
        <v>5</v>
      </c>
      <c r="I5" s="18">
        <v>1</v>
      </c>
      <c r="J5" s="21">
        <v>0.34100000000000003</v>
      </c>
    </row>
    <row r="6" spans="1:10" x14ac:dyDescent="0.25">
      <c r="A6" s="111"/>
      <c r="B6" s="1">
        <v>2</v>
      </c>
      <c r="C6" s="1">
        <v>1.0002</v>
      </c>
      <c r="D6" s="3">
        <v>0.71399999999999997</v>
      </c>
      <c r="E6" s="3">
        <f t="shared" si="0"/>
        <v>2.06106600776562</v>
      </c>
      <c r="F6" s="16">
        <f t="shared" si="1"/>
        <v>0.206065387699022</v>
      </c>
      <c r="H6" s="1">
        <v>7</v>
      </c>
      <c r="I6" s="18">
        <v>1.4</v>
      </c>
      <c r="J6" s="21">
        <v>0.45200000000000001</v>
      </c>
    </row>
    <row r="7" spans="1:10" x14ac:dyDescent="0.25">
      <c r="A7" s="111"/>
      <c r="B7" s="1">
        <v>3</v>
      </c>
      <c r="C7" s="1">
        <v>1.0001</v>
      </c>
      <c r="D7" s="3">
        <v>0.76500000000000001</v>
      </c>
      <c r="E7" s="3">
        <f t="shared" si="0"/>
        <v>2.2410871867278499</v>
      </c>
      <c r="F7" s="16">
        <f t="shared" si="1"/>
        <v>0.22408631004178101</v>
      </c>
      <c r="H7" s="1">
        <v>9</v>
      </c>
      <c r="I7" s="18">
        <v>1.8</v>
      </c>
      <c r="J7" s="21">
        <v>0.57899999999999996</v>
      </c>
    </row>
    <row r="8" spans="1:10" x14ac:dyDescent="0.25">
      <c r="A8" s="111" t="s">
        <v>2</v>
      </c>
      <c r="B8" s="1">
        <v>1</v>
      </c>
      <c r="C8" s="1">
        <v>1.0004</v>
      </c>
      <c r="D8" s="3">
        <v>0.79900000000000004</v>
      </c>
      <c r="E8" s="3">
        <f t="shared" si="0"/>
        <v>2.3611013060360002</v>
      </c>
      <c r="F8" s="16">
        <f t="shared" si="1"/>
        <v>0.23601572431387499</v>
      </c>
      <c r="H8" s="1">
        <v>11</v>
      </c>
      <c r="I8" s="18">
        <v>2.2000000000000002</v>
      </c>
      <c r="J8" s="21">
        <v>0.68899999999999995</v>
      </c>
    </row>
    <row r="9" spans="1:10" x14ac:dyDescent="0.25">
      <c r="A9" s="111"/>
      <c r="B9" s="1">
        <v>2</v>
      </c>
      <c r="C9" s="1">
        <v>1.0001</v>
      </c>
      <c r="D9" s="3">
        <v>0.80300000000000005</v>
      </c>
      <c r="E9" s="3">
        <f t="shared" si="0"/>
        <v>2.3752206141898999</v>
      </c>
      <c r="F9" s="16">
        <f t="shared" si="1"/>
        <v>0.237498311587832</v>
      </c>
      <c r="H9" s="1">
        <v>13</v>
      </c>
      <c r="I9" s="18">
        <v>2.6</v>
      </c>
      <c r="J9" s="3">
        <v>0.80900000000000005</v>
      </c>
    </row>
    <row r="10" spans="1:10" x14ac:dyDescent="0.25">
      <c r="A10" s="111"/>
      <c r="B10" s="1">
        <v>3</v>
      </c>
      <c r="C10" s="1">
        <v>1.0002</v>
      </c>
      <c r="D10" s="3">
        <v>0.78400000000000003</v>
      </c>
      <c r="E10" s="3">
        <f t="shared" si="0"/>
        <v>2.3081539004588798</v>
      </c>
      <c r="F10" s="16">
        <f t="shared" si="1"/>
        <v>0.230769236198648</v>
      </c>
      <c r="H10" s="1">
        <v>15</v>
      </c>
      <c r="I10" s="18">
        <v>3</v>
      </c>
      <c r="J10" s="3">
        <v>0.92300000000000004</v>
      </c>
    </row>
    <row r="11" spans="1:10" x14ac:dyDescent="0.25">
      <c r="A11" s="111" t="s">
        <v>3</v>
      </c>
      <c r="B11" s="1">
        <v>1</v>
      </c>
      <c r="C11" s="1">
        <v>1.0004999999999999</v>
      </c>
      <c r="D11" s="3">
        <v>0.76600000000000001</v>
      </c>
      <c r="E11" s="3">
        <f t="shared" si="0"/>
        <v>2.2446170137663302</v>
      </c>
      <c r="F11" s="16">
        <f t="shared" si="1"/>
        <v>0.22434952661332599</v>
      </c>
      <c r="I11" s="3"/>
    </row>
    <row r="12" spans="1:10" x14ac:dyDescent="0.25">
      <c r="A12" s="111"/>
      <c r="B12" s="1">
        <v>2</v>
      </c>
      <c r="C12" s="1">
        <v>1.0003</v>
      </c>
      <c r="D12" s="3">
        <v>0.78500000000000003</v>
      </c>
      <c r="E12" s="3">
        <f t="shared" si="0"/>
        <v>2.3116837274973498</v>
      </c>
      <c r="F12" s="16">
        <f t="shared" si="1"/>
        <v>0.23109904303682399</v>
      </c>
      <c r="G12" s="1">
        <v>23.1</v>
      </c>
      <c r="I12" s="3"/>
    </row>
    <row r="13" spans="1:10" x14ac:dyDescent="0.25">
      <c r="A13" s="111"/>
      <c r="B13" s="1">
        <v>3</v>
      </c>
      <c r="C13" s="1">
        <v>1.0002</v>
      </c>
      <c r="D13" s="3">
        <v>0.79100000000000004</v>
      </c>
      <c r="E13" s="3">
        <f t="shared" si="0"/>
        <v>2.3328626897281999</v>
      </c>
      <c r="F13" s="16">
        <f t="shared" si="1"/>
        <v>0.23323962104861101</v>
      </c>
      <c r="I13" s="3"/>
    </row>
    <row r="14" spans="1:10" x14ac:dyDescent="0.25">
      <c r="A14" s="111" t="s">
        <v>4</v>
      </c>
      <c r="B14" s="1">
        <v>1</v>
      </c>
      <c r="C14" s="1">
        <v>1.0004</v>
      </c>
      <c r="D14" s="3">
        <v>0.76</v>
      </c>
      <c r="E14" s="3">
        <f t="shared" si="0"/>
        <v>2.2234380515354699</v>
      </c>
      <c r="F14" s="16">
        <f t="shared" si="1"/>
        <v>0.22225490319227101</v>
      </c>
      <c r="I14" s="3"/>
    </row>
    <row r="15" spans="1:10" x14ac:dyDescent="0.25">
      <c r="A15" s="111"/>
      <c r="B15" s="1">
        <v>2</v>
      </c>
      <c r="C15" s="1">
        <v>1.0002</v>
      </c>
      <c r="D15" s="3">
        <v>0.82699999999999996</v>
      </c>
      <c r="E15" s="3">
        <f t="shared" si="0"/>
        <v>2.4599364631133098</v>
      </c>
      <c r="F15" s="16">
        <f t="shared" si="1"/>
        <v>0.245944457419847</v>
      </c>
    </row>
    <row r="16" spans="1:10" x14ac:dyDescent="0.25">
      <c r="A16" s="111"/>
      <c r="B16" s="1">
        <v>3</v>
      </c>
      <c r="C16" s="1">
        <v>1.0002</v>
      </c>
      <c r="D16" s="3">
        <v>0.79700000000000004</v>
      </c>
      <c r="E16" s="3">
        <f t="shared" si="0"/>
        <v>2.3540416519590499</v>
      </c>
      <c r="F16" s="16">
        <f t="shared" si="1"/>
        <v>0.23535709377715</v>
      </c>
    </row>
    <row r="17" spans="1:6" x14ac:dyDescent="0.25">
      <c r="A17" s="111" t="s">
        <v>5</v>
      </c>
      <c r="B17" s="1">
        <v>1</v>
      </c>
      <c r="C17" s="1">
        <v>1.0001</v>
      </c>
      <c r="D17" s="3">
        <v>0.84699999999999998</v>
      </c>
      <c r="E17" s="3">
        <f t="shared" si="0"/>
        <v>2.5305330038828102</v>
      </c>
      <c r="F17" s="16">
        <f t="shared" si="1"/>
        <v>0.25302799758852201</v>
      </c>
    </row>
    <row r="18" spans="1:6" x14ac:dyDescent="0.25">
      <c r="A18" s="111"/>
      <c r="B18" s="1">
        <v>2</v>
      </c>
      <c r="C18" s="2">
        <v>1</v>
      </c>
      <c r="D18" s="3">
        <v>0.81799999999999995</v>
      </c>
      <c r="E18" s="3">
        <f t="shared" si="0"/>
        <v>2.4281680197670301</v>
      </c>
      <c r="F18" s="16">
        <f t="shared" si="1"/>
        <v>0.242816801976703</v>
      </c>
    </row>
    <row r="19" spans="1:6" x14ac:dyDescent="0.25">
      <c r="A19" s="111"/>
      <c r="B19" s="1">
        <v>3</v>
      </c>
      <c r="C19" s="1">
        <v>1.0001</v>
      </c>
      <c r="D19" s="3">
        <v>0.82299999999999995</v>
      </c>
      <c r="E19" s="3">
        <f t="shared" si="0"/>
        <v>2.4458171549594101</v>
      </c>
      <c r="F19" s="16">
        <f t="shared" si="1"/>
        <v>0.24455725976996401</v>
      </c>
    </row>
    <row r="20" spans="1:6" x14ac:dyDescent="0.25">
      <c r="A20" s="111" t="s">
        <v>6</v>
      </c>
      <c r="B20" s="1">
        <v>1</v>
      </c>
      <c r="C20" s="1">
        <v>1.0003</v>
      </c>
      <c r="D20" s="3">
        <v>0.80200000000000005</v>
      </c>
      <c r="E20" s="3">
        <f t="shared" si="0"/>
        <v>2.3716907871514299</v>
      </c>
      <c r="F20" s="16">
        <f t="shared" si="1"/>
        <v>0.237097949330344</v>
      </c>
    </row>
    <row r="21" spans="1:6" x14ac:dyDescent="0.25">
      <c r="A21" s="111"/>
      <c r="B21" s="1">
        <v>2</v>
      </c>
      <c r="C21" s="1">
        <v>1.0003</v>
      </c>
      <c r="D21" s="3">
        <v>0.94</v>
      </c>
      <c r="E21" s="3">
        <f t="shared" si="0"/>
        <v>2.8588069184609899</v>
      </c>
      <c r="F21" s="16">
        <f t="shared" si="1"/>
        <v>0.28579495336009197</v>
      </c>
    </row>
    <row r="22" spans="1:6" x14ac:dyDescent="0.25">
      <c r="A22" s="111"/>
      <c r="B22" s="1">
        <v>3</v>
      </c>
      <c r="C22" s="1">
        <v>1.0004</v>
      </c>
      <c r="D22" s="3">
        <v>0.85399999999999998</v>
      </c>
      <c r="E22" s="3">
        <f t="shared" si="0"/>
        <v>2.5552417931521401</v>
      </c>
      <c r="F22" s="16">
        <f t="shared" si="1"/>
        <v>0.25542201051100899</v>
      </c>
    </row>
    <row r="23" spans="1:6" x14ac:dyDescent="0.25">
      <c r="A23" s="111" t="s">
        <v>102</v>
      </c>
      <c r="B23" s="1">
        <v>1</v>
      </c>
      <c r="C23" s="1">
        <v>1.0004</v>
      </c>
      <c r="D23" s="3">
        <v>0.64400000000000002</v>
      </c>
      <c r="E23" s="3">
        <f t="shared" si="0"/>
        <v>1.81397811507236</v>
      </c>
      <c r="F23" s="16">
        <f t="shared" si="1"/>
        <v>0.18132528139467799</v>
      </c>
    </row>
    <row r="24" spans="1:6" x14ac:dyDescent="0.25">
      <c r="A24" s="111"/>
      <c r="B24" s="1">
        <v>2</v>
      </c>
      <c r="C24" s="1">
        <v>1.0001</v>
      </c>
      <c r="D24" s="3">
        <v>0.68200000000000005</v>
      </c>
      <c r="E24" s="3">
        <f t="shared" si="0"/>
        <v>1.94811154253442</v>
      </c>
      <c r="F24" s="16">
        <f t="shared" si="1"/>
        <v>0.19479167508593301</v>
      </c>
    </row>
    <row r="25" spans="1:6" x14ac:dyDescent="0.25">
      <c r="A25" s="111"/>
      <c r="B25" s="1">
        <v>3</v>
      </c>
      <c r="C25" s="1">
        <v>1.0003</v>
      </c>
      <c r="D25" s="3">
        <v>0.65700000000000003</v>
      </c>
      <c r="E25" s="3">
        <f t="shared" si="0"/>
        <v>1.85986586657254</v>
      </c>
      <c r="F25" s="16">
        <f t="shared" si="1"/>
        <v>0.18593080741502899</v>
      </c>
    </row>
    <row r="26" spans="1:6" x14ac:dyDescent="0.25">
      <c r="A26" s="111" t="s">
        <v>104</v>
      </c>
      <c r="B26">
        <v>1</v>
      </c>
      <c r="D26" s="3">
        <v>6.5000000000000002E-2</v>
      </c>
    </row>
    <row r="27" spans="1:6" x14ac:dyDescent="0.25">
      <c r="A27" s="111"/>
      <c r="B27">
        <v>2</v>
      </c>
      <c r="D27" s="3">
        <v>5.8999999999999997E-2</v>
      </c>
    </row>
    <row r="28" spans="1:6" x14ac:dyDescent="0.25">
      <c r="A28" s="111"/>
      <c r="B28">
        <v>3</v>
      </c>
      <c r="D28" s="3">
        <v>6.3E-2</v>
      </c>
    </row>
    <row r="29" spans="1:6" x14ac:dyDescent="0.25">
      <c r="D29" s="3">
        <f>AVERAGE(D26:D28)</f>
        <v>6.2333333333333303E-2</v>
      </c>
    </row>
    <row r="32" spans="1:6" x14ac:dyDescent="0.25">
      <c r="A32" s="54" t="s">
        <v>158</v>
      </c>
    </row>
    <row r="33" spans="1:12" x14ac:dyDescent="0.25">
      <c r="A33" t="s">
        <v>12</v>
      </c>
    </row>
    <row r="34" spans="1:12" x14ac:dyDescent="0.25">
      <c r="B34" s="62" t="s">
        <v>160</v>
      </c>
      <c r="C34" s="62" t="s">
        <v>161</v>
      </c>
      <c r="D34" s="62" t="s">
        <v>162</v>
      </c>
      <c r="E34" s="62" t="s">
        <v>163</v>
      </c>
      <c r="F34" s="109" t="s">
        <v>164</v>
      </c>
      <c r="G34" s="110"/>
      <c r="H34" s="62" t="s">
        <v>165</v>
      </c>
      <c r="I34" s="64" t="s">
        <v>166</v>
      </c>
    </row>
    <row r="35" spans="1:12" x14ac:dyDescent="0.25">
      <c r="F35" s="62" t="s">
        <v>167</v>
      </c>
      <c r="G35" s="62" t="s">
        <v>168</v>
      </c>
    </row>
    <row r="36" spans="1:12" x14ac:dyDescent="0.25">
      <c r="A36" s="54" t="s">
        <v>177</v>
      </c>
      <c r="B36">
        <v>3</v>
      </c>
      <c r="C36" s="1">
        <v>0.23899999999999999</v>
      </c>
      <c r="D36" s="3">
        <v>0.01</v>
      </c>
      <c r="E36">
        <v>5.77E-3</v>
      </c>
      <c r="F36">
        <v>0.2142</v>
      </c>
      <c r="G36" s="1">
        <v>0.26379999999999998</v>
      </c>
      <c r="H36" s="1">
        <v>0.23</v>
      </c>
      <c r="I36" s="1">
        <v>0.25</v>
      </c>
      <c r="K36" s="22" t="s">
        <v>75</v>
      </c>
      <c r="L36" s="1" t="s">
        <v>108</v>
      </c>
    </row>
    <row r="37" spans="1:12" x14ac:dyDescent="0.25">
      <c r="A37" s="54" t="s">
        <v>178</v>
      </c>
      <c r="B37">
        <v>3</v>
      </c>
      <c r="C37" s="1">
        <v>0.22670000000000001</v>
      </c>
      <c r="D37" s="3">
        <v>2.2120000000000001E-2</v>
      </c>
      <c r="E37">
        <v>1.277E-2</v>
      </c>
      <c r="F37">
        <v>0.17169999999999999</v>
      </c>
      <c r="G37" s="1">
        <v>0.28160000000000002</v>
      </c>
      <c r="H37" s="1">
        <v>0.21</v>
      </c>
      <c r="I37" s="1">
        <v>0.25</v>
      </c>
      <c r="K37" s="22" t="s">
        <v>77</v>
      </c>
      <c r="L37" s="1" t="s">
        <v>109</v>
      </c>
    </row>
    <row r="38" spans="1:12" x14ac:dyDescent="0.25">
      <c r="A38" s="54" t="s">
        <v>179</v>
      </c>
      <c r="B38">
        <v>3</v>
      </c>
      <c r="C38" s="1">
        <v>0.23469999999999999</v>
      </c>
      <c r="D38" s="3">
        <v>3.2100000000000002E-3</v>
      </c>
      <c r="E38">
        <v>1.8600000000000001E-3</v>
      </c>
      <c r="F38">
        <v>0.22670000000000001</v>
      </c>
      <c r="G38" s="1">
        <v>0.2427</v>
      </c>
      <c r="H38" s="1">
        <v>0.23</v>
      </c>
      <c r="I38" s="1">
        <v>0.24</v>
      </c>
      <c r="K38" s="22" t="s">
        <v>79</v>
      </c>
      <c r="L38" s="1" t="s">
        <v>110</v>
      </c>
    </row>
    <row r="39" spans="1:12" x14ac:dyDescent="0.25">
      <c r="A39" s="54" t="s">
        <v>180</v>
      </c>
      <c r="B39">
        <v>3</v>
      </c>
      <c r="C39" s="1">
        <v>0.2293</v>
      </c>
      <c r="D39" s="3">
        <v>4.7299999999999998E-3</v>
      </c>
      <c r="E39">
        <v>2.7299999999999998E-3</v>
      </c>
      <c r="F39">
        <v>0.21759999999999999</v>
      </c>
      <c r="G39" s="1">
        <v>0.24110000000000001</v>
      </c>
      <c r="H39" s="1">
        <v>0.22</v>
      </c>
      <c r="I39" s="1">
        <v>0.23</v>
      </c>
      <c r="K39" s="22" t="s">
        <v>81</v>
      </c>
      <c r="L39" s="1" t="s">
        <v>111</v>
      </c>
    </row>
    <row r="40" spans="1:12" x14ac:dyDescent="0.25">
      <c r="A40" s="54" t="s">
        <v>181</v>
      </c>
      <c r="B40">
        <v>3</v>
      </c>
      <c r="C40" s="1">
        <v>0.23430000000000001</v>
      </c>
      <c r="D40" s="3">
        <v>1.201E-2</v>
      </c>
      <c r="E40">
        <v>6.94E-3</v>
      </c>
      <c r="F40">
        <v>0.20449999999999999</v>
      </c>
      <c r="G40" s="1">
        <v>0.26419999999999999</v>
      </c>
      <c r="H40" s="1">
        <v>0.22</v>
      </c>
      <c r="I40" s="1">
        <v>0.25</v>
      </c>
      <c r="K40" s="22" t="s">
        <v>83</v>
      </c>
      <c r="L40" s="1" t="s">
        <v>112</v>
      </c>
    </row>
    <row r="41" spans="1:12" x14ac:dyDescent="0.25">
      <c r="A41" s="54" t="s">
        <v>182</v>
      </c>
      <c r="B41">
        <v>3</v>
      </c>
      <c r="C41" s="1">
        <v>0.247</v>
      </c>
      <c r="D41" s="3">
        <v>5.2900000000000004E-3</v>
      </c>
      <c r="E41">
        <v>3.0599999999999998E-3</v>
      </c>
      <c r="F41">
        <v>0.2339</v>
      </c>
      <c r="G41" s="1">
        <v>0.2601</v>
      </c>
      <c r="H41" s="1">
        <v>0.24</v>
      </c>
      <c r="I41" s="1">
        <v>0.25</v>
      </c>
      <c r="K41" s="22" t="s">
        <v>85</v>
      </c>
      <c r="L41" s="1" t="s">
        <v>113</v>
      </c>
    </row>
    <row r="42" spans="1:12" x14ac:dyDescent="0.25">
      <c r="A42" s="54" t="s">
        <v>183</v>
      </c>
      <c r="B42">
        <v>3</v>
      </c>
      <c r="C42" s="1">
        <v>0.25929999999999997</v>
      </c>
      <c r="D42" s="3">
        <v>2.479E-2</v>
      </c>
      <c r="E42">
        <v>1.431E-2</v>
      </c>
      <c r="F42">
        <v>0.1978</v>
      </c>
      <c r="G42" s="1">
        <v>0.32090000000000002</v>
      </c>
      <c r="H42" s="1">
        <v>0.24</v>
      </c>
      <c r="I42" s="1">
        <v>0.28999999999999998</v>
      </c>
      <c r="K42" s="22" t="s">
        <v>87</v>
      </c>
      <c r="L42" s="1" t="s">
        <v>114</v>
      </c>
    </row>
    <row r="43" spans="1:12" x14ac:dyDescent="0.25">
      <c r="A43" s="54" t="s">
        <v>184</v>
      </c>
      <c r="B43">
        <v>3</v>
      </c>
      <c r="C43" s="1">
        <v>0.18729999999999999</v>
      </c>
      <c r="D43" s="3">
        <v>7.0899999999999999E-3</v>
      </c>
      <c r="E43">
        <v>4.1000000000000003E-3</v>
      </c>
      <c r="F43">
        <v>0.16969999999999999</v>
      </c>
      <c r="G43" s="1">
        <v>0.20499999999999999</v>
      </c>
      <c r="H43" s="1">
        <v>0.18</v>
      </c>
      <c r="I43" s="1">
        <v>0.2</v>
      </c>
      <c r="K43" s="23" t="s">
        <v>89</v>
      </c>
      <c r="L43" s="1" t="s">
        <v>115</v>
      </c>
    </row>
    <row r="44" spans="1:12" x14ac:dyDescent="0.25">
      <c r="A44" s="54" t="s">
        <v>169</v>
      </c>
      <c r="B44">
        <v>24</v>
      </c>
      <c r="C44" s="1">
        <v>0.23219999999999999</v>
      </c>
      <c r="D44" s="3">
        <v>2.2950000000000002E-2</v>
      </c>
      <c r="E44">
        <v>4.6800000000000001E-3</v>
      </c>
      <c r="F44">
        <v>0.2225</v>
      </c>
      <c r="G44" s="1">
        <v>0.2419</v>
      </c>
      <c r="H44" s="1">
        <v>0.18</v>
      </c>
      <c r="I44" s="1">
        <v>0.28999999999999998</v>
      </c>
    </row>
    <row r="49" spans="1:7" x14ac:dyDescent="0.25">
      <c r="B49">
        <v>1</v>
      </c>
      <c r="C49" s="1">
        <v>3</v>
      </c>
      <c r="E49">
        <v>0.23899999999999999</v>
      </c>
      <c r="F49">
        <v>0.23899999999999999</v>
      </c>
      <c r="G49" s="1" t="s">
        <v>66</v>
      </c>
    </row>
    <row r="50" spans="1:7" x14ac:dyDescent="0.25">
      <c r="B50">
        <v>2</v>
      </c>
      <c r="C50" s="1">
        <v>3</v>
      </c>
      <c r="E50">
        <v>0.22670000000000001</v>
      </c>
      <c r="G50" s="1" t="s">
        <v>56</v>
      </c>
    </row>
    <row r="51" spans="1:7" x14ac:dyDescent="0.25">
      <c r="B51">
        <v>3</v>
      </c>
      <c r="C51" s="1">
        <v>3</v>
      </c>
      <c r="E51">
        <v>0.23469999999999999</v>
      </c>
      <c r="F51">
        <v>0.23469999999999999</v>
      </c>
      <c r="G51" s="1" t="s">
        <v>66</v>
      </c>
    </row>
    <row r="52" spans="1:7" x14ac:dyDescent="0.25">
      <c r="B52">
        <v>4</v>
      </c>
      <c r="C52" s="1">
        <v>3</v>
      </c>
      <c r="E52">
        <v>0.2293</v>
      </c>
      <c r="G52" s="1" t="s">
        <v>56</v>
      </c>
    </row>
    <row r="53" spans="1:7" x14ac:dyDescent="0.25">
      <c r="B53">
        <v>5</v>
      </c>
      <c r="C53" s="1">
        <v>3</v>
      </c>
      <c r="E53">
        <v>0.23430000000000001</v>
      </c>
      <c r="F53">
        <v>0.23430000000000001</v>
      </c>
      <c r="G53" s="1" t="s">
        <v>66</v>
      </c>
    </row>
    <row r="54" spans="1:7" x14ac:dyDescent="0.25">
      <c r="B54">
        <v>6</v>
      </c>
      <c r="C54" s="1">
        <v>3</v>
      </c>
      <c r="E54">
        <v>0.247</v>
      </c>
      <c r="F54">
        <v>0.247</v>
      </c>
      <c r="G54" s="1" t="s">
        <v>66</v>
      </c>
    </row>
    <row r="55" spans="1:7" x14ac:dyDescent="0.25">
      <c r="B55">
        <v>7</v>
      </c>
      <c r="C55" s="1">
        <v>3</v>
      </c>
      <c r="F55">
        <v>0.25929999999999997</v>
      </c>
      <c r="G55" s="1" t="s">
        <v>54</v>
      </c>
    </row>
    <row r="56" spans="1:7" x14ac:dyDescent="0.25">
      <c r="A56" s="54" t="s">
        <v>157</v>
      </c>
      <c r="B56">
        <v>8</v>
      </c>
      <c r="C56" s="1">
        <v>3</v>
      </c>
      <c r="D56" s="3">
        <v>0.18729999999999999</v>
      </c>
      <c r="G56" s="1" t="s">
        <v>55</v>
      </c>
    </row>
    <row r="57" spans="1:7" x14ac:dyDescent="0.25">
      <c r="B57" t="s">
        <v>59</v>
      </c>
      <c r="C57" s="62" t="s">
        <v>160</v>
      </c>
      <c r="D57" s="60" t="s">
        <v>170</v>
      </c>
      <c r="E57" s="19"/>
    </row>
    <row r="58" spans="1:7" x14ac:dyDescent="0.25">
      <c r="B58" s="60" t="s">
        <v>174</v>
      </c>
      <c r="D58" s="3">
        <v>1</v>
      </c>
      <c r="E58">
        <v>0.11799999999999999</v>
      </c>
      <c r="F58">
        <v>5.6000000000000001E-2</v>
      </c>
    </row>
    <row r="59" spans="1:7" x14ac:dyDescent="0.25">
      <c r="A59" t="s">
        <v>61</v>
      </c>
    </row>
    <row r="60" spans="1:7" x14ac:dyDescent="0.25">
      <c r="D60" s="3">
        <v>1</v>
      </c>
      <c r="E60">
        <v>2</v>
      </c>
      <c r="F60">
        <v>3</v>
      </c>
    </row>
    <row r="61" spans="1:7" x14ac:dyDescent="0.25">
      <c r="A61" s="54" t="s">
        <v>188</v>
      </c>
    </row>
    <row r="62" spans="1:7" x14ac:dyDescent="0.25">
      <c r="A62" s="54" t="s">
        <v>189</v>
      </c>
    </row>
  </sheetData>
  <sortState ref="A49:G62">
    <sortCondition ref="B52"/>
  </sortState>
  <mergeCells count="10">
    <mergeCell ref="A2:A4"/>
    <mergeCell ref="A5:A7"/>
    <mergeCell ref="A8:A10"/>
    <mergeCell ref="A11:A13"/>
    <mergeCell ref="A14:A16"/>
    <mergeCell ref="A17:A19"/>
    <mergeCell ref="A20:A22"/>
    <mergeCell ref="A23:A25"/>
    <mergeCell ref="A26:A28"/>
    <mergeCell ref="F34:G34"/>
  </mergeCells>
  <phoneticPr fontId="9" type="noConversion"/>
  <pageMargins left="0.75" right="0.75" top="1" bottom="1" header="0.5" footer="0.5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72"/>
  <sheetViews>
    <sheetView topLeftCell="A61" workbookViewId="0">
      <selection activeCell="A40" sqref="A40"/>
    </sheetView>
  </sheetViews>
  <sheetFormatPr defaultColWidth="8.6640625" defaultRowHeight="14.4" x14ac:dyDescent="0.25"/>
  <cols>
    <col min="1" max="3" width="8.6640625" style="1"/>
    <col min="4" max="4" width="11.5546875" style="1" customWidth="1"/>
    <col min="5" max="5" width="11.88671875" style="1" customWidth="1"/>
    <col min="6" max="6" width="15.21875" style="1" customWidth="1"/>
    <col min="7" max="7" width="12.77734375" style="1"/>
    <col min="8" max="8" width="9.5546875" style="1"/>
    <col min="9" max="9" width="8.6640625" style="1"/>
    <col min="10" max="10" width="10.77734375" style="16" customWidth="1"/>
    <col min="11" max="11" width="10.77734375" style="3" customWidth="1"/>
    <col min="12" max="12" width="16.6640625" style="1" customWidth="1"/>
  </cols>
  <sheetData>
    <row r="1" spans="1:17" x14ac:dyDescent="0.25">
      <c r="A1" s="25"/>
      <c r="B1" s="25"/>
      <c r="C1" s="62" t="s">
        <v>190</v>
      </c>
      <c r="D1" s="62" t="s">
        <v>193</v>
      </c>
      <c r="E1" s="81" t="s">
        <v>191</v>
      </c>
      <c r="F1" s="82" t="s">
        <v>192</v>
      </c>
      <c r="G1" s="26"/>
      <c r="H1" s="26"/>
      <c r="I1" s="26"/>
      <c r="L1" s="3"/>
      <c r="O1" t="s">
        <v>71</v>
      </c>
      <c r="P1" t="s">
        <v>72</v>
      </c>
      <c r="Q1" t="s">
        <v>73</v>
      </c>
    </row>
    <row r="2" spans="1:17" x14ac:dyDescent="0.25">
      <c r="A2" s="111" t="s">
        <v>0</v>
      </c>
      <c r="B2" s="1">
        <v>1</v>
      </c>
      <c r="C2" s="1">
        <v>1.0004</v>
      </c>
      <c r="D2" s="1">
        <v>1.135</v>
      </c>
      <c r="E2" s="3">
        <f>(D2-0.087-0.0475)/0.8875</f>
        <v>1.12732394366197</v>
      </c>
      <c r="F2" s="3">
        <f>E2*15/C2*4</f>
        <v>67.612391663053103</v>
      </c>
      <c r="G2" s="3"/>
      <c r="H2" s="3"/>
      <c r="I2" s="3"/>
      <c r="L2" s="3"/>
      <c r="O2">
        <v>0</v>
      </c>
      <c r="P2">
        <v>0</v>
      </c>
      <c r="Q2">
        <v>5.8999999999999997E-2</v>
      </c>
    </row>
    <row r="3" spans="1:17" x14ac:dyDescent="0.25">
      <c r="A3" s="111"/>
      <c r="B3" s="1">
        <v>2</v>
      </c>
      <c r="C3" s="1">
        <v>1.0004</v>
      </c>
      <c r="D3" s="1">
        <v>1.151</v>
      </c>
      <c r="E3" s="3">
        <f t="shared" ref="E3:E28" si="0">(D3-0.087-0.0475)/0.8875</f>
        <v>1.14535211267606</v>
      </c>
      <c r="F3" s="3">
        <f>E3*15/C3*4</f>
        <v>68.693649300843006</v>
      </c>
      <c r="G3" s="3"/>
      <c r="H3" s="3"/>
      <c r="I3" s="3"/>
      <c r="L3" s="3"/>
    </row>
    <row r="4" spans="1:17" x14ac:dyDescent="0.25">
      <c r="A4" s="111"/>
      <c r="B4" s="1">
        <v>3</v>
      </c>
      <c r="C4" s="1">
        <v>1.0003</v>
      </c>
      <c r="D4" s="1">
        <v>1.1639999999999999</v>
      </c>
      <c r="E4" s="3">
        <f t="shared" si="0"/>
        <v>1.1599999999999999</v>
      </c>
      <c r="F4" s="3">
        <f t="shared" ref="F4:F28" si="1">E4*15/C4*4</f>
        <v>69.579126262121406</v>
      </c>
      <c r="G4" s="3"/>
      <c r="H4" s="3"/>
      <c r="I4" s="3"/>
      <c r="L4" s="3"/>
      <c r="O4">
        <v>1</v>
      </c>
      <c r="P4">
        <v>0.1</v>
      </c>
      <c r="Q4">
        <v>0.128</v>
      </c>
    </row>
    <row r="5" spans="1:17" x14ac:dyDescent="0.25">
      <c r="A5" s="111" t="s">
        <v>1</v>
      </c>
      <c r="B5" s="1">
        <v>1</v>
      </c>
      <c r="C5" s="1">
        <v>1.0006999999999999</v>
      </c>
      <c r="D5" s="1">
        <v>1.0860000000000001</v>
      </c>
      <c r="E5" s="3">
        <f t="shared" si="0"/>
        <v>1.07211267605634</v>
      </c>
      <c r="F5" s="3">
        <f t="shared" si="1"/>
        <v>64.281763329049994</v>
      </c>
      <c r="G5" s="3"/>
      <c r="H5" s="3"/>
      <c r="I5" s="3"/>
      <c r="L5" s="3"/>
      <c r="O5">
        <v>2</v>
      </c>
      <c r="P5">
        <v>0.2</v>
      </c>
      <c r="Q5">
        <v>0.22500000000000001</v>
      </c>
    </row>
    <row r="6" spans="1:17" x14ac:dyDescent="0.25">
      <c r="A6" s="111"/>
      <c r="B6" s="1">
        <v>2</v>
      </c>
      <c r="C6" s="1">
        <v>1.0001</v>
      </c>
      <c r="D6" s="3">
        <v>1.29</v>
      </c>
      <c r="E6" s="3">
        <f t="shared" si="0"/>
        <v>1.3019718309859201</v>
      </c>
      <c r="F6" s="3">
        <f t="shared" si="1"/>
        <v>78.110498809274006</v>
      </c>
      <c r="G6" s="3"/>
      <c r="H6" s="3"/>
      <c r="I6" s="3"/>
      <c r="L6" s="3"/>
    </row>
    <row r="7" spans="1:17" x14ac:dyDescent="0.25">
      <c r="A7" s="111"/>
      <c r="B7" s="1">
        <v>3</v>
      </c>
      <c r="C7" s="1">
        <v>1.0004999999999999</v>
      </c>
      <c r="D7" s="1">
        <v>1.3029999999999999</v>
      </c>
      <c r="E7" s="3">
        <f t="shared" si="0"/>
        <v>1.31661971830986</v>
      </c>
      <c r="F7" s="3">
        <f t="shared" si="1"/>
        <v>78.957704246468296</v>
      </c>
      <c r="G7" s="3"/>
      <c r="H7" s="3"/>
      <c r="I7" s="3"/>
      <c r="L7" s="3"/>
      <c r="O7">
        <v>3</v>
      </c>
      <c r="P7">
        <v>0.3</v>
      </c>
      <c r="Q7">
        <v>0.311</v>
      </c>
    </row>
    <row r="8" spans="1:17" x14ac:dyDescent="0.25">
      <c r="A8" s="111" t="s">
        <v>2</v>
      </c>
      <c r="B8" s="1">
        <v>1</v>
      </c>
      <c r="C8" s="1">
        <v>1.0001</v>
      </c>
      <c r="D8" s="1">
        <v>1.248</v>
      </c>
      <c r="E8" s="3">
        <f t="shared" si="0"/>
        <v>1.2546478873239399</v>
      </c>
      <c r="F8" s="3">
        <f t="shared" si="1"/>
        <v>75.271346104826094</v>
      </c>
      <c r="G8" s="3"/>
      <c r="H8" s="3"/>
      <c r="I8" s="3"/>
      <c r="L8" s="3"/>
      <c r="O8">
        <v>4</v>
      </c>
      <c r="P8">
        <v>0.4</v>
      </c>
      <c r="Q8">
        <v>0.39700000000000002</v>
      </c>
    </row>
    <row r="9" spans="1:17" x14ac:dyDescent="0.25">
      <c r="A9" s="111"/>
      <c r="B9" s="1">
        <v>2</v>
      </c>
      <c r="C9" s="1">
        <v>1.0002</v>
      </c>
      <c r="D9" s="1">
        <v>1.133</v>
      </c>
      <c r="E9" s="3">
        <f t="shared" si="0"/>
        <v>1.1250704225352099</v>
      </c>
      <c r="F9" s="3">
        <f t="shared" si="1"/>
        <v>67.490727206671394</v>
      </c>
      <c r="G9" s="3"/>
      <c r="H9" s="3"/>
      <c r="I9" s="3"/>
      <c r="L9" s="3"/>
    </row>
    <row r="10" spans="1:17" x14ac:dyDescent="0.25">
      <c r="A10" s="111"/>
      <c r="B10" s="1">
        <v>3</v>
      </c>
      <c r="C10" s="1">
        <v>1.0005999999999999</v>
      </c>
      <c r="D10" s="1">
        <v>1.079</v>
      </c>
      <c r="E10" s="3">
        <f t="shared" si="0"/>
        <v>1.0642253521126801</v>
      </c>
      <c r="F10" s="3">
        <f t="shared" si="1"/>
        <v>63.815231987567998</v>
      </c>
      <c r="G10" s="3"/>
      <c r="H10" s="3"/>
      <c r="I10" s="3"/>
      <c r="L10" s="3"/>
      <c r="O10">
        <v>5</v>
      </c>
      <c r="P10">
        <v>0.5</v>
      </c>
      <c r="Q10">
        <v>0.48199999999999998</v>
      </c>
    </row>
    <row r="11" spans="1:17" x14ac:dyDescent="0.25">
      <c r="A11" s="111" t="s">
        <v>3</v>
      </c>
      <c r="B11" s="1">
        <v>1</v>
      </c>
      <c r="C11" s="1">
        <v>1.0007999999999999</v>
      </c>
      <c r="D11" s="1">
        <v>1.111</v>
      </c>
      <c r="E11" s="3">
        <f t="shared" si="0"/>
        <v>1.1002816901408501</v>
      </c>
      <c r="F11" s="3">
        <f t="shared" si="1"/>
        <v>65.9641301043672</v>
      </c>
      <c r="G11" s="3"/>
      <c r="H11" s="3"/>
      <c r="I11" s="3"/>
      <c r="L11" s="3"/>
      <c r="O11">
        <v>6</v>
      </c>
      <c r="P11">
        <v>0.6</v>
      </c>
      <c r="Q11">
        <v>0.59399999999999997</v>
      </c>
    </row>
    <row r="12" spans="1:17" x14ac:dyDescent="0.25">
      <c r="A12" s="111"/>
      <c r="B12" s="1">
        <v>2</v>
      </c>
      <c r="C12" s="1">
        <v>1.0003</v>
      </c>
      <c r="D12" s="3">
        <v>1.1439999999999999</v>
      </c>
      <c r="E12" s="3">
        <f t="shared" si="0"/>
        <v>1.1374647887323901</v>
      </c>
      <c r="F12" s="3">
        <f t="shared" si="1"/>
        <v>68.227419098214199</v>
      </c>
      <c r="G12" s="3"/>
      <c r="H12" s="3"/>
      <c r="I12" s="3"/>
      <c r="L12" s="3"/>
    </row>
    <row r="13" spans="1:17" x14ac:dyDescent="0.25">
      <c r="A13" s="111"/>
      <c r="B13" s="1">
        <v>3</v>
      </c>
      <c r="C13" s="1">
        <v>1.0002</v>
      </c>
      <c r="D13" s="3">
        <v>1.17</v>
      </c>
      <c r="E13" s="3">
        <f t="shared" si="0"/>
        <v>1.16676056338028</v>
      </c>
      <c r="F13" s="3">
        <f t="shared" si="1"/>
        <v>69.991635475721793</v>
      </c>
      <c r="G13" s="3"/>
      <c r="H13" s="3"/>
      <c r="I13" s="3"/>
      <c r="L13" s="3"/>
    </row>
    <row r="14" spans="1:17" x14ac:dyDescent="0.25">
      <c r="A14" s="111" t="s">
        <v>4</v>
      </c>
      <c r="B14" s="1">
        <v>1</v>
      </c>
      <c r="C14" s="1">
        <v>1.0007999999999999</v>
      </c>
      <c r="D14" s="3">
        <v>1.44</v>
      </c>
      <c r="E14" s="3">
        <f t="shared" si="0"/>
        <v>1.4709859154929601</v>
      </c>
      <c r="F14" s="3">
        <f t="shared" si="1"/>
        <v>88.188604046340402</v>
      </c>
      <c r="G14" s="3"/>
      <c r="H14" s="3"/>
      <c r="I14" s="3"/>
      <c r="L14" s="3"/>
    </row>
    <row r="15" spans="1:17" x14ac:dyDescent="0.25">
      <c r="A15" s="111"/>
      <c r="B15" s="1">
        <v>2</v>
      </c>
      <c r="C15" s="1">
        <v>1.0002</v>
      </c>
      <c r="D15" s="3">
        <v>1.24</v>
      </c>
      <c r="E15" s="3">
        <f t="shared" si="0"/>
        <v>1.2456338028169001</v>
      </c>
      <c r="F15" s="3">
        <f t="shared" si="1"/>
        <v>74.723083552303606</v>
      </c>
      <c r="G15" s="3"/>
      <c r="H15" s="3"/>
      <c r="I15" s="3"/>
      <c r="L15" s="3"/>
    </row>
    <row r="16" spans="1:17" x14ac:dyDescent="0.25">
      <c r="A16" s="111"/>
      <c r="B16" s="1">
        <v>3</v>
      </c>
      <c r="C16" s="1">
        <v>1.0003</v>
      </c>
      <c r="D16" s="1">
        <v>1.3140000000000001</v>
      </c>
      <c r="E16" s="3">
        <f t="shared" si="0"/>
        <v>1.32901408450704</v>
      </c>
      <c r="F16" s="3">
        <f t="shared" si="1"/>
        <v>79.716929991425104</v>
      </c>
      <c r="G16" s="3"/>
      <c r="H16" s="3"/>
      <c r="I16" s="3"/>
      <c r="L16" s="3"/>
    </row>
    <row r="17" spans="1:12" x14ac:dyDescent="0.25">
      <c r="A17" s="111" t="s">
        <v>5</v>
      </c>
      <c r="B17" s="1">
        <v>1</v>
      </c>
      <c r="C17" s="1">
        <v>1.0005999999999999</v>
      </c>
      <c r="D17" s="1">
        <v>1.3779999999999999</v>
      </c>
      <c r="E17" s="3">
        <f t="shared" si="0"/>
        <v>1.4011267605633799</v>
      </c>
      <c r="F17" s="3">
        <f t="shared" si="1"/>
        <v>84.017195316612899</v>
      </c>
      <c r="G17" s="3"/>
      <c r="H17" s="3"/>
      <c r="I17" s="3"/>
      <c r="L17" s="3"/>
    </row>
    <row r="18" spans="1:12" x14ac:dyDescent="0.25">
      <c r="A18" s="111"/>
      <c r="B18" s="1">
        <v>2</v>
      </c>
      <c r="C18" s="1">
        <v>1.0003</v>
      </c>
      <c r="D18" s="18">
        <v>1.5509999999999999</v>
      </c>
      <c r="E18" s="3">
        <f t="shared" si="0"/>
        <v>1.59605633802817</v>
      </c>
      <c r="F18" s="3">
        <f t="shared" si="1"/>
        <v>95.734659883725001</v>
      </c>
      <c r="G18" s="3"/>
      <c r="H18" s="3"/>
      <c r="I18" s="3"/>
      <c r="L18" s="3"/>
    </row>
    <row r="19" spans="1:12" x14ac:dyDescent="0.25">
      <c r="A19" s="111"/>
      <c r="B19" s="1">
        <v>3</v>
      </c>
      <c r="C19" s="1">
        <v>1.0006999999999999</v>
      </c>
      <c r="D19" s="18">
        <v>1.6279999999999999</v>
      </c>
      <c r="E19" s="3">
        <f t="shared" si="0"/>
        <v>1.68281690140845</v>
      </c>
      <c r="F19" s="3">
        <f t="shared" si="1"/>
        <v>100.898385214857</v>
      </c>
      <c r="G19" s="3"/>
      <c r="H19" s="3"/>
      <c r="I19" s="3"/>
      <c r="L19" s="3"/>
    </row>
    <row r="20" spans="1:12" x14ac:dyDescent="0.25">
      <c r="A20" s="111" t="s">
        <v>6</v>
      </c>
      <c r="B20" s="1">
        <v>1</v>
      </c>
      <c r="C20" s="2">
        <v>1.0008999999999999</v>
      </c>
      <c r="D20" s="1">
        <v>1.863</v>
      </c>
      <c r="E20" s="3">
        <f t="shared" si="0"/>
        <v>1.94760563380282</v>
      </c>
      <c r="F20" s="3">
        <f t="shared" si="1"/>
        <v>116.751261892466</v>
      </c>
      <c r="G20" s="3"/>
      <c r="H20" s="3"/>
      <c r="I20" s="3"/>
      <c r="L20" s="3"/>
    </row>
    <row r="21" spans="1:12" x14ac:dyDescent="0.25">
      <c r="A21" s="111"/>
      <c r="B21" s="1">
        <v>2</v>
      </c>
      <c r="C21" s="1">
        <v>1.0002</v>
      </c>
      <c r="D21" s="3">
        <v>1.79</v>
      </c>
      <c r="E21" s="3">
        <f t="shared" si="0"/>
        <v>1.8653521126760599</v>
      </c>
      <c r="F21" s="3">
        <f t="shared" si="1"/>
        <v>111.89874701116101</v>
      </c>
      <c r="G21" s="3"/>
      <c r="H21" s="3"/>
      <c r="I21" s="3"/>
      <c r="L21" s="3"/>
    </row>
    <row r="22" spans="1:12" x14ac:dyDescent="0.25">
      <c r="A22" s="111"/>
      <c r="B22" s="1">
        <v>3</v>
      </c>
      <c r="C22" s="1">
        <v>1.0006999999999999</v>
      </c>
      <c r="D22" s="3">
        <v>1.8240000000000001</v>
      </c>
      <c r="E22" s="3">
        <f t="shared" si="0"/>
        <v>1.90366197183099</v>
      </c>
      <c r="F22" s="3">
        <f t="shared" si="1"/>
        <v>114.139820435554</v>
      </c>
      <c r="G22" s="3"/>
      <c r="H22" s="3"/>
      <c r="I22" s="3"/>
      <c r="L22" s="3"/>
    </row>
    <row r="23" spans="1:12" x14ac:dyDescent="0.25">
      <c r="A23" s="111" t="s">
        <v>7</v>
      </c>
      <c r="B23" s="1">
        <v>1</v>
      </c>
      <c r="C23" s="2">
        <v>1</v>
      </c>
      <c r="D23" s="1">
        <v>0.92300000000000004</v>
      </c>
      <c r="E23" s="3">
        <f t="shared" si="0"/>
        <v>0.88845070422535199</v>
      </c>
      <c r="F23" s="3">
        <f t="shared" si="1"/>
        <v>53.307042253521097</v>
      </c>
      <c r="G23" s="3"/>
      <c r="H23" s="3"/>
      <c r="I23" s="3"/>
      <c r="L23" s="3"/>
    </row>
    <row r="24" spans="1:12" x14ac:dyDescent="0.25">
      <c r="A24" s="111"/>
      <c r="B24" s="1">
        <v>2</v>
      </c>
      <c r="C24" s="1">
        <v>1.0007999999999999</v>
      </c>
      <c r="D24" s="1">
        <v>0.94799999999999995</v>
      </c>
      <c r="E24" s="3">
        <f t="shared" si="0"/>
        <v>0.916619718309859</v>
      </c>
      <c r="F24" s="3">
        <f t="shared" si="1"/>
        <v>54.953220522173801</v>
      </c>
      <c r="G24" s="3"/>
      <c r="H24" s="3"/>
      <c r="I24" s="3"/>
      <c r="L24" s="3"/>
    </row>
    <row r="25" spans="1:12" x14ac:dyDescent="0.25">
      <c r="A25" s="111"/>
      <c r="B25" s="1">
        <v>3</v>
      </c>
      <c r="C25" s="1">
        <v>1.0001</v>
      </c>
      <c r="D25" s="1">
        <v>0.96299999999999997</v>
      </c>
      <c r="E25" s="3">
        <f t="shared" si="0"/>
        <v>0.93352112676056298</v>
      </c>
      <c r="F25" s="3">
        <f t="shared" si="1"/>
        <v>56.0056670389299</v>
      </c>
      <c r="G25" s="3"/>
      <c r="H25" s="3"/>
      <c r="I25" s="3"/>
      <c r="L25" s="3"/>
    </row>
    <row r="26" spans="1:12" x14ac:dyDescent="0.25">
      <c r="A26" s="112" t="s">
        <v>197</v>
      </c>
      <c r="B26" s="25">
        <v>1</v>
      </c>
      <c r="C26" s="29">
        <v>1.0007999999999999</v>
      </c>
      <c r="D26" s="25">
        <v>0.89500000000000002</v>
      </c>
      <c r="E26" s="3">
        <f t="shared" si="0"/>
        <v>0.85690140845070395</v>
      </c>
      <c r="F26" s="28">
        <f t="shared" si="1"/>
        <v>51.3729861181478</v>
      </c>
      <c r="G26" s="25"/>
      <c r="H26" s="25"/>
      <c r="I26" s="25"/>
    </row>
    <row r="27" spans="1:12" x14ac:dyDescent="0.25">
      <c r="A27" s="113"/>
      <c r="B27" s="25">
        <v>2</v>
      </c>
      <c r="C27" s="25">
        <v>1.0006999999999999</v>
      </c>
      <c r="D27" s="25">
        <v>0.83499999999999996</v>
      </c>
      <c r="E27" s="3">
        <f t="shared" si="0"/>
        <v>0.78929577464788703</v>
      </c>
      <c r="F27" s="28">
        <f t="shared" si="1"/>
        <v>47.3246192454015</v>
      </c>
      <c r="G27" s="25"/>
      <c r="H27" s="25"/>
      <c r="I27" s="25"/>
    </row>
    <row r="28" spans="1:12" x14ac:dyDescent="0.25">
      <c r="A28" s="113"/>
      <c r="B28" s="25">
        <v>3</v>
      </c>
      <c r="C28" s="25">
        <v>1.0003</v>
      </c>
      <c r="D28" s="25">
        <v>0.90100000000000002</v>
      </c>
      <c r="E28" s="3">
        <f t="shared" si="0"/>
        <v>0.86366197183098603</v>
      </c>
      <c r="F28" s="28">
        <f t="shared" si="1"/>
        <v>51.804177056742098</v>
      </c>
      <c r="G28" s="25"/>
      <c r="H28" s="25"/>
      <c r="I28" s="25"/>
    </row>
    <row r="29" spans="1:12" x14ac:dyDescent="0.25">
      <c r="A29" s="113"/>
      <c r="B29" s="25">
        <v>4</v>
      </c>
      <c r="C29" s="25">
        <v>1.0003</v>
      </c>
      <c r="D29" s="25">
        <f>AVERAGE(D26:D28)</f>
        <v>0.877</v>
      </c>
      <c r="E29" s="28">
        <f>(D29-0.0475)/0.8875</f>
        <v>0.93464788732394399</v>
      </c>
      <c r="F29" s="25"/>
      <c r="G29" s="25"/>
      <c r="H29" s="25"/>
      <c r="I29" s="25"/>
    </row>
    <row r="31" spans="1:12" x14ac:dyDescent="0.25">
      <c r="A31" s="114" t="s">
        <v>194</v>
      </c>
      <c r="B31" s="115"/>
      <c r="C31" s="115"/>
      <c r="D31" s="115"/>
      <c r="E31" s="115"/>
      <c r="F31" s="115"/>
      <c r="G31" s="115"/>
      <c r="H31" s="115"/>
      <c r="I31" s="115"/>
    </row>
    <row r="32" spans="1:12" x14ac:dyDescent="0.25">
      <c r="A32" s="115"/>
      <c r="B32" s="115"/>
      <c r="C32" s="115"/>
      <c r="D32" s="115"/>
      <c r="E32" s="115"/>
      <c r="F32" s="115"/>
      <c r="G32" s="115"/>
      <c r="H32" s="115"/>
      <c r="I32" s="115"/>
    </row>
    <row r="33" spans="1:12" x14ac:dyDescent="0.25">
      <c r="A33" s="83" t="s">
        <v>195</v>
      </c>
    </row>
    <row r="40" spans="1:12" x14ac:dyDescent="0.25">
      <c r="A40" s="54" t="s">
        <v>158</v>
      </c>
    </row>
    <row r="41" spans="1:12" x14ac:dyDescent="0.25">
      <c r="A41" s="1" t="s">
        <v>12</v>
      </c>
    </row>
    <row r="42" spans="1:12" x14ac:dyDescent="0.25">
      <c r="B42" s="62" t="s">
        <v>160</v>
      </c>
      <c r="C42" s="62" t="s">
        <v>161</v>
      </c>
      <c r="D42" s="62" t="s">
        <v>162</v>
      </c>
      <c r="E42" s="62" t="s">
        <v>163</v>
      </c>
      <c r="F42" s="109" t="s">
        <v>164</v>
      </c>
      <c r="G42" s="110"/>
      <c r="H42" s="62" t="s">
        <v>165</v>
      </c>
      <c r="I42" s="64" t="s">
        <v>166</v>
      </c>
    </row>
    <row r="43" spans="1:12" x14ac:dyDescent="0.25">
      <c r="B43"/>
      <c r="D43" s="3"/>
      <c r="E43"/>
      <c r="F43" s="62" t="s">
        <v>167</v>
      </c>
      <c r="G43" s="62" t="s">
        <v>168</v>
      </c>
    </row>
    <row r="44" spans="1:12" x14ac:dyDescent="0.25">
      <c r="A44" s="1">
        <v>1</v>
      </c>
      <c r="B44" s="1">
        <v>3</v>
      </c>
      <c r="C44" s="1">
        <v>68.628299999999996</v>
      </c>
      <c r="D44" s="1">
        <v>0.98514000000000002</v>
      </c>
      <c r="E44" s="1">
        <v>0.56877</v>
      </c>
      <c r="F44" s="1">
        <v>66.181100000000001</v>
      </c>
      <c r="G44" s="1">
        <v>71.075599999999994</v>
      </c>
      <c r="H44" s="1">
        <v>67.61</v>
      </c>
      <c r="I44" s="1">
        <v>69.58</v>
      </c>
    </row>
    <row r="45" spans="1:12" x14ac:dyDescent="0.25">
      <c r="A45" s="1">
        <v>2</v>
      </c>
      <c r="B45" s="1">
        <v>3</v>
      </c>
      <c r="C45" s="1">
        <v>73.783299999999997</v>
      </c>
      <c r="D45" s="1">
        <v>8.2393099999999997</v>
      </c>
      <c r="E45" s="1">
        <v>4.7569699999999999</v>
      </c>
      <c r="F45" s="1">
        <v>53.3157</v>
      </c>
      <c r="G45" s="1">
        <v>94.250900000000001</v>
      </c>
      <c r="H45" s="1">
        <v>64.28</v>
      </c>
      <c r="I45" s="1">
        <v>78.959999999999994</v>
      </c>
      <c r="K45" s="22" t="s">
        <v>75</v>
      </c>
      <c r="L45" s="1" t="s">
        <v>76</v>
      </c>
    </row>
    <row r="46" spans="1:12" x14ac:dyDescent="0.25">
      <c r="A46" s="1">
        <v>3</v>
      </c>
      <c r="B46" s="1">
        <v>3</v>
      </c>
      <c r="C46" s="1">
        <v>68.858999999999995</v>
      </c>
      <c r="D46" s="1">
        <v>5.84924</v>
      </c>
      <c r="E46" s="1">
        <v>3.3770600000000002</v>
      </c>
      <c r="F46" s="1">
        <v>54.328699999999998</v>
      </c>
      <c r="G46" s="1">
        <v>83.389300000000006</v>
      </c>
      <c r="H46" s="1">
        <v>63.82</v>
      </c>
      <c r="I46" s="1">
        <v>75.27</v>
      </c>
      <c r="K46" s="22" t="s">
        <v>77</v>
      </c>
      <c r="L46" s="1" t="s">
        <v>78</v>
      </c>
    </row>
    <row r="47" spans="1:12" x14ac:dyDescent="0.25">
      <c r="A47" s="1">
        <v>4</v>
      </c>
      <c r="B47" s="1">
        <v>3</v>
      </c>
      <c r="C47" s="1">
        <v>68.061000000000007</v>
      </c>
      <c r="D47" s="1">
        <v>2.01912</v>
      </c>
      <c r="E47" s="1">
        <v>1.16574</v>
      </c>
      <c r="F47" s="1">
        <v>63.045200000000001</v>
      </c>
      <c r="G47" s="1">
        <v>73.076800000000006</v>
      </c>
      <c r="H47" s="1">
        <v>65.959999999999994</v>
      </c>
      <c r="I47" s="1">
        <v>69.989999999999995</v>
      </c>
      <c r="K47" s="22" t="s">
        <v>79</v>
      </c>
      <c r="L47" s="1" t="s">
        <v>80</v>
      </c>
    </row>
    <row r="48" spans="1:12" x14ac:dyDescent="0.25">
      <c r="A48" s="1">
        <v>5</v>
      </c>
      <c r="B48" s="1">
        <v>3</v>
      </c>
      <c r="C48" s="1">
        <v>80.876300000000001</v>
      </c>
      <c r="D48" s="1">
        <v>6.8074500000000002</v>
      </c>
      <c r="E48" s="1">
        <v>3.9302800000000002</v>
      </c>
      <c r="F48" s="1">
        <v>63.965699999999998</v>
      </c>
      <c r="G48" s="1">
        <v>97.787000000000006</v>
      </c>
      <c r="H48" s="1">
        <v>74.72</v>
      </c>
      <c r="I48" s="1">
        <v>88.19</v>
      </c>
      <c r="K48" s="22" t="s">
        <v>81</v>
      </c>
      <c r="L48" s="1" t="s">
        <v>82</v>
      </c>
    </row>
    <row r="49" spans="1:12" x14ac:dyDescent="0.25">
      <c r="A49" s="1">
        <v>6</v>
      </c>
      <c r="B49" s="1">
        <v>3</v>
      </c>
      <c r="C49" s="1">
        <v>93.55</v>
      </c>
      <c r="D49" s="1">
        <v>8.65001</v>
      </c>
      <c r="E49" s="1">
        <v>4.9940899999999999</v>
      </c>
      <c r="F49" s="1">
        <v>72.062200000000004</v>
      </c>
      <c r="G49" s="1">
        <v>115.0378</v>
      </c>
      <c r="H49" s="1">
        <v>84.02</v>
      </c>
      <c r="I49" s="1">
        <v>100.9</v>
      </c>
      <c r="K49" s="22" t="s">
        <v>83</v>
      </c>
      <c r="L49" s="1" t="s">
        <v>84</v>
      </c>
    </row>
    <row r="50" spans="1:12" x14ac:dyDescent="0.25">
      <c r="A50" s="1">
        <v>7</v>
      </c>
      <c r="B50" s="1">
        <v>3</v>
      </c>
      <c r="C50" s="1">
        <v>114.2633</v>
      </c>
      <c r="D50" s="1">
        <v>2.42835</v>
      </c>
      <c r="E50" s="1">
        <v>1.40201</v>
      </c>
      <c r="F50" s="1">
        <v>108.23099999999999</v>
      </c>
      <c r="G50" s="1">
        <v>120.2957</v>
      </c>
      <c r="H50" s="1">
        <v>111.9</v>
      </c>
      <c r="I50" s="1">
        <v>116.75</v>
      </c>
      <c r="K50" s="22" t="s">
        <v>85</v>
      </c>
      <c r="L50" s="1" t="s">
        <v>86</v>
      </c>
    </row>
    <row r="51" spans="1:12" x14ac:dyDescent="0.25">
      <c r="A51" s="1">
        <v>8</v>
      </c>
      <c r="B51" s="1">
        <v>3</v>
      </c>
      <c r="C51" s="1">
        <v>54.755299999999998</v>
      </c>
      <c r="D51" s="1">
        <v>1.3603099999999999</v>
      </c>
      <c r="E51" s="1">
        <v>0.78537999999999997</v>
      </c>
      <c r="F51" s="1">
        <v>51.376100000000001</v>
      </c>
      <c r="G51" s="1">
        <v>58.134500000000003</v>
      </c>
      <c r="H51" s="1">
        <v>53.31</v>
      </c>
      <c r="I51" s="1">
        <v>56.01</v>
      </c>
      <c r="K51" s="22" t="s">
        <v>87</v>
      </c>
      <c r="L51" s="1" t="s">
        <v>88</v>
      </c>
    </row>
    <row r="52" spans="1:12" x14ac:dyDescent="0.25">
      <c r="A52" s="1">
        <v>9</v>
      </c>
      <c r="B52" s="1">
        <v>3</v>
      </c>
      <c r="C52" s="1">
        <v>50.167299999999997</v>
      </c>
      <c r="D52" s="1">
        <v>2.4709500000000002</v>
      </c>
      <c r="E52" s="1">
        <v>1.4266000000000001</v>
      </c>
      <c r="F52" s="1">
        <v>44.029200000000003</v>
      </c>
      <c r="G52" s="1">
        <v>56.305500000000002</v>
      </c>
      <c r="H52" s="1">
        <v>47.33</v>
      </c>
      <c r="I52" s="1">
        <v>51.8</v>
      </c>
      <c r="K52" s="23" t="s">
        <v>89</v>
      </c>
      <c r="L52" s="1" t="s">
        <v>90</v>
      </c>
    </row>
    <row r="53" spans="1:12" x14ac:dyDescent="0.25">
      <c r="A53" s="53" t="s">
        <v>196</v>
      </c>
      <c r="B53" s="1">
        <v>27</v>
      </c>
      <c r="C53" s="1">
        <v>74.771600000000007</v>
      </c>
      <c r="D53" s="1">
        <v>19.32216</v>
      </c>
      <c r="E53" s="1">
        <v>3.71855</v>
      </c>
      <c r="F53" s="1">
        <v>67.128</v>
      </c>
      <c r="G53" s="1">
        <v>82.415099999999995</v>
      </c>
      <c r="H53" s="1">
        <v>47.33</v>
      </c>
      <c r="I53" s="1">
        <v>116.75</v>
      </c>
      <c r="K53" s="22" t="s">
        <v>198</v>
      </c>
      <c r="L53" s="1" t="s">
        <v>91</v>
      </c>
    </row>
    <row r="58" spans="1:12" x14ac:dyDescent="0.25">
      <c r="B58" s="1">
        <v>1</v>
      </c>
      <c r="C58" s="1">
        <v>3</v>
      </c>
      <c r="E58" s="1">
        <v>68.628299999999996</v>
      </c>
      <c r="I58" s="1" t="s">
        <v>58</v>
      </c>
      <c r="K58" s="22"/>
    </row>
    <row r="59" spans="1:12" x14ac:dyDescent="0.25">
      <c r="B59" s="1">
        <v>2</v>
      </c>
      <c r="C59" s="1">
        <v>3</v>
      </c>
      <c r="E59" s="1">
        <v>73.783299999999997</v>
      </c>
      <c r="F59" s="1">
        <v>73.783299999999997</v>
      </c>
      <c r="I59" s="1" t="s">
        <v>65</v>
      </c>
    </row>
    <row r="60" spans="1:12" x14ac:dyDescent="0.25">
      <c r="B60" s="1">
        <v>3</v>
      </c>
      <c r="C60" s="1">
        <v>3</v>
      </c>
      <c r="E60" s="1">
        <v>68.858999999999995</v>
      </c>
      <c r="I60" s="1" t="s">
        <v>58</v>
      </c>
    </row>
    <row r="61" spans="1:12" x14ac:dyDescent="0.25">
      <c r="B61" s="1">
        <v>4</v>
      </c>
      <c r="C61" s="1">
        <v>3</v>
      </c>
      <c r="E61" s="1">
        <v>68.061000000000007</v>
      </c>
      <c r="I61" s="53" t="s">
        <v>199</v>
      </c>
    </row>
    <row r="62" spans="1:12" x14ac:dyDescent="0.25">
      <c r="B62" s="1">
        <v>5</v>
      </c>
      <c r="C62" s="1">
        <v>3</v>
      </c>
      <c r="E62" s="1">
        <v>68.061000000000007</v>
      </c>
      <c r="F62" s="1">
        <v>80.876300000000001</v>
      </c>
      <c r="I62" s="1" t="s">
        <v>55</v>
      </c>
    </row>
    <row r="63" spans="1:12" x14ac:dyDescent="0.25">
      <c r="B63" s="1">
        <v>6</v>
      </c>
      <c r="C63" s="1">
        <v>3</v>
      </c>
      <c r="G63" s="1">
        <v>93.55</v>
      </c>
      <c r="I63" s="1" t="s">
        <v>56</v>
      </c>
    </row>
    <row r="64" spans="1:12" x14ac:dyDescent="0.25">
      <c r="B64" s="1">
        <v>7</v>
      </c>
      <c r="C64" s="1">
        <v>3</v>
      </c>
      <c r="H64" s="1">
        <v>114.2633</v>
      </c>
      <c r="I64" s="1" t="s">
        <v>54</v>
      </c>
    </row>
    <row r="65" spans="1:9" x14ac:dyDescent="0.25">
      <c r="B65" s="1">
        <v>8</v>
      </c>
      <c r="C65" s="1">
        <v>3</v>
      </c>
      <c r="D65" s="1">
        <v>54.755299999999998</v>
      </c>
      <c r="I65" s="1" t="s">
        <v>62</v>
      </c>
    </row>
    <row r="66" spans="1:9" x14ac:dyDescent="0.25">
      <c r="A66" s="54" t="s">
        <v>157</v>
      </c>
      <c r="B66" s="1">
        <v>9</v>
      </c>
      <c r="C66" s="1">
        <v>3</v>
      </c>
      <c r="D66" s="1">
        <v>50.167299999999997</v>
      </c>
      <c r="I66" s="1" t="s">
        <v>62</v>
      </c>
    </row>
    <row r="67" spans="1:9" x14ac:dyDescent="0.25">
      <c r="B67" s="1" t="s">
        <v>59</v>
      </c>
      <c r="C67" s="62" t="s">
        <v>160</v>
      </c>
      <c r="D67" s="60" t="s">
        <v>170</v>
      </c>
      <c r="E67" s="19"/>
    </row>
    <row r="68" spans="1:9" x14ac:dyDescent="0.25">
      <c r="B68" s="60" t="s">
        <v>174</v>
      </c>
      <c r="D68" s="1">
        <v>0.29299999999999998</v>
      </c>
      <c r="E68" s="1">
        <v>0.23</v>
      </c>
      <c r="F68" s="1">
        <v>0.111</v>
      </c>
      <c r="G68" s="1">
        <v>1</v>
      </c>
      <c r="H68" s="1">
        <v>1</v>
      </c>
    </row>
    <row r="69" spans="1:9" x14ac:dyDescent="0.25">
      <c r="A69" s="1" t="s">
        <v>61</v>
      </c>
    </row>
    <row r="70" spans="1:9" x14ac:dyDescent="0.25">
      <c r="D70" s="1">
        <v>1</v>
      </c>
      <c r="E70" s="1">
        <v>2</v>
      </c>
      <c r="F70" s="1">
        <v>3</v>
      </c>
      <c r="G70" s="1">
        <v>4</v>
      </c>
      <c r="H70" s="1">
        <v>5</v>
      </c>
    </row>
    <row r="71" spans="1:9" x14ac:dyDescent="0.25">
      <c r="A71" s="54" t="s">
        <v>188</v>
      </c>
    </row>
    <row r="72" spans="1:9" x14ac:dyDescent="0.25">
      <c r="A72" s="54" t="s">
        <v>189</v>
      </c>
    </row>
  </sheetData>
  <sortState ref="A58:I72">
    <sortCondition ref="B61"/>
  </sortState>
  <mergeCells count="11">
    <mergeCell ref="A2:A4"/>
    <mergeCell ref="A5:A7"/>
    <mergeCell ref="A8:A10"/>
    <mergeCell ref="A11:A13"/>
    <mergeCell ref="A14:A16"/>
    <mergeCell ref="F42:G42"/>
    <mergeCell ref="A17:A19"/>
    <mergeCell ref="A20:A22"/>
    <mergeCell ref="A23:A25"/>
    <mergeCell ref="A26:A29"/>
    <mergeCell ref="A31:I32"/>
  </mergeCells>
  <phoneticPr fontId="9" type="noConversion"/>
  <pageMargins left="0.75" right="0.75" top="1" bottom="1" header="0.5" footer="0.5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R32"/>
  <sheetViews>
    <sheetView topLeftCell="E25" workbookViewId="0">
      <selection activeCell="M17" sqref="M17"/>
    </sheetView>
  </sheetViews>
  <sheetFormatPr defaultColWidth="9" defaultRowHeight="14.4" x14ac:dyDescent="0.25"/>
  <cols>
    <col min="1" max="4" width="9" style="1"/>
    <col min="5" max="5" width="12.6640625" style="1"/>
    <col min="6" max="6" width="9" style="1"/>
    <col min="11" max="11" width="9.33203125"/>
    <col min="15" max="15" width="15" style="1" customWidth="1"/>
    <col min="18" max="18" width="18" style="17" customWidth="1"/>
  </cols>
  <sheetData>
    <row r="1" spans="1:18" x14ac:dyDescent="0.25">
      <c r="C1" s="1" t="s">
        <v>93</v>
      </c>
      <c r="D1" s="1" t="s">
        <v>94</v>
      </c>
      <c r="E1" s="83" t="s">
        <v>200</v>
      </c>
      <c r="H1" s="54" t="s">
        <v>158</v>
      </c>
    </row>
    <row r="2" spans="1:18" x14ac:dyDescent="0.25">
      <c r="A2" s="111" t="s">
        <v>0</v>
      </c>
      <c r="B2" s="1">
        <v>1</v>
      </c>
      <c r="C2" s="1">
        <v>2.0003000000000002</v>
      </c>
      <c r="D2" s="1">
        <v>3.4</v>
      </c>
      <c r="E2" s="3">
        <f>0.005*(D2-0.8)*14*1000/C2</f>
        <v>90.986352047192895</v>
      </c>
      <c r="H2" t="s">
        <v>12</v>
      </c>
    </row>
    <row r="3" spans="1:18" x14ac:dyDescent="0.25">
      <c r="A3" s="111"/>
      <c r="B3" s="1">
        <v>2</v>
      </c>
      <c r="C3" s="1">
        <v>2.0007999999999999</v>
      </c>
      <c r="D3" s="1">
        <v>3.9</v>
      </c>
      <c r="E3" s="3">
        <f t="shared" ref="E3:E25" si="0">0.005*(D3-0.8)*14*1000/C3</f>
        <v>108.456617353059</v>
      </c>
      <c r="I3" s="62" t="s">
        <v>160</v>
      </c>
      <c r="J3" s="62" t="s">
        <v>161</v>
      </c>
      <c r="K3" s="62" t="s">
        <v>162</v>
      </c>
      <c r="L3" s="62" t="s">
        <v>163</v>
      </c>
      <c r="M3" s="109" t="s">
        <v>164</v>
      </c>
      <c r="N3" s="110"/>
      <c r="O3" s="62" t="s">
        <v>165</v>
      </c>
      <c r="P3" s="64" t="s">
        <v>166</v>
      </c>
      <c r="Q3" s="16"/>
    </row>
    <row r="4" spans="1:18" x14ac:dyDescent="0.25">
      <c r="A4" s="111"/>
      <c r="B4" s="1">
        <v>3</v>
      </c>
      <c r="C4" s="1">
        <v>2.0005000000000002</v>
      </c>
      <c r="D4" s="1">
        <v>3.7</v>
      </c>
      <c r="E4" s="3">
        <f t="shared" si="0"/>
        <v>101.474631342164</v>
      </c>
      <c r="J4" s="1"/>
      <c r="K4" s="3"/>
      <c r="M4" s="62" t="s">
        <v>167</v>
      </c>
      <c r="N4" s="62" t="s">
        <v>168</v>
      </c>
      <c r="P4" s="1"/>
      <c r="Q4" s="16"/>
    </row>
    <row r="5" spans="1:18" x14ac:dyDescent="0.25">
      <c r="A5" s="111" t="s">
        <v>1</v>
      </c>
      <c r="B5" s="1">
        <v>1</v>
      </c>
      <c r="C5" s="1">
        <v>2.0005000000000002</v>
      </c>
      <c r="D5" s="1">
        <v>3.2</v>
      </c>
      <c r="E5" s="3">
        <f t="shared" si="0"/>
        <v>83.979005248687798</v>
      </c>
      <c r="H5">
        <v>1</v>
      </c>
      <c r="I5">
        <v>3</v>
      </c>
      <c r="J5">
        <v>100.306</v>
      </c>
      <c r="K5">
        <v>8.7939699999999998</v>
      </c>
      <c r="L5">
        <v>5.0772000000000004</v>
      </c>
      <c r="M5">
        <v>78.460599999999999</v>
      </c>
      <c r="N5">
        <v>122.1514</v>
      </c>
      <c r="O5" s="1">
        <v>90.99</v>
      </c>
      <c r="P5">
        <v>108.46</v>
      </c>
      <c r="R5" s="9" t="s">
        <v>117</v>
      </c>
    </row>
    <row r="6" spans="1:18" x14ac:dyDescent="0.25">
      <c r="A6" s="111"/>
      <c r="B6" s="1">
        <v>2</v>
      </c>
      <c r="C6" s="1">
        <v>2.0003000000000002</v>
      </c>
      <c r="D6" s="1">
        <v>3.6</v>
      </c>
      <c r="E6" s="3">
        <f t="shared" si="0"/>
        <v>97.985302204669296</v>
      </c>
      <c r="H6">
        <v>2</v>
      </c>
      <c r="I6">
        <v>3</v>
      </c>
      <c r="J6">
        <v>92.143699999999995</v>
      </c>
      <c r="K6">
        <v>7.2863199999999999</v>
      </c>
      <c r="L6">
        <v>4.2067600000000001</v>
      </c>
      <c r="M6">
        <v>74.043499999999995</v>
      </c>
      <c r="N6">
        <v>110.2439</v>
      </c>
      <c r="O6" s="1">
        <v>83.98</v>
      </c>
      <c r="P6">
        <v>97.99</v>
      </c>
      <c r="R6" s="9" t="s">
        <v>118</v>
      </c>
    </row>
    <row r="7" spans="1:18" x14ac:dyDescent="0.25">
      <c r="A7" s="111"/>
      <c r="B7" s="1">
        <v>3</v>
      </c>
      <c r="C7" s="1">
        <v>2.0007000000000001</v>
      </c>
      <c r="D7" s="1">
        <v>3.5</v>
      </c>
      <c r="E7" s="3">
        <f t="shared" si="0"/>
        <v>94.4669365721997</v>
      </c>
      <c r="H7">
        <v>3</v>
      </c>
      <c r="I7">
        <v>3</v>
      </c>
      <c r="J7">
        <v>96.810699999999997</v>
      </c>
      <c r="K7">
        <v>5.6212400000000002</v>
      </c>
      <c r="L7">
        <v>3.2454299999999998</v>
      </c>
      <c r="M7">
        <v>82.846699999999998</v>
      </c>
      <c r="N7">
        <v>110.77460000000001</v>
      </c>
      <c r="O7" s="1">
        <v>92.71</v>
      </c>
      <c r="P7">
        <v>103.22</v>
      </c>
      <c r="R7" s="9" t="s">
        <v>119</v>
      </c>
    </row>
    <row r="8" spans="1:18" x14ac:dyDescent="0.25">
      <c r="A8" s="111" t="s">
        <v>2</v>
      </c>
      <c r="B8" s="1">
        <v>1</v>
      </c>
      <c r="C8" s="1">
        <v>2.0005999999999999</v>
      </c>
      <c r="D8" s="1">
        <v>3.75</v>
      </c>
      <c r="E8" s="3">
        <f t="shared" si="0"/>
        <v>103.21903428971299</v>
      </c>
      <c r="H8">
        <v>4</v>
      </c>
      <c r="I8">
        <v>3</v>
      </c>
      <c r="J8">
        <v>72.893699999999995</v>
      </c>
      <c r="K8">
        <v>11.39367</v>
      </c>
      <c r="L8">
        <v>6.5781400000000003</v>
      </c>
      <c r="M8">
        <v>44.590200000000003</v>
      </c>
      <c r="N8">
        <v>101.19710000000001</v>
      </c>
      <c r="O8" s="1">
        <v>61.23</v>
      </c>
      <c r="P8">
        <v>83.99</v>
      </c>
      <c r="R8" s="9" t="s">
        <v>120</v>
      </c>
    </row>
    <row r="9" spans="1:18" x14ac:dyDescent="0.25">
      <c r="A9" s="111"/>
      <c r="B9" s="1">
        <v>2</v>
      </c>
      <c r="C9" s="2">
        <v>2</v>
      </c>
      <c r="D9" s="1">
        <v>3.5</v>
      </c>
      <c r="E9" s="3">
        <f t="shared" si="0"/>
        <v>94.5</v>
      </c>
      <c r="H9">
        <v>5</v>
      </c>
      <c r="I9">
        <v>3</v>
      </c>
      <c r="J9">
        <v>113.143</v>
      </c>
      <c r="K9">
        <v>10.67545</v>
      </c>
      <c r="L9">
        <v>6.1634700000000002</v>
      </c>
      <c r="M9">
        <v>86.623699999999999</v>
      </c>
      <c r="N9">
        <v>139.66229999999999</v>
      </c>
      <c r="O9" s="1">
        <v>101.49</v>
      </c>
      <c r="P9">
        <v>122.45</v>
      </c>
      <c r="R9" s="9" t="s">
        <v>121</v>
      </c>
    </row>
    <row r="10" spans="1:18" x14ac:dyDescent="0.25">
      <c r="A10" s="111"/>
      <c r="B10" s="1">
        <v>3</v>
      </c>
      <c r="C10" s="1">
        <v>2.0007999999999999</v>
      </c>
      <c r="D10" s="1">
        <v>3.45</v>
      </c>
      <c r="E10" s="3">
        <f t="shared" si="0"/>
        <v>92.712914834066396</v>
      </c>
      <c r="H10">
        <v>6</v>
      </c>
      <c r="I10">
        <v>3</v>
      </c>
      <c r="J10">
        <v>96.228700000000003</v>
      </c>
      <c r="K10">
        <v>11.467359999999999</v>
      </c>
      <c r="L10">
        <v>6.6206800000000001</v>
      </c>
      <c r="M10">
        <v>67.742199999999997</v>
      </c>
      <c r="N10">
        <v>124.7152</v>
      </c>
      <c r="O10" s="1">
        <v>85.74</v>
      </c>
      <c r="P10">
        <v>108.47</v>
      </c>
      <c r="R10" s="9" t="s">
        <v>122</v>
      </c>
    </row>
    <row r="11" spans="1:18" x14ac:dyDescent="0.25">
      <c r="A11" s="111" t="s">
        <v>3</v>
      </c>
      <c r="B11" s="1">
        <v>1</v>
      </c>
      <c r="C11" s="2">
        <v>2.0009999999999999</v>
      </c>
      <c r="D11" s="1">
        <v>2.9</v>
      </c>
      <c r="E11" s="3">
        <f t="shared" si="0"/>
        <v>73.4632683658171</v>
      </c>
      <c r="H11">
        <v>7</v>
      </c>
      <c r="I11">
        <v>3</v>
      </c>
      <c r="J11">
        <v>94.477000000000004</v>
      </c>
      <c r="K11">
        <v>7.0080099999999996</v>
      </c>
      <c r="L11">
        <v>4.0460700000000003</v>
      </c>
      <c r="M11">
        <v>77.068100000000001</v>
      </c>
      <c r="N11">
        <v>111.88590000000001</v>
      </c>
      <c r="O11" s="1">
        <v>87.47</v>
      </c>
      <c r="P11">
        <v>101.49</v>
      </c>
      <c r="R11" s="9" t="s">
        <v>123</v>
      </c>
    </row>
    <row r="12" spans="1:18" x14ac:dyDescent="0.25">
      <c r="A12" s="111"/>
      <c r="B12" s="1">
        <v>2</v>
      </c>
      <c r="C12" s="1">
        <v>2.0002</v>
      </c>
      <c r="D12" s="1">
        <v>3.2</v>
      </c>
      <c r="E12" s="3">
        <f t="shared" si="0"/>
        <v>83.991600839916003</v>
      </c>
      <c r="H12">
        <v>8</v>
      </c>
      <c r="I12">
        <v>3</v>
      </c>
      <c r="J12">
        <v>89.243700000000004</v>
      </c>
      <c r="K12">
        <v>7.6231400000000002</v>
      </c>
      <c r="L12">
        <v>4.4012200000000004</v>
      </c>
      <c r="M12">
        <v>70.306700000000006</v>
      </c>
      <c r="N12">
        <v>108.1806</v>
      </c>
      <c r="O12" s="1">
        <v>80.5</v>
      </c>
      <c r="P12">
        <v>94.5</v>
      </c>
      <c r="R12" s="9" t="s">
        <v>124</v>
      </c>
    </row>
    <row r="13" spans="1:18" x14ac:dyDescent="0.25">
      <c r="A13" s="111"/>
      <c r="B13" s="1">
        <v>3</v>
      </c>
      <c r="C13" s="1">
        <v>2.0007999999999999</v>
      </c>
      <c r="D13" s="1">
        <v>2.5499999999999998</v>
      </c>
      <c r="E13" s="3">
        <f t="shared" si="0"/>
        <v>61.225509796081603</v>
      </c>
      <c r="H13" s="53" t="s">
        <v>196</v>
      </c>
      <c r="I13">
        <v>24</v>
      </c>
      <c r="J13">
        <v>94.405799999999999</v>
      </c>
      <c r="K13">
        <v>13.11767</v>
      </c>
      <c r="L13">
        <v>2.6776300000000002</v>
      </c>
      <c r="M13">
        <v>88.866699999999994</v>
      </c>
      <c r="N13">
        <v>99.944900000000004</v>
      </c>
      <c r="O13" s="1">
        <v>61.23</v>
      </c>
      <c r="P13">
        <v>122.45</v>
      </c>
    </row>
    <row r="14" spans="1:18" x14ac:dyDescent="0.25">
      <c r="A14" s="111" t="s">
        <v>4</v>
      </c>
      <c r="B14" s="1">
        <v>1</v>
      </c>
      <c r="C14" s="1">
        <v>2.0002</v>
      </c>
      <c r="D14" s="1">
        <v>3.7</v>
      </c>
      <c r="E14" s="3">
        <f t="shared" si="0"/>
        <v>101.489851014899</v>
      </c>
    </row>
    <row r="15" spans="1:18" x14ac:dyDescent="0.25">
      <c r="A15" s="111"/>
      <c r="B15" s="1">
        <v>2</v>
      </c>
      <c r="C15" s="1">
        <v>2.0007999999999999</v>
      </c>
      <c r="D15" s="1">
        <v>4.3</v>
      </c>
      <c r="E15" s="3">
        <f t="shared" si="0"/>
        <v>122.45101959216299</v>
      </c>
    </row>
    <row r="16" spans="1:18" x14ac:dyDescent="0.25">
      <c r="A16" s="111"/>
      <c r="B16" s="1">
        <v>3</v>
      </c>
      <c r="C16" s="1">
        <v>2.0002</v>
      </c>
      <c r="D16" s="1">
        <v>4.0999999999999996</v>
      </c>
      <c r="E16" s="3">
        <f t="shared" si="0"/>
        <v>115.488451154885</v>
      </c>
    </row>
    <row r="17" spans="1:14" x14ac:dyDescent="0.25">
      <c r="A17" s="111" t="s">
        <v>5</v>
      </c>
      <c r="B17" s="1">
        <v>1</v>
      </c>
      <c r="C17" s="1">
        <v>2.0005999999999999</v>
      </c>
      <c r="D17" s="1">
        <v>3.5</v>
      </c>
      <c r="E17" s="3">
        <f t="shared" si="0"/>
        <v>94.471658502449301</v>
      </c>
    </row>
    <row r="18" spans="1:14" x14ac:dyDescent="0.25">
      <c r="A18" s="111"/>
      <c r="B18" s="1">
        <v>2</v>
      </c>
      <c r="C18" s="1">
        <v>2.0005000000000002</v>
      </c>
      <c r="D18" s="1">
        <v>3.9</v>
      </c>
      <c r="E18" s="3">
        <f t="shared" si="0"/>
        <v>108.472881779555</v>
      </c>
      <c r="I18">
        <v>1</v>
      </c>
      <c r="J18">
        <v>3</v>
      </c>
      <c r="L18">
        <v>100.306</v>
      </c>
      <c r="M18">
        <v>100.306</v>
      </c>
      <c r="N18" t="s">
        <v>66</v>
      </c>
    </row>
    <row r="19" spans="1:14" x14ac:dyDescent="0.25">
      <c r="A19" s="111"/>
      <c r="B19" s="1">
        <v>3</v>
      </c>
      <c r="C19" s="1">
        <v>2.0002</v>
      </c>
      <c r="D19" s="1">
        <v>3.25</v>
      </c>
      <c r="E19" s="3">
        <f t="shared" si="0"/>
        <v>85.741425857414299</v>
      </c>
      <c r="I19">
        <v>2</v>
      </c>
      <c r="J19">
        <v>3</v>
      </c>
      <c r="L19">
        <v>92.143699999999995</v>
      </c>
      <c r="N19" t="s">
        <v>56</v>
      </c>
    </row>
    <row r="20" spans="1:14" x14ac:dyDescent="0.25">
      <c r="A20" s="111" t="s">
        <v>6</v>
      </c>
      <c r="B20" s="1">
        <v>1</v>
      </c>
      <c r="C20" s="1">
        <v>2.0007000000000001</v>
      </c>
      <c r="D20" s="1">
        <v>3.5</v>
      </c>
      <c r="E20" s="3">
        <f t="shared" si="0"/>
        <v>94.4669365721997</v>
      </c>
      <c r="I20">
        <v>3</v>
      </c>
      <c r="J20">
        <v>3</v>
      </c>
      <c r="L20">
        <v>96.810699999999997</v>
      </c>
      <c r="N20" t="s">
        <v>56</v>
      </c>
    </row>
    <row r="21" spans="1:14" x14ac:dyDescent="0.25">
      <c r="A21" s="111"/>
      <c r="B21" s="1">
        <v>2</v>
      </c>
      <c r="C21" s="1">
        <v>2.0005999999999999</v>
      </c>
      <c r="D21" s="1">
        <v>3.3</v>
      </c>
      <c r="E21" s="3">
        <f t="shared" si="0"/>
        <v>87.473757872638203</v>
      </c>
      <c r="H21" s="54" t="s">
        <v>157</v>
      </c>
      <c r="I21">
        <v>4</v>
      </c>
      <c r="J21">
        <v>3</v>
      </c>
      <c r="K21">
        <v>72.893699999999995</v>
      </c>
      <c r="N21" t="s">
        <v>55</v>
      </c>
    </row>
    <row r="22" spans="1:14" x14ac:dyDescent="0.25">
      <c r="A22" s="111"/>
      <c r="B22" s="1">
        <v>3</v>
      </c>
      <c r="C22" s="1">
        <v>2.0002</v>
      </c>
      <c r="D22" s="1">
        <v>3.7</v>
      </c>
      <c r="E22" s="3">
        <f t="shared" si="0"/>
        <v>101.489851014899</v>
      </c>
      <c r="I22">
        <v>5</v>
      </c>
      <c r="J22">
        <v>3</v>
      </c>
      <c r="M22">
        <v>113.143</v>
      </c>
      <c r="N22" t="s">
        <v>54</v>
      </c>
    </row>
    <row r="23" spans="1:14" x14ac:dyDescent="0.25">
      <c r="A23" s="111" t="s">
        <v>102</v>
      </c>
      <c r="B23" s="1">
        <v>1</v>
      </c>
      <c r="C23" s="1">
        <v>2.0001000000000002</v>
      </c>
      <c r="D23" s="1">
        <v>3.5</v>
      </c>
      <c r="E23" s="3">
        <f t="shared" si="0"/>
        <v>94.4952752362382</v>
      </c>
      <c r="I23">
        <v>6</v>
      </c>
      <c r="J23">
        <v>3</v>
      </c>
      <c r="L23">
        <v>96.228700000000003</v>
      </c>
      <c r="N23" t="s">
        <v>56</v>
      </c>
    </row>
    <row r="24" spans="1:14" x14ac:dyDescent="0.25">
      <c r="A24" s="111"/>
      <c r="B24" s="1">
        <v>2</v>
      </c>
      <c r="C24" s="1">
        <v>2.0003000000000002</v>
      </c>
      <c r="D24" s="1">
        <v>3.45</v>
      </c>
      <c r="E24" s="3">
        <f t="shared" si="0"/>
        <v>92.736089586562002</v>
      </c>
      <c r="I24">
        <v>7</v>
      </c>
      <c r="J24">
        <v>3</v>
      </c>
      <c r="L24">
        <v>94.477000000000004</v>
      </c>
      <c r="N24" t="s">
        <v>56</v>
      </c>
    </row>
    <row r="25" spans="1:14" x14ac:dyDescent="0.25">
      <c r="A25" s="111"/>
      <c r="B25" s="1">
        <v>3</v>
      </c>
      <c r="C25" s="2">
        <v>2</v>
      </c>
      <c r="D25" s="1">
        <v>3.1</v>
      </c>
      <c r="E25" s="3">
        <f t="shared" si="0"/>
        <v>80.5</v>
      </c>
      <c r="I25">
        <v>8</v>
      </c>
      <c r="J25">
        <v>3</v>
      </c>
      <c r="L25">
        <v>89.243700000000004</v>
      </c>
      <c r="N25" t="s">
        <v>56</v>
      </c>
    </row>
    <row r="26" spans="1:14" x14ac:dyDescent="0.25">
      <c r="A26" s="111" t="s">
        <v>104</v>
      </c>
      <c r="D26" s="1">
        <v>0.8</v>
      </c>
      <c r="I26" t="s">
        <v>59</v>
      </c>
      <c r="J26" s="62" t="s">
        <v>160</v>
      </c>
      <c r="K26" s="60" t="s">
        <v>170</v>
      </c>
      <c r="L26" s="19"/>
    </row>
    <row r="27" spans="1:14" x14ac:dyDescent="0.25">
      <c r="A27" s="111"/>
      <c r="D27" s="1">
        <v>0.8</v>
      </c>
      <c r="I27" s="60" t="s">
        <v>174</v>
      </c>
      <c r="K27">
        <v>1</v>
      </c>
      <c r="L27">
        <v>0.19600000000000001</v>
      </c>
      <c r="M27">
        <v>9.9000000000000005E-2</v>
      </c>
    </row>
    <row r="28" spans="1:14" x14ac:dyDescent="0.25">
      <c r="H28" t="s">
        <v>61</v>
      </c>
    </row>
    <row r="29" spans="1:14" x14ac:dyDescent="0.25">
      <c r="K29">
        <v>1</v>
      </c>
      <c r="L29">
        <v>2</v>
      </c>
      <c r="M29">
        <v>3</v>
      </c>
    </row>
    <row r="30" spans="1:14" x14ac:dyDescent="0.25">
      <c r="H30" s="54" t="s">
        <v>188</v>
      </c>
      <c r="I30" s="1"/>
      <c r="J30" s="1"/>
      <c r="K30" s="1"/>
      <c r="L30" s="1"/>
      <c r="M30" s="1"/>
      <c r="N30" s="1"/>
    </row>
    <row r="31" spans="1:14" x14ac:dyDescent="0.25">
      <c r="H31" s="54" t="s">
        <v>189</v>
      </c>
      <c r="I31" s="1"/>
      <c r="J31" s="1"/>
      <c r="K31" s="1"/>
      <c r="L31" s="1"/>
      <c r="M31" s="1"/>
      <c r="N31" s="1"/>
    </row>
    <row r="32" spans="1:14" x14ac:dyDescent="0.25">
      <c r="H32" s="1"/>
      <c r="I32" s="1"/>
      <c r="J32" s="1"/>
      <c r="K32" s="1"/>
      <c r="L32" s="1"/>
      <c r="M32" s="1"/>
      <c r="N32" s="1"/>
    </row>
  </sheetData>
  <sortState ref="H18:N31">
    <sortCondition ref="I21"/>
  </sortState>
  <mergeCells count="10">
    <mergeCell ref="A17:A19"/>
    <mergeCell ref="A20:A22"/>
    <mergeCell ref="A23:A25"/>
    <mergeCell ref="A26:A27"/>
    <mergeCell ref="M3:N3"/>
    <mergeCell ref="A2:A4"/>
    <mergeCell ref="A5:A7"/>
    <mergeCell ref="A8:A10"/>
    <mergeCell ref="A11:A13"/>
    <mergeCell ref="A14:A16"/>
  </mergeCells>
  <phoneticPr fontId="9" type="noConversion"/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65"/>
  <sheetViews>
    <sheetView topLeftCell="A49" workbookViewId="0">
      <selection activeCell="F68" sqref="F68"/>
    </sheetView>
  </sheetViews>
  <sheetFormatPr defaultColWidth="8.6640625" defaultRowHeight="14.4" x14ac:dyDescent="0.25"/>
  <cols>
    <col min="3" max="3" width="11" customWidth="1"/>
    <col min="4" max="4" width="16.6640625" customWidth="1"/>
    <col min="5" max="5" width="15.88671875" customWidth="1"/>
    <col min="6" max="6" width="17.6640625" customWidth="1"/>
    <col min="7" max="8" width="9.5546875" style="1"/>
    <col min="9" max="9" width="21.21875" style="1" customWidth="1"/>
    <col min="10" max="10" width="9.5546875"/>
    <col min="11" max="11" width="18.6640625" customWidth="1"/>
  </cols>
  <sheetData>
    <row r="1" spans="1:9" x14ac:dyDescent="0.25">
      <c r="B1" s="1"/>
      <c r="C1" s="53" t="s">
        <v>205</v>
      </c>
      <c r="D1" s="83" t="s">
        <v>201</v>
      </c>
      <c r="E1" s="79" t="s">
        <v>202</v>
      </c>
      <c r="F1" s="79" t="s">
        <v>203</v>
      </c>
      <c r="I1" s="53" t="s">
        <v>204</v>
      </c>
    </row>
    <row r="2" spans="1:9" x14ac:dyDescent="0.25">
      <c r="A2" s="111" t="s">
        <v>0</v>
      </c>
      <c r="B2" s="1">
        <v>1</v>
      </c>
      <c r="C2" s="1">
        <v>2.0002</v>
      </c>
      <c r="D2" s="15">
        <v>149.30000000000001</v>
      </c>
      <c r="E2" s="16">
        <f>(D2-37.8-0.567)/2.2607</f>
        <v>49.070199495731401</v>
      </c>
      <c r="F2" s="16">
        <f>E2*20/C2</f>
        <v>490.65292966434799</v>
      </c>
      <c r="G2" s="1">
        <v>0</v>
      </c>
      <c r="H2">
        <v>0</v>
      </c>
      <c r="I2" s="1">
        <v>0</v>
      </c>
    </row>
    <row r="3" spans="1:9" x14ac:dyDescent="0.25">
      <c r="A3" s="111"/>
      <c r="B3" s="1">
        <v>2</v>
      </c>
      <c r="C3" s="1">
        <v>2.0005000000000002</v>
      </c>
      <c r="D3" s="15">
        <v>150.5</v>
      </c>
      <c r="E3" s="16">
        <f t="shared" ref="E3:E29" si="0">(D3-37.8-0.567)/2.2607</f>
        <v>49.601008537178799</v>
      </c>
      <c r="F3" s="16">
        <f t="shared" ref="F3:F29" si="1">E3*20/C3</f>
        <v>495.886113843327</v>
      </c>
      <c r="G3" s="1">
        <v>2</v>
      </c>
      <c r="H3">
        <v>4</v>
      </c>
      <c r="I3" s="1">
        <v>9.6999999999999993</v>
      </c>
    </row>
    <row r="4" spans="1:9" x14ac:dyDescent="0.25">
      <c r="A4" s="111"/>
      <c r="B4" s="1">
        <v>3</v>
      </c>
      <c r="C4" s="1">
        <v>2.0001000000000002</v>
      </c>
      <c r="D4" s="15">
        <v>153.9</v>
      </c>
      <c r="E4" s="16">
        <f t="shared" si="0"/>
        <v>51.104967487946197</v>
      </c>
      <c r="F4" s="16">
        <f t="shared" si="1"/>
        <v>511.02412367327798</v>
      </c>
      <c r="G4" s="1">
        <v>5</v>
      </c>
      <c r="H4">
        <v>10</v>
      </c>
      <c r="I4" s="1">
        <v>23.6</v>
      </c>
    </row>
    <row r="5" spans="1:9" x14ac:dyDescent="0.25">
      <c r="A5" s="111" t="s">
        <v>1</v>
      </c>
      <c r="B5" s="1">
        <v>1</v>
      </c>
      <c r="C5" s="1">
        <v>2.0003000000000002</v>
      </c>
      <c r="D5" s="15">
        <v>126.9</v>
      </c>
      <c r="E5" s="16">
        <f t="shared" si="0"/>
        <v>39.161764055381099</v>
      </c>
      <c r="F5" s="16">
        <f t="shared" si="1"/>
        <v>391.55890671780298</v>
      </c>
      <c r="G5" s="1">
        <v>10</v>
      </c>
      <c r="H5">
        <v>20</v>
      </c>
      <c r="I5" s="1">
        <v>45.7</v>
      </c>
    </row>
    <row r="6" spans="1:9" x14ac:dyDescent="0.25">
      <c r="A6" s="111"/>
      <c r="B6" s="1">
        <v>2</v>
      </c>
      <c r="C6" s="1">
        <v>2.0005000000000002</v>
      </c>
      <c r="D6" s="15">
        <v>127.5</v>
      </c>
      <c r="E6" s="16">
        <f t="shared" si="0"/>
        <v>39.427168576104798</v>
      </c>
      <c r="F6" s="16">
        <f t="shared" si="1"/>
        <v>394.17314247542902</v>
      </c>
      <c r="G6" s="1">
        <v>15</v>
      </c>
      <c r="H6">
        <v>30</v>
      </c>
      <c r="I6" s="1">
        <v>69.209999999999994</v>
      </c>
    </row>
    <row r="7" spans="1:9" x14ac:dyDescent="0.25">
      <c r="A7" s="111"/>
      <c r="B7" s="1">
        <v>3</v>
      </c>
      <c r="C7" s="1">
        <v>2.0004</v>
      </c>
      <c r="D7" s="15">
        <v>129.9</v>
      </c>
      <c r="E7" s="16">
        <f t="shared" si="0"/>
        <v>40.488786658999402</v>
      </c>
      <c r="F7" s="16">
        <f t="shared" si="1"/>
        <v>404.80690520895303</v>
      </c>
      <c r="G7" s="1">
        <v>20</v>
      </c>
      <c r="H7">
        <v>40</v>
      </c>
      <c r="I7" s="1">
        <v>90.3</v>
      </c>
    </row>
    <row r="8" spans="1:9" x14ac:dyDescent="0.25">
      <c r="A8" s="116" t="s">
        <v>2</v>
      </c>
      <c r="B8" s="1">
        <v>1</v>
      </c>
      <c r="C8" s="1">
        <v>2.0007000000000001</v>
      </c>
      <c r="D8" s="15">
        <v>135.6</v>
      </c>
      <c r="E8" s="16">
        <f t="shared" si="0"/>
        <v>43.010129605874297</v>
      </c>
      <c r="F8" s="16">
        <f t="shared" si="1"/>
        <v>429.95081327409702</v>
      </c>
    </row>
    <row r="9" spans="1:9" x14ac:dyDescent="0.25">
      <c r="A9" s="116"/>
      <c r="B9" s="1">
        <v>2</v>
      </c>
      <c r="C9" s="1">
        <v>2.0004</v>
      </c>
      <c r="D9" s="15">
        <v>137.69999999999999</v>
      </c>
      <c r="E9" s="16">
        <f t="shared" si="0"/>
        <v>43.939045428407098</v>
      </c>
      <c r="F9" s="16">
        <f t="shared" si="1"/>
        <v>439.30259376531802</v>
      </c>
    </row>
    <row r="10" spans="1:9" x14ac:dyDescent="0.25">
      <c r="A10" s="116"/>
      <c r="B10" s="1">
        <v>3</v>
      </c>
      <c r="C10" s="1">
        <v>2.0007999999999999</v>
      </c>
      <c r="D10" s="15">
        <v>138.30000000000001</v>
      </c>
      <c r="E10" s="16">
        <f t="shared" si="0"/>
        <v>44.204449949130797</v>
      </c>
      <c r="F10" s="16">
        <f t="shared" si="1"/>
        <v>441.867752390352</v>
      </c>
    </row>
    <row r="11" spans="1:9" x14ac:dyDescent="0.25">
      <c r="A11" s="116" t="s">
        <v>3</v>
      </c>
      <c r="B11" s="1">
        <v>1</v>
      </c>
      <c r="C11" s="1">
        <v>2.0004</v>
      </c>
      <c r="D11" s="15">
        <v>140.5</v>
      </c>
      <c r="E11" s="16">
        <f t="shared" si="0"/>
        <v>45.177599858450897</v>
      </c>
      <c r="F11" s="16">
        <f t="shared" si="1"/>
        <v>451.68566145221899</v>
      </c>
    </row>
    <row r="12" spans="1:9" x14ac:dyDescent="0.25">
      <c r="A12" s="116"/>
      <c r="B12" s="1">
        <v>2</v>
      </c>
      <c r="C12" s="1">
        <v>2.0003000000000002</v>
      </c>
      <c r="D12" s="15">
        <v>141.4</v>
      </c>
      <c r="E12" s="16">
        <f t="shared" si="0"/>
        <v>45.575706639536399</v>
      </c>
      <c r="F12" s="16">
        <f t="shared" si="1"/>
        <v>455.68871308840102</v>
      </c>
    </row>
    <row r="13" spans="1:9" x14ac:dyDescent="0.25">
      <c r="A13" s="116"/>
      <c r="B13" s="1">
        <v>3</v>
      </c>
      <c r="C13" s="1">
        <v>2.0007999999999999</v>
      </c>
      <c r="D13" s="15">
        <v>137.5</v>
      </c>
      <c r="E13" s="16">
        <f t="shared" si="0"/>
        <v>43.850577254832601</v>
      </c>
      <c r="F13" s="16">
        <f t="shared" si="1"/>
        <v>438.33044037217701</v>
      </c>
    </row>
    <row r="14" spans="1:9" x14ac:dyDescent="0.25">
      <c r="A14" s="116" t="s">
        <v>4</v>
      </c>
      <c r="B14" s="1">
        <v>1</v>
      </c>
      <c r="C14" s="1">
        <v>2.0007999999999999</v>
      </c>
      <c r="D14" s="15">
        <v>154.1</v>
      </c>
      <c r="E14" s="16">
        <f t="shared" si="0"/>
        <v>51.193435661520802</v>
      </c>
      <c r="F14" s="16">
        <f t="shared" si="1"/>
        <v>511.72966474930797</v>
      </c>
    </row>
    <row r="15" spans="1:9" x14ac:dyDescent="0.25">
      <c r="A15" s="116"/>
      <c r="B15" s="1">
        <v>2</v>
      </c>
      <c r="C15" s="1">
        <v>2.0005999999999999</v>
      </c>
      <c r="D15" s="15">
        <v>152.4</v>
      </c>
      <c r="E15" s="16">
        <f t="shared" si="0"/>
        <v>50.441456186137003</v>
      </c>
      <c r="F15" s="16">
        <f t="shared" si="1"/>
        <v>504.26328287650801</v>
      </c>
    </row>
    <row r="16" spans="1:9" x14ac:dyDescent="0.25">
      <c r="A16" s="116"/>
      <c r="B16" s="1">
        <v>3</v>
      </c>
      <c r="C16" s="1">
        <v>2.0007999999999999</v>
      </c>
      <c r="D16" s="15">
        <v>150.6</v>
      </c>
      <c r="E16" s="16">
        <f t="shared" si="0"/>
        <v>49.645242623965999</v>
      </c>
      <c r="F16" s="16">
        <f t="shared" si="1"/>
        <v>496.25392466979201</v>
      </c>
    </row>
    <row r="17" spans="1:6" x14ac:dyDescent="0.25">
      <c r="A17" s="111" t="s">
        <v>5</v>
      </c>
      <c r="B17" s="1">
        <v>1</v>
      </c>
      <c r="C17" s="1">
        <v>2.0005000000000002</v>
      </c>
      <c r="D17" s="15">
        <v>122.2</v>
      </c>
      <c r="E17" s="16">
        <f t="shared" si="0"/>
        <v>37.082761976378997</v>
      </c>
      <c r="F17" s="16">
        <f t="shared" si="1"/>
        <v>370.734936029783</v>
      </c>
    </row>
    <row r="18" spans="1:6" x14ac:dyDescent="0.25">
      <c r="A18" s="111"/>
      <c r="B18" s="1">
        <v>2</v>
      </c>
      <c r="C18" s="1">
        <v>2.0002</v>
      </c>
      <c r="D18" s="15">
        <v>124.6</v>
      </c>
      <c r="E18" s="16">
        <f t="shared" si="0"/>
        <v>38.144380059273701</v>
      </c>
      <c r="F18" s="16">
        <f t="shared" si="1"/>
        <v>381.40566002673398</v>
      </c>
    </row>
    <row r="19" spans="1:6" x14ac:dyDescent="0.25">
      <c r="A19" s="111"/>
      <c r="B19" s="1">
        <v>3</v>
      </c>
      <c r="C19" s="1">
        <v>2.0007000000000001</v>
      </c>
      <c r="D19" s="15">
        <v>123.1</v>
      </c>
      <c r="E19" s="16">
        <f t="shared" si="0"/>
        <v>37.480868757464499</v>
      </c>
      <c r="F19" s="16">
        <f t="shared" si="1"/>
        <v>374.67755043199401</v>
      </c>
    </row>
    <row r="20" spans="1:6" x14ac:dyDescent="0.25">
      <c r="A20" s="116" t="s">
        <v>6</v>
      </c>
      <c r="B20" s="1">
        <v>1</v>
      </c>
      <c r="C20" s="2">
        <v>2.0009999999999999</v>
      </c>
      <c r="D20" s="15">
        <v>130.6</v>
      </c>
      <c r="E20" s="16">
        <f t="shared" si="0"/>
        <v>40.798425266510399</v>
      </c>
      <c r="F20" s="16">
        <f t="shared" si="1"/>
        <v>407.78036248386201</v>
      </c>
    </row>
    <row r="21" spans="1:6" x14ac:dyDescent="0.25">
      <c r="A21" s="116"/>
      <c r="B21" s="1">
        <v>2</v>
      </c>
      <c r="C21" s="2">
        <v>2.0007000000000001</v>
      </c>
      <c r="D21" s="15">
        <v>139.1</v>
      </c>
      <c r="E21" s="16">
        <f t="shared" si="0"/>
        <v>44.558322643429001</v>
      </c>
      <c r="F21" s="16">
        <f t="shared" si="1"/>
        <v>445.42732686988597</v>
      </c>
    </row>
    <row r="22" spans="1:6" x14ac:dyDescent="0.25">
      <c r="A22" s="116"/>
      <c r="B22" s="1">
        <v>3</v>
      </c>
      <c r="C22" s="1">
        <v>2.0005000000000002</v>
      </c>
      <c r="D22" s="15">
        <v>130.80000000000001</v>
      </c>
      <c r="E22" s="16">
        <f t="shared" si="0"/>
        <v>40.886893440084897</v>
      </c>
      <c r="F22" s="16">
        <f t="shared" si="1"/>
        <v>408.76674271517101</v>
      </c>
    </row>
    <row r="23" spans="1:6" x14ac:dyDescent="0.25">
      <c r="A23" s="111" t="s">
        <v>7</v>
      </c>
      <c r="B23" s="1">
        <v>1</v>
      </c>
      <c r="C23" s="1">
        <v>2.0007999999999999</v>
      </c>
      <c r="D23" s="15">
        <v>129.30000000000001</v>
      </c>
      <c r="E23" s="16">
        <f t="shared" si="0"/>
        <v>40.223382138275802</v>
      </c>
      <c r="F23" s="16">
        <f t="shared" si="1"/>
        <v>402.07299218588298</v>
      </c>
    </row>
    <row r="24" spans="1:6" x14ac:dyDescent="0.25">
      <c r="A24" s="111"/>
      <c r="B24" s="1">
        <v>2</v>
      </c>
      <c r="C24" s="1">
        <v>2.0004</v>
      </c>
      <c r="D24" s="15">
        <v>128.69999999999999</v>
      </c>
      <c r="E24" s="16">
        <f t="shared" si="0"/>
        <v>39.957977617552103</v>
      </c>
      <c r="F24" s="16">
        <f t="shared" si="1"/>
        <v>399.49987620028099</v>
      </c>
    </row>
    <row r="25" spans="1:6" x14ac:dyDescent="0.25">
      <c r="A25" s="111"/>
      <c r="B25" s="1">
        <v>3</v>
      </c>
      <c r="C25" s="1">
        <v>2.0004</v>
      </c>
      <c r="D25" s="15">
        <v>125.6</v>
      </c>
      <c r="E25" s="16">
        <f t="shared" si="0"/>
        <v>38.586720927146501</v>
      </c>
      <c r="F25" s="16">
        <f t="shared" si="1"/>
        <v>385.790051261212</v>
      </c>
    </row>
    <row r="26" spans="1:6" x14ac:dyDescent="0.25">
      <c r="A26" s="112" t="s">
        <v>197</v>
      </c>
      <c r="B26" s="1">
        <v>1</v>
      </c>
      <c r="C26" s="2">
        <v>2.0003000000000002</v>
      </c>
      <c r="D26" s="15">
        <v>89.6</v>
      </c>
      <c r="E26" s="16">
        <f t="shared" si="0"/>
        <v>22.662449683726301</v>
      </c>
      <c r="F26" s="16">
        <f t="shared" si="1"/>
        <v>226.59050826102401</v>
      </c>
    </row>
    <row r="27" spans="1:6" x14ac:dyDescent="0.25">
      <c r="A27" s="113"/>
      <c r="B27" s="1">
        <v>2</v>
      </c>
      <c r="C27" s="1">
        <v>2.0005000000000002</v>
      </c>
      <c r="D27" s="15">
        <v>88.5</v>
      </c>
      <c r="E27" s="16">
        <f t="shared" si="0"/>
        <v>22.175874729066201</v>
      </c>
      <c r="F27" s="16">
        <f t="shared" si="1"/>
        <v>221.70332146029699</v>
      </c>
    </row>
    <row r="28" spans="1:6" x14ac:dyDescent="0.25">
      <c r="A28" s="113"/>
      <c r="B28" s="1">
        <v>3</v>
      </c>
      <c r="C28" s="1">
        <v>2.0004</v>
      </c>
      <c r="D28" s="15">
        <v>86</v>
      </c>
      <c r="E28" s="16">
        <f t="shared" si="0"/>
        <v>21.070022559384299</v>
      </c>
      <c r="F28" s="16">
        <f t="shared" si="1"/>
        <v>210.65809397504799</v>
      </c>
    </row>
    <row r="29" spans="1:6" x14ac:dyDescent="0.25">
      <c r="A29" s="113"/>
      <c r="B29" s="1">
        <v>4</v>
      </c>
      <c r="C29" s="1">
        <v>2.0009000000000001</v>
      </c>
      <c r="D29" s="15">
        <v>85</v>
      </c>
      <c r="E29" s="16">
        <f t="shared" si="0"/>
        <v>20.627681691511501</v>
      </c>
      <c r="F29" s="16">
        <f t="shared" si="1"/>
        <v>206.18403409977</v>
      </c>
    </row>
    <row r="32" spans="1:6" x14ac:dyDescent="0.25">
      <c r="D32">
        <v>37.75</v>
      </c>
    </row>
    <row r="34" spans="1:11" x14ac:dyDescent="0.25">
      <c r="A34" s="54" t="s">
        <v>158</v>
      </c>
    </row>
    <row r="35" spans="1:11" x14ac:dyDescent="0.25">
      <c r="A35" t="s">
        <v>12</v>
      </c>
    </row>
    <row r="36" spans="1:11" x14ac:dyDescent="0.25">
      <c r="B36" s="62" t="s">
        <v>160</v>
      </c>
      <c r="C36" s="62" t="s">
        <v>161</v>
      </c>
      <c r="D36" s="84" t="s">
        <v>162</v>
      </c>
      <c r="E36" s="62" t="s">
        <v>163</v>
      </c>
      <c r="F36" s="109" t="s">
        <v>164</v>
      </c>
      <c r="G36" s="110"/>
      <c r="H36" s="62" t="s">
        <v>165</v>
      </c>
      <c r="I36" s="62" t="s">
        <v>166</v>
      </c>
      <c r="J36" s="16"/>
    </row>
    <row r="37" spans="1:11" x14ac:dyDescent="0.25">
      <c r="C37" s="1"/>
      <c r="D37" s="3"/>
      <c r="F37" s="62" t="s">
        <v>167</v>
      </c>
      <c r="G37" s="62" t="s">
        <v>168</v>
      </c>
      <c r="J37" s="16"/>
      <c r="K37" t="s">
        <v>125</v>
      </c>
    </row>
    <row r="38" spans="1:11" x14ac:dyDescent="0.25">
      <c r="A38">
        <v>1</v>
      </c>
      <c r="B38">
        <v>3</v>
      </c>
      <c r="C38">
        <v>499.18770000000001</v>
      </c>
      <c r="D38">
        <v>10.579230000000001</v>
      </c>
      <c r="E38">
        <v>6.10792</v>
      </c>
      <c r="F38">
        <v>472.9074</v>
      </c>
      <c r="G38" s="1">
        <v>525.46789999999999</v>
      </c>
      <c r="H38" s="1">
        <v>490.65</v>
      </c>
      <c r="I38" s="1">
        <v>511.02</v>
      </c>
      <c r="K38" t="s">
        <v>126</v>
      </c>
    </row>
    <row r="39" spans="1:11" x14ac:dyDescent="0.25">
      <c r="A39">
        <v>2</v>
      </c>
      <c r="B39">
        <v>3</v>
      </c>
      <c r="C39">
        <v>396.84629999999999</v>
      </c>
      <c r="D39">
        <v>7.01694</v>
      </c>
      <c r="E39">
        <v>4.0512300000000003</v>
      </c>
      <c r="F39">
        <v>379.4153</v>
      </c>
      <c r="G39" s="1">
        <v>414.2774</v>
      </c>
      <c r="H39" s="1">
        <v>391.56</v>
      </c>
      <c r="I39" s="1">
        <v>404.81</v>
      </c>
      <c r="K39" t="s">
        <v>127</v>
      </c>
    </row>
    <row r="40" spans="1:11" x14ac:dyDescent="0.25">
      <c r="A40">
        <v>3</v>
      </c>
      <c r="B40">
        <v>3</v>
      </c>
      <c r="C40">
        <v>437.04070000000002</v>
      </c>
      <c r="D40">
        <v>6.2723500000000003</v>
      </c>
      <c r="E40">
        <v>3.62134</v>
      </c>
      <c r="F40">
        <v>421.45929999999998</v>
      </c>
      <c r="G40" s="1">
        <v>452.62200000000001</v>
      </c>
      <c r="H40" s="1">
        <v>429.95</v>
      </c>
      <c r="I40" s="1">
        <v>441.87</v>
      </c>
      <c r="K40" t="s">
        <v>128</v>
      </c>
    </row>
    <row r="41" spans="1:11" x14ac:dyDescent="0.25">
      <c r="A41">
        <v>4</v>
      </c>
      <c r="B41">
        <v>3</v>
      </c>
      <c r="C41">
        <v>448.56830000000002</v>
      </c>
      <c r="D41">
        <v>9.0897500000000004</v>
      </c>
      <c r="E41">
        <v>5.2479699999999996</v>
      </c>
      <c r="F41">
        <v>425.98809999999997</v>
      </c>
      <c r="G41" s="1">
        <v>471.14850000000001</v>
      </c>
      <c r="H41" s="1">
        <v>438.33</v>
      </c>
      <c r="I41" s="1">
        <v>455.69</v>
      </c>
      <c r="K41" t="s">
        <v>129</v>
      </c>
    </row>
    <row r="42" spans="1:11" x14ac:dyDescent="0.25">
      <c r="A42">
        <v>5</v>
      </c>
      <c r="B42">
        <v>3</v>
      </c>
      <c r="C42">
        <v>504.08229999999998</v>
      </c>
      <c r="D42">
        <v>7.7395800000000001</v>
      </c>
      <c r="E42">
        <v>4.4684499999999998</v>
      </c>
      <c r="F42">
        <v>484.85610000000003</v>
      </c>
      <c r="G42" s="1">
        <v>523.30849999999998</v>
      </c>
      <c r="H42" s="1">
        <v>496.25</v>
      </c>
      <c r="I42" s="1">
        <v>511.73</v>
      </c>
      <c r="K42" t="s">
        <v>130</v>
      </c>
    </row>
    <row r="43" spans="1:11" x14ac:dyDescent="0.25">
      <c r="A43">
        <v>6</v>
      </c>
      <c r="B43">
        <v>3</v>
      </c>
      <c r="C43">
        <v>375.60629999999998</v>
      </c>
      <c r="D43">
        <v>5.3957300000000004</v>
      </c>
      <c r="E43">
        <v>3.1152299999999999</v>
      </c>
      <c r="F43">
        <v>362.20260000000002</v>
      </c>
      <c r="G43" s="1">
        <v>389.01010000000002</v>
      </c>
      <c r="H43" s="1">
        <v>370.74</v>
      </c>
      <c r="I43" s="1">
        <v>381.41</v>
      </c>
      <c r="K43" t="s">
        <v>131</v>
      </c>
    </row>
    <row r="44" spans="1:11" x14ac:dyDescent="0.25">
      <c r="A44">
        <v>7</v>
      </c>
      <c r="B44">
        <v>3</v>
      </c>
      <c r="C44">
        <v>420.65800000000002</v>
      </c>
      <c r="D44">
        <v>21.45626</v>
      </c>
      <c r="E44">
        <v>12.387779999999999</v>
      </c>
      <c r="F44">
        <v>367.35770000000002</v>
      </c>
      <c r="G44" s="1">
        <v>473.95830000000001</v>
      </c>
      <c r="H44" s="1">
        <v>407.78</v>
      </c>
      <c r="I44" s="1">
        <v>445.43</v>
      </c>
      <c r="K44" t="s">
        <v>132</v>
      </c>
    </row>
    <row r="45" spans="1:11" x14ac:dyDescent="0.25">
      <c r="A45">
        <v>8</v>
      </c>
      <c r="B45">
        <v>3</v>
      </c>
      <c r="C45">
        <v>395.78769999999997</v>
      </c>
      <c r="D45">
        <v>8.7532899999999998</v>
      </c>
      <c r="E45">
        <v>5.0537099999999997</v>
      </c>
      <c r="F45">
        <v>374.04329999999999</v>
      </c>
      <c r="G45" s="1">
        <v>417.53199999999998</v>
      </c>
      <c r="H45" s="1">
        <v>385.79</v>
      </c>
      <c r="I45" s="1">
        <v>402.07</v>
      </c>
      <c r="K45" t="s">
        <v>133</v>
      </c>
    </row>
    <row r="46" spans="1:11" x14ac:dyDescent="0.25">
      <c r="A46">
        <v>9</v>
      </c>
      <c r="B46">
        <v>3</v>
      </c>
      <c r="C46">
        <v>219.6507</v>
      </c>
      <c r="D46">
        <v>8.1623599999999996</v>
      </c>
      <c r="E46">
        <v>4.7125399999999997</v>
      </c>
      <c r="F46">
        <v>199.3742</v>
      </c>
      <c r="G46" s="1">
        <v>239.9271</v>
      </c>
      <c r="H46" s="1">
        <v>210.66</v>
      </c>
      <c r="I46" s="1">
        <v>226.59</v>
      </c>
    </row>
    <row r="47" spans="1:11" x14ac:dyDescent="0.25">
      <c r="A47" s="85" t="s">
        <v>196</v>
      </c>
      <c r="B47">
        <v>27</v>
      </c>
      <c r="C47">
        <v>410.82530000000003</v>
      </c>
      <c r="D47">
        <v>81.505120000000005</v>
      </c>
      <c r="E47">
        <v>15.68567</v>
      </c>
      <c r="F47">
        <v>378.58300000000003</v>
      </c>
      <c r="G47" s="1">
        <v>443.0677</v>
      </c>
      <c r="H47" s="1">
        <v>210.66</v>
      </c>
      <c r="I47" s="1">
        <v>511.73</v>
      </c>
    </row>
    <row r="51" spans="1:10" x14ac:dyDescent="0.25">
      <c r="B51">
        <v>1</v>
      </c>
      <c r="C51">
        <v>3</v>
      </c>
      <c r="I51" s="1">
        <v>499.18770000000001</v>
      </c>
      <c r="J51" t="s">
        <v>54</v>
      </c>
    </row>
    <row r="52" spans="1:10" x14ac:dyDescent="0.25">
      <c r="B52">
        <v>2</v>
      </c>
      <c r="C52">
        <v>3</v>
      </c>
      <c r="F52">
        <v>396.84629999999999</v>
      </c>
      <c r="J52" t="s">
        <v>58</v>
      </c>
    </row>
    <row r="53" spans="1:10" x14ac:dyDescent="0.25">
      <c r="B53">
        <v>3</v>
      </c>
      <c r="C53">
        <v>3</v>
      </c>
      <c r="G53" s="1">
        <v>437.04070000000002</v>
      </c>
      <c r="H53" s="1">
        <v>437.04070000000002</v>
      </c>
      <c r="J53" t="s">
        <v>53</v>
      </c>
    </row>
    <row r="54" spans="1:10" x14ac:dyDescent="0.25">
      <c r="B54">
        <v>4</v>
      </c>
      <c r="C54">
        <v>3</v>
      </c>
      <c r="H54" s="1">
        <v>448.56830000000002</v>
      </c>
      <c r="J54" t="s">
        <v>56</v>
      </c>
    </row>
    <row r="55" spans="1:10" x14ac:dyDescent="0.25">
      <c r="B55">
        <v>5</v>
      </c>
      <c r="C55">
        <v>3</v>
      </c>
      <c r="I55" s="1">
        <v>504.08229999999998</v>
      </c>
      <c r="J55" t="s">
        <v>54</v>
      </c>
    </row>
    <row r="56" spans="1:10" x14ac:dyDescent="0.25">
      <c r="B56">
        <v>6</v>
      </c>
      <c r="C56">
        <v>3</v>
      </c>
      <c r="E56">
        <v>375.60629999999998</v>
      </c>
      <c r="J56" t="s">
        <v>62</v>
      </c>
    </row>
    <row r="57" spans="1:10" x14ac:dyDescent="0.25">
      <c r="B57">
        <v>7</v>
      </c>
      <c r="C57">
        <v>3</v>
      </c>
      <c r="G57" s="1">
        <v>420.65800000000002</v>
      </c>
      <c r="J57" t="s">
        <v>55</v>
      </c>
    </row>
    <row r="58" spans="1:10" x14ac:dyDescent="0.25">
      <c r="B58">
        <v>8</v>
      </c>
      <c r="C58">
        <v>3</v>
      </c>
      <c r="F58">
        <v>395.78769999999997</v>
      </c>
      <c r="J58" t="s">
        <v>58</v>
      </c>
    </row>
    <row r="59" spans="1:10" x14ac:dyDescent="0.25">
      <c r="A59" s="54" t="s">
        <v>157</v>
      </c>
      <c r="B59">
        <v>9</v>
      </c>
      <c r="C59">
        <v>3</v>
      </c>
      <c r="D59">
        <v>219.6507</v>
      </c>
      <c r="J59" t="s">
        <v>63</v>
      </c>
    </row>
    <row r="60" spans="1:10" x14ac:dyDescent="0.25">
      <c r="B60" t="s">
        <v>59</v>
      </c>
      <c r="C60" s="62" t="s">
        <v>160</v>
      </c>
      <c r="D60" s="60" t="s">
        <v>170</v>
      </c>
      <c r="E60" s="19"/>
    </row>
    <row r="61" spans="1:10" x14ac:dyDescent="0.25">
      <c r="B61" s="60" t="s">
        <v>174</v>
      </c>
      <c r="D61">
        <v>1</v>
      </c>
      <c r="E61">
        <v>1</v>
      </c>
      <c r="F61">
        <v>0.90200000000000002</v>
      </c>
      <c r="G61" s="1">
        <v>7.0000000000000007E-2</v>
      </c>
      <c r="H61" s="1">
        <v>0.192</v>
      </c>
      <c r="I61" s="1">
        <v>0.57199999999999995</v>
      </c>
    </row>
    <row r="62" spans="1:10" x14ac:dyDescent="0.25">
      <c r="A62" t="s">
        <v>61</v>
      </c>
    </row>
    <row r="63" spans="1:10" x14ac:dyDescent="0.25">
      <c r="D63">
        <v>1</v>
      </c>
      <c r="E63">
        <v>2</v>
      </c>
      <c r="F63">
        <v>3</v>
      </c>
      <c r="G63" s="1">
        <v>4</v>
      </c>
      <c r="H63" s="1">
        <v>5</v>
      </c>
      <c r="I63" s="1">
        <v>6</v>
      </c>
    </row>
    <row r="64" spans="1:10" x14ac:dyDescent="0.25">
      <c r="A64" s="54" t="s">
        <v>188</v>
      </c>
      <c r="B64" s="1"/>
      <c r="C64" s="1"/>
      <c r="D64" s="1"/>
      <c r="E64" s="1"/>
      <c r="F64" s="1"/>
    </row>
    <row r="65" spans="1:6" x14ac:dyDescent="0.25">
      <c r="A65" s="54" t="s">
        <v>189</v>
      </c>
      <c r="B65" s="1"/>
      <c r="C65" s="1"/>
      <c r="D65" s="1"/>
      <c r="E65" s="1"/>
      <c r="F65" s="1"/>
    </row>
  </sheetData>
  <sortState ref="A51:J65">
    <sortCondition ref="B54"/>
  </sortState>
  <mergeCells count="10">
    <mergeCell ref="A2:A4"/>
    <mergeCell ref="A5:A7"/>
    <mergeCell ref="A8:A10"/>
    <mergeCell ref="A11:A13"/>
    <mergeCell ref="A14:A16"/>
    <mergeCell ref="A17:A19"/>
    <mergeCell ref="A20:A22"/>
    <mergeCell ref="A23:A25"/>
    <mergeCell ref="A26:A29"/>
    <mergeCell ref="F36:G36"/>
  </mergeCells>
  <phoneticPr fontId="9" type="noConversion"/>
  <pageMargins left="0.75" right="0.75" top="1" bottom="1" header="0.5" footer="0.5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R32"/>
  <sheetViews>
    <sheetView topLeftCell="A19" workbookViewId="0">
      <selection activeCell="I19" sqref="I19"/>
    </sheetView>
  </sheetViews>
  <sheetFormatPr defaultColWidth="8.6640625" defaultRowHeight="14.4" x14ac:dyDescent="0.25"/>
  <cols>
    <col min="2" max="2" width="8.6640625" style="1"/>
    <col min="4" max="4" width="16.33203125" style="18" customWidth="1"/>
    <col min="5" max="5" width="9.77734375" style="18" customWidth="1"/>
    <col min="6" max="6" width="12.77734375"/>
    <col min="18" max="18" width="17.88671875" customWidth="1"/>
  </cols>
  <sheetData>
    <row r="1" spans="1:18" x14ac:dyDescent="0.25">
      <c r="C1" s="54" t="s">
        <v>206</v>
      </c>
      <c r="D1" s="54" t="s">
        <v>207</v>
      </c>
      <c r="E1" s="54" t="s">
        <v>208</v>
      </c>
      <c r="F1" s="54" t="s">
        <v>209</v>
      </c>
      <c r="H1" s="54" t="s">
        <v>158</v>
      </c>
    </row>
    <row r="2" spans="1:18" x14ac:dyDescent="0.25">
      <c r="A2" s="111" t="s">
        <v>0</v>
      </c>
      <c r="B2" s="1">
        <v>1</v>
      </c>
      <c r="C2">
        <v>0.12529999999999999</v>
      </c>
      <c r="D2" s="18">
        <v>2.68</v>
      </c>
      <c r="E2" s="18">
        <f>(0.5*(5.07-D2)*0.001*3*1.33/C2)*1000</f>
        <v>38.053072625698299</v>
      </c>
      <c r="F2" s="16">
        <f>E2*1.724</f>
        <v>65.603497206703906</v>
      </c>
      <c r="H2" t="s">
        <v>12</v>
      </c>
    </row>
    <row r="3" spans="1:18" x14ac:dyDescent="0.25">
      <c r="A3" s="111"/>
      <c r="B3" s="1">
        <v>2</v>
      </c>
      <c r="C3">
        <v>0.12509999999999999</v>
      </c>
      <c r="D3" s="18">
        <v>2.72</v>
      </c>
      <c r="E3" s="18">
        <f t="shared" ref="E3:E25" si="0">(0.5*(5.07-D3)*0.001*3*1.33/C3)*1000</f>
        <v>37.476019184652301</v>
      </c>
      <c r="F3" s="16">
        <f t="shared" ref="F3:F25" si="1">E3*1.724</f>
        <v>64.608657074340499</v>
      </c>
      <c r="I3" s="63" t="s">
        <v>160</v>
      </c>
      <c r="J3" s="63" t="s">
        <v>161</v>
      </c>
      <c r="K3" s="84" t="s">
        <v>162</v>
      </c>
      <c r="L3" s="63" t="s">
        <v>163</v>
      </c>
      <c r="M3" s="109" t="s">
        <v>164</v>
      </c>
      <c r="N3" s="110"/>
      <c r="O3" s="63" t="s">
        <v>165</v>
      </c>
      <c r="P3" s="63" t="s">
        <v>166</v>
      </c>
    </row>
    <row r="4" spans="1:18" x14ac:dyDescent="0.25">
      <c r="A4" s="111"/>
      <c r="B4" s="1">
        <v>3</v>
      </c>
      <c r="C4">
        <v>0.1255</v>
      </c>
      <c r="D4" s="18">
        <v>2.64</v>
      </c>
      <c r="E4" s="18">
        <f t="shared" si="0"/>
        <v>38.628286852589603</v>
      </c>
      <c r="F4" s="16">
        <f t="shared" si="1"/>
        <v>66.5951665338645</v>
      </c>
      <c r="J4" s="35"/>
      <c r="K4" s="3"/>
      <c r="M4" s="63" t="s">
        <v>167</v>
      </c>
      <c r="N4" s="63" t="s">
        <v>168</v>
      </c>
      <c r="O4" s="35"/>
      <c r="P4" s="35"/>
    </row>
    <row r="5" spans="1:18" x14ac:dyDescent="0.25">
      <c r="A5" s="111" t="s">
        <v>1</v>
      </c>
      <c r="B5" s="1">
        <v>1</v>
      </c>
      <c r="C5">
        <v>0.12520000000000001</v>
      </c>
      <c r="D5" s="18">
        <v>2.94</v>
      </c>
      <c r="E5" s="18">
        <f t="shared" si="0"/>
        <v>33.940495207667702</v>
      </c>
      <c r="F5" s="16">
        <f t="shared" si="1"/>
        <v>58.513413738019203</v>
      </c>
      <c r="H5">
        <v>1</v>
      </c>
      <c r="I5">
        <v>3</v>
      </c>
      <c r="J5">
        <v>65.6023</v>
      </c>
      <c r="K5">
        <v>0.99299999999999999</v>
      </c>
      <c r="L5">
        <v>0.57330999999999999</v>
      </c>
      <c r="M5">
        <v>63.135599999999997</v>
      </c>
      <c r="N5">
        <v>68.069100000000006</v>
      </c>
      <c r="O5">
        <v>64.61</v>
      </c>
      <c r="P5">
        <v>66.599999999999994</v>
      </c>
    </row>
    <row r="6" spans="1:18" x14ac:dyDescent="0.25">
      <c r="A6" s="111"/>
      <c r="B6" s="1">
        <v>2</v>
      </c>
      <c r="C6" s="24">
        <v>0.125</v>
      </c>
      <c r="D6" s="18">
        <v>2.75</v>
      </c>
      <c r="E6" s="18">
        <f t="shared" si="0"/>
        <v>37.027200000000001</v>
      </c>
      <c r="F6" s="16">
        <f t="shared" si="1"/>
        <v>63.834892799999999</v>
      </c>
      <c r="H6">
        <v>2</v>
      </c>
      <c r="I6">
        <v>3</v>
      </c>
      <c r="J6">
        <v>60.5777</v>
      </c>
      <c r="K6">
        <v>2.8544299999999998</v>
      </c>
      <c r="L6">
        <v>1.6479999999999999</v>
      </c>
      <c r="M6">
        <v>53.486899999999999</v>
      </c>
      <c r="N6">
        <v>67.668499999999995</v>
      </c>
      <c r="O6">
        <v>58.51</v>
      </c>
      <c r="P6">
        <v>63.84</v>
      </c>
    </row>
    <row r="7" spans="1:18" x14ac:dyDescent="0.25">
      <c r="A7" s="111"/>
      <c r="B7" s="1">
        <v>3</v>
      </c>
      <c r="C7">
        <v>0.12509999999999999</v>
      </c>
      <c r="D7" s="18">
        <v>2.91</v>
      </c>
      <c r="E7" s="18">
        <f t="shared" si="0"/>
        <v>34.4460431654676</v>
      </c>
      <c r="F7" s="16">
        <f t="shared" si="1"/>
        <v>59.384978417266197</v>
      </c>
      <c r="H7">
        <v>3</v>
      </c>
      <c r="I7">
        <v>3</v>
      </c>
      <c r="J7">
        <v>58.356000000000002</v>
      </c>
      <c r="K7">
        <v>1.3109599999999999</v>
      </c>
      <c r="L7">
        <v>0.75688</v>
      </c>
      <c r="M7">
        <v>55.099400000000003</v>
      </c>
      <c r="N7">
        <v>61.6126</v>
      </c>
      <c r="O7">
        <v>56.87</v>
      </c>
      <c r="P7">
        <v>59.33</v>
      </c>
    </row>
    <row r="8" spans="1:18" x14ac:dyDescent="0.25">
      <c r="A8" s="111" t="s">
        <v>2</v>
      </c>
      <c r="B8" s="1">
        <v>1</v>
      </c>
      <c r="C8">
        <v>0.12559999999999999</v>
      </c>
      <c r="D8" s="18">
        <v>2.92</v>
      </c>
      <c r="E8" s="18">
        <f t="shared" si="0"/>
        <v>34.1500796178344</v>
      </c>
      <c r="F8" s="16">
        <f t="shared" si="1"/>
        <v>58.8747372611465</v>
      </c>
      <c r="H8">
        <v>4</v>
      </c>
      <c r="I8">
        <v>3</v>
      </c>
      <c r="J8">
        <v>64.769300000000001</v>
      </c>
      <c r="K8">
        <v>2.7953100000000002</v>
      </c>
      <c r="L8">
        <v>1.6138699999999999</v>
      </c>
      <c r="M8">
        <v>57.825400000000002</v>
      </c>
      <c r="N8">
        <v>71.713300000000004</v>
      </c>
      <c r="O8">
        <v>61.94</v>
      </c>
      <c r="P8">
        <v>67.53</v>
      </c>
    </row>
    <row r="9" spans="1:18" x14ac:dyDescent="0.25">
      <c r="A9" s="111"/>
      <c r="B9" s="1">
        <v>2</v>
      </c>
      <c r="C9">
        <v>0.12520000000000001</v>
      </c>
      <c r="D9" s="18">
        <v>3</v>
      </c>
      <c r="E9" s="18">
        <f t="shared" si="0"/>
        <v>32.9844249201278</v>
      </c>
      <c r="F9" s="16">
        <f t="shared" si="1"/>
        <v>56.865148562300298</v>
      </c>
      <c r="H9">
        <v>5</v>
      </c>
      <c r="I9">
        <v>3</v>
      </c>
      <c r="J9">
        <v>70.802700000000002</v>
      </c>
      <c r="K9">
        <v>4.6017299999999999</v>
      </c>
      <c r="L9">
        <v>2.6568100000000001</v>
      </c>
      <c r="M9">
        <v>59.371299999999998</v>
      </c>
      <c r="N9">
        <v>82.233999999999995</v>
      </c>
      <c r="O9">
        <v>67.75</v>
      </c>
      <c r="P9">
        <v>76.099999999999994</v>
      </c>
    </row>
    <row r="10" spans="1:18" x14ac:dyDescent="0.25">
      <c r="A10" s="111"/>
      <c r="B10" s="1">
        <v>3</v>
      </c>
      <c r="C10">
        <v>0.1258</v>
      </c>
      <c r="D10" s="18">
        <v>2.9</v>
      </c>
      <c r="E10" s="18">
        <f t="shared" si="0"/>
        <v>34.412957074721803</v>
      </c>
      <c r="F10" s="16">
        <f t="shared" si="1"/>
        <v>59.327937996820403</v>
      </c>
      <c r="H10">
        <v>6</v>
      </c>
      <c r="I10">
        <v>3</v>
      </c>
      <c r="J10">
        <v>62.759300000000003</v>
      </c>
      <c r="K10">
        <v>0.91235999999999995</v>
      </c>
      <c r="L10">
        <v>0.52675000000000005</v>
      </c>
      <c r="M10">
        <v>60.492899999999999</v>
      </c>
      <c r="N10">
        <v>65.025800000000004</v>
      </c>
      <c r="O10">
        <v>62.04</v>
      </c>
      <c r="P10">
        <v>63.78</v>
      </c>
    </row>
    <row r="11" spans="1:18" x14ac:dyDescent="0.25">
      <c r="A11" s="111" t="s">
        <v>3</v>
      </c>
      <c r="B11" s="1">
        <v>1</v>
      </c>
      <c r="C11">
        <v>0.12529999999999999</v>
      </c>
      <c r="D11" s="18">
        <v>2.61</v>
      </c>
      <c r="E11" s="18">
        <f t="shared" si="0"/>
        <v>39.167597765363098</v>
      </c>
      <c r="F11" s="16">
        <f t="shared" si="1"/>
        <v>67.524938547486101</v>
      </c>
      <c r="H11">
        <v>7</v>
      </c>
      <c r="I11">
        <v>3</v>
      </c>
      <c r="J11">
        <v>74.135999999999996</v>
      </c>
      <c r="K11">
        <v>3.2304200000000001</v>
      </c>
      <c r="L11">
        <v>1.8650899999999999</v>
      </c>
      <c r="M11">
        <v>66.111199999999997</v>
      </c>
      <c r="N11">
        <v>82.160799999999995</v>
      </c>
      <c r="O11">
        <v>70.430000000000007</v>
      </c>
      <c r="P11">
        <v>76.37</v>
      </c>
    </row>
    <row r="12" spans="1:18" x14ac:dyDescent="0.25">
      <c r="A12" s="111"/>
      <c r="B12" s="1">
        <v>2</v>
      </c>
      <c r="C12">
        <v>0.1255</v>
      </c>
      <c r="D12" s="18">
        <v>2.81</v>
      </c>
      <c r="E12" s="18">
        <f t="shared" si="0"/>
        <v>35.925896414342603</v>
      </c>
      <c r="F12" s="16">
        <f t="shared" si="1"/>
        <v>61.936245418326699</v>
      </c>
      <c r="H12">
        <v>8</v>
      </c>
      <c r="I12">
        <v>3</v>
      </c>
      <c r="J12">
        <v>53.750999999999998</v>
      </c>
      <c r="K12">
        <v>1.02519</v>
      </c>
      <c r="L12">
        <v>0.59189000000000003</v>
      </c>
      <c r="M12">
        <v>51.204300000000003</v>
      </c>
      <c r="N12">
        <v>56.297699999999999</v>
      </c>
      <c r="O12">
        <v>52.83</v>
      </c>
      <c r="P12">
        <v>54.86</v>
      </c>
    </row>
    <row r="13" spans="1:18" x14ac:dyDescent="0.25">
      <c r="A13" s="111"/>
      <c r="B13" s="1">
        <v>3</v>
      </c>
      <c r="C13">
        <v>0.12570000000000001</v>
      </c>
      <c r="D13" s="18">
        <v>2.7</v>
      </c>
      <c r="E13" s="18">
        <f t="shared" si="0"/>
        <v>37.614558472553703</v>
      </c>
      <c r="F13" s="16">
        <f t="shared" si="1"/>
        <v>64.847498806682594</v>
      </c>
      <c r="H13" s="85" t="s">
        <v>210</v>
      </c>
      <c r="I13">
        <v>24</v>
      </c>
      <c r="J13">
        <v>63.844299999999997</v>
      </c>
      <c r="K13">
        <v>6.6290100000000001</v>
      </c>
      <c r="L13">
        <v>1.35314</v>
      </c>
      <c r="M13">
        <v>61.045099999999998</v>
      </c>
      <c r="N13">
        <v>66.643500000000003</v>
      </c>
      <c r="O13">
        <v>52.83</v>
      </c>
      <c r="P13">
        <v>76.37</v>
      </c>
    </row>
    <row r="14" spans="1:18" x14ac:dyDescent="0.25">
      <c r="A14" s="111" t="s">
        <v>4</v>
      </c>
      <c r="B14" s="1">
        <v>1</v>
      </c>
      <c r="C14">
        <v>0.12540000000000001</v>
      </c>
      <c r="D14" s="18">
        <v>2.57</v>
      </c>
      <c r="E14" s="18">
        <f t="shared" si="0"/>
        <v>39.772727272727302</v>
      </c>
      <c r="F14" s="16">
        <f t="shared" si="1"/>
        <v>68.568181818181799</v>
      </c>
    </row>
    <row r="15" spans="1:18" x14ac:dyDescent="0.25">
      <c r="A15" s="111"/>
      <c r="B15" s="1">
        <v>2</v>
      </c>
      <c r="C15">
        <v>0.12540000000000001</v>
      </c>
      <c r="D15" s="18">
        <v>2.6</v>
      </c>
      <c r="E15" s="18">
        <f t="shared" si="0"/>
        <v>39.295454545454497</v>
      </c>
      <c r="F15" s="16">
        <f t="shared" si="1"/>
        <v>67.745363636363606</v>
      </c>
    </row>
    <row r="16" spans="1:18" x14ac:dyDescent="0.25">
      <c r="A16" s="111"/>
      <c r="B16" s="1">
        <v>3</v>
      </c>
      <c r="C16">
        <v>0.12520000000000001</v>
      </c>
      <c r="D16" s="18">
        <v>2.2999999999999998</v>
      </c>
      <c r="E16" s="18">
        <f t="shared" si="0"/>
        <v>44.138578274760398</v>
      </c>
      <c r="F16" s="16">
        <f t="shared" si="1"/>
        <v>76.094908945686896</v>
      </c>
      <c r="Q16" s="22" t="s">
        <v>75</v>
      </c>
      <c r="R16" t="s">
        <v>95</v>
      </c>
    </row>
    <row r="17" spans="1:18" x14ac:dyDescent="0.25">
      <c r="A17" s="111" t="s">
        <v>5</v>
      </c>
      <c r="B17" s="1">
        <v>1</v>
      </c>
      <c r="C17">
        <v>0.12509999999999999</v>
      </c>
      <c r="D17" s="18">
        <v>2.75</v>
      </c>
      <c r="E17" s="18">
        <f t="shared" si="0"/>
        <v>36.9976019184652</v>
      </c>
      <c r="F17" s="16">
        <f t="shared" si="1"/>
        <v>63.783865707434103</v>
      </c>
      <c r="Q17" s="22" t="s">
        <v>77</v>
      </c>
      <c r="R17" t="s">
        <v>96</v>
      </c>
    </row>
    <row r="18" spans="1:18" x14ac:dyDescent="0.25">
      <c r="A18" s="111"/>
      <c r="B18" s="1">
        <v>2</v>
      </c>
      <c r="C18" s="24">
        <v>0.125</v>
      </c>
      <c r="D18" s="18">
        <v>2.8</v>
      </c>
      <c r="E18" s="18">
        <f t="shared" si="0"/>
        <v>36.229199999999999</v>
      </c>
      <c r="F18" s="16">
        <f t="shared" si="1"/>
        <v>62.4591408</v>
      </c>
      <c r="Q18" s="22" t="s">
        <v>79</v>
      </c>
      <c r="R18" t="s">
        <v>97</v>
      </c>
    </row>
    <row r="19" spans="1:18" x14ac:dyDescent="0.25">
      <c r="A19" s="111"/>
      <c r="B19" s="1">
        <v>3</v>
      </c>
      <c r="C19">
        <v>0.12529999999999999</v>
      </c>
      <c r="D19" s="18">
        <v>2.81</v>
      </c>
      <c r="E19" s="18">
        <f t="shared" si="0"/>
        <v>35.983240223463703</v>
      </c>
      <c r="F19" s="16">
        <f t="shared" si="1"/>
        <v>62.035106145251397</v>
      </c>
      <c r="I19">
        <v>1</v>
      </c>
      <c r="J19">
        <v>3</v>
      </c>
      <c r="N19">
        <v>65.6023</v>
      </c>
      <c r="P19" t="s">
        <v>56</v>
      </c>
      <c r="Q19" s="22" t="s">
        <v>81</v>
      </c>
      <c r="R19" t="s">
        <v>98</v>
      </c>
    </row>
    <row r="20" spans="1:18" x14ac:dyDescent="0.25">
      <c r="A20" s="111" t="s">
        <v>6</v>
      </c>
      <c r="B20" s="1">
        <v>1</v>
      </c>
      <c r="C20">
        <v>0.1255</v>
      </c>
      <c r="D20" s="18">
        <v>2.5</v>
      </c>
      <c r="E20" s="18">
        <f t="shared" si="0"/>
        <v>40.853784860557802</v>
      </c>
      <c r="F20" s="16">
        <f t="shared" si="1"/>
        <v>70.4319250996016</v>
      </c>
      <c r="I20">
        <v>2</v>
      </c>
      <c r="J20">
        <v>3</v>
      </c>
      <c r="L20">
        <v>60.5777</v>
      </c>
      <c r="M20">
        <v>60.5777</v>
      </c>
      <c r="P20" t="s">
        <v>65</v>
      </c>
      <c r="Q20" s="22" t="s">
        <v>83</v>
      </c>
      <c r="R20" t="s">
        <v>99</v>
      </c>
    </row>
    <row r="21" spans="1:18" x14ac:dyDescent="0.25">
      <c r="A21" s="111"/>
      <c r="B21" s="1">
        <v>2</v>
      </c>
      <c r="C21">
        <v>0.12509999999999999</v>
      </c>
      <c r="D21" s="18">
        <v>2.3199999999999998</v>
      </c>
      <c r="E21" s="18">
        <f t="shared" si="0"/>
        <v>43.854916067146299</v>
      </c>
      <c r="F21" s="16">
        <f t="shared" si="1"/>
        <v>75.6058752997602</v>
      </c>
      <c r="I21">
        <v>3</v>
      </c>
      <c r="J21">
        <v>3</v>
      </c>
      <c r="L21">
        <v>58.356000000000002</v>
      </c>
      <c r="P21" t="s">
        <v>58</v>
      </c>
      <c r="Q21" s="22" t="s">
        <v>85</v>
      </c>
      <c r="R21" t="s">
        <v>100</v>
      </c>
    </row>
    <row r="22" spans="1:18" x14ac:dyDescent="0.25">
      <c r="A22" s="111"/>
      <c r="B22" s="1">
        <v>3</v>
      </c>
      <c r="C22">
        <v>0.12520000000000001</v>
      </c>
      <c r="D22" s="18">
        <v>2.29</v>
      </c>
      <c r="E22" s="18">
        <f t="shared" si="0"/>
        <v>44.297923322683701</v>
      </c>
      <c r="F22" s="16">
        <f t="shared" si="1"/>
        <v>76.369619808306695</v>
      </c>
      <c r="I22">
        <v>4</v>
      </c>
      <c r="J22">
        <v>3</v>
      </c>
      <c r="M22">
        <v>64.769300000000001</v>
      </c>
      <c r="N22">
        <v>64.769300000000001</v>
      </c>
      <c r="P22" t="s">
        <v>53</v>
      </c>
      <c r="Q22" s="22" t="s">
        <v>87</v>
      </c>
      <c r="R22" t="s">
        <v>101</v>
      </c>
    </row>
    <row r="23" spans="1:18" x14ac:dyDescent="0.25">
      <c r="A23" s="111" t="s">
        <v>102</v>
      </c>
      <c r="B23" s="1">
        <v>1</v>
      </c>
      <c r="C23">
        <v>0.12520000000000001</v>
      </c>
      <c r="D23" s="18">
        <v>3.12</v>
      </c>
      <c r="E23" s="18">
        <f t="shared" si="0"/>
        <v>31.072284345047901</v>
      </c>
      <c r="F23" s="16">
        <f t="shared" si="1"/>
        <v>53.568618210862603</v>
      </c>
      <c r="I23">
        <v>5</v>
      </c>
      <c r="J23">
        <v>3</v>
      </c>
      <c r="O23">
        <v>70.802700000000002</v>
      </c>
      <c r="P23" t="s">
        <v>54</v>
      </c>
      <c r="Q23" s="23" t="s">
        <v>89</v>
      </c>
      <c r="R23" t="s">
        <v>103</v>
      </c>
    </row>
    <row r="24" spans="1:18" x14ac:dyDescent="0.25">
      <c r="A24" s="111"/>
      <c r="B24" s="1">
        <v>2</v>
      </c>
      <c r="C24">
        <v>0.12540000000000001</v>
      </c>
      <c r="D24" s="18">
        <v>3.07</v>
      </c>
      <c r="E24" s="18">
        <f t="shared" si="0"/>
        <v>31.818181818181799</v>
      </c>
      <c r="F24" s="16">
        <f t="shared" si="1"/>
        <v>54.854545454545502</v>
      </c>
      <c r="I24">
        <v>6</v>
      </c>
      <c r="J24">
        <v>3</v>
      </c>
      <c r="L24">
        <v>62.759300000000003</v>
      </c>
      <c r="M24">
        <v>62.759300000000003</v>
      </c>
      <c r="N24">
        <v>62.759300000000003</v>
      </c>
      <c r="P24" t="s">
        <v>67</v>
      </c>
    </row>
    <row r="25" spans="1:18" x14ac:dyDescent="0.25">
      <c r="A25" s="111"/>
      <c r="B25" s="1">
        <v>3</v>
      </c>
      <c r="C25" s="24">
        <v>0.125</v>
      </c>
      <c r="D25" s="18">
        <v>3.15</v>
      </c>
      <c r="E25" s="18">
        <f t="shared" si="0"/>
        <v>30.6432</v>
      </c>
      <c r="F25" s="16">
        <f t="shared" si="1"/>
        <v>52.828876800000003</v>
      </c>
      <c r="I25">
        <v>7</v>
      </c>
      <c r="J25">
        <v>3</v>
      </c>
      <c r="O25">
        <v>74.135999999999996</v>
      </c>
      <c r="P25" t="s">
        <v>54</v>
      </c>
    </row>
    <row r="26" spans="1:18" x14ac:dyDescent="0.25">
      <c r="A26" t="s">
        <v>104</v>
      </c>
      <c r="D26" s="18">
        <v>5.07</v>
      </c>
      <c r="H26" s="54" t="s">
        <v>157</v>
      </c>
      <c r="I26">
        <v>8</v>
      </c>
      <c r="J26">
        <v>3</v>
      </c>
      <c r="K26">
        <v>53.750999999999998</v>
      </c>
      <c r="P26" t="s">
        <v>62</v>
      </c>
    </row>
    <row r="27" spans="1:18" x14ac:dyDescent="0.25">
      <c r="I27" t="s">
        <v>59</v>
      </c>
      <c r="J27" s="63" t="s">
        <v>160</v>
      </c>
      <c r="K27" s="60" t="s">
        <v>170</v>
      </c>
      <c r="L27" s="63" t="s">
        <v>160</v>
      </c>
      <c r="M27" s="60" t="s">
        <v>170</v>
      </c>
    </row>
    <row r="28" spans="1:18" x14ac:dyDescent="0.25">
      <c r="I28" s="60" t="s">
        <v>174</v>
      </c>
      <c r="K28">
        <v>1</v>
      </c>
      <c r="L28">
        <v>6.0999999999999999E-2</v>
      </c>
      <c r="M28">
        <v>7.3999999999999996E-2</v>
      </c>
      <c r="N28">
        <v>0.214</v>
      </c>
      <c r="O28">
        <v>0.129</v>
      </c>
    </row>
    <row r="29" spans="1:18" x14ac:dyDescent="0.25">
      <c r="H29" t="s">
        <v>61</v>
      </c>
    </row>
    <row r="30" spans="1:18" x14ac:dyDescent="0.25">
      <c r="K30">
        <v>1</v>
      </c>
      <c r="L30">
        <v>2</v>
      </c>
      <c r="M30">
        <v>3</v>
      </c>
      <c r="N30">
        <v>4</v>
      </c>
      <c r="O30">
        <v>5</v>
      </c>
    </row>
    <row r="31" spans="1:18" x14ac:dyDescent="0.25">
      <c r="H31" s="54" t="s">
        <v>188</v>
      </c>
      <c r="I31" s="35"/>
      <c r="J31" s="35"/>
      <c r="K31" s="35"/>
      <c r="L31" s="35"/>
      <c r="M31" s="35"/>
    </row>
    <row r="32" spans="1:18" x14ac:dyDescent="0.25">
      <c r="H32" s="54" t="s">
        <v>189</v>
      </c>
      <c r="I32" s="35"/>
      <c r="J32" s="35"/>
      <c r="K32" s="35"/>
      <c r="L32" s="35"/>
      <c r="M32" s="35"/>
    </row>
  </sheetData>
  <sortState ref="H19:P32">
    <sortCondition ref="I22"/>
  </sortState>
  <mergeCells count="9">
    <mergeCell ref="M3:N3"/>
    <mergeCell ref="A17:A19"/>
    <mergeCell ref="A20:A22"/>
    <mergeCell ref="A23:A25"/>
    <mergeCell ref="A2:A4"/>
    <mergeCell ref="A5:A7"/>
    <mergeCell ref="A8:A10"/>
    <mergeCell ref="A11:A13"/>
    <mergeCell ref="A14:A16"/>
  </mergeCells>
  <phoneticPr fontId="9" type="noConversion"/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X66"/>
  <sheetViews>
    <sheetView topLeftCell="N1" workbookViewId="0">
      <selection activeCell="R16" sqref="R16"/>
    </sheetView>
  </sheetViews>
  <sheetFormatPr defaultColWidth="8.6640625" defaultRowHeight="14.4" x14ac:dyDescent="0.25"/>
  <cols>
    <col min="2" max="2" width="8.6640625" style="1"/>
    <col min="3" max="3" width="11.109375" style="1" customWidth="1"/>
    <col min="4" max="4" width="13" style="1" customWidth="1"/>
    <col min="17" max="17" width="12.6640625" style="1"/>
    <col min="18" max="21" width="17" style="1" customWidth="1"/>
    <col min="22" max="22" width="15.33203125" style="1" customWidth="1"/>
    <col min="23" max="23" width="17.6640625" style="1" customWidth="1"/>
  </cols>
  <sheetData>
    <row r="1" spans="1:23" x14ac:dyDescent="0.25">
      <c r="C1" s="1" t="s">
        <v>70</v>
      </c>
      <c r="D1" s="1" t="s">
        <v>116</v>
      </c>
      <c r="N1" s="53" t="s">
        <v>211</v>
      </c>
      <c r="O1" s="53" t="s">
        <v>212</v>
      </c>
    </row>
    <row r="2" spans="1:23" x14ac:dyDescent="0.25">
      <c r="A2" s="111" t="s">
        <v>0</v>
      </c>
      <c r="B2" s="1">
        <v>1</v>
      </c>
      <c r="C2" s="1">
        <v>2.0011999999999999</v>
      </c>
      <c r="D2" s="1">
        <v>7.73</v>
      </c>
      <c r="P2">
        <v>5</v>
      </c>
    </row>
    <row r="3" spans="1:23" x14ac:dyDescent="0.25">
      <c r="A3" s="111"/>
      <c r="B3" s="1">
        <v>2</v>
      </c>
      <c r="D3" s="1">
        <v>7.75</v>
      </c>
      <c r="G3" t="s">
        <v>10</v>
      </c>
      <c r="N3">
        <v>7.73</v>
      </c>
      <c r="O3">
        <v>7.78</v>
      </c>
      <c r="P3">
        <v>4</v>
      </c>
      <c r="Q3"/>
      <c r="R3"/>
      <c r="S3"/>
      <c r="T3"/>
      <c r="U3"/>
      <c r="V3"/>
      <c r="W3"/>
    </row>
    <row r="4" spans="1:23" x14ac:dyDescent="0.25">
      <c r="A4" s="111"/>
      <c r="B4" s="1">
        <v>3</v>
      </c>
      <c r="C4" s="1">
        <v>2.0015999999999998</v>
      </c>
      <c r="D4" s="1">
        <v>7.78</v>
      </c>
      <c r="G4" t="s">
        <v>12</v>
      </c>
      <c r="N4">
        <v>7.69</v>
      </c>
      <c r="O4">
        <v>7.71</v>
      </c>
      <c r="P4">
        <v>3</v>
      </c>
      <c r="Q4"/>
      <c r="R4"/>
      <c r="S4"/>
      <c r="T4"/>
      <c r="U4"/>
      <c r="V4"/>
      <c r="W4"/>
    </row>
    <row r="5" spans="1:23" x14ac:dyDescent="0.25">
      <c r="A5" s="111" t="s">
        <v>1</v>
      </c>
      <c r="B5" s="1">
        <v>1</v>
      </c>
      <c r="C5" s="1">
        <v>2.008</v>
      </c>
      <c r="D5" s="1">
        <v>7.71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N5">
        <v>7.64</v>
      </c>
      <c r="O5">
        <v>7.72</v>
      </c>
      <c r="P5">
        <v>2</v>
      </c>
      <c r="Q5"/>
      <c r="R5"/>
      <c r="S5"/>
      <c r="T5"/>
      <c r="U5"/>
      <c r="V5"/>
      <c r="W5"/>
    </row>
    <row r="6" spans="1:23" x14ac:dyDescent="0.25">
      <c r="A6" s="111"/>
      <c r="B6" s="1">
        <v>2</v>
      </c>
      <c r="D6" s="1">
        <v>7.71</v>
      </c>
      <c r="L6" t="s">
        <v>30</v>
      </c>
      <c r="M6" t="s">
        <v>31</v>
      </c>
      <c r="N6">
        <v>7.64</v>
      </c>
      <c r="O6">
        <v>7.72</v>
      </c>
      <c r="P6">
        <v>1</v>
      </c>
      <c r="Q6"/>
      <c r="R6"/>
      <c r="S6"/>
      <c r="T6"/>
      <c r="U6"/>
      <c r="V6"/>
      <c r="W6"/>
    </row>
    <row r="7" spans="1:23" x14ac:dyDescent="0.25">
      <c r="A7" s="111"/>
      <c r="B7" s="1">
        <v>3</v>
      </c>
      <c r="C7" s="1">
        <v>2.0047999999999999</v>
      </c>
      <c r="D7" s="1">
        <v>7.69</v>
      </c>
      <c r="G7">
        <v>1</v>
      </c>
      <c r="H7">
        <v>3</v>
      </c>
      <c r="I7">
        <v>7.7533000000000003</v>
      </c>
      <c r="J7">
        <v>2.5170000000000001E-2</v>
      </c>
      <c r="K7">
        <v>1.453E-2</v>
      </c>
      <c r="L7">
        <v>7.6908000000000003</v>
      </c>
      <c r="M7">
        <v>7.8158000000000003</v>
      </c>
      <c r="N7">
        <v>7.57</v>
      </c>
      <c r="O7">
        <v>7.65</v>
      </c>
      <c r="P7">
        <v>2</v>
      </c>
      <c r="Q7"/>
      <c r="R7"/>
      <c r="S7"/>
      <c r="T7"/>
      <c r="U7"/>
      <c r="V7"/>
      <c r="W7"/>
    </row>
    <row r="8" spans="1:23" x14ac:dyDescent="0.25">
      <c r="A8" s="111" t="s">
        <v>2</v>
      </c>
      <c r="B8" s="1">
        <v>1</v>
      </c>
      <c r="C8" s="1">
        <v>2.0076000000000001</v>
      </c>
      <c r="D8" s="1">
        <v>7.72</v>
      </c>
      <c r="G8">
        <v>2</v>
      </c>
      <c r="H8">
        <v>3</v>
      </c>
      <c r="I8">
        <v>7.7032999999999996</v>
      </c>
      <c r="J8">
        <v>1.155E-2</v>
      </c>
      <c r="K8">
        <v>6.6699999999999997E-3</v>
      </c>
      <c r="L8">
        <v>7.6745999999999999</v>
      </c>
      <c r="M8">
        <v>7.7320000000000002</v>
      </c>
      <c r="N8">
        <v>7.73</v>
      </c>
      <c r="O8">
        <v>7.8</v>
      </c>
      <c r="P8">
        <v>3</v>
      </c>
      <c r="Q8"/>
      <c r="R8"/>
      <c r="S8"/>
      <c r="T8"/>
      <c r="U8"/>
      <c r="V8"/>
      <c r="W8"/>
    </row>
    <row r="9" spans="1:23" x14ac:dyDescent="0.25">
      <c r="A9" s="111"/>
      <c r="B9" s="1">
        <v>2</v>
      </c>
      <c r="D9" s="1">
        <v>7.68</v>
      </c>
      <c r="G9">
        <v>3</v>
      </c>
      <c r="H9">
        <v>3</v>
      </c>
      <c r="I9">
        <v>7.68</v>
      </c>
      <c r="J9">
        <v>0.04</v>
      </c>
      <c r="K9">
        <v>2.3089999999999999E-2</v>
      </c>
      <c r="L9">
        <v>7.5805999999999996</v>
      </c>
      <c r="M9">
        <v>7.7793999999999999</v>
      </c>
      <c r="N9">
        <v>7.7</v>
      </c>
      <c r="O9">
        <v>7.81</v>
      </c>
      <c r="Q9"/>
      <c r="R9"/>
      <c r="S9"/>
      <c r="T9"/>
      <c r="U9"/>
      <c r="V9"/>
      <c r="W9"/>
    </row>
    <row r="10" spans="1:23" x14ac:dyDescent="0.25">
      <c r="A10" s="111"/>
      <c r="B10" s="1">
        <v>3</v>
      </c>
      <c r="C10" s="1">
        <v>2.0024999999999999</v>
      </c>
      <c r="D10" s="1">
        <v>7.64</v>
      </c>
      <c r="G10">
        <v>4</v>
      </c>
      <c r="H10">
        <v>3</v>
      </c>
      <c r="I10">
        <v>7.6867000000000001</v>
      </c>
      <c r="J10">
        <v>4.163E-2</v>
      </c>
      <c r="K10">
        <v>2.4039999999999999E-2</v>
      </c>
      <c r="L10">
        <v>7.5831999999999997</v>
      </c>
      <c r="M10">
        <v>7.7900999999999998</v>
      </c>
      <c r="N10">
        <v>7.44</v>
      </c>
      <c r="O10">
        <v>7.58</v>
      </c>
      <c r="Q10"/>
      <c r="R10"/>
      <c r="S10"/>
      <c r="T10"/>
      <c r="U10"/>
      <c r="V10"/>
      <c r="W10"/>
    </row>
    <row r="11" spans="1:23" x14ac:dyDescent="0.25">
      <c r="A11" s="111" t="s">
        <v>3</v>
      </c>
      <c r="B11" s="1">
        <v>1</v>
      </c>
      <c r="C11" s="1">
        <v>2.0059</v>
      </c>
      <c r="D11" s="1">
        <v>7.72</v>
      </c>
      <c r="G11">
        <v>5</v>
      </c>
      <c r="H11">
        <v>3</v>
      </c>
      <c r="I11">
        <v>7.6067</v>
      </c>
      <c r="J11">
        <v>4.0410000000000001E-2</v>
      </c>
      <c r="K11">
        <v>2.333E-2</v>
      </c>
      <c r="L11">
        <v>7.5063000000000004</v>
      </c>
      <c r="M11">
        <v>7.7070999999999996</v>
      </c>
      <c r="N11">
        <v>7.02</v>
      </c>
      <c r="O11">
        <v>7.05</v>
      </c>
      <c r="Q11"/>
      <c r="R11"/>
      <c r="S11"/>
      <c r="T11"/>
      <c r="U11"/>
      <c r="V11"/>
      <c r="W11"/>
    </row>
    <row r="12" spans="1:23" x14ac:dyDescent="0.25">
      <c r="A12" s="111"/>
      <c r="B12" s="1">
        <v>2</v>
      </c>
      <c r="D12" s="18">
        <v>7.7</v>
      </c>
      <c r="G12">
        <v>6</v>
      </c>
      <c r="H12">
        <v>3</v>
      </c>
      <c r="I12">
        <v>7.7633000000000001</v>
      </c>
      <c r="J12">
        <v>3.5119999999999998E-2</v>
      </c>
      <c r="K12">
        <v>2.0279999999999999E-2</v>
      </c>
      <c r="L12">
        <v>7.6760999999999999</v>
      </c>
      <c r="M12">
        <v>7.8506</v>
      </c>
      <c r="N12">
        <v>7.02</v>
      </c>
      <c r="O12">
        <v>7.81</v>
      </c>
      <c r="Q12"/>
      <c r="R12"/>
      <c r="S12"/>
      <c r="T12"/>
      <c r="U12"/>
      <c r="V12"/>
      <c r="W12"/>
    </row>
    <row r="13" spans="1:23" x14ac:dyDescent="0.25">
      <c r="A13" s="111"/>
      <c r="B13" s="1">
        <v>3</v>
      </c>
      <c r="C13" s="1">
        <v>2.0024000000000002</v>
      </c>
      <c r="D13" s="1">
        <v>7.64</v>
      </c>
      <c r="G13">
        <v>7</v>
      </c>
      <c r="H13">
        <v>3</v>
      </c>
      <c r="I13">
        <v>7.7533000000000003</v>
      </c>
      <c r="J13">
        <v>5.5079999999999997E-2</v>
      </c>
      <c r="K13">
        <v>3.1800000000000002E-2</v>
      </c>
      <c r="L13">
        <v>7.6165000000000003</v>
      </c>
      <c r="M13">
        <v>7.8901000000000003</v>
      </c>
      <c r="Q13"/>
      <c r="R13"/>
      <c r="S13"/>
      <c r="T13"/>
      <c r="U13"/>
      <c r="V13"/>
      <c r="W13"/>
    </row>
    <row r="14" spans="1:23" x14ac:dyDescent="0.25">
      <c r="A14" s="111" t="s">
        <v>4</v>
      </c>
      <c r="B14" s="1">
        <v>1</v>
      </c>
      <c r="C14" s="1">
        <v>2.0028000000000001</v>
      </c>
      <c r="D14" s="1">
        <v>7.57</v>
      </c>
      <c r="G14">
        <v>8</v>
      </c>
      <c r="H14">
        <v>3</v>
      </c>
      <c r="I14">
        <v>7.5067000000000004</v>
      </c>
      <c r="J14">
        <v>7.0239999999999997E-2</v>
      </c>
      <c r="K14">
        <v>4.0550000000000003E-2</v>
      </c>
      <c r="L14">
        <v>7.3322000000000003</v>
      </c>
      <c r="M14">
        <v>7.6810999999999998</v>
      </c>
      <c r="N14">
        <v>7.7533000000000003</v>
      </c>
      <c r="O14" t="s">
        <v>66</v>
      </c>
      <c r="Q14"/>
      <c r="R14"/>
      <c r="S14"/>
      <c r="T14"/>
      <c r="U14"/>
      <c r="V14"/>
      <c r="W14"/>
    </row>
    <row r="15" spans="1:23" x14ac:dyDescent="0.25">
      <c r="A15" s="111"/>
      <c r="B15" s="1">
        <v>2</v>
      </c>
      <c r="D15" s="18">
        <v>7.6</v>
      </c>
      <c r="G15">
        <v>9</v>
      </c>
      <c r="H15">
        <v>3</v>
      </c>
      <c r="I15">
        <v>7.0332999999999997</v>
      </c>
      <c r="J15">
        <v>1.528E-2</v>
      </c>
      <c r="K15">
        <v>8.8199999999999997E-3</v>
      </c>
      <c r="L15">
        <v>6.9954000000000001</v>
      </c>
      <c r="M15">
        <v>7.0712999999999999</v>
      </c>
      <c r="N15">
        <v>7.7032999999999996</v>
      </c>
      <c r="O15" t="s">
        <v>66</v>
      </c>
      <c r="Q15"/>
      <c r="R15"/>
      <c r="S15"/>
      <c r="T15"/>
      <c r="U15"/>
      <c r="V15"/>
      <c r="W15"/>
    </row>
    <row r="16" spans="1:23" x14ac:dyDescent="0.25">
      <c r="A16" s="111"/>
      <c r="B16" s="1">
        <v>3</v>
      </c>
      <c r="C16" s="1">
        <v>2.0019</v>
      </c>
      <c r="D16" s="1">
        <v>7.65</v>
      </c>
      <c r="G16" t="s">
        <v>52</v>
      </c>
      <c r="H16">
        <v>27</v>
      </c>
      <c r="I16">
        <v>7.6096000000000004</v>
      </c>
      <c r="J16">
        <v>0.22466</v>
      </c>
      <c r="K16">
        <v>4.3240000000000001E-2</v>
      </c>
      <c r="L16">
        <v>7.5208000000000004</v>
      </c>
      <c r="M16">
        <v>7.6985000000000001</v>
      </c>
      <c r="O16" t="s">
        <v>56</v>
      </c>
      <c r="Q16"/>
      <c r="R16"/>
      <c r="S16"/>
      <c r="T16"/>
      <c r="U16"/>
      <c r="V16"/>
      <c r="W16"/>
    </row>
    <row r="17" spans="1:24" x14ac:dyDescent="0.25">
      <c r="A17" s="111" t="s">
        <v>5</v>
      </c>
      <c r="B17" s="1">
        <v>1</v>
      </c>
      <c r="C17" s="1">
        <v>2.0066999999999999</v>
      </c>
      <c r="D17" s="1">
        <v>7.73</v>
      </c>
      <c r="N17">
        <v>7.6867000000000001</v>
      </c>
      <c r="O17" t="s">
        <v>66</v>
      </c>
      <c r="Q17"/>
      <c r="R17"/>
      <c r="S17"/>
      <c r="T17"/>
      <c r="U17"/>
      <c r="V17"/>
      <c r="W17"/>
    </row>
    <row r="18" spans="1:24" x14ac:dyDescent="0.25">
      <c r="A18" s="111"/>
      <c r="B18" s="1">
        <v>2</v>
      </c>
      <c r="D18" s="18">
        <v>7.76</v>
      </c>
      <c r="O18" t="s">
        <v>55</v>
      </c>
      <c r="Q18"/>
      <c r="R18"/>
      <c r="S18"/>
      <c r="T18"/>
      <c r="U18"/>
      <c r="V18"/>
      <c r="W18"/>
      <c r="X18" s="19"/>
    </row>
    <row r="19" spans="1:24" x14ac:dyDescent="0.25">
      <c r="A19" s="111"/>
      <c r="B19" s="1">
        <v>3</v>
      </c>
      <c r="C19" s="1">
        <v>2.0085999999999999</v>
      </c>
      <c r="D19" s="18">
        <v>7.8</v>
      </c>
      <c r="N19">
        <v>7.7633000000000001</v>
      </c>
      <c r="O19" t="s">
        <v>54</v>
      </c>
      <c r="Q19"/>
      <c r="R19"/>
      <c r="S19"/>
      <c r="T19"/>
      <c r="U19"/>
      <c r="V19"/>
      <c r="W19"/>
      <c r="X19" s="19"/>
    </row>
    <row r="20" spans="1:24" x14ac:dyDescent="0.25">
      <c r="A20" s="111" t="s">
        <v>6</v>
      </c>
      <c r="B20" s="1">
        <v>1</v>
      </c>
      <c r="C20" s="1">
        <v>2.0032999999999999</v>
      </c>
      <c r="D20" s="1">
        <v>7.81</v>
      </c>
      <c r="N20">
        <v>7.7533000000000003</v>
      </c>
      <c r="O20" t="s">
        <v>66</v>
      </c>
      <c r="Q20"/>
      <c r="R20"/>
      <c r="S20"/>
      <c r="T20"/>
      <c r="U20"/>
      <c r="V20"/>
      <c r="W20"/>
      <c r="X20" s="19"/>
    </row>
    <row r="21" spans="1:24" x14ac:dyDescent="0.25">
      <c r="A21" s="111"/>
      <c r="B21" s="1">
        <v>2</v>
      </c>
      <c r="D21" s="18">
        <v>7.75</v>
      </c>
      <c r="O21" t="s">
        <v>58</v>
      </c>
      <c r="Q21"/>
      <c r="R21"/>
      <c r="S21"/>
      <c r="T21"/>
      <c r="U21"/>
      <c r="V21"/>
      <c r="W21"/>
      <c r="X21" s="19"/>
    </row>
    <row r="22" spans="1:24" x14ac:dyDescent="0.25">
      <c r="A22" s="111"/>
      <c r="B22" s="1">
        <v>3</v>
      </c>
      <c r="C22" s="1">
        <v>2.0023</v>
      </c>
      <c r="D22" s="18">
        <v>7.7</v>
      </c>
      <c r="O22" t="s">
        <v>62</v>
      </c>
      <c r="Q22"/>
      <c r="R22"/>
      <c r="S22"/>
      <c r="T22"/>
      <c r="U22"/>
      <c r="V22"/>
      <c r="W22"/>
      <c r="X22" s="19"/>
    </row>
    <row r="23" spans="1:24" x14ac:dyDescent="0.25">
      <c r="A23" s="111" t="s">
        <v>7</v>
      </c>
      <c r="B23" s="1">
        <v>1</v>
      </c>
      <c r="C23" s="1">
        <v>2.0078</v>
      </c>
      <c r="D23" s="1">
        <v>7.44</v>
      </c>
      <c r="H23">
        <v>1</v>
      </c>
      <c r="I23">
        <v>3</v>
      </c>
      <c r="M23">
        <v>7.7533000000000003</v>
      </c>
      <c r="Q23"/>
      <c r="R23"/>
      <c r="S23"/>
      <c r="T23"/>
      <c r="U23"/>
      <c r="V23"/>
      <c r="W23"/>
      <c r="X23" s="19"/>
    </row>
    <row r="24" spans="1:24" x14ac:dyDescent="0.25">
      <c r="A24" s="111"/>
      <c r="B24" s="1">
        <v>2</v>
      </c>
      <c r="D24" s="18">
        <v>7.5</v>
      </c>
      <c r="H24">
        <v>2</v>
      </c>
      <c r="I24">
        <v>3</v>
      </c>
      <c r="M24">
        <v>7.7032999999999996</v>
      </c>
      <c r="N24">
        <v>5.2999999999999999E-2</v>
      </c>
      <c r="Q24"/>
      <c r="R24"/>
      <c r="S24"/>
      <c r="T24"/>
      <c r="U24"/>
      <c r="V24"/>
      <c r="W24"/>
      <c r="X24" s="19"/>
    </row>
    <row r="25" spans="1:24" x14ac:dyDescent="0.25">
      <c r="A25" s="111"/>
      <c r="B25" s="1">
        <v>3</v>
      </c>
      <c r="C25" s="1">
        <v>2.0083000000000002</v>
      </c>
      <c r="D25" s="1">
        <v>7.58</v>
      </c>
      <c r="H25">
        <v>3</v>
      </c>
      <c r="I25">
        <v>3</v>
      </c>
      <c r="M25">
        <v>7.68</v>
      </c>
      <c r="Q25"/>
      <c r="R25"/>
      <c r="S25"/>
      <c r="T25"/>
      <c r="U25"/>
      <c r="V25"/>
      <c r="W25"/>
      <c r="X25" s="19"/>
    </row>
    <row r="26" spans="1:24" x14ac:dyDescent="0.25">
      <c r="A26" s="111" t="s">
        <v>74</v>
      </c>
      <c r="B26" s="1">
        <v>1</v>
      </c>
      <c r="C26" s="2">
        <v>2.0070000000000001</v>
      </c>
      <c r="D26" s="1">
        <v>7.02</v>
      </c>
      <c r="H26">
        <v>4</v>
      </c>
      <c r="I26">
        <v>3</v>
      </c>
      <c r="M26">
        <v>7.6867000000000001</v>
      </c>
      <c r="N26">
        <v>5</v>
      </c>
      <c r="Q26"/>
      <c r="R26"/>
      <c r="S26"/>
      <c r="T26"/>
      <c r="U26"/>
      <c r="V26"/>
      <c r="W26"/>
      <c r="X26" s="19"/>
    </row>
    <row r="27" spans="1:24" x14ac:dyDescent="0.25">
      <c r="A27" s="111"/>
      <c r="B27" s="1">
        <v>3</v>
      </c>
      <c r="C27" s="1">
        <v>2.0064000000000002</v>
      </c>
      <c r="D27" s="1">
        <v>7.05</v>
      </c>
      <c r="H27">
        <v>5</v>
      </c>
      <c r="I27">
        <v>3</v>
      </c>
      <c r="L27">
        <v>7.6067</v>
      </c>
      <c r="Q27"/>
      <c r="R27"/>
      <c r="S27"/>
      <c r="T27"/>
      <c r="U27"/>
      <c r="V27"/>
      <c r="W27"/>
      <c r="X27" s="19"/>
    </row>
    <row r="28" spans="1:24" x14ac:dyDescent="0.25">
      <c r="A28" s="111"/>
      <c r="B28" s="1">
        <v>4</v>
      </c>
      <c r="C28" s="1">
        <v>2.0019</v>
      </c>
      <c r="D28" s="1">
        <v>7.03</v>
      </c>
      <c r="H28">
        <v>6</v>
      </c>
      <c r="I28">
        <v>3</v>
      </c>
      <c r="Q28"/>
      <c r="R28"/>
      <c r="S28"/>
      <c r="T28"/>
      <c r="U28"/>
      <c r="V28"/>
      <c r="W28"/>
    </row>
    <row r="29" spans="1:24" x14ac:dyDescent="0.25">
      <c r="H29">
        <v>7</v>
      </c>
      <c r="I29">
        <v>3</v>
      </c>
      <c r="M29">
        <v>7.7533000000000003</v>
      </c>
      <c r="Q29"/>
      <c r="R29"/>
      <c r="S29"/>
      <c r="T29"/>
      <c r="U29"/>
      <c r="V29"/>
      <c r="W29"/>
    </row>
    <row r="30" spans="1:24" x14ac:dyDescent="0.25">
      <c r="H30">
        <v>8</v>
      </c>
      <c r="I30">
        <v>3</v>
      </c>
      <c r="K30">
        <v>7.5067000000000004</v>
      </c>
      <c r="Q30"/>
      <c r="R30"/>
      <c r="S30"/>
      <c r="T30"/>
      <c r="U30"/>
      <c r="V30"/>
      <c r="W30"/>
    </row>
    <row r="31" spans="1:24" x14ac:dyDescent="0.25">
      <c r="G31" t="s">
        <v>57</v>
      </c>
      <c r="H31">
        <v>9</v>
      </c>
      <c r="I31">
        <v>3</v>
      </c>
      <c r="J31">
        <v>7.0332999999999997</v>
      </c>
      <c r="Q31"/>
      <c r="R31"/>
      <c r="S31"/>
      <c r="T31"/>
      <c r="U31"/>
      <c r="V31"/>
      <c r="W31"/>
    </row>
    <row r="32" spans="1:24" x14ac:dyDescent="0.25">
      <c r="H32" t="s">
        <v>59</v>
      </c>
      <c r="I32" t="s">
        <v>21</v>
      </c>
      <c r="J32" t="s">
        <v>60</v>
      </c>
      <c r="Q32"/>
      <c r="R32"/>
      <c r="S32"/>
      <c r="T32"/>
      <c r="U32"/>
      <c r="V32"/>
      <c r="W32"/>
    </row>
    <row r="33" spans="7:23" x14ac:dyDescent="0.25">
      <c r="H33" t="s">
        <v>68</v>
      </c>
      <c r="J33">
        <v>1</v>
      </c>
      <c r="K33">
        <v>1</v>
      </c>
      <c r="L33">
        <v>1</v>
      </c>
      <c r="M33">
        <v>6.3E-2</v>
      </c>
      <c r="Q33"/>
      <c r="R33"/>
      <c r="S33"/>
      <c r="T33"/>
      <c r="U33"/>
      <c r="V33"/>
      <c r="W33"/>
    </row>
    <row r="34" spans="7:23" x14ac:dyDescent="0.25">
      <c r="G34" t="s">
        <v>61</v>
      </c>
      <c r="Q34"/>
      <c r="R34"/>
      <c r="S34"/>
      <c r="T34"/>
      <c r="U34"/>
      <c r="V34"/>
      <c r="W34"/>
    </row>
    <row r="35" spans="7:23" x14ac:dyDescent="0.25">
      <c r="J35">
        <v>1</v>
      </c>
      <c r="K35">
        <v>2</v>
      </c>
      <c r="L35">
        <v>3</v>
      </c>
      <c r="M35">
        <v>4</v>
      </c>
      <c r="Q35"/>
      <c r="R35"/>
      <c r="S35"/>
      <c r="T35"/>
      <c r="U35"/>
      <c r="V35"/>
      <c r="W35"/>
    </row>
    <row r="36" spans="7:23" x14ac:dyDescent="0.25">
      <c r="G36" t="s">
        <v>92</v>
      </c>
      <c r="Q36"/>
      <c r="R36"/>
      <c r="S36"/>
      <c r="T36"/>
      <c r="U36"/>
      <c r="V36"/>
      <c r="W36"/>
    </row>
    <row r="37" spans="7:23" x14ac:dyDescent="0.25">
      <c r="G37" t="s">
        <v>69</v>
      </c>
      <c r="Q37"/>
      <c r="R37"/>
      <c r="S37"/>
      <c r="T37"/>
      <c r="U37"/>
      <c r="V37"/>
      <c r="W37"/>
    </row>
    <row r="38" spans="7:23" x14ac:dyDescent="0.25">
      <c r="Q38"/>
      <c r="R38"/>
      <c r="S38"/>
      <c r="T38"/>
      <c r="U38"/>
      <c r="V38"/>
      <c r="W38"/>
    </row>
    <row r="39" spans="7:23" x14ac:dyDescent="0.25">
      <c r="Q39"/>
      <c r="R39"/>
      <c r="S39"/>
      <c r="T39"/>
      <c r="U39"/>
      <c r="V39"/>
      <c r="W39"/>
    </row>
    <row r="40" spans="7:23" x14ac:dyDescent="0.25">
      <c r="Q40"/>
      <c r="R40"/>
      <c r="S40"/>
      <c r="T40"/>
      <c r="U40"/>
      <c r="V40"/>
      <c r="W40"/>
    </row>
    <row r="41" spans="7:23" x14ac:dyDescent="0.25">
      <c r="Q41"/>
      <c r="R41"/>
      <c r="S41"/>
      <c r="T41"/>
      <c r="U41"/>
      <c r="V41"/>
      <c r="W41"/>
    </row>
    <row r="42" spans="7:23" x14ac:dyDescent="0.25">
      <c r="Q42"/>
      <c r="R42"/>
      <c r="S42"/>
      <c r="T42"/>
      <c r="U42"/>
      <c r="V42"/>
      <c r="W42"/>
    </row>
    <row r="43" spans="7:23" x14ac:dyDescent="0.25">
      <c r="Q43"/>
      <c r="R43"/>
      <c r="S43"/>
      <c r="T43"/>
      <c r="U43"/>
      <c r="V43"/>
      <c r="W43"/>
    </row>
    <row r="44" spans="7:23" x14ac:dyDescent="0.25">
      <c r="Q44"/>
      <c r="R44"/>
      <c r="S44"/>
      <c r="T44"/>
      <c r="U44"/>
      <c r="V44"/>
      <c r="W44"/>
    </row>
    <row r="45" spans="7:23" x14ac:dyDescent="0.25">
      <c r="Q45"/>
      <c r="R45"/>
      <c r="S45"/>
      <c r="T45"/>
      <c r="U45"/>
      <c r="V45"/>
      <c r="W45"/>
    </row>
    <row r="46" spans="7:23" x14ac:dyDescent="0.25">
      <c r="Q46"/>
      <c r="R46"/>
      <c r="S46"/>
      <c r="T46"/>
      <c r="U46"/>
      <c r="V46"/>
      <c r="W46"/>
    </row>
    <row r="47" spans="7:23" x14ac:dyDescent="0.25">
      <c r="Q47"/>
      <c r="R47"/>
      <c r="S47"/>
      <c r="T47"/>
      <c r="U47"/>
      <c r="V47"/>
      <c r="W47"/>
    </row>
    <row r="48" spans="7:23" x14ac:dyDescent="0.25">
      <c r="Q48"/>
      <c r="R48"/>
      <c r="S48"/>
      <c r="T48"/>
      <c r="U48"/>
      <c r="V48"/>
      <c r="W48"/>
    </row>
    <row r="49" spans="17:23" x14ac:dyDescent="0.25">
      <c r="Q49"/>
      <c r="R49"/>
      <c r="S49"/>
      <c r="T49"/>
      <c r="U49"/>
      <c r="V49"/>
      <c r="W49"/>
    </row>
    <row r="50" spans="17:23" x14ac:dyDescent="0.25">
      <c r="Q50"/>
      <c r="R50"/>
      <c r="S50"/>
      <c r="T50"/>
      <c r="U50"/>
      <c r="V50"/>
      <c r="W50"/>
    </row>
    <row r="51" spans="17:23" x14ac:dyDescent="0.25">
      <c r="Q51"/>
      <c r="R51"/>
      <c r="S51"/>
      <c r="T51"/>
      <c r="U51"/>
      <c r="V51"/>
      <c r="W51"/>
    </row>
    <row r="52" spans="17:23" x14ac:dyDescent="0.25">
      <c r="Q52"/>
      <c r="R52"/>
      <c r="S52"/>
      <c r="T52"/>
      <c r="U52"/>
      <c r="V52"/>
      <c r="W52"/>
    </row>
    <row r="53" spans="17:23" x14ac:dyDescent="0.25">
      <c r="Q53"/>
      <c r="R53"/>
      <c r="S53"/>
      <c r="T53"/>
      <c r="U53"/>
      <c r="V53"/>
      <c r="W53"/>
    </row>
    <row r="54" spans="17:23" x14ac:dyDescent="0.25">
      <c r="Q54"/>
      <c r="R54"/>
      <c r="S54"/>
      <c r="T54"/>
      <c r="U54"/>
      <c r="V54"/>
      <c r="W54"/>
    </row>
    <row r="55" spans="17:23" x14ac:dyDescent="0.25">
      <c r="Q55"/>
      <c r="R55"/>
      <c r="S55"/>
      <c r="T55"/>
      <c r="U55"/>
      <c r="V55"/>
      <c r="W55"/>
    </row>
    <row r="56" spans="17:23" x14ac:dyDescent="0.25">
      <c r="Q56"/>
      <c r="R56"/>
      <c r="S56"/>
      <c r="T56"/>
      <c r="U56"/>
      <c r="V56"/>
      <c r="W56"/>
    </row>
    <row r="57" spans="17:23" x14ac:dyDescent="0.25">
      <c r="Q57"/>
      <c r="R57"/>
      <c r="S57"/>
      <c r="T57"/>
      <c r="U57"/>
      <c r="V57"/>
      <c r="W57"/>
    </row>
    <row r="58" spans="17:23" x14ac:dyDescent="0.25">
      <c r="Q58"/>
      <c r="R58"/>
      <c r="S58"/>
      <c r="T58"/>
      <c r="U58"/>
      <c r="V58"/>
      <c r="W58"/>
    </row>
    <row r="59" spans="17:23" x14ac:dyDescent="0.25">
      <c r="Q59"/>
      <c r="R59"/>
      <c r="S59"/>
      <c r="T59"/>
      <c r="U59"/>
      <c r="V59"/>
      <c r="W59"/>
    </row>
    <row r="60" spans="17:23" x14ac:dyDescent="0.25">
      <c r="Q60"/>
      <c r="R60"/>
      <c r="S60"/>
      <c r="T60"/>
      <c r="U60"/>
      <c r="V60"/>
      <c r="W60"/>
    </row>
    <row r="61" spans="17:23" x14ac:dyDescent="0.25">
      <c r="Q61"/>
      <c r="R61"/>
      <c r="S61"/>
      <c r="T61"/>
      <c r="U61"/>
      <c r="V61"/>
      <c r="W61"/>
    </row>
    <row r="62" spans="17:23" x14ac:dyDescent="0.25">
      <c r="Q62"/>
      <c r="R62"/>
      <c r="S62"/>
      <c r="T62"/>
      <c r="U62"/>
      <c r="V62"/>
      <c r="W62"/>
    </row>
    <row r="63" spans="17:23" x14ac:dyDescent="0.25">
      <c r="Q63"/>
      <c r="R63"/>
      <c r="S63"/>
      <c r="T63"/>
      <c r="U63"/>
      <c r="V63"/>
      <c r="W63"/>
    </row>
    <row r="64" spans="17:23" x14ac:dyDescent="0.25">
      <c r="Q64"/>
      <c r="R64"/>
      <c r="S64"/>
      <c r="T64"/>
      <c r="U64"/>
      <c r="V64"/>
      <c r="W64"/>
    </row>
    <row r="65" spans="17:23" x14ac:dyDescent="0.25">
      <c r="Q65"/>
      <c r="R65"/>
      <c r="S65"/>
      <c r="T65"/>
      <c r="U65"/>
      <c r="V65"/>
      <c r="W65"/>
    </row>
    <row r="66" spans="17:23" x14ac:dyDescent="0.25">
      <c r="Q66"/>
      <c r="R66"/>
      <c r="S66"/>
      <c r="T66"/>
      <c r="U66"/>
      <c r="V66"/>
      <c r="W66"/>
    </row>
  </sheetData>
  <sortState ref="G23:O37">
    <sortCondition ref="H26"/>
  </sortState>
  <mergeCells count="9">
    <mergeCell ref="A17:A19"/>
    <mergeCell ref="A20:A22"/>
    <mergeCell ref="A23:A25"/>
    <mergeCell ref="A26:A28"/>
    <mergeCell ref="A2:A4"/>
    <mergeCell ref="A5:A7"/>
    <mergeCell ref="A8:A10"/>
    <mergeCell ref="A11:A13"/>
    <mergeCell ref="A14:A16"/>
  </mergeCells>
  <phoneticPr fontId="9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Bulb fresh weight, dry weight</vt:lpstr>
      <vt:lpstr>Number of soil microorganisms</vt:lpstr>
      <vt:lpstr>Microbiological data</vt:lpstr>
      <vt:lpstr> total phosphorus</vt:lpstr>
      <vt:lpstr>available phosphorus</vt:lpstr>
      <vt:lpstr>available nitrogen</vt:lpstr>
      <vt:lpstr>available potassium</vt:lpstr>
      <vt:lpstr>organic matter</vt:lpstr>
      <vt:lpstr>pH value</vt:lpstr>
      <vt:lpstr>Summary of soil physico-chemica</vt:lpstr>
      <vt:lpstr>Organic Phosphorus Forms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Rxy</cp:lastModifiedBy>
  <dcterms:created xsi:type="dcterms:W3CDTF">2023-09-22T14:33:00Z</dcterms:created>
  <dcterms:modified xsi:type="dcterms:W3CDTF">2024-10-18T12:36:11Z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478B9DAA783B458E87F55824920F2AD3_13</vt:lpwstr>
  </property>
  <property fmtid="{D5CDD505-2E9C-101B-9397-08002B2CF9AE}" pid="3" name="KSOProductBuildVer">
    <vt:lpwstr>2052-12.1.0.18240</vt:lpwstr>
  </property>
</Properties>
</file>