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Y1" sheetId="1" r:id="rId1"/>
    <sheet name="means" sheetId="6" r:id="rId2"/>
    <sheet name="genetic advance" sheetId="8" r:id="rId3"/>
    <sheet name="Out put (2)" sheetId="3" r:id="rId4"/>
    <sheet name="Out put (1)" sheetId="5" r:id="rId5"/>
    <sheet name="Anova Table" sheetId="4" r:id="rId6"/>
    <sheet name="Sheet1" sheetId="7" r:id="rId7"/>
    <sheet name="Y2" sheetId="2" r:id="rId8"/>
    <sheet name="modi anova y1, y2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L26" i="1"/>
  <c r="M26" i="1"/>
  <c r="W26" i="1"/>
  <c r="X26" i="1"/>
  <c r="Y26" i="1"/>
  <c r="AA26" i="1"/>
  <c r="AB26" i="1"/>
  <c r="AC26" i="1"/>
  <c r="AD26" i="1"/>
  <c r="AE26" i="1"/>
  <c r="AF26" i="1"/>
  <c r="AG26" i="1"/>
  <c r="AH26" i="1"/>
  <c r="N26" i="1"/>
  <c r="Z26" i="1"/>
  <c r="K27" i="8" l="1"/>
  <c r="J27" i="8"/>
  <c r="K26" i="8"/>
  <c r="J26" i="8"/>
  <c r="E28" i="8" l="1"/>
  <c r="F28" i="8"/>
  <c r="G28" i="8"/>
  <c r="H28" i="8"/>
  <c r="I28" i="8"/>
  <c r="L28" i="8"/>
  <c r="M28" i="8"/>
  <c r="N28" i="8"/>
  <c r="O28" i="8"/>
  <c r="P28" i="8"/>
  <c r="Q28" i="8"/>
  <c r="R28" i="8"/>
  <c r="S28" i="8"/>
  <c r="E29" i="8"/>
  <c r="F29" i="8"/>
  <c r="G29" i="8"/>
  <c r="H29" i="8"/>
  <c r="I29" i="8"/>
  <c r="L29" i="8"/>
  <c r="M29" i="8"/>
  <c r="N29" i="8"/>
  <c r="O29" i="8"/>
  <c r="P29" i="8"/>
  <c r="Q29" i="8"/>
  <c r="R29" i="8"/>
  <c r="S29" i="8"/>
  <c r="D29" i="8"/>
  <c r="D28" i="8"/>
  <c r="E26" i="8"/>
  <c r="F26" i="8"/>
  <c r="G26" i="8"/>
  <c r="H26" i="8"/>
  <c r="I26" i="8"/>
  <c r="L26" i="8"/>
  <c r="M26" i="8"/>
  <c r="N26" i="8"/>
  <c r="O26" i="8"/>
  <c r="P26" i="8"/>
  <c r="Q26" i="8"/>
  <c r="R26" i="8"/>
  <c r="S26" i="8"/>
  <c r="E27" i="8"/>
  <c r="F27" i="8"/>
  <c r="G27" i="8"/>
  <c r="H27" i="8"/>
  <c r="I27" i="8"/>
  <c r="L27" i="8"/>
  <c r="M27" i="8"/>
  <c r="N27" i="8"/>
  <c r="O27" i="8"/>
  <c r="P27" i="8"/>
  <c r="Q27" i="8"/>
  <c r="R27" i="8"/>
  <c r="S27" i="8"/>
  <c r="D27" i="8"/>
  <c r="D26" i="8"/>
  <c r="F22" i="8"/>
  <c r="G22" i="8"/>
  <c r="H22" i="8"/>
  <c r="I22" i="8"/>
  <c r="L22" i="8"/>
  <c r="M22" i="8"/>
  <c r="N22" i="8"/>
  <c r="O22" i="8"/>
  <c r="P22" i="8"/>
  <c r="Q22" i="8"/>
  <c r="R22" i="8"/>
  <c r="S22" i="8"/>
  <c r="F23" i="8"/>
  <c r="G23" i="8"/>
  <c r="H23" i="8"/>
  <c r="I23" i="8"/>
  <c r="L23" i="8"/>
  <c r="M23" i="8"/>
  <c r="N23" i="8"/>
  <c r="O23" i="8"/>
  <c r="P23" i="8"/>
  <c r="Q23" i="8"/>
  <c r="R23" i="8"/>
  <c r="S23" i="8"/>
  <c r="F24" i="8"/>
  <c r="G24" i="8"/>
  <c r="H24" i="8"/>
  <c r="I24" i="8"/>
  <c r="L24" i="8"/>
  <c r="M24" i="8"/>
  <c r="N24" i="8"/>
  <c r="O24" i="8"/>
  <c r="P24" i="8"/>
  <c r="Q24" i="8"/>
  <c r="R24" i="8"/>
  <c r="S24" i="8"/>
  <c r="F25" i="8"/>
  <c r="G25" i="8"/>
  <c r="H25" i="8"/>
  <c r="I25" i="8"/>
  <c r="L25" i="8"/>
  <c r="M25" i="8"/>
  <c r="N25" i="8"/>
  <c r="O25" i="8"/>
  <c r="P25" i="8"/>
  <c r="Q25" i="8"/>
  <c r="R25" i="8"/>
  <c r="S25" i="8"/>
  <c r="E22" i="8"/>
  <c r="E23" i="8"/>
  <c r="E24" i="8"/>
  <c r="E25" i="8"/>
  <c r="D25" i="8"/>
  <c r="D24" i="8"/>
  <c r="D23" i="8"/>
  <c r="D22" i="8"/>
  <c r="E18" i="8"/>
  <c r="F18" i="8"/>
  <c r="G18" i="8"/>
  <c r="H18" i="8"/>
  <c r="I18" i="8"/>
  <c r="L18" i="8"/>
  <c r="M18" i="8"/>
  <c r="N18" i="8"/>
  <c r="O18" i="8"/>
  <c r="P18" i="8"/>
  <c r="Q18" i="8"/>
  <c r="R18" i="8"/>
  <c r="S18" i="8"/>
  <c r="E19" i="8"/>
  <c r="F19" i="8"/>
  <c r="G19" i="8"/>
  <c r="H19" i="8"/>
  <c r="I19" i="8"/>
  <c r="L19" i="8"/>
  <c r="M19" i="8"/>
  <c r="N19" i="8"/>
  <c r="O19" i="8"/>
  <c r="P19" i="8"/>
  <c r="Q19" i="8"/>
  <c r="R19" i="8"/>
  <c r="S19" i="8"/>
  <c r="D19" i="8"/>
  <c r="D18" i="8"/>
  <c r="E20" i="8"/>
  <c r="F20" i="8"/>
  <c r="G20" i="8"/>
  <c r="H20" i="8"/>
  <c r="I20" i="8"/>
  <c r="L20" i="8"/>
  <c r="M20" i="8"/>
  <c r="N20" i="8"/>
  <c r="O20" i="8"/>
  <c r="P20" i="8"/>
  <c r="Q20" i="8"/>
  <c r="R20" i="8"/>
  <c r="S20" i="8"/>
  <c r="E21" i="8"/>
  <c r="F21" i="8"/>
  <c r="G21" i="8"/>
  <c r="H21" i="8"/>
  <c r="I21" i="8"/>
  <c r="L21" i="8"/>
  <c r="M21" i="8"/>
  <c r="N21" i="8"/>
  <c r="O21" i="8"/>
  <c r="P21" i="8"/>
  <c r="Q21" i="8"/>
  <c r="R21" i="8"/>
  <c r="S21" i="8"/>
  <c r="D21" i="8"/>
  <c r="D20" i="8"/>
  <c r="E16" i="8"/>
  <c r="F16" i="8"/>
  <c r="G16" i="8"/>
  <c r="H16" i="8"/>
  <c r="I16" i="8"/>
  <c r="L16" i="8"/>
  <c r="M16" i="8"/>
  <c r="N16" i="8"/>
  <c r="O16" i="8"/>
  <c r="P16" i="8"/>
  <c r="Q16" i="8"/>
  <c r="R16" i="8"/>
  <c r="S16" i="8"/>
  <c r="E17" i="8"/>
  <c r="F17" i="8"/>
  <c r="G17" i="8"/>
  <c r="H17" i="8"/>
  <c r="I17" i="8"/>
  <c r="L17" i="8"/>
  <c r="M17" i="8"/>
  <c r="N17" i="8"/>
  <c r="O17" i="8"/>
  <c r="P17" i="8"/>
  <c r="Q17" i="8"/>
  <c r="R17" i="8"/>
  <c r="S17" i="8"/>
  <c r="D17" i="8"/>
  <c r="D16" i="8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C27" i="6"/>
  <c r="B27" i="6"/>
  <c r="F14" i="8" l="1"/>
  <c r="G14" i="8"/>
  <c r="H14" i="8"/>
  <c r="L14" i="8"/>
  <c r="M14" i="8"/>
  <c r="N14" i="8"/>
  <c r="O14" i="8"/>
  <c r="R14" i="8"/>
  <c r="S14" i="8"/>
  <c r="F15" i="8"/>
  <c r="G15" i="8"/>
  <c r="H15" i="8"/>
  <c r="I15" i="8"/>
  <c r="L15" i="8"/>
  <c r="M15" i="8"/>
  <c r="N15" i="8"/>
  <c r="O15" i="8"/>
  <c r="R15" i="8"/>
  <c r="S15" i="8"/>
  <c r="E12" i="8"/>
  <c r="E14" i="8" s="1"/>
  <c r="F12" i="8"/>
  <c r="G12" i="8"/>
  <c r="H12" i="8"/>
  <c r="I12" i="8"/>
  <c r="I14" i="8" s="1"/>
  <c r="J12" i="8"/>
  <c r="K12" i="8"/>
  <c r="K14" i="8" s="1"/>
  <c r="K20" i="8" s="1"/>
  <c r="K22" i="8" s="1"/>
  <c r="L12" i="8"/>
  <c r="M12" i="8"/>
  <c r="N12" i="8"/>
  <c r="O12" i="8"/>
  <c r="P12" i="8"/>
  <c r="P14" i="8" s="1"/>
  <c r="Q12" i="8"/>
  <c r="Q14" i="8" s="1"/>
  <c r="R12" i="8"/>
  <c r="S12" i="8"/>
  <c r="E13" i="8"/>
  <c r="E15" i="8" s="1"/>
  <c r="F13" i="8"/>
  <c r="G13" i="8"/>
  <c r="H13" i="8"/>
  <c r="I13" i="8"/>
  <c r="J13" i="8"/>
  <c r="K13" i="8"/>
  <c r="L13" i="8"/>
  <c r="M13" i="8"/>
  <c r="N13" i="8"/>
  <c r="O13" i="8"/>
  <c r="P13" i="8"/>
  <c r="P15" i="8" s="1"/>
  <c r="Q13" i="8"/>
  <c r="Q15" i="8" s="1"/>
  <c r="R13" i="8"/>
  <c r="S13" i="8"/>
  <c r="D13" i="8"/>
  <c r="D15" i="8" s="1"/>
  <c r="D12" i="8"/>
  <c r="D14" i="8" s="1"/>
  <c r="K24" i="8" l="1"/>
  <c r="K28" i="8" s="1"/>
  <c r="K16" i="8"/>
  <c r="K18" i="8" s="1"/>
  <c r="K15" i="8"/>
  <c r="K21" i="8" s="1"/>
  <c r="K23" i="8" s="1"/>
  <c r="K17" i="8"/>
  <c r="K19" i="8" s="1"/>
  <c r="J15" i="8"/>
  <c r="J21" i="8" s="1"/>
  <c r="J23" i="8" s="1"/>
  <c r="J17" i="8"/>
  <c r="J19" i="8" s="1"/>
  <c r="J25" i="8"/>
  <c r="J29" i="8" s="1"/>
  <c r="J14" i="8"/>
  <c r="J20" i="8" s="1"/>
  <c r="J22" i="8" s="1"/>
  <c r="J16" i="8"/>
  <c r="J18" i="8" s="1"/>
  <c r="U21" i="4"/>
  <c r="U22" i="4"/>
  <c r="J22" i="4"/>
  <c r="K22" i="4"/>
  <c r="L22" i="4"/>
  <c r="M22" i="4"/>
  <c r="N22" i="4"/>
  <c r="O22" i="4"/>
  <c r="J13" i="4"/>
  <c r="K13" i="4"/>
  <c r="L13" i="4"/>
  <c r="M13" i="4"/>
  <c r="N13" i="4"/>
  <c r="T22" i="4"/>
  <c r="S22" i="4"/>
  <c r="R22" i="4"/>
  <c r="Q22" i="4"/>
  <c r="P22" i="4"/>
  <c r="T21" i="4"/>
  <c r="S21" i="4"/>
  <c r="R21" i="4"/>
  <c r="Q21" i="4"/>
  <c r="P21" i="4"/>
  <c r="T13" i="4"/>
  <c r="S13" i="4"/>
  <c r="R13" i="4"/>
  <c r="Q13" i="4"/>
  <c r="P13" i="4"/>
  <c r="T12" i="4"/>
  <c r="S12" i="4"/>
  <c r="R12" i="4"/>
  <c r="Q12" i="4"/>
  <c r="P12" i="4"/>
  <c r="J4" i="4"/>
  <c r="K4" i="4"/>
  <c r="L4" i="4"/>
  <c r="M4" i="4"/>
  <c r="N4" i="4"/>
  <c r="P4" i="4"/>
  <c r="Q4" i="4"/>
  <c r="R4" i="4"/>
  <c r="S4" i="4"/>
  <c r="T4" i="4"/>
  <c r="Q3" i="4"/>
  <c r="R3" i="4"/>
  <c r="S3" i="4"/>
  <c r="T3" i="4"/>
  <c r="P3" i="4"/>
  <c r="O21" i="4"/>
  <c r="N21" i="4"/>
  <c r="M21" i="4"/>
  <c r="L21" i="4"/>
  <c r="K21" i="4"/>
  <c r="J21" i="4"/>
  <c r="N12" i="4"/>
  <c r="M12" i="4"/>
  <c r="L12" i="4"/>
  <c r="K12" i="4"/>
  <c r="J12" i="4"/>
  <c r="K3" i="4"/>
  <c r="L3" i="4"/>
  <c r="M3" i="4"/>
  <c r="N3" i="4"/>
  <c r="J3" i="4"/>
  <c r="K25" i="8" l="1"/>
  <c r="K29" i="8" s="1"/>
  <c r="J24" i="8"/>
  <c r="J28" i="8" s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3" i="1"/>
  <c r="N2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3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3" i="1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3" i="2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3" i="2"/>
  <c r="AH4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3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3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3" i="2"/>
  <c r="R2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3" i="2"/>
</calcChain>
</file>

<file path=xl/sharedStrings.xml><?xml version="1.0" encoding="utf-8"?>
<sst xmlns="http://schemas.openxmlformats.org/spreadsheetml/2006/main" count="691" uniqueCount="163">
  <si>
    <t>Name</t>
  </si>
  <si>
    <t>5-</t>
  </si>
  <si>
    <t>PnW(g)</t>
  </si>
  <si>
    <t>4-</t>
  </si>
  <si>
    <t>PnL(cm)</t>
  </si>
  <si>
    <t xml:space="preserve">8- </t>
  </si>
  <si>
    <t>GYP</t>
  </si>
  <si>
    <t>6-</t>
  </si>
  <si>
    <t>GNP</t>
  </si>
  <si>
    <t>7-</t>
  </si>
  <si>
    <t>1000GW</t>
  </si>
  <si>
    <t>2-</t>
  </si>
  <si>
    <t>PH</t>
  </si>
  <si>
    <t>1-</t>
  </si>
  <si>
    <t>HD</t>
  </si>
  <si>
    <t>3-</t>
  </si>
  <si>
    <t>TiLL</t>
  </si>
  <si>
    <t>9- F%</t>
  </si>
  <si>
    <t>10- Blast</t>
  </si>
  <si>
    <t>R1</t>
  </si>
  <si>
    <t>R2</t>
  </si>
  <si>
    <t>R3</t>
  </si>
  <si>
    <t>EPL. 2022- 3</t>
  </si>
  <si>
    <t>EPL. 2022- 4</t>
  </si>
  <si>
    <t>EPL. 2022- 13</t>
  </si>
  <si>
    <t>EPL. 2022- 42</t>
  </si>
  <si>
    <t>EPL. 2022- 43</t>
  </si>
  <si>
    <t>EPL. 2022- 49</t>
  </si>
  <si>
    <t>EPL. 2022- 52</t>
  </si>
  <si>
    <t>EPL. 2022- 53</t>
  </si>
  <si>
    <t>EPL. 2022- 17</t>
  </si>
  <si>
    <t>EPL. 2022- 21</t>
  </si>
  <si>
    <t>EPL. 2022- 31</t>
  </si>
  <si>
    <t>EPL. 2022- 59</t>
  </si>
  <si>
    <t>EPL. 2022- 61</t>
  </si>
  <si>
    <t>EPL. 2022- 62</t>
  </si>
  <si>
    <t>EPL. 2022- 64</t>
  </si>
  <si>
    <t>EPL. 2022- 65</t>
  </si>
  <si>
    <t>EPL. 2022- 67</t>
  </si>
  <si>
    <t>EPL. 2022- 68</t>
  </si>
  <si>
    <t>EPL. 2022- 73</t>
  </si>
  <si>
    <t>EPL. 2022- 74</t>
  </si>
  <si>
    <t>No.</t>
  </si>
  <si>
    <t>Sakha 104(Parent)</t>
  </si>
  <si>
    <t>Sumsqrs</t>
  </si>
  <si>
    <t>df</t>
  </si>
  <si>
    <t>Meansqr</t>
  </si>
  <si>
    <t>F</t>
  </si>
  <si>
    <t>p</t>
  </si>
  <si>
    <t>Error</t>
  </si>
  <si>
    <t>Total</t>
  </si>
  <si>
    <t>3- Tiil</t>
  </si>
  <si>
    <t>2- PH</t>
  </si>
  <si>
    <t>6-GNP</t>
  </si>
  <si>
    <t>4-PNL</t>
  </si>
  <si>
    <t>5-PNW</t>
  </si>
  <si>
    <t>8- GYP</t>
  </si>
  <si>
    <t>7- 1000GW</t>
  </si>
  <si>
    <t>9-F%</t>
  </si>
  <si>
    <t>10-Blast</t>
  </si>
  <si>
    <t>Genotypes</t>
  </si>
  <si>
    <t>Rep</t>
  </si>
  <si>
    <t>SOV</t>
  </si>
  <si>
    <t>Year</t>
  </si>
  <si>
    <t>TILL</t>
  </si>
  <si>
    <t>Blast</t>
  </si>
  <si>
    <t>PNL</t>
  </si>
  <si>
    <t>Rep.</t>
  </si>
  <si>
    <t>PNW</t>
  </si>
  <si>
    <t>F. %</t>
  </si>
  <si>
    <t>Source of variation</t>
  </si>
  <si>
    <t>d.f.</t>
  </si>
  <si>
    <t>s.s.</t>
  </si>
  <si>
    <t>m.s.</t>
  </si>
  <si>
    <t>v.r.</t>
  </si>
  <si>
    <t>F pr.</t>
  </si>
  <si>
    <t xml:space="preserve"> </t>
  </si>
  <si>
    <t>reps stratum</t>
  </si>
  <si>
    <t>reps.*Units* stratum</t>
  </si>
  <si>
    <t>No</t>
  </si>
  <si>
    <t>&lt;.001</t>
  </si>
  <si>
    <t>Residual</t>
  </si>
  <si>
    <t>1000 GW</t>
  </si>
  <si>
    <t>Variate: %9_F%</t>
  </si>
  <si>
    <t>Variate: 10_Blast</t>
  </si>
  <si>
    <t>Variate: GNP</t>
  </si>
  <si>
    <t>Variate: GYP</t>
  </si>
  <si>
    <t>Variate: HD</t>
  </si>
  <si>
    <t>Variate: PH</t>
  </si>
  <si>
    <t>Variate: PnL_cm</t>
  </si>
  <si>
    <t>Variate: PnW_g</t>
  </si>
  <si>
    <t>Variate: TiLL</t>
  </si>
  <si>
    <t>Hulling</t>
  </si>
  <si>
    <t>Milling</t>
  </si>
  <si>
    <t>Head rice</t>
  </si>
  <si>
    <t>Amylose cont.</t>
  </si>
  <si>
    <t>GT</t>
  </si>
  <si>
    <t>Elongation</t>
  </si>
  <si>
    <t>Means</t>
  </si>
  <si>
    <t>Mean</t>
  </si>
  <si>
    <t>L1</t>
  </si>
  <si>
    <t>L2</t>
  </si>
  <si>
    <t>L5</t>
  </si>
  <si>
    <t>L4</t>
  </si>
  <si>
    <t>L8</t>
  </si>
  <si>
    <t>L9</t>
  </si>
  <si>
    <t>L6</t>
  </si>
  <si>
    <t>L3</t>
  </si>
  <si>
    <t>L7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</si>
  <si>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</si>
  <si>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</si>
  <si>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</si>
  <si>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</si>
  <si>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</si>
  <si>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</si>
  <si>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</si>
  <si>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</si>
  <si>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</si>
  <si>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</si>
  <si>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</si>
  <si>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Sakha104</t>
  </si>
  <si>
    <t>LSD 5%</t>
  </si>
  <si>
    <t>Season</t>
  </si>
  <si>
    <t>Till</t>
  </si>
  <si>
    <t>PnL</t>
  </si>
  <si>
    <t>PnW</t>
  </si>
  <si>
    <t>F%</t>
  </si>
  <si>
    <t>Hull.%</t>
  </si>
  <si>
    <t>Mill %</t>
  </si>
  <si>
    <t>H. R. %</t>
  </si>
  <si>
    <t>Amyl. %</t>
  </si>
  <si>
    <t>Elong.</t>
  </si>
  <si>
    <t>LSD</t>
  </si>
  <si>
    <t>LSD 1%</t>
  </si>
  <si>
    <t>GV</t>
  </si>
  <si>
    <t>PV</t>
  </si>
  <si>
    <t>GCV</t>
  </si>
  <si>
    <t>PCV</t>
  </si>
  <si>
    <t>h2b</t>
  </si>
  <si>
    <t>GA</t>
  </si>
  <si>
    <t>GA%</t>
  </si>
  <si>
    <t>Amy modi</t>
  </si>
  <si>
    <t>gt modi</t>
  </si>
  <si>
    <t>hr modi</t>
  </si>
  <si>
    <t>Rows</t>
  </si>
  <si>
    <t>Cols</t>
  </si>
  <si>
    <t>elong modi</t>
  </si>
  <si>
    <t>H R</t>
  </si>
  <si>
    <t>Amylose</t>
  </si>
  <si>
    <t>SQRT GV</t>
  </si>
  <si>
    <t>SQRT PV</t>
  </si>
  <si>
    <r>
      <t xml:space="preserve">X  </t>
    </r>
    <r>
      <rPr>
        <sz val="11"/>
        <color theme="1"/>
        <rFont val="Calibri"/>
        <family val="2"/>
      </rPr>
      <t>̅</t>
    </r>
  </si>
  <si>
    <t>pnw</t>
  </si>
  <si>
    <t>gyp</t>
  </si>
  <si>
    <t>means</t>
  </si>
  <si>
    <t>PNW 2021</t>
  </si>
  <si>
    <t>PNW 2022</t>
  </si>
  <si>
    <t>GYP 2021</t>
  </si>
  <si>
    <t>GYP 2022</t>
  </si>
  <si>
    <t>gv</t>
  </si>
  <si>
    <t>pv</t>
  </si>
  <si>
    <t>cgv</t>
  </si>
  <si>
    <t>cpv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</si>
</sst>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11"/>
      <name val="Arial"/>
      <family val="2"/>
      <scheme val="minor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4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0" fillId="5" borderId="0" xfId="0" applyFill="1" applyAlignment="1">
      <alignment horizontal="left"/>
    </xf>
    <xf numFmtId="11" fontId="0" fillId="0" borderId="0" xfId="0" applyNumberFormat="1"/>
    <xf numFmtId="0" fontId="0" fillId="0" borderId="0" xfId="0" applyAlignment="1">
      <alignment horizontal="center"/>
    </xf>
    <xf numFmtId="2" fontId="0" fillId="7" borderId="0" xfId="0" applyNumberFormat="1" applyFill="1" applyAlignment="1">
      <alignment horizontal="left"/>
    </xf>
    <xf numFmtId="0" fontId="0" fillId="7" borderId="0" xfId="0" applyFill="1" applyAlignment="1">
      <alignment horizontal="left"/>
    </xf>
    <xf numFmtId="0" fontId="0" fillId="7" borderId="0" xfId="0" applyFill="1"/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readingOrder="1"/>
    </xf>
    <xf numFmtId="0" fontId="0" fillId="0" borderId="1" xfId="0" applyBorder="1"/>
    <xf numFmtId="2" fontId="2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6" borderId="1" xfId="0" applyFill="1" applyBorder="1"/>
    <xf numFmtId="164" fontId="0" fillId="0" borderId="1" xfId="0" applyNumberFormat="1" applyBorder="1" applyAlignment="1">
      <alignment horizontal="center"/>
    </xf>
    <xf numFmtId="2" fontId="0" fillId="0" borderId="0" xfId="0" applyNumberFormat="1"/>
    <xf numFmtId="9" fontId="0" fillId="0" borderId="0" xfId="0" applyNumberFormat="1"/>
    <xf numFmtId="0" fontId="0" fillId="0" borderId="0" xfId="0" applyAlignment="1">
      <alignment readingOrder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8" borderId="0" xfId="0" applyFont="1" applyFill="1" applyAlignment="1">
      <alignment horizontal="center"/>
    </xf>
    <xf numFmtId="0" fontId="0" fillId="8" borderId="0" xfId="0" applyFill="1"/>
    <xf numFmtId="0" fontId="0" fillId="3" borderId="0" xfId="0" applyFill="1"/>
    <xf numFmtId="164" fontId="0" fillId="0" borderId="0" xfId="0" applyNumberFormat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8" borderId="0" xfId="0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0" fillId="0" borderId="0" xfId="0" applyNumberFormat="1"/>
    <xf numFmtId="0" fontId="0" fillId="5" borderId="0" xfId="0" applyFill="1" applyAlignment="1">
      <alignment horizontal="center"/>
    </xf>
    <xf numFmtId="164" fontId="0" fillId="5" borderId="0" xfId="0" applyNumberFormat="1" applyFill="1"/>
    <xf numFmtId="2" fontId="0" fillId="5" borderId="0" xfId="0" applyNumberFormat="1" applyFill="1"/>
    <xf numFmtId="11" fontId="0" fillId="5" borderId="0" xfId="0" applyNumberFormat="1" applyFill="1"/>
    <xf numFmtId="0" fontId="4" fillId="5" borderId="0" xfId="0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tabSelected="1" topLeftCell="R1" zoomScale="80" zoomScaleNormal="80" workbookViewId="0">
      <selection activeCell="N26" sqref="K26:N26"/>
    </sheetView>
  </sheetViews>
  <sheetFormatPr defaultRowHeight="14" x14ac:dyDescent="0.3"/>
  <cols>
    <col min="1" max="1" width="5.4140625" customWidth="1"/>
    <col min="2" max="2" width="16.58203125" customWidth="1"/>
  </cols>
  <sheetData>
    <row r="1" spans="1:42" x14ac:dyDescent="0.3">
      <c r="A1" s="2" t="s">
        <v>42</v>
      </c>
      <c r="B1" s="1" t="s">
        <v>0</v>
      </c>
      <c r="C1" s="1" t="s">
        <v>1</v>
      </c>
      <c r="D1" s="1" t="s">
        <v>2</v>
      </c>
      <c r="E1" s="1"/>
      <c r="F1" s="1"/>
      <c r="G1" s="1" t="s">
        <v>3</v>
      </c>
      <c r="H1" s="1" t="s">
        <v>4</v>
      </c>
      <c r="I1" s="1"/>
      <c r="J1" s="1"/>
      <c r="K1" s="1" t="s">
        <v>5</v>
      </c>
      <c r="L1" s="1" t="s">
        <v>6</v>
      </c>
      <c r="M1" s="1"/>
      <c r="N1" s="1"/>
      <c r="O1" s="1" t="s">
        <v>7</v>
      </c>
      <c r="P1" s="1" t="s">
        <v>8</v>
      </c>
      <c r="Q1" s="1"/>
      <c r="R1" s="1"/>
      <c r="S1" s="1" t="s">
        <v>9</v>
      </c>
      <c r="T1" s="1" t="s">
        <v>10</v>
      </c>
      <c r="U1" s="1"/>
      <c r="V1" s="1"/>
      <c r="W1" s="1" t="s">
        <v>11</v>
      </c>
      <c r="X1" s="1" t="s">
        <v>12</v>
      </c>
      <c r="Y1" s="1"/>
      <c r="Z1" s="1"/>
      <c r="AA1" s="1" t="s">
        <v>13</v>
      </c>
      <c r="AB1" s="1" t="s">
        <v>14</v>
      </c>
      <c r="AC1" s="1"/>
      <c r="AD1" s="1"/>
      <c r="AE1" s="1" t="s">
        <v>15</v>
      </c>
      <c r="AF1" s="1" t="s">
        <v>16</v>
      </c>
      <c r="AG1" s="1"/>
      <c r="AH1" s="1"/>
      <c r="AI1" s="1"/>
      <c r="AJ1" s="1" t="s">
        <v>17</v>
      </c>
      <c r="AK1" s="1"/>
      <c r="AL1" s="1"/>
      <c r="AM1" s="1"/>
      <c r="AN1" s="1" t="s">
        <v>18</v>
      </c>
      <c r="AO1" s="1"/>
    </row>
    <row r="2" spans="1:42" s="7" customFormat="1" x14ac:dyDescent="0.3">
      <c r="A2" s="5"/>
      <c r="B2" s="6"/>
      <c r="C2" s="6" t="s">
        <v>19</v>
      </c>
      <c r="D2" s="6" t="s">
        <v>20</v>
      </c>
      <c r="E2" s="6" t="s">
        <v>21</v>
      </c>
      <c r="F2" s="5" t="s">
        <v>99</v>
      </c>
      <c r="G2" s="6" t="s">
        <v>19</v>
      </c>
      <c r="H2" s="6" t="s">
        <v>20</v>
      </c>
      <c r="I2" s="6" t="s">
        <v>21</v>
      </c>
      <c r="J2" s="5" t="s">
        <v>99</v>
      </c>
      <c r="K2" s="6" t="s">
        <v>19</v>
      </c>
      <c r="L2" s="6" t="s">
        <v>20</v>
      </c>
      <c r="M2" s="6" t="s">
        <v>21</v>
      </c>
      <c r="N2" s="5" t="s">
        <v>99</v>
      </c>
      <c r="O2" s="6" t="s">
        <v>19</v>
      </c>
      <c r="P2" s="6" t="s">
        <v>20</v>
      </c>
      <c r="Q2" s="6" t="s">
        <v>21</v>
      </c>
      <c r="R2" s="5" t="s">
        <v>99</v>
      </c>
      <c r="S2" s="6" t="s">
        <v>19</v>
      </c>
      <c r="T2" s="6" t="s">
        <v>20</v>
      </c>
      <c r="U2" s="6" t="s">
        <v>21</v>
      </c>
      <c r="V2" s="5" t="s">
        <v>99</v>
      </c>
      <c r="W2" s="6" t="s">
        <v>19</v>
      </c>
      <c r="X2" s="6" t="s">
        <v>20</v>
      </c>
      <c r="Y2" s="6" t="s">
        <v>21</v>
      </c>
      <c r="Z2" s="5" t="s">
        <v>99</v>
      </c>
      <c r="AA2" s="6" t="s">
        <v>19</v>
      </c>
      <c r="AB2" s="6" t="s">
        <v>20</v>
      </c>
      <c r="AC2" s="6" t="s">
        <v>21</v>
      </c>
      <c r="AD2" s="5" t="s">
        <v>99</v>
      </c>
      <c r="AE2" s="6" t="s">
        <v>19</v>
      </c>
      <c r="AF2" s="6" t="s">
        <v>20</v>
      </c>
      <c r="AG2" s="6" t="s">
        <v>21</v>
      </c>
      <c r="AH2" s="5" t="s">
        <v>99</v>
      </c>
      <c r="AI2" s="6" t="s">
        <v>19</v>
      </c>
      <c r="AJ2" s="6" t="s">
        <v>20</v>
      </c>
      <c r="AK2" s="6" t="s">
        <v>21</v>
      </c>
      <c r="AL2" s="5" t="s">
        <v>99</v>
      </c>
      <c r="AM2" s="6" t="s">
        <v>19</v>
      </c>
      <c r="AN2" s="6" t="s">
        <v>20</v>
      </c>
      <c r="AO2" s="6" t="s">
        <v>21</v>
      </c>
      <c r="AP2" s="5" t="s">
        <v>99</v>
      </c>
    </row>
    <row r="3" spans="1:42" x14ac:dyDescent="0.3">
      <c r="A3" s="2">
        <v>1</v>
      </c>
      <c r="B3" s="3" t="s">
        <v>22</v>
      </c>
      <c r="C3">
        <v>4.5999999999999996</v>
      </c>
      <c r="D3">
        <v>4.63</v>
      </c>
      <c r="E3">
        <v>4.76</v>
      </c>
      <c r="F3" s="2">
        <f>AVERAGE(C3:E3)</f>
        <v>4.6633333333333331</v>
      </c>
      <c r="G3">
        <v>20.9</v>
      </c>
      <c r="H3">
        <v>21.3</v>
      </c>
      <c r="I3">
        <v>20.8</v>
      </c>
      <c r="J3" s="2">
        <f>AVERAGE(G3:I3)</f>
        <v>21</v>
      </c>
      <c r="K3">
        <v>53.45</v>
      </c>
      <c r="L3">
        <v>52.35</v>
      </c>
      <c r="M3">
        <v>51.45</v>
      </c>
      <c r="N3" s="2">
        <f>AVERAGE(K3:M3)</f>
        <v>52.416666666666664</v>
      </c>
      <c r="O3">
        <v>155</v>
      </c>
      <c r="P3">
        <v>156</v>
      </c>
      <c r="Q3">
        <v>166</v>
      </c>
      <c r="R3" s="2">
        <f>AVERAGE(O3:Q3)</f>
        <v>159</v>
      </c>
      <c r="S3">
        <v>29.9</v>
      </c>
      <c r="T3">
        <v>30</v>
      </c>
      <c r="U3">
        <v>31</v>
      </c>
      <c r="V3" s="2">
        <f>AVERAGE(S3:U3)</f>
        <v>30.3</v>
      </c>
      <c r="W3">
        <v>116</v>
      </c>
      <c r="X3">
        <v>111</v>
      </c>
      <c r="Y3">
        <v>113</v>
      </c>
      <c r="Z3" s="2">
        <f>AVERAGE(W3:Y3)</f>
        <v>113.33333333333333</v>
      </c>
      <c r="AA3">
        <v>97</v>
      </c>
      <c r="AB3">
        <v>96</v>
      </c>
      <c r="AC3">
        <v>99</v>
      </c>
      <c r="AD3" s="2">
        <f>AVERAGE(AA3:AC3)</f>
        <v>97.333333333333329</v>
      </c>
      <c r="AE3">
        <v>28</v>
      </c>
      <c r="AF3">
        <v>24</v>
      </c>
      <c r="AG3">
        <v>26</v>
      </c>
      <c r="AH3" s="2">
        <f>AVERAGE(AE3:AG3)</f>
        <v>26</v>
      </c>
      <c r="AI3">
        <v>90.15</v>
      </c>
      <c r="AJ3">
        <v>89.94</v>
      </c>
      <c r="AK3">
        <v>93.12</v>
      </c>
      <c r="AL3" s="2">
        <f>AVERAGE(AI3:AK3)</f>
        <v>91.070000000000007</v>
      </c>
      <c r="AM3">
        <v>1</v>
      </c>
      <c r="AN3">
        <v>1</v>
      </c>
      <c r="AO3">
        <v>1</v>
      </c>
      <c r="AP3" s="2">
        <f>AVERAGE(AM3:AO3)</f>
        <v>1</v>
      </c>
    </row>
    <row r="4" spans="1:42" x14ac:dyDescent="0.3">
      <c r="A4" s="2">
        <v>2</v>
      </c>
      <c r="B4" s="3" t="s">
        <v>23</v>
      </c>
      <c r="C4">
        <v>4.26</v>
      </c>
      <c r="D4">
        <v>4.1100000000000003</v>
      </c>
      <c r="E4">
        <v>4.7</v>
      </c>
      <c r="F4" s="2">
        <f t="shared" ref="F4:F23" si="0">AVERAGE(C4:E4)</f>
        <v>4.3566666666666665</v>
      </c>
      <c r="G4">
        <v>21.25</v>
      </c>
      <c r="H4">
        <v>21.85</v>
      </c>
      <c r="I4">
        <v>21.3</v>
      </c>
      <c r="J4" s="2">
        <f t="shared" ref="J4:J23" si="1">AVERAGE(G4:I4)</f>
        <v>21.466666666666669</v>
      </c>
      <c r="K4">
        <v>62.04</v>
      </c>
      <c r="L4">
        <v>60.77</v>
      </c>
      <c r="M4">
        <v>62.65</v>
      </c>
      <c r="N4" s="2">
        <f t="shared" ref="N4:N23" si="2">AVERAGE(K4:M4)</f>
        <v>61.82</v>
      </c>
      <c r="O4">
        <v>171</v>
      </c>
      <c r="P4">
        <v>180</v>
      </c>
      <c r="Q4">
        <v>171</v>
      </c>
      <c r="R4" s="2">
        <f t="shared" ref="R4:R23" si="3">AVERAGE(O4:Q4)</f>
        <v>174</v>
      </c>
      <c r="S4">
        <v>29.6</v>
      </c>
      <c r="T4">
        <v>29.5</v>
      </c>
      <c r="U4">
        <v>30</v>
      </c>
      <c r="V4" s="2">
        <f t="shared" ref="V4:V23" si="4">AVERAGE(S4:U4)</f>
        <v>29.7</v>
      </c>
      <c r="W4">
        <v>102</v>
      </c>
      <c r="X4">
        <v>100</v>
      </c>
      <c r="Y4">
        <v>102</v>
      </c>
      <c r="Z4" s="2">
        <f t="shared" ref="Z4:Z23" si="5">AVERAGE(W4:Y4)</f>
        <v>101.33333333333333</v>
      </c>
      <c r="AA4">
        <v>101</v>
      </c>
      <c r="AB4">
        <v>103</v>
      </c>
      <c r="AC4">
        <v>100</v>
      </c>
      <c r="AD4" s="2">
        <f t="shared" ref="AD4:AD23" si="6">AVERAGE(AA4:AC4)</f>
        <v>101.33333333333333</v>
      </c>
      <c r="AE4">
        <v>33</v>
      </c>
      <c r="AF4">
        <v>30</v>
      </c>
      <c r="AG4">
        <v>29</v>
      </c>
      <c r="AH4" s="2">
        <f t="shared" ref="AH4:AH23" si="7">AVERAGE(AE4:AG4)</f>
        <v>30.666666666666668</v>
      </c>
      <c r="AI4">
        <v>82.88</v>
      </c>
      <c r="AJ4">
        <v>80.56</v>
      </c>
      <c r="AK4">
        <v>83.78</v>
      </c>
      <c r="AL4" s="2">
        <f t="shared" ref="AL4:AL23" si="8">AVERAGE(AI4:AK4)</f>
        <v>82.406666666666666</v>
      </c>
      <c r="AM4">
        <v>1</v>
      </c>
      <c r="AN4">
        <v>1</v>
      </c>
      <c r="AO4">
        <v>1</v>
      </c>
      <c r="AP4" s="2">
        <f t="shared" ref="AP4:AP23" si="9">AVERAGE(AM4:AO4)</f>
        <v>1</v>
      </c>
    </row>
    <row r="5" spans="1:42" x14ac:dyDescent="0.3">
      <c r="A5" s="2">
        <v>3</v>
      </c>
      <c r="B5" s="3" t="s">
        <v>24</v>
      </c>
      <c r="C5">
        <v>3.7</v>
      </c>
      <c r="D5">
        <v>3.92</v>
      </c>
      <c r="E5">
        <v>3.78</v>
      </c>
      <c r="F5" s="2">
        <f t="shared" si="0"/>
        <v>3.8000000000000003</v>
      </c>
      <c r="G5">
        <v>22</v>
      </c>
      <c r="H5">
        <v>22.3</v>
      </c>
      <c r="I5">
        <v>22.8</v>
      </c>
      <c r="J5" s="2">
        <f t="shared" si="1"/>
        <v>22.366666666666664</v>
      </c>
      <c r="K5">
        <v>51.92</v>
      </c>
      <c r="L5">
        <v>54.25</v>
      </c>
      <c r="M5">
        <v>54</v>
      </c>
      <c r="N5" s="2">
        <f t="shared" si="2"/>
        <v>53.390000000000008</v>
      </c>
      <c r="O5">
        <v>117</v>
      </c>
      <c r="P5">
        <v>115</v>
      </c>
      <c r="Q5">
        <v>121</v>
      </c>
      <c r="R5" s="2">
        <f t="shared" si="3"/>
        <v>117.66666666666667</v>
      </c>
      <c r="S5">
        <v>30</v>
      </c>
      <c r="T5">
        <v>29.7</v>
      </c>
      <c r="U5">
        <v>28.6</v>
      </c>
      <c r="V5" s="2">
        <f t="shared" si="4"/>
        <v>29.433333333333337</v>
      </c>
      <c r="W5">
        <v>99</v>
      </c>
      <c r="X5">
        <v>88</v>
      </c>
      <c r="Y5">
        <v>99</v>
      </c>
      <c r="Z5" s="2">
        <f t="shared" si="5"/>
        <v>95.333333333333329</v>
      </c>
      <c r="AA5">
        <v>93</v>
      </c>
      <c r="AB5">
        <v>95</v>
      </c>
      <c r="AC5">
        <v>95</v>
      </c>
      <c r="AD5" s="2">
        <f t="shared" si="6"/>
        <v>94.333333333333329</v>
      </c>
      <c r="AE5">
        <v>22</v>
      </c>
      <c r="AF5">
        <v>21</v>
      </c>
      <c r="AG5">
        <v>21</v>
      </c>
      <c r="AH5" s="2">
        <f t="shared" si="7"/>
        <v>21.333333333333332</v>
      </c>
      <c r="AI5">
        <v>96.72</v>
      </c>
      <c r="AJ5">
        <v>95.65</v>
      </c>
      <c r="AK5">
        <v>94.72</v>
      </c>
      <c r="AL5" s="2">
        <f t="shared" si="8"/>
        <v>95.696666666666673</v>
      </c>
      <c r="AM5">
        <v>1</v>
      </c>
      <c r="AN5">
        <v>1</v>
      </c>
      <c r="AO5">
        <v>1</v>
      </c>
      <c r="AP5" s="2">
        <f t="shared" si="9"/>
        <v>1</v>
      </c>
    </row>
    <row r="6" spans="1:42" x14ac:dyDescent="0.3">
      <c r="A6" s="2">
        <v>4</v>
      </c>
      <c r="B6" s="3" t="s">
        <v>25</v>
      </c>
      <c r="C6">
        <v>3.88</v>
      </c>
      <c r="D6">
        <v>3.9</v>
      </c>
      <c r="E6">
        <v>3.66</v>
      </c>
      <c r="F6" s="2">
        <f t="shared" si="0"/>
        <v>3.813333333333333</v>
      </c>
      <c r="G6">
        <v>21.75</v>
      </c>
      <c r="H6">
        <v>22</v>
      </c>
      <c r="I6">
        <v>21.6</v>
      </c>
      <c r="J6" s="2">
        <f t="shared" si="1"/>
        <v>21.783333333333331</v>
      </c>
      <c r="K6">
        <v>56.32</v>
      </c>
      <c r="L6">
        <v>56.56</v>
      </c>
      <c r="M6">
        <v>58.33</v>
      </c>
      <c r="N6" s="2">
        <f t="shared" si="2"/>
        <v>57.069999999999993</v>
      </c>
      <c r="O6">
        <v>166</v>
      </c>
      <c r="P6">
        <v>155</v>
      </c>
      <c r="Q6">
        <v>160</v>
      </c>
      <c r="R6" s="2">
        <f t="shared" si="3"/>
        <v>160.33333333333334</v>
      </c>
      <c r="S6">
        <v>24.3</v>
      </c>
      <c r="T6">
        <v>24.6</v>
      </c>
      <c r="U6">
        <v>23.8</v>
      </c>
      <c r="V6" s="2">
        <f t="shared" si="4"/>
        <v>24.233333333333334</v>
      </c>
      <c r="W6">
        <v>120</v>
      </c>
      <c r="X6">
        <v>121</v>
      </c>
      <c r="Y6">
        <v>122</v>
      </c>
      <c r="Z6" s="2">
        <f t="shared" si="5"/>
        <v>121</v>
      </c>
      <c r="AA6">
        <v>99</v>
      </c>
      <c r="AB6">
        <v>98</v>
      </c>
      <c r="AC6">
        <v>100</v>
      </c>
      <c r="AD6" s="2">
        <f t="shared" si="6"/>
        <v>99</v>
      </c>
      <c r="AE6">
        <v>18</v>
      </c>
      <c r="AF6">
        <v>28</v>
      </c>
      <c r="AG6">
        <v>22</v>
      </c>
      <c r="AH6" s="2">
        <f t="shared" si="7"/>
        <v>22.666666666666668</v>
      </c>
      <c r="AI6">
        <v>83.85</v>
      </c>
      <c r="AJ6">
        <v>84.25</v>
      </c>
      <c r="AK6">
        <v>86.88</v>
      </c>
      <c r="AL6" s="2">
        <f t="shared" si="8"/>
        <v>84.993333333333325</v>
      </c>
      <c r="AM6">
        <v>1</v>
      </c>
      <c r="AN6">
        <v>1</v>
      </c>
      <c r="AO6">
        <v>1</v>
      </c>
      <c r="AP6" s="2">
        <f t="shared" si="9"/>
        <v>1</v>
      </c>
    </row>
    <row r="7" spans="1:42" x14ac:dyDescent="0.3">
      <c r="A7" s="2">
        <v>5</v>
      </c>
      <c r="B7" s="3" t="s">
        <v>26</v>
      </c>
      <c r="C7">
        <v>3.87</v>
      </c>
      <c r="D7">
        <v>4.0999999999999996</v>
      </c>
      <c r="E7">
        <v>4.4000000000000004</v>
      </c>
      <c r="F7" s="2">
        <f t="shared" si="0"/>
        <v>4.123333333333334</v>
      </c>
      <c r="G7">
        <v>25.5</v>
      </c>
      <c r="H7">
        <v>24.2</v>
      </c>
      <c r="I7">
        <v>25.2</v>
      </c>
      <c r="J7" s="2">
        <f t="shared" si="1"/>
        <v>24.966666666666669</v>
      </c>
      <c r="K7">
        <v>65.14</v>
      </c>
      <c r="L7">
        <v>62.34</v>
      </c>
      <c r="M7">
        <v>65.88</v>
      </c>
      <c r="N7" s="2">
        <f t="shared" si="2"/>
        <v>64.453333333333333</v>
      </c>
      <c r="O7">
        <v>224</v>
      </c>
      <c r="P7">
        <v>193</v>
      </c>
      <c r="Q7">
        <v>205</v>
      </c>
      <c r="R7" s="2">
        <f t="shared" si="3"/>
        <v>207.33333333333334</v>
      </c>
      <c r="S7">
        <v>21.64</v>
      </c>
      <c r="T7">
        <v>21.5</v>
      </c>
      <c r="U7">
        <v>22.4</v>
      </c>
      <c r="V7" s="2">
        <f t="shared" si="4"/>
        <v>21.846666666666664</v>
      </c>
      <c r="W7">
        <v>120</v>
      </c>
      <c r="X7">
        <v>118</v>
      </c>
      <c r="Y7">
        <v>123</v>
      </c>
      <c r="Z7" s="2">
        <f t="shared" si="5"/>
        <v>120.33333333333333</v>
      </c>
      <c r="AA7">
        <v>100</v>
      </c>
      <c r="AB7">
        <v>100</v>
      </c>
      <c r="AC7">
        <v>99</v>
      </c>
      <c r="AD7" s="2">
        <f t="shared" si="6"/>
        <v>99.666666666666671</v>
      </c>
      <c r="AE7">
        <v>29</v>
      </c>
      <c r="AF7">
        <v>25</v>
      </c>
      <c r="AG7">
        <v>26</v>
      </c>
      <c r="AH7" s="2">
        <f t="shared" si="7"/>
        <v>26.666666666666668</v>
      </c>
      <c r="AI7">
        <v>88.9</v>
      </c>
      <c r="AJ7">
        <v>91.34</v>
      </c>
      <c r="AK7">
        <v>85.98</v>
      </c>
      <c r="AL7" s="2">
        <f t="shared" si="8"/>
        <v>88.740000000000009</v>
      </c>
      <c r="AM7">
        <v>1</v>
      </c>
      <c r="AN7">
        <v>1</v>
      </c>
      <c r="AO7">
        <v>1</v>
      </c>
      <c r="AP7" s="2">
        <f t="shared" si="9"/>
        <v>1</v>
      </c>
    </row>
    <row r="8" spans="1:42" x14ac:dyDescent="0.3">
      <c r="A8" s="2">
        <v>6</v>
      </c>
      <c r="B8" s="3" t="s">
        <v>27</v>
      </c>
      <c r="C8">
        <v>4.0999999999999996</v>
      </c>
      <c r="D8">
        <v>4.9800000000000004</v>
      </c>
      <c r="E8">
        <v>5.03</v>
      </c>
      <c r="F8" s="2">
        <f t="shared" si="0"/>
        <v>4.7033333333333331</v>
      </c>
      <c r="G8">
        <v>20</v>
      </c>
      <c r="H8">
        <v>20.6</v>
      </c>
      <c r="I8">
        <v>20.399999999999999</v>
      </c>
      <c r="J8" s="2">
        <f t="shared" si="1"/>
        <v>20.333333333333332</v>
      </c>
      <c r="K8">
        <v>46.11</v>
      </c>
      <c r="L8">
        <v>51</v>
      </c>
      <c r="M8">
        <v>50.24</v>
      </c>
      <c r="N8" s="2">
        <f t="shared" si="2"/>
        <v>49.116666666666667</v>
      </c>
      <c r="O8">
        <v>192</v>
      </c>
      <c r="P8">
        <v>207</v>
      </c>
      <c r="Q8">
        <v>200</v>
      </c>
      <c r="R8" s="2">
        <f t="shared" si="3"/>
        <v>199.66666666666666</v>
      </c>
      <c r="S8">
        <v>24.54</v>
      </c>
      <c r="T8">
        <v>24.13</v>
      </c>
      <c r="U8">
        <v>24.6</v>
      </c>
      <c r="V8" s="2">
        <f t="shared" si="4"/>
        <v>24.423333333333336</v>
      </c>
      <c r="W8">
        <v>90</v>
      </c>
      <c r="X8">
        <v>95</v>
      </c>
      <c r="Y8">
        <v>89</v>
      </c>
      <c r="Z8" s="2">
        <f t="shared" si="5"/>
        <v>91.333333333333329</v>
      </c>
      <c r="AA8">
        <v>96</v>
      </c>
      <c r="AB8">
        <v>97</v>
      </c>
      <c r="AC8">
        <v>93</v>
      </c>
      <c r="AD8" s="2">
        <f t="shared" si="6"/>
        <v>95.333333333333329</v>
      </c>
      <c r="AE8">
        <v>23</v>
      </c>
      <c r="AF8">
        <v>17</v>
      </c>
      <c r="AG8">
        <v>27</v>
      </c>
      <c r="AH8" s="2">
        <f t="shared" si="7"/>
        <v>22.333333333333332</v>
      </c>
      <c r="AI8">
        <v>96.37</v>
      </c>
      <c r="AJ8">
        <v>96.17</v>
      </c>
      <c r="AK8">
        <v>94.41</v>
      </c>
      <c r="AL8" s="2">
        <f t="shared" si="8"/>
        <v>95.65000000000002</v>
      </c>
      <c r="AM8">
        <v>1</v>
      </c>
      <c r="AN8">
        <v>1</v>
      </c>
      <c r="AO8">
        <v>1</v>
      </c>
      <c r="AP8" s="2">
        <f t="shared" si="9"/>
        <v>1</v>
      </c>
    </row>
    <row r="9" spans="1:42" x14ac:dyDescent="0.3">
      <c r="A9" s="2">
        <v>7</v>
      </c>
      <c r="B9" s="3" t="s">
        <v>28</v>
      </c>
      <c r="C9">
        <v>4.95</v>
      </c>
      <c r="D9">
        <v>5</v>
      </c>
      <c r="E9">
        <v>4.9000000000000004</v>
      </c>
      <c r="F9" s="2">
        <f t="shared" si="0"/>
        <v>4.95</v>
      </c>
      <c r="G9">
        <v>22.4</v>
      </c>
      <c r="H9">
        <v>21.8</v>
      </c>
      <c r="I9">
        <v>21.9</v>
      </c>
      <c r="J9" s="2">
        <f t="shared" si="1"/>
        <v>22.033333333333331</v>
      </c>
      <c r="K9">
        <v>62.5</v>
      </c>
      <c r="L9">
        <v>60.3</v>
      </c>
      <c r="M9">
        <v>67.55</v>
      </c>
      <c r="N9" s="2">
        <f t="shared" si="2"/>
        <v>63.449999999999996</v>
      </c>
      <c r="O9">
        <v>266</v>
      </c>
      <c r="P9">
        <v>240</v>
      </c>
      <c r="Q9">
        <v>271</v>
      </c>
      <c r="R9" s="2">
        <f t="shared" si="3"/>
        <v>259</v>
      </c>
      <c r="S9">
        <v>25.2</v>
      </c>
      <c r="T9">
        <v>24.3</v>
      </c>
      <c r="U9">
        <v>26.7</v>
      </c>
      <c r="V9" s="2">
        <f t="shared" si="4"/>
        <v>25.400000000000002</v>
      </c>
      <c r="W9">
        <v>106</v>
      </c>
      <c r="X9">
        <v>108</v>
      </c>
      <c r="Y9">
        <v>110</v>
      </c>
      <c r="Z9" s="2">
        <f t="shared" si="5"/>
        <v>108</v>
      </c>
      <c r="AA9">
        <v>101</v>
      </c>
      <c r="AB9">
        <v>100</v>
      </c>
      <c r="AC9">
        <v>99</v>
      </c>
      <c r="AD9" s="2">
        <f t="shared" si="6"/>
        <v>100</v>
      </c>
      <c r="AE9">
        <v>25</v>
      </c>
      <c r="AF9">
        <v>34</v>
      </c>
      <c r="AG9">
        <v>25</v>
      </c>
      <c r="AH9" s="2">
        <f t="shared" si="7"/>
        <v>28</v>
      </c>
      <c r="AI9">
        <v>93.98</v>
      </c>
      <c r="AJ9">
        <v>97.8</v>
      </c>
      <c r="AK9">
        <v>94.78</v>
      </c>
      <c r="AL9" s="2">
        <f t="shared" si="8"/>
        <v>95.52</v>
      </c>
      <c r="AM9">
        <v>1</v>
      </c>
      <c r="AN9">
        <v>1</v>
      </c>
      <c r="AO9">
        <v>1</v>
      </c>
      <c r="AP9" s="2">
        <f t="shared" si="9"/>
        <v>1</v>
      </c>
    </row>
    <row r="10" spans="1:42" x14ac:dyDescent="0.3">
      <c r="A10" s="2">
        <v>8</v>
      </c>
      <c r="B10" s="3" t="s">
        <v>29</v>
      </c>
      <c r="C10">
        <v>5.28</v>
      </c>
      <c r="D10">
        <v>4.93</v>
      </c>
      <c r="E10">
        <v>4.78</v>
      </c>
      <c r="F10" s="2">
        <f t="shared" si="0"/>
        <v>4.996666666666667</v>
      </c>
      <c r="G10">
        <v>22.4</v>
      </c>
      <c r="H10">
        <v>22.4</v>
      </c>
      <c r="I10">
        <v>21.8</v>
      </c>
      <c r="J10" s="2">
        <f t="shared" si="1"/>
        <v>22.2</v>
      </c>
      <c r="K10">
        <v>64.069999999999993</v>
      </c>
      <c r="L10">
        <v>60.11</v>
      </c>
      <c r="M10">
        <v>67.25</v>
      </c>
      <c r="N10" s="2">
        <f t="shared" si="2"/>
        <v>63.81</v>
      </c>
      <c r="O10">
        <v>175</v>
      </c>
      <c r="P10">
        <v>165</v>
      </c>
      <c r="Q10">
        <v>180</v>
      </c>
      <c r="R10" s="2">
        <f t="shared" si="3"/>
        <v>173.33333333333334</v>
      </c>
      <c r="S10">
        <v>27.3</v>
      </c>
      <c r="T10">
        <v>28.7</v>
      </c>
      <c r="U10">
        <v>28.2</v>
      </c>
      <c r="V10" s="2">
        <f t="shared" si="4"/>
        <v>28.066666666666666</v>
      </c>
      <c r="W10">
        <v>110</v>
      </c>
      <c r="X10">
        <v>109</v>
      </c>
      <c r="Y10">
        <v>113</v>
      </c>
      <c r="Z10" s="2">
        <f t="shared" si="5"/>
        <v>110.66666666666667</v>
      </c>
      <c r="AA10">
        <v>102</v>
      </c>
      <c r="AB10">
        <v>103</v>
      </c>
      <c r="AC10">
        <v>101</v>
      </c>
      <c r="AD10" s="2">
        <f t="shared" si="6"/>
        <v>102</v>
      </c>
      <c r="AE10">
        <v>22</v>
      </c>
      <c r="AF10">
        <v>25</v>
      </c>
      <c r="AG10">
        <v>30</v>
      </c>
      <c r="AH10" s="2">
        <f t="shared" si="7"/>
        <v>25.666666666666668</v>
      </c>
      <c r="AI10">
        <v>90.75</v>
      </c>
      <c r="AJ10">
        <v>94.79</v>
      </c>
      <c r="AK10">
        <v>90.58</v>
      </c>
      <c r="AL10" s="2">
        <f t="shared" si="8"/>
        <v>92.04</v>
      </c>
      <c r="AM10">
        <v>1</v>
      </c>
      <c r="AN10">
        <v>1</v>
      </c>
      <c r="AO10">
        <v>1</v>
      </c>
      <c r="AP10" s="2">
        <f t="shared" si="9"/>
        <v>1</v>
      </c>
    </row>
    <row r="11" spans="1:42" x14ac:dyDescent="0.3">
      <c r="A11" s="2">
        <v>9</v>
      </c>
      <c r="B11" s="3" t="s">
        <v>30</v>
      </c>
      <c r="C11">
        <v>4.0999999999999996</v>
      </c>
      <c r="D11">
        <v>4.7</v>
      </c>
      <c r="E11">
        <v>4.8499999999999996</v>
      </c>
      <c r="F11" s="2">
        <f t="shared" si="0"/>
        <v>4.55</v>
      </c>
      <c r="G11">
        <v>20.8</v>
      </c>
      <c r="H11">
        <v>22.4</v>
      </c>
      <c r="I11">
        <v>22.1</v>
      </c>
      <c r="J11" s="2">
        <f t="shared" si="1"/>
        <v>21.766666666666669</v>
      </c>
      <c r="K11">
        <v>52.71</v>
      </c>
      <c r="L11">
        <v>55.12</v>
      </c>
      <c r="M11">
        <v>51.47</v>
      </c>
      <c r="N11" s="2">
        <f t="shared" si="2"/>
        <v>53.1</v>
      </c>
      <c r="O11">
        <v>168</v>
      </c>
      <c r="P11">
        <v>209</v>
      </c>
      <c r="Q11">
        <v>187</v>
      </c>
      <c r="R11" s="2">
        <f t="shared" si="3"/>
        <v>188</v>
      </c>
      <c r="S11">
        <v>25</v>
      </c>
      <c r="T11">
        <v>22</v>
      </c>
      <c r="U11">
        <v>24.3</v>
      </c>
      <c r="V11" s="2">
        <f t="shared" si="4"/>
        <v>23.766666666666666</v>
      </c>
      <c r="W11">
        <v>102</v>
      </c>
      <c r="X11">
        <v>99</v>
      </c>
      <c r="Y11">
        <v>101</v>
      </c>
      <c r="Z11" s="2">
        <f t="shared" si="5"/>
        <v>100.66666666666667</v>
      </c>
      <c r="AA11">
        <v>98</v>
      </c>
      <c r="AB11">
        <v>95</v>
      </c>
      <c r="AC11">
        <v>99</v>
      </c>
      <c r="AD11" s="2">
        <f t="shared" si="6"/>
        <v>97.333333333333329</v>
      </c>
      <c r="AE11">
        <v>27</v>
      </c>
      <c r="AF11">
        <v>20</v>
      </c>
      <c r="AG11">
        <v>19</v>
      </c>
      <c r="AH11" s="2">
        <f t="shared" si="7"/>
        <v>22</v>
      </c>
      <c r="AI11">
        <v>90</v>
      </c>
      <c r="AJ11">
        <v>92</v>
      </c>
      <c r="AK11">
        <v>86.42</v>
      </c>
      <c r="AL11" s="2">
        <f t="shared" si="8"/>
        <v>89.473333333333343</v>
      </c>
      <c r="AM11">
        <v>1</v>
      </c>
      <c r="AN11">
        <v>1</v>
      </c>
      <c r="AO11">
        <v>1</v>
      </c>
      <c r="AP11" s="2">
        <f t="shared" si="9"/>
        <v>1</v>
      </c>
    </row>
    <row r="12" spans="1:42" x14ac:dyDescent="0.3">
      <c r="A12" s="2">
        <v>10</v>
      </c>
      <c r="B12" s="3" t="s">
        <v>31</v>
      </c>
      <c r="C12" s="45">
        <v>4.34</v>
      </c>
      <c r="D12" s="45">
        <v>4.3499999999999996</v>
      </c>
      <c r="E12" s="45">
        <v>4.22</v>
      </c>
      <c r="F12" s="2">
        <f t="shared" si="0"/>
        <v>4.3033333333333337</v>
      </c>
      <c r="G12">
        <v>23.1</v>
      </c>
      <c r="H12">
        <v>23</v>
      </c>
      <c r="I12">
        <v>23.5</v>
      </c>
      <c r="J12" s="2">
        <f t="shared" si="1"/>
        <v>23.2</v>
      </c>
      <c r="K12">
        <v>56.31</v>
      </c>
      <c r="L12">
        <v>55.79</v>
      </c>
      <c r="M12">
        <v>58.34</v>
      </c>
      <c r="N12" s="2">
        <f t="shared" si="2"/>
        <v>56.813333333333333</v>
      </c>
      <c r="O12">
        <v>158</v>
      </c>
      <c r="P12">
        <v>167</v>
      </c>
      <c r="Q12">
        <v>166</v>
      </c>
      <c r="R12" s="2">
        <f t="shared" si="3"/>
        <v>163.66666666666666</v>
      </c>
      <c r="S12">
        <v>23.93</v>
      </c>
      <c r="T12">
        <v>23.73</v>
      </c>
      <c r="U12">
        <v>24</v>
      </c>
      <c r="V12" s="2">
        <f t="shared" si="4"/>
        <v>23.886666666666667</v>
      </c>
      <c r="W12">
        <v>104</v>
      </c>
      <c r="X12">
        <v>108</v>
      </c>
      <c r="Y12">
        <v>108</v>
      </c>
      <c r="Z12" s="2">
        <f t="shared" si="5"/>
        <v>106.66666666666667</v>
      </c>
      <c r="AA12">
        <v>100</v>
      </c>
      <c r="AB12">
        <v>99</v>
      </c>
      <c r="AC12">
        <v>100</v>
      </c>
      <c r="AD12" s="2">
        <f t="shared" si="6"/>
        <v>99.666666666666671</v>
      </c>
      <c r="AE12">
        <v>18</v>
      </c>
      <c r="AF12">
        <v>18</v>
      </c>
      <c r="AG12">
        <v>16</v>
      </c>
      <c r="AH12" s="2">
        <f t="shared" si="7"/>
        <v>17.333333333333332</v>
      </c>
      <c r="AI12">
        <v>88</v>
      </c>
      <c r="AJ12">
        <v>84.76</v>
      </c>
      <c r="AK12">
        <v>86.11</v>
      </c>
      <c r="AL12" s="2">
        <f t="shared" si="8"/>
        <v>86.29</v>
      </c>
      <c r="AM12">
        <v>1</v>
      </c>
      <c r="AN12">
        <v>1</v>
      </c>
      <c r="AO12">
        <v>1</v>
      </c>
      <c r="AP12" s="2">
        <f t="shared" si="9"/>
        <v>1</v>
      </c>
    </row>
    <row r="13" spans="1:42" x14ac:dyDescent="0.3">
      <c r="A13" s="2">
        <v>11</v>
      </c>
      <c r="B13" s="3" t="s">
        <v>32</v>
      </c>
      <c r="C13" s="45">
        <v>4.6500000000000004</v>
      </c>
      <c r="D13" s="45">
        <v>4.55</v>
      </c>
      <c r="E13" s="45">
        <v>3.9</v>
      </c>
      <c r="F13" s="2">
        <f t="shared" si="0"/>
        <v>4.3666666666666663</v>
      </c>
      <c r="G13">
        <v>24.6</v>
      </c>
      <c r="H13">
        <v>25</v>
      </c>
      <c r="I13">
        <v>24.1</v>
      </c>
      <c r="J13" s="2">
        <f t="shared" si="1"/>
        <v>24.566666666666666</v>
      </c>
      <c r="K13">
        <v>53.89</v>
      </c>
      <c r="L13">
        <v>55</v>
      </c>
      <c r="M13">
        <v>57.88</v>
      </c>
      <c r="N13" s="2">
        <f t="shared" si="2"/>
        <v>55.59</v>
      </c>
      <c r="O13">
        <v>153</v>
      </c>
      <c r="P13">
        <v>150</v>
      </c>
      <c r="Q13">
        <v>145</v>
      </c>
      <c r="R13" s="2">
        <f t="shared" si="3"/>
        <v>149.33333333333334</v>
      </c>
      <c r="S13">
        <v>30.8</v>
      </c>
      <c r="T13">
        <v>30.6</v>
      </c>
      <c r="U13">
        <v>31</v>
      </c>
      <c r="V13" s="2">
        <f t="shared" si="4"/>
        <v>30.8</v>
      </c>
      <c r="W13">
        <v>106</v>
      </c>
      <c r="X13">
        <v>104</v>
      </c>
      <c r="Y13">
        <v>102</v>
      </c>
      <c r="Z13" s="2">
        <f t="shared" si="5"/>
        <v>104</v>
      </c>
      <c r="AA13">
        <v>97</v>
      </c>
      <c r="AB13">
        <v>95</v>
      </c>
      <c r="AC13">
        <v>95</v>
      </c>
      <c r="AD13" s="2">
        <f t="shared" si="6"/>
        <v>95.666666666666671</v>
      </c>
      <c r="AE13">
        <v>28</v>
      </c>
      <c r="AF13">
        <v>20</v>
      </c>
      <c r="AG13">
        <v>27</v>
      </c>
      <c r="AH13" s="2">
        <f t="shared" si="7"/>
        <v>25</v>
      </c>
      <c r="AI13">
        <v>96.96</v>
      </c>
      <c r="AJ13">
        <v>95.42</v>
      </c>
      <c r="AK13">
        <v>96.13</v>
      </c>
      <c r="AL13" s="2">
        <f t="shared" si="8"/>
        <v>96.17</v>
      </c>
      <c r="AM13">
        <v>1</v>
      </c>
      <c r="AN13">
        <v>1</v>
      </c>
      <c r="AO13">
        <v>1</v>
      </c>
      <c r="AP13" s="2">
        <f t="shared" si="9"/>
        <v>1</v>
      </c>
    </row>
    <row r="14" spans="1:42" x14ac:dyDescent="0.3">
      <c r="A14" s="2">
        <v>12</v>
      </c>
      <c r="B14" s="3" t="s">
        <v>33</v>
      </c>
      <c r="C14" s="45">
        <v>5.46</v>
      </c>
      <c r="D14" s="45">
        <v>4.9000000000000004</v>
      </c>
      <c r="E14" s="45">
        <v>5.48</v>
      </c>
      <c r="F14" s="2">
        <f t="shared" si="0"/>
        <v>5.28</v>
      </c>
      <c r="G14">
        <v>22</v>
      </c>
      <c r="H14">
        <v>24</v>
      </c>
      <c r="I14">
        <v>23.5</v>
      </c>
      <c r="J14" s="2">
        <f t="shared" si="1"/>
        <v>23.166666666666668</v>
      </c>
      <c r="K14">
        <v>69.61</v>
      </c>
      <c r="L14">
        <v>66.25</v>
      </c>
      <c r="M14">
        <v>70.33</v>
      </c>
      <c r="N14" s="2">
        <f t="shared" si="2"/>
        <v>68.73</v>
      </c>
      <c r="O14">
        <v>143</v>
      </c>
      <c r="P14">
        <v>153</v>
      </c>
      <c r="Q14">
        <v>159</v>
      </c>
      <c r="R14" s="2">
        <f t="shared" si="3"/>
        <v>151.66666666666666</v>
      </c>
      <c r="S14">
        <v>29.03</v>
      </c>
      <c r="T14">
        <v>27.72</v>
      </c>
      <c r="U14">
        <v>29.24</v>
      </c>
      <c r="V14" s="2">
        <f t="shared" si="4"/>
        <v>28.66333333333333</v>
      </c>
      <c r="W14">
        <v>124</v>
      </c>
      <c r="X14">
        <v>128</v>
      </c>
      <c r="Y14">
        <v>120</v>
      </c>
      <c r="Z14" s="2">
        <f t="shared" si="5"/>
        <v>124</v>
      </c>
      <c r="AA14">
        <v>98</v>
      </c>
      <c r="AB14">
        <v>100</v>
      </c>
      <c r="AC14">
        <v>97</v>
      </c>
      <c r="AD14" s="2">
        <f t="shared" si="6"/>
        <v>98.333333333333329</v>
      </c>
      <c r="AE14">
        <v>21</v>
      </c>
      <c r="AF14">
        <v>26</v>
      </c>
      <c r="AG14">
        <v>27</v>
      </c>
      <c r="AH14" s="2">
        <f t="shared" si="7"/>
        <v>24.666666666666668</v>
      </c>
      <c r="AI14">
        <v>95.1</v>
      </c>
      <c r="AJ14">
        <v>94.48</v>
      </c>
      <c r="AK14">
        <v>94.94</v>
      </c>
      <c r="AL14" s="2">
        <f t="shared" si="8"/>
        <v>94.839999999999989</v>
      </c>
      <c r="AM14">
        <v>1</v>
      </c>
      <c r="AN14">
        <v>1</v>
      </c>
      <c r="AO14">
        <v>1</v>
      </c>
      <c r="AP14" s="2">
        <f t="shared" si="9"/>
        <v>1</v>
      </c>
    </row>
    <row r="15" spans="1:42" x14ac:dyDescent="0.3">
      <c r="A15" s="2">
        <v>13</v>
      </c>
      <c r="B15" s="3" t="s">
        <v>34</v>
      </c>
      <c r="C15" s="45">
        <v>4.8499999999999996</v>
      </c>
      <c r="D15" s="45">
        <v>5.44</v>
      </c>
      <c r="E15" s="45">
        <v>5.4</v>
      </c>
      <c r="F15" s="2">
        <f t="shared" si="0"/>
        <v>5.2299999999999995</v>
      </c>
      <c r="G15">
        <v>21.5</v>
      </c>
      <c r="H15">
        <v>23.2</v>
      </c>
      <c r="I15">
        <v>24</v>
      </c>
      <c r="J15" s="2">
        <f t="shared" si="1"/>
        <v>22.900000000000002</v>
      </c>
      <c r="K15">
        <v>54</v>
      </c>
      <c r="L15">
        <v>49.37</v>
      </c>
      <c r="M15">
        <v>55.12</v>
      </c>
      <c r="N15" s="2">
        <f t="shared" si="2"/>
        <v>52.830000000000005</v>
      </c>
      <c r="O15">
        <v>208</v>
      </c>
      <c r="P15">
        <v>194</v>
      </c>
      <c r="Q15">
        <v>217</v>
      </c>
      <c r="R15" s="2">
        <f t="shared" si="3"/>
        <v>206.33333333333334</v>
      </c>
      <c r="S15">
        <v>26</v>
      </c>
      <c r="T15">
        <v>24.38</v>
      </c>
      <c r="U15">
        <v>25</v>
      </c>
      <c r="V15" s="2">
        <f t="shared" si="4"/>
        <v>25.126666666666665</v>
      </c>
      <c r="W15">
        <v>111</v>
      </c>
      <c r="X15">
        <v>117</v>
      </c>
      <c r="Y15">
        <v>113</v>
      </c>
      <c r="Z15" s="2">
        <f t="shared" si="5"/>
        <v>113.66666666666667</v>
      </c>
      <c r="AA15">
        <v>99</v>
      </c>
      <c r="AB15">
        <v>96</v>
      </c>
      <c r="AC15">
        <v>98</v>
      </c>
      <c r="AD15" s="2">
        <f t="shared" si="6"/>
        <v>97.666666666666671</v>
      </c>
      <c r="AE15">
        <v>17</v>
      </c>
      <c r="AF15">
        <v>21</v>
      </c>
      <c r="AG15">
        <v>18</v>
      </c>
      <c r="AH15" s="2">
        <f t="shared" si="7"/>
        <v>18.666666666666668</v>
      </c>
      <c r="AI15">
        <v>96.6</v>
      </c>
      <c r="AJ15">
        <v>96.31</v>
      </c>
      <c r="AK15">
        <v>93.54</v>
      </c>
      <c r="AL15" s="2">
        <f t="shared" si="8"/>
        <v>95.483333333333334</v>
      </c>
      <c r="AM15">
        <v>1</v>
      </c>
      <c r="AN15">
        <v>1</v>
      </c>
      <c r="AO15">
        <v>1</v>
      </c>
      <c r="AP15" s="2">
        <f t="shared" si="9"/>
        <v>1</v>
      </c>
    </row>
    <row r="16" spans="1:42" x14ac:dyDescent="0.3">
      <c r="A16" s="2">
        <v>14</v>
      </c>
      <c r="B16" s="3" t="s">
        <v>35</v>
      </c>
      <c r="C16" s="45">
        <v>4.78</v>
      </c>
      <c r="D16" s="45">
        <v>4.37</v>
      </c>
      <c r="E16" s="45">
        <v>4.8899999999999997</v>
      </c>
      <c r="F16" s="2">
        <f t="shared" si="0"/>
        <v>4.68</v>
      </c>
      <c r="G16">
        <v>23.75</v>
      </c>
      <c r="H16">
        <v>22.5</v>
      </c>
      <c r="I16">
        <v>22.75</v>
      </c>
      <c r="J16" s="2">
        <f t="shared" si="1"/>
        <v>23</v>
      </c>
      <c r="K16" s="45">
        <v>51.76</v>
      </c>
      <c r="L16" s="45">
        <v>54.87</v>
      </c>
      <c r="M16" s="45">
        <v>48.36</v>
      </c>
      <c r="N16" s="2">
        <f t="shared" si="2"/>
        <v>51.663333333333334</v>
      </c>
      <c r="O16">
        <v>158</v>
      </c>
      <c r="P16">
        <v>154</v>
      </c>
      <c r="Q16">
        <v>158</v>
      </c>
      <c r="R16" s="2">
        <f t="shared" si="3"/>
        <v>156.66666666666666</v>
      </c>
      <c r="S16">
        <v>25.26</v>
      </c>
      <c r="T16">
        <v>25</v>
      </c>
      <c r="U16">
        <v>30</v>
      </c>
      <c r="V16" s="2">
        <f t="shared" si="4"/>
        <v>26.753333333333334</v>
      </c>
      <c r="W16">
        <v>120</v>
      </c>
      <c r="X16">
        <v>124</v>
      </c>
      <c r="Y16">
        <v>125</v>
      </c>
      <c r="Z16" s="2">
        <f t="shared" si="5"/>
        <v>123</v>
      </c>
      <c r="AA16">
        <v>98</v>
      </c>
      <c r="AB16">
        <v>96</v>
      </c>
      <c r="AC16">
        <v>99</v>
      </c>
      <c r="AD16" s="2">
        <f t="shared" si="6"/>
        <v>97.666666666666671</v>
      </c>
      <c r="AE16">
        <v>30</v>
      </c>
      <c r="AF16">
        <v>33</v>
      </c>
      <c r="AG16">
        <v>32</v>
      </c>
      <c r="AH16" s="2">
        <f t="shared" si="7"/>
        <v>31.666666666666668</v>
      </c>
      <c r="AI16">
        <v>94.93</v>
      </c>
      <c r="AJ16">
        <v>98.1</v>
      </c>
      <c r="AK16">
        <v>94.03</v>
      </c>
      <c r="AL16" s="2">
        <f t="shared" si="8"/>
        <v>95.686666666666667</v>
      </c>
      <c r="AM16">
        <v>1</v>
      </c>
      <c r="AN16">
        <v>1</v>
      </c>
      <c r="AO16">
        <v>1</v>
      </c>
      <c r="AP16" s="2">
        <f t="shared" si="9"/>
        <v>1</v>
      </c>
    </row>
    <row r="17" spans="1:42" x14ac:dyDescent="0.3">
      <c r="A17" s="2">
        <v>15</v>
      </c>
      <c r="B17" s="3" t="s">
        <v>36</v>
      </c>
      <c r="C17" s="45">
        <v>5.2</v>
      </c>
      <c r="D17" s="45">
        <v>5.55</v>
      </c>
      <c r="E17" s="45">
        <v>5.13</v>
      </c>
      <c r="F17" s="2">
        <f t="shared" si="0"/>
        <v>5.293333333333333</v>
      </c>
      <c r="G17">
        <v>22.9</v>
      </c>
      <c r="H17">
        <v>23.25</v>
      </c>
      <c r="I17">
        <v>22.5</v>
      </c>
      <c r="J17" s="2">
        <f t="shared" si="1"/>
        <v>22.883333333333336</v>
      </c>
      <c r="K17" s="45">
        <v>61.24</v>
      </c>
      <c r="L17" s="45">
        <v>56.38</v>
      </c>
      <c r="M17" s="45">
        <v>63.28</v>
      </c>
      <c r="N17" s="2">
        <f t="shared" si="2"/>
        <v>60.300000000000004</v>
      </c>
      <c r="O17">
        <v>184</v>
      </c>
      <c r="P17">
        <v>201</v>
      </c>
      <c r="Q17">
        <v>189</v>
      </c>
      <c r="R17" s="2">
        <f t="shared" si="3"/>
        <v>191.33333333333334</v>
      </c>
      <c r="S17">
        <v>30.1</v>
      </c>
      <c r="T17">
        <v>30.3</v>
      </c>
      <c r="U17">
        <v>31.2</v>
      </c>
      <c r="V17" s="2">
        <f t="shared" si="4"/>
        <v>30.533333333333335</v>
      </c>
      <c r="W17">
        <v>110</v>
      </c>
      <c r="X17">
        <v>109</v>
      </c>
      <c r="Y17">
        <v>100</v>
      </c>
      <c r="Z17" s="2">
        <f t="shared" si="5"/>
        <v>106.33333333333333</v>
      </c>
      <c r="AA17">
        <v>102</v>
      </c>
      <c r="AB17">
        <v>104</v>
      </c>
      <c r="AC17">
        <v>101</v>
      </c>
      <c r="AD17" s="2">
        <f t="shared" si="6"/>
        <v>102.33333333333333</v>
      </c>
      <c r="AE17">
        <v>26</v>
      </c>
      <c r="AF17">
        <v>28</v>
      </c>
      <c r="AG17">
        <v>24</v>
      </c>
      <c r="AH17" s="2">
        <f t="shared" si="7"/>
        <v>26</v>
      </c>
      <c r="AI17">
        <v>91.73</v>
      </c>
      <c r="AJ17">
        <v>92.3</v>
      </c>
      <c r="AK17">
        <v>94.75</v>
      </c>
      <c r="AL17" s="2">
        <f t="shared" si="8"/>
        <v>92.926666666666662</v>
      </c>
      <c r="AM17">
        <v>1</v>
      </c>
      <c r="AN17">
        <v>1</v>
      </c>
      <c r="AO17">
        <v>1</v>
      </c>
      <c r="AP17" s="2">
        <f t="shared" si="9"/>
        <v>1</v>
      </c>
    </row>
    <row r="18" spans="1:42" x14ac:dyDescent="0.3">
      <c r="A18" s="2">
        <v>16</v>
      </c>
      <c r="B18" s="3" t="s">
        <v>37</v>
      </c>
      <c r="C18" s="45">
        <v>4.42</v>
      </c>
      <c r="D18" s="45">
        <v>4.22</v>
      </c>
      <c r="E18" s="45">
        <v>4.4800000000000004</v>
      </c>
      <c r="F18" s="2">
        <f t="shared" si="0"/>
        <v>4.373333333333334</v>
      </c>
      <c r="G18">
        <v>22</v>
      </c>
      <c r="H18">
        <v>21.6</v>
      </c>
      <c r="I18">
        <v>21.3</v>
      </c>
      <c r="J18" s="2">
        <f t="shared" si="1"/>
        <v>21.633333333333336</v>
      </c>
      <c r="K18" s="45">
        <v>63.97</v>
      </c>
      <c r="L18" s="45">
        <v>63</v>
      </c>
      <c r="M18" s="45">
        <v>60.8</v>
      </c>
      <c r="N18" s="2">
        <f t="shared" si="2"/>
        <v>62.589999999999996</v>
      </c>
      <c r="O18">
        <v>183</v>
      </c>
      <c r="P18">
        <v>167</v>
      </c>
      <c r="Q18">
        <v>160</v>
      </c>
      <c r="R18" s="2">
        <f t="shared" si="3"/>
        <v>170</v>
      </c>
      <c r="S18">
        <v>28.95</v>
      </c>
      <c r="T18">
        <v>29.24</v>
      </c>
      <c r="U18">
        <v>29.1</v>
      </c>
      <c r="V18" s="2">
        <f t="shared" si="4"/>
        <v>29.096666666666664</v>
      </c>
      <c r="W18">
        <v>93</v>
      </c>
      <c r="X18">
        <v>95</v>
      </c>
      <c r="Y18">
        <v>100</v>
      </c>
      <c r="Z18" s="2">
        <f t="shared" si="5"/>
        <v>96</v>
      </c>
      <c r="AA18">
        <v>99</v>
      </c>
      <c r="AB18">
        <v>96</v>
      </c>
      <c r="AC18">
        <v>97</v>
      </c>
      <c r="AD18" s="2">
        <f t="shared" si="6"/>
        <v>97.333333333333329</v>
      </c>
      <c r="AE18">
        <v>23</v>
      </c>
      <c r="AF18">
        <v>21</v>
      </c>
      <c r="AG18">
        <v>23</v>
      </c>
      <c r="AH18" s="2">
        <f t="shared" si="7"/>
        <v>22.333333333333332</v>
      </c>
      <c r="AI18">
        <v>92.34</v>
      </c>
      <c r="AJ18">
        <v>93.29</v>
      </c>
      <c r="AK18">
        <v>93.33</v>
      </c>
      <c r="AL18" s="2">
        <f t="shared" si="8"/>
        <v>92.986666666666665</v>
      </c>
      <c r="AM18">
        <v>1</v>
      </c>
      <c r="AN18">
        <v>1</v>
      </c>
      <c r="AO18">
        <v>1</v>
      </c>
      <c r="AP18" s="2">
        <f t="shared" si="9"/>
        <v>1</v>
      </c>
    </row>
    <row r="19" spans="1:42" x14ac:dyDescent="0.3">
      <c r="A19" s="2">
        <v>17</v>
      </c>
      <c r="B19" s="3" t="s">
        <v>38</v>
      </c>
      <c r="C19" s="45">
        <v>5.41</v>
      </c>
      <c r="D19" s="45">
        <v>5.3</v>
      </c>
      <c r="E19" s="45">
        <v>5.4</v>
      </c>
      <c r="F19" s="2">
        <f t="shared" si="0"/>
        <v>5.37</v>
      </c>
      <c r="G19">
        <v>21.8</v>
      </c>
      <c r="H19">
        <v>22.75</v>
      </c>
      <c r="I19">
        <v>23</v>
      </c>
      <c r="J19" s="2">
        <f t="shared" si="1"/>
        <v>22.516666666666666</v>
      </c>
      <c r="K19" s="45">
        <v>60</v>
      </c>
      <c r="L19" s="45">
        <v>60.3</v>
      </c>
      <c r="M19" s="45">
        <v>62</v>
      </c>
      <c r="N19" s="2">
        <f t="shared" si="2"/>
        <v>60.766666666666673</v>
      </c>
      <c r="O19">
        <v>171</v>
      </c>
      <c r="P19">
        <v>187</v>
      </c>
      <c r="Q19">
        <v>173</v>
      </c>
      <c r="R19" s="2">
        <f t="shared" si="3"/>
        <v>177</v>
      </c>
      <c r="S19">
        <v>27.85</v>
      </c>
      <c r="T19">
        <v>26.02</v>
      </c>
      <c r="U19">
        <v>26.8</v>
      </c>
      <c r="V19" s="2">
        <f t="shared" si="4"/>
        <v>26.89</v>
      </c>
      <c r="W19">
        <v>124</v>
      </c>
      <c r="X19">
        <v>125</v>
      </c>
      <c r="Y19">
        <v>125</v>
      </c>
      <c r="Z19" s="2">
        <f t="shared" si="5"/>
        <v>124.66666666666667</v>
      </c>
      <c r="AA19">
        <v>105</v>
      </c>
      <c r="AB19">
        <v>103</v>
      </c>
      <c r="AC19">
        <v>103</v>
      </c>
      <c r="AD19" s="2">
        <f t="shared" si="6"/>
        <v>103.66666666666667</v>
      </c>
      <c r="AE19">
        <v>35</v>
      </c>
      <c r="AF19">
        <v>27</v>
      </c>
      <c r="AG19">
        <v>34</v>
      </c>
      <c r="AH19" s="2">
        <f t="shared" si="7"/>
        <v>32</v>
      </c>
      <c r="AI19">
        <v>88.82</v>
      </c>
      <c r="AJ19">
        <v>91.16</v>
      </c>
      <c r="AK19">
        <v>89.1</v>
      </c>
      <c r="AL19" s="2">
        <f t="shared" si="8"/>
        <v>89.693333333333328</v>
      </c>
      <c r="AM19">
        <v>1</v>
      </c>
      <c r="AN19">
        <v>1</v>
      </c>
      <c r="AO19">
        <v>1</v>
      </c>
      <c r="AP19" s="2">
        <f t="shared" si="9"/>
        <v>1</v>
      </c>
    </row>
    <row r="20" spans="1:42" x14ac:dyDescent="0.3">
      <c r="A20" s="2">
        <v>18</v>
      </c>
      <c r="B20" s="3" t="s">
        <v>39</v>
      </c>
      <c r="C20" s="45">
        <v>4.8600000000000003</v>
      </c>
      <c r="D20" s="45">
        <v>5.0999999999999996</v>
      </c>
      <c r="E20" s="45">
        <v>5</v>
      </c>
      <c r="F20" s="2">
        <f t="shared" si="0"/>
        <v>4.9866666666666672</v>
      </c>
      <c r="G20">
        <v>21.55</v>
      </c>
      <c r="H20">
        <v>23.4</v>
      </c>
      <c r="I20">
        <v>22.5</v>
      </c>
      <c r="J20" s="2">
        <f t="shared" si="1"/>
        <v>22.483333333333334</v>
      </c>
      <c r="K20" s="45">
        <v>61.74</v>
      </c>
      <c r="L20" s="45">
        <v>66.12</v>
      </c>
      <c r="M20" s="45">
        <v>65.55</v>
      </c>
      <c r="N20" s="2">
        <f t="shared" si="2"/>
        <v>64.470000000000013</v>
      </c>
      <c r="O20">
        <v>160</v>
      </c>
      <c r="P20">
        <v>166</v>
      </c>
      <c r="Q20">
        <v>169</v>
      </c>
      <c r="R20" s="2">
        <f t="shared" si="3"/>
        <v>165</v>
      </c>
      <c r="S20">
        <v>25.3</v>
      </c>
      <c r="T20">
        <v>26.6</v>
      </c>
      <c r="U20">
        <v>25.8</v>
      </c>
      <c r="V20" s="2">
        <f t="shared" si="4"/>
        <v>25.900000000000002</v>
      </c>
      <c r="W20">
        <v>105</v>
      </c>
      <c r="X20">
        <v>100</v>
      </c>
      <c r="Y20">
        <v>105</v>
      </c>
      <c r="Z20" s="2">
        <f t="shared" si="5"/>
        <v>103.33333333333333</v>
      </c>
      <c r="AA20">
        <v>105</v>
      </c>
      <c r="AB20">
        <v>101</v>
      </c>
      <c r="AC20">
        <v>102</v>
      </c>
      <c r="AD20" s="2">
        <f t="shared" si="6"/>
        <v>102.66666666666667</v>
      </c>
      <c r="AE20">
        <v>30</v>
      </c>
      <c r="AF20">
        <v>26</v>
      </c>
      <c r="AG20">
        <v>29</v>
      </c>
      <c r="AH20" s="2">
        <f t="shared" si="7"/>
        <v>28.333333333333332</v>
      </c>
      <c r="AI20">
        <v>85.54</v>
      </c>
      <c r="AJ20">
        <v>85</v>
      </c>
      <c r="AK20">
        <v>85.9</v>
      </c>
      <c r="AL20" s="2">
        <f t="shared" si="8"/>
        <v>85.480000000000018</v>
      </c>
      <c r="AM20">
        <v>1</v>
      </c>
      <c r="AN20">
        <v>1</v>
      </c>
      <c r="AO20">
        <v>1</v>
      </c>
      <c r="AP20" s="2">
        <f t="shared" si="9"/>
        <v>1</v>
      </c>
    </row>
    <row r="21" spans="1:42" x14ac:dyDescent="0.3">
      <c r="A21" s="2">
        <v>19</v>
      </c>
      <c r="B21" s="3" t="s">
        <v>40</v>
      </c>
      <c r="C21" s="45">
        <v>5.2</v>
      </c>
      <c r="D21" s="45">
        <v>4.8600000000000003</v>
      </c>
      <c r="E21" s="45">
        <v>5.4</v>
      </c>
      <c r="F21" s="2">
        <f t="shared" si="0"/>
        <v>5.1533333333333333</v>
      </c>
      <c r="G21">
        <v>21.6</v>
      </c>
      <c r="H21">
        <v>21.2</v>
      </c>
      <c r="I21">
        <v>21.1</v>
      </c>
      <c r="J21" s="2">
        <f t="shared" si="1"/>
        <v>21.3</v>
      </c>
      <c r="K21">
        <v>62.01</v>
      </c>
      <c r="L21">
        <v>60.91</v>
      </c>
      <c r="M21">
        <v>60.31</v>
      </c>
      <c r="N21" s="2">
        <f t="shared" si="2"/>
        <v>61.076666666666661</v>
      </c>
      <c r="O21">
        <v>193</v>
      </c>
      <c r="P21">
        <v>179</v>
      </c>
      <c r="Q21">
        <v>185</v>
      </c>
      <c r="R21" s="2">
        <f t="shared" si="3"/>
        <v>185.66666666666666</v>
      </c>
      <c r="S21">
        <v>26.91</v>
      </c>
      <c r="T21">
        <v>28.75</v>
      </c>
      <c r="U21">
        <v>27</v>
      </c>
      <c r="V21" s="2">
        <f t="shared" si="4"/>
        <v>27.553333333333331</v>
      </c>
      <c r="W21">
        <v>100</v>
      </c>
      <c r="X21">
        <v>106</v>
      </c>
      <c r="Y21">
        <v>110</v>
      </c>
      <c r="Z21" s="2">
        <f t="shared" si="5"/>
        <v>105.33333333333333</v>
      </c>
      <c r="AA21">
        <v>100</v>
      </c>
      <c r="AB21">
        <v>98</v>
      </c>
      <c r="AC21">
        <v>97</v>
      </c>
      <c r="AD21" s="2">
        <f t="shared" si="6"/>
        <v>98.333333333333329</v>
      </c>
      <c r="AE21">
        <v>28</v>
      </c>
      <c r="AF21">
        <v>27</v>
      </c>
      <c r="AG21">
        <v>30</v>
      </c>
      <c r="AH21" s="2">
        <f t="shared" si="7"/>
        <v>28.333333333333332</v>
      </c>
      <c r="AI21">
        <v>96.01</v>
      </c>
      <c r="AJ21">
        <v>91.7</v>
      </c>
      <c r="AK21">
        <v>91.62</v>
      </c>
      <c r="AL21" s="2">
        <f t="shared" si="8"/>
        <v>93.110000000000014</v>
      </c>
      <c r="AM21">
        <v>1</v>
      </c>
      <c r="AN21">
        <v>1</v>
      </c>
      <c r="AO21">
        <v>1</v>
      </c>
      <c r="AP21" s="2">
        <f t="shared" si="9"/>
        <v>1</v>
      </c>
    </row>
    <row r="22" spans="1:42" x14ac:dyDescent="0.3">
      <c r="A22" s="2">
        <v>20</v>
      </c>
      <c r="B22" s="3" t="s">
        <v>41</v>
      </c>
      <c r="C22">
        <v>4.7</v>
      </c>
      <c r="D22">
        <v>4.6399999999999997</v>
      </c>
      <c r="E22">
        <v>4.2</v>
      </c>
      <c r="F22" s="2">
        <f t="shared" si="0"/>
        <v>4.5133333333333328</v>
      </c>
      <c r="G22">
        <v>21.4</v>
      </c>
      <c r="H22">
        <v>21.75</v>
      </c>
      <c r="I22">
        <v>21.3</v>
      </c>
      <c r="J22" s="2">
        <f t="shared" si="1"/>
        <v>21.483333333333334</v>
      </c>
      <c r="K22">
        <v>64.400000000000006</v>
      </c>
      <c r="L22">
        <v>62.77</v>
      </c>
      <c r="M22">
        <v>65</v>
      </c>
      <c r="N22" s="2">
        <f t="shared" si="2"/>
        <v>64.056666666666672</v>
      </c>
      <c r="O22">
        <v>178</v>
      </c>
      <c r="P22">
        <v>147</v>
      </c>
      <c r="Q22">
        <v>179</v>
      </c>
      <c r="R22" s="2">
        <f t="shared" si="3"/>
        <v>168</v>
      </c>
      <c r="S22">
        <v>24.75</v>
      </c>
      <c r="T22">
        <v>25.08</v>
      </c>
      <c r="U22">
        <v>24.65</v>
      </c>
      <c r="V22" s="2">
        <f t="shared" si="4"/>
        <v>24.826666666666664</v>
      </c>
      <c r="W22">
        <v>115</v>
      </c>
      <c r="X22">
        <v>116</v>
      </c>
      <c r="Y22">
        <v>115</v>
      </c>
      <c r="Z22" s="2">
        <f t="shared" si="5"/>
        <v>115.33333333333333</v>
      </c>
      <c r="AA22">
        <v>102</v>
      </c>
      <c r="AB22">
        <v>103</v>
      </c>
      <c r="AC22">
        <v>101</v>
      </c>
      <c r="AD22" s="2">
        <f t="shared" si="6"/>
        <v>102</v>
      </c>
      <c r="AE22">
        <v>20</v>
      </c>
      <c r="AF22">
        <v>25</v>
      </c>
      <c r="AG22">
        <v>28</v>
      </c>
      <c r="AH22" s="2">
        <f t="shared" si="7"/>
        <v>24.333333333333332</v>
      </c>
      <c r="AI22">
        <v>93.47</v>
      </c>
      <c r="AJ22">
        <v>92.18</v>
      </c>
      <c r="AK22">
        <v>96.24</v>
      </c>
      <c r="AL22" s="2">
        <f t="shared" si="8"/>
        <v>93.963333333333324</v>
      </c>
      <c r="AM22">
        <v>1</v>
      </c>
      <c r="AN22">
        <v>1</v>
      </c>
      <c r="AO22">
        <v>1</v>
      </c>
      <c r="AP22" s="2">
        <f t="shared" si="9"/>
        <v>1</v>
      </c>
    </row>
    <row r="23" spans="1:42" x14ac:dyDescent="0.3">
      <c r="A23" s="2">
        <v>21</v>
      </c>
      <c r="B23" s="4" t="s">
        <v>43</v>
      </c>
      <c r="C23" s="4">
        <v>3.86</v>
      </c>
      <c r="D23" s="4">
        <v>3.7</v>
      </c>
      <c r="E23" s="4">
        <v>4.0999999999999996</v>
      </c>
      <c r="F23" s="2">
        <f t="shared" si="0"/>
        <v>3.8866666666666667</v>
      </c>
      <c r="G23" s="4">
        <v>21</v>
      </c>
      <c r="H23" s="4">
        <v>22</v>
      </c>
      <c r="I23" s="4">
        <v>20.5</v>
      </c>
      <c r="J23" s="2">
        <f t="shared" si="1"/>
        <v>21.166666666666668</v>
      </c>
      <c r="K23" s="4">
        <v>46.63</v>
      </c>
      <c r="L23" s="4">
        <v>45.5</v>
      </c>
      <c r="M23" s="4">
        <v>45.76</v>
      </c>
      <c r="N23" s="2">
        <f t="shared" si="2"/>
        <v>45.963333333333331</v>
      </c>
      <c r="O23" s="4">
        <v>127</v>
      </c>
      <c r="P23" s="4">
        <v>137</v>
      </c>
      <c r="Q23" s="4">
        <v>135</v>
      </c>
      <c r="R23" s="2">
        <f t="shared" si="3"/>
        <v>133</v>
      </c>
      <c r="S23" s="4">
        <v>28.2</v>
      </c>
      <c r="T23" s="4">
        <v>28.4</v>
      </c>
      <c r="U23" s="4">
        <v>28.5</v>
      </c>
      <c r="V23" s="2">
        <f t="shared" si="4"/>
        <v>28.366666666666664</v>
      </c>
      <c r="W23" s="4">
        <v>119</v>
      </c>
      <c r="X23" s="4">
        <v>117</v>
      </c>
      <c r="Y23" s="4">
        <v>118</v>
      </c>
      <c r="Z23" s="2">
        <f t="shared" si="5"/>
        <v>118</v>
      </c>
      <c r="AA23" s="4">
        <v>105</v>
      </c>
      <c r="AB23" s="4">
        <v>106</v>
      </c>
      <c r="AC23" s="4">
        <v>106</v>
      </c>
      <c r="AD23" s="2">
        <f t="shared" si="6"/>
        <v>105.66666666666667</v>
      </c>
      <c r="AE23" s="4">
        <v>18</v>
      </c>
      <c r="AF23" s="4">
        <v>19</v>
      </c>
      <c r="AG23" s="4">
        <v>14</v>
      </c>
      <c r="AH23" s="2">
        <f t="shared" si="7"/>
        <v>17</v>
      </c>
      <c r="AI23" s="4">
        <v>94.48</v>
      </c>
      <c r="AJ23" s="4">
        <v>95.55</v>
      </c>
      <c r="AK23" s="4">
        <v>95.41</v>
      </c>
      <c r="AL23" s="2">
        <f t="shared" si="8"/>
        <v>95.146666666666661</v>
      </c>
      <c r="AM23" s="4">
        <v>3</v>
      </c>
      <c r="AN23" s="4">
        <v>4</v>
      </c>
      <c r="AO23" s="4">
        <v>5</v>
      </c>
      <c r="AP23" s="2">
        <f t="shared" si="9"/>
        <v>4</v>
      </c>
    </row>
    <row r="26" spans="1:42" x14ac:dyDescent="0.3">
      <c r="K26">
        <f t="shared" ref="K26:M26" si="10">AVERAGE(K3:K22)</f>
        <v>58.659500000000001</v>
      </c>
      <c r="L26">
        <f t="shared" si="10"/>
        <v>58.177999999999997</v>
      </c>
      <c r="M26">
        <f t="shared" si="10"/>
        <v>59.789499999999997</v>
      </c>
      <c r="N26">
        <f>AVERAGE(N3:N22)</f>
        <v>58.875666666666667</v>
      </c>
      <c r="W26">
        <f t="shared" ref="W26:Y26" si="11">AVERAGE(W3:W22)</f>
        <v>108.85</v>
      </c>
      <c r="X26">
        <f t="shared" si="11"/>
        <v>109.05</v>
      </c>
      <c r="Y26">
        <f t="shared" si="11"/>
        <v>109.75</v>
      </c>
      <c r="Z26">
        <f>AVERAGE(Z3:Z22)</f>
        <v>109.21666666666667</v>
      </c>
      <c r="AA26">
        <f t="shared" ref="AA26:AH26" si="12">AVERAGE(AA3:AA22)</f>
        <v>99.6</v>
      </c>
      <c r="AB26">
        <f t="shared" si="12"/>
        <v>98.9</v>
      </c>
      <c r="AC26">
        <f t="shared" si="12"/>
        <v>98.75</v>
      </c>
      <c r="AD26">
        <f t="shared" si="12"/>
        <v>99.083333333333343</v>
      </c>
      <c r="AE26">
        <f t="shared" si="12"/>
        <v>25.15</v>
      </c>
      <c r="AF26">
        <f t="shared" si="12"/>
        <v>24.8</v>
      </c>
      <c r="AG26">
        <f t="shared" si="12"/>
        <v>25.65</v>
      </c>
      <c r="AH26">
        <f t="shared" si="12"/>
        <v>25.2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zoomScale="70" zoomScaleNormal="70" workbookViewId="0">
      <selection activeCell="R3" sqref="R3:S23"/>
    </sheetView>
  </sheetViews>
  <sheetFormatPr defaultRowHeight="14" x14ac:dyDescent="0.3"/>
  <cols>
    <col min="1" max="1" width="9.75" style="19" customWidth="1"/>
    <col min="2" max="5" width="10.25" bestFit="1" customWidth="1"/>
    <col min="6" max="9" width="9.25" bestFit="1" customWidth="1"/>
    <col min="10" max="10" width="9.25" customWidth="1"/>
    <col min="11" max="11" width="9.25" style="19" customWidth="1"/>
    <col min="12" max="13" width="8.75" bestFit="1" customWidth="1"/>
    <col min="14" max="15" width="10.25" bestFit="1" customWidth="1"/>
    <col min="16" max="19" width="9.25" bestFit="1" customWidth="1"/>
    <col min="20" max="21" width="9.25" customWidth="1"/>
    <col min="22" max="23" width="9.25" bestFit="1" customWidth="1"/>
    <col min="24" max="25" width="8.75" bestFit="1" customWidth="1"/>
    <col min="26" max="29" width="9.25" bestFit="1" customWidth="1"/>
    <col min="30" max="30" width="9.25" customWidth="1"/>
    <col min="31" max="31" width="9.25" style="19" customWidth="1"/>
    <col min="32" max="35" width="9.25" bestFit="1" customWidth="1"/>
    <col min="36" max="37" width="8.75" bestFit="1" customWidth="1"/>
    <col min="38" max="39" width="9.25" bestFit="1" customWidth="1"/>
  </cols>
  <sheetData>
    <row r="1" spans="1:39" s="18" customFormat="1" x14ac:dyDescent="0.3">
      <c r="A1" s="20" t="s">
        <v>60</v>
      </c>
      <c r="B1" s="20" t="s">
        <v>14</v>
      </c>
      <c r="C1" s="20"/>
      <c r="D1" s="20" t="s">
        <v>12</v>
      </c>
      <c r="E1" s="20"/>
      <c r="F1" s="20" t="s">
        <v>123</v>
      </c>
      <c r="G1" s="20"/>
      <c r="H1" s="20" t="s">
        <v>124</v>
      </c>
      <c r="I1" s="20"/>
      <c r="K1" s="20" t="s">
        <v>60</v>
      </c>
      <c r="L1" s="20" t="s">
        <v>125</v>
      </c>
      <c r="M1" s="20"/>
      <c r="N1" s="20" t="s">
        <v>8</v>
      </c>
      <c r="O1" s="20"/>
      <c r="P1" s="20" t="s">
        <v>10</v>
      </c>
      <c r="Q1" s="20"/>
      <c r="R1" s="20" t="s">
        <v>6</v>
      </c>
      <c r="S1" s="20"/>
      <c r="U1" s="20" t="s">
        <v>60</v>
      </c>
      <c r="V1" s="20" t="s">
        <v>126</v>
      </c>
      <c r="W1" s="20"/>
      <c r="X1" s="20" t="s">
        <v>65</v>
      </c>
      <c r="Y1" s="20"/>
      <c r="Z1" s="20" t="s">
        <v>127</v>
      </c>
      <c r="AA1" s="20"/>
      <c r="AB1" s="20" t="s">
        <v>128</v>
      </c>
      <c r="AC1" s="20"/>
      <c r="AE1" s="20" t="s">
        <v>60</v>
      </c>
      <c r="AF1" s="20" t="s">
        <v>129</v>
      </c>
      <c r="AG1" s="20"/>
      <c r="AH1" s="20" t="s">
        <v>130</v>
      </c>
      <c r="AI1" s="20"/>
      <c r="AJ1" s="20" t="s">
        <v>96</v>
      </c>
      <c r="AK1" s="20"/>
      <c r="AL1" s="20" t="s">
        <v>131</v>
      </c>
      <c r="AM1" s="20"/>
    </row>
    <row r="2" spans="1:39" s="18" customFormat="1" x14ac:dyDescent="0.3">
      <c r="A2" s="21" t="s">
        <v>122</v>
      </c>
      <c r="B2" s="20">
        <v>2021</v>
      </c>
      <c r="C2" s="20">
        <v>2022</v>
      </c>
      <c r="D2" s="20">
        <v>2021</v>
      </c>
      <c r="E2" s="20">
        <v>2022</v>
      </c>
      <c r="F2" s="20">
        <v>2021</v>
      </c>
      <c r="G2" s="20">
        <v>2022</v>
      </c>
      <c r="H2" s="20">
        <v>2021</v>
      </c>
      <c r="I2" s="20">
        <v>2022</v>
      </c>
      <c r="K2" s="20" t="s">
        <v>122</v>
      </c>
      <c r="L2" s="20">
        <v>2021</v>
      </c>
      <c r="M2" s="20">
        <v>2022</v>
      </c>
      <c r="N2" s="20">
        <v>2021</v>
      </c>
      <c r="O2" s="20">
        <v>2022</v>
      </c>
      <c r="P2" s="20">
        <v>2021</v>
      </c>
      <c r="Q2" s="20">
        <v>2022</v>
      </c>
      <c r="R2" s="20">
        <v>2021</v>
      </c>
      <c r="S2" s="20">
        <v>2022</v>
      </c>
      <c r="U2" s="20" t="s">
        <v>122</v>
      </c>
      <c r="V2" s="20">
        <v>2021</v>
      </c>
      <c r="W2" s="20">
        <v>2022</v>
      </c>
      <c r="X2" s="20">
        <v>2021</v>
      </c>
      <c r="Y2" s="20">
        <v>2022</v>
      </c>
      <c r="Z2" s="20">
        <v>2021</v>
      </c>
      <c r="AA2" s="20">
        <v>2022</v>
      </c>
      <c r="AB2" s="20">
        <v>2021</v>
      </c>
      <c r="AC2" s="20">
        <v>2022</v>
      </c>
      <c r="AE2" s="20" t="s">
        <v>122</v>
      </c>
      <c r="AF2" s="20">
        <v>2021</v>
      </c>
      <c r="AG2" s="20">
        <v>2022</v>
      </c>
      <c r="AH2" s="20">
        <v>2021</v>
      </c>
      <c r="AI2" s="20">
        <v>2022</v>
      </c>
      <c r="AJ2" s="20">
        <v>2021</v>
      </c>
      <c r="AK2" s="20">
        <v>2022</v>
      </c>
      <c r="AL2" s="20">
        <v>2021</v>
      </c>
      <c r="AM2" s="20">
        <v>2022</v>
      </c>
    </row>
    <row r="3" spans="1:39" x14ac:dyDescent="0.3">
      <c r="A3" s="22" t="s">
        <v>100</v>
      </c>
      <c r="B3" s="23">
        <v>97.333333333333329</v>
      </c>
      <c r="C3" s="23">
        <v>96</v>
      </c>
      <c r="D3" s="23">
        <v>113.33333333333333</v>
      </c>
      <c r="E3" s="23">
        <v>112.66666666666667</v>
      </c>
      <c r="F3" s="23">
        <v>26</v>
      </c>
      <c r="G3" s="23">
        <v>25.333333333333332</v>
      </c>
      <c r="H3" s="23">
        <v>21</v>
      </c>
      <c r="I3" s="23">
        <v>21.333333333333332</v>
      </c>
      <c r="J3" s="17"/>
      <c r="K3" s="26" t="s">
        <v>100</v>
      </c>
      <c r="L3" s="23">
        <v>4.6633333333333331</v>
      </c>
      <c r="M3" s="23">
        <v>4.166666666666667</v>
      </c>
      <c r="N3" s="23">
        <v>159</v>
      </c>
      <c r="O3" s="23">
        <v>161.66666666666666</v>
      </c>
      <c r="P3" s="23">
        <v>30.3</v>
      </c>
      <c r="Q3" s="23">
        <v>30.446666666666669</v>
      </c>
      <c r="R3" s="23">
        <v>52.416666666666664</v>
      </c>
      <c r="S3" s="23">
        <v>51.6</v>
      </c>
      <c r="T3" s="17"/>
      <c r="U3" s="26" t="s">
        <v>100</v>
      </c>
      <c r="V3" s="23">
        <v>91.070000000000007</v>
      </c>
      <c r="W3" s="23">
        <v>90.40666666666668</v>
      </c>
      <c r="X3" s="23">
        <v>1</v>
      </c>
      <c r="Y3" s="23">
        <v>1</v>
      </c>
      <c r="Z3" s="23">
        <v>80.573333333333338</v>
      </c>
      <c r="AA3" s="23">
        <v>79.85777777777777</v>
      </c>
      <c r="AB3" s="23">
        <v>71.783333333333331</v>
      </c>
      <c r="AC3" s="23">
        <v>70.981111111111105</v>
      </c>
      <c r="AD3" s="17"/>
      <c r="AE3" s="26" t="s">
        <v>100</v>
      </c>
      <c r="AF3" s="27">
        <v>50.433333333333337</v>
      </c>
      <c r="AG3" s="27">
        <v>51.144444444444446</v>
      </c>
      <c r="AH3" s="27">
        <v>28.999295774647887</v>
      </c>
      <c r="AI3" s="27">
        <v>28.53286384976526</v>
      </c>
      <c r="AJ3" s="27">
        <v>4</v>
      </c>
      <c r="AK3" s="27">
        <v>3.8966666666666665</v>
      </c>
      <c r="AL3" s="27">
        <v>38.268731107780923</v>
      </c>
      <c r="AM3" s="27">
        <v>37.756243702593643</v>
      </c>
    </row>
    <row r="4" spans="1:39" x14ac:dyDescent="0.3">
      <c r="A4" s="22" t="s">
        <v>101</v>
      </c>
      <c r="B4" s="23">
        <v>101.33333333333333</v>
      </c>
      <c r="C4" s="23">
        <v>100.33333333333333</v>
      </c>
      <c r="D4" s="23">
        <v>101.33333333333333</v>
      </c>
      <c r="E4" s="23">
        <v>102</v>
      </c>
      <c r="F4" s="23">
        <v>30.666666666666668</v>
      </c>
      <c r="G4" s="23">
        <v>30.333333333333332</v>
      </c>
      <c r="H4" s="23">
        <v>21.466666666666669</v>
      </c>
      <c r="I4" s="23">
        <v>21.466666666666669</v>
      </c>
      <c r="J4" s="17"/>
      <c r="K4" s="26" t="s">
        <v>101</v>
      </c>
      <c r="L4" s="23">
        <v>4.3566666666666665</v>
      </c>
      <c r="M4" s="23">
        <v>4.2033333333333331</v>
      </c>
      <c r="N4" s="23">
        <v>174</v>
      </c>
      <c r="O4" s="23">
        <v>178</v>
      </c>
      <c r="P4" s="23">
        <v>29.7</v>
      </c>
      <c r="Q4" s="23">
        <v>29.766666666666666</v>
      </c>
      <c r="R4" s="23">
        <v>61.82</v>
      </c>
      <c r="S4" s="23">
        <v>61.473333333333336</v>
      </c>
      <c r="T4" s="17"/>
      <c r="U4" s="26" t="s">
        <v>101</v>
      </c>
      <c r="V4" s="23">
        <v>82.406666666666666</v>
      </c>
      <c r="W4" s="23">
        <v>81.773333333333326</v>
      </c>
      <c r="X4" s="23">
        <v>1</v>
      </c>
      <c r="Y4" s="23">
        <v>1</v>
      </c>
      <c r="Z4" s="23">
        <v>76.222222222222229</v>
      </c>
      <c r="AA4" s="23">
        <v>76.074074074074076</v>
      </c>
      <c r="AB4" s="23">
        <v>67.198888888888874</v>
      </c>
      <c r="AC4" s="23">
        <v>67.529629629629611</v>
      </c>
      <c r="AD4" s="17"/>
      <c r="AE4" s="26" t="s">
        <v>101</v>
      </c>
      <c r="AF4" s="27">
        <v>56.30222222222222</v>
      </c>
      <c r="AG4" s="27">
        <v>56.60074074074074</v>
      </c>
      <c r="AH4" s="27">
        <v>19.238028169014083</v>
      </c>
      <c r="AI4" s="27">
        <v>18.825352112676054</v>
      </c>
      <c r="AJ4" s="27">
        <v>5.666666666666667</v>
      </c>
      <c r="AK4" s="27">
        <v>5.4444444444444455</v>
      </c>
      <c r="AL4" s="27">
        <v>46.709730788414028</v>
      </c>
      <c r="AM4" s="27">
        <v>45.23657692947134</v>
      </c>
    </row>
    <row r="5" spans="1:39" x14ac:dyDescent="0.3">
      <c r="A5" s="22" t="s">
        <v>107</v>
      </c>
      <c r="B5" s="23">
        <v>94.333333333333329</v>
      </c>
      <c r="C5" s="23">
        <v>92</v>
      </c>
      <c r="D5" s="23">
        <v>95.333333333333329</v>
      </c>
      <c r="E5" s="23">
        <v>98</v>
      </c>
      <c r="F5" s="23">
        <v>21.333333333333332</v>
      </c>
      <c r="G5" s="23">
        <v>20.666666666666668</v>
      </c>
      <c r="H5" s="23">
        <v>22.366666666666664</v>
      </c>
      <c r="I5" s="23">
        <v>22.433333333333334</v>
      </c>
      <c r="J5" s="17"/>
      <c r="K5" s="26" t="s">
        <v>107</v>
      </c>
      <c r="L5" s="23">
        <v>3.8000000000000003</v>
      </c>
      <c r="M5" s="23">
        <v>3.4666666666666668</v>
      </c>
      <c r="N5" s="23">
        <v>117.66666666666667</v>
      </c>
      <c r="O5" s="23">
        <v>122.66666666666667</v>
      </c>
      <c r="P5" s="23">
        <v>29.433333333333337</v>
      </c>
      <c r="Q5" s="23">
        <v>29.433333333333337</v>
      </c>
      <c r="R5" s="23">
        <v>53.390000000000008</v>
      </c>
      <c r="S5" s="23">
        <v>52.916666666666664</v>
      </c>
      <c r="T5" s="17"/>
      <c r="U5" s="26" t="s">
        <v>107</v>
      </c>
      <c r="V5" s="23">
        <v>95.696666666666673</v>
      </c>
      <c r="W5" s="23">
        <v>95.34333333333332</v>
      </c>
      <c r="X5" s="23">
        <v>1</v>
      </c>
      <c r="Y5" s="23">
        <v>1</v>
      </c>
      <c r="Z5" s="23">
        <v>80.666666666666671</v>
      </c>
      <c r="AA5" s="23">
        <v>79.778888888888901</v>
      </c>
      <c r="AB5" s="23">
        <v>72.044444444444437</v>
      </c>
      <c r="AC5" s="23">
        <v>71.474814814814806</v>
      </c>
      <c r="AD5" s="17"/>
      <c r="AE5" s="26" t="s">
        <v>107</v>
      </c>
      <c r="AF5" s="27">
        <v>60.449999999999996</v>
      </c>
      <c r="AG5" s="27">
        <v>61.15</v>
      </c>
      <c r="AH5" s="27">
        <v>22.694131455399059</v>
      </c>
      <c r="AI5" s="27">
        <v>22.796087636932707</v>
      </c>
      <c r="AJ5" s="27">
        <v>2.3333333333333335</v>
      </c>
      <c r="AK5" s="27">
        <v>2.775555555555556</v>
      </c>
      <c r="AL5" s="27">
        <v>23.783629085196548</v>
      </c>
      <c r="AM5" s="27">
        <v>23.927876361732185</v>
      </c>
    </row>
    <row r="6" spans="1:39" x14ac:dyDescent="0.3">
      <c r="A6" s="22" t="s">
        <v>103</v>
      </c>
      <c r="B6" s="23">
        <v>99</v>
      </c>
      <c r="C6" s="23">
        <v>99.333333333333329</v>
      </c>
      <c r="D6" s="23">
        <v>121</v>
      </c>
      <c r="E6" s="23">
        <v>118.16666666666667</v>
      </c>
      <c r="F6" s="23">
        <v>22.666666666666668</v>
      </c>
      <c r="G6" s="23">
        <v>22.333333333333332</v>
      </c>
      <c r="H6" s="23">
        <v>21.783333333333331</v>
      </c>
      <c r="I6" s="23">
        <v>21.916666666666668</v>
      </c>
      <c r="J6" s="17"/>
      <c r="K6" s="26" t="s">
        <v>103</v>
      </c>
      <c r="L6" s="23">
        <v>3.813333333333333</v>
      </c>
      <c r="M6" s="23">
        <v>3.3933333333333331</v>
      </c>
      <c r="N6" s="23">
        <v>160.33333333333334</v>
      </c>
      <c r="O6" s="23">
        <v>164</v>
      </c>
      <c r="P6" s="23">
        <v>24.233333333333334</v>
      </c>
      <c r="Q6" s="23">
        <v>24.3</v>
      </c>
      <c r="R6" s="23">
        <v>57.069999999999993</v>
      </c>
      <c r="S6" s="23">
        <v>57.29666666666666</v>
      </c>
      <c r="T6" s="17"/>
      <c r="U6" s="26" t="s">
        <v>103</v>
      </c>
      <c r="V6" s="23">
        <v>84.993333333333325</v>
      </c>
      <c r="W6" s="23">
        <v>85.376666666666665</v>
      </c>
      <c r="X6" s="23">
        <v>1</v>
      </c>
      <c r="Y6" s="23">
        <v>1</v>
      </c>
      <c r="Z6" s="23">
        <v>80.906666666666666</v>
      </c>
      <c r="AA6" s="23">
        <v>80.382222222222211</v>
      </c>
      <c r="AB6" s="23">
        <v>69.666666666666671</v>
      </c>
      <c r="AC6" s="23">
        <v>69.772222222222226</v>
      </c>
      <c r="AD6" s="17"/>
      <c r="AE6" s="26" t="s">
        <v>103</v>
      </c>
      <c r="AF6" s="27">
        <v>42</v>
      </c>
      <c r="AG6" s="27">
        <v>42.666666666666664</v>
      </c>
      <c r="AH6" s="27">
        <v>24.309154929577463</v>
      </c>
      <c r="AI6" s="27">
        <v>24.206103286384973</v>
      </c>
      <c r="AJ6" s="27">
        <v>2</v>
      </c>
      <c r="AK6" s="27">
        <v>2.3333333333333335</v>
      </c>
      <c r="AL6" s="27">
        <v>28.104853866074738</v>
      </c>
      <c r="AM6" s="27">
        <v>27.368284622024913</v>
      </c>
    </row>
    <row r="7" spans="1:39" x14ac:dyDescent="0.3">
      <c r="A7" s="22" t="s">
        <v>102</v>
      </c>
      <c r="B7" s="23">
        <v>99.666666666666671</v>
      </c>
      <c r="C7" s="23">
        <v>99.666666666666671</v>
      </c>
      <c r="D7" s="23">
        <v>120.33333333333333</v>
      </c>
      <c r="E7" s="23">
        <v>119.66666666666667</v>
      </c>
      <c r="F7" s="23">
        <v>26.666666666666668</v>
      </c>
      <c r="G7" s="23">
        <v>26.666666666666668</v>
      </c>
      <c r="H7" s="23">
        <v>24.966666666666669</v>
      </c>
      <c r="I7" s="23">
        <v>24.966666666666669</v>
      </c>
      <c r="J7" s="17"/>
      <c r="K7" s="26" t="s">
        <v>102</v>
      </c>
      <c r="L7" s="23">
        <v>4.123333333333334</v>
      </c>
      <c r="M7" s="23">
        <v>4.166666666666667</v>
      </c>
      <c r="N7" s="23">
        <v>207.33333333333334</v>
      </c>
      <c r="O7" s="23">
        <v>207.33333333333334</v>
      </c>
      <c r="P7" s="23">
        <v>21.846666666666664</v>
      </c>
      <c r="Q7" s="23">
        <v>21.74666666666667</v>
      </c>
      <c r="R7" s="23">
        <v>64.453333333333333</v>
      </c>
      <c r="S7" s="23">
        <v>62.626666666666665</v>
      </c>
      <c r="T7" s="17"/>
      <c r="U7" s="26" t="s">
        <v>102</v>
      </c>
      <c r="V7" s="23">
        <v>88.740000000000009</v>
      </c>
      <c r="W7" s="23">
        <v>88.780000000000015</v>
      </c>
      <c r="X7" s="23">
        <v>1</v>
      </c>
      <c r="Y7" s="23">
        <v>1</v>
      </c>
      <c r="Z7" s="23">
        <v>82.744444444444454</v>
      </c>
      <c r="AA7" s="23">
        <v>82.798148148148158</v>
      </c>
      <c r="AB7" s="23">
        <v>70.55</v>
      </c>
      <c r="AC7" s="23">
        <v>70.516666666666666</v>
      </c>
      <c r="AD7" s="17"/>
      <c r="AE7" s="26" t="s">
        <v>102</v>
      </c>
      <c r="AF7" s="27">
        <v>40.416666666666664</v>
      </c>
      <c r="AG7" s="27">
        <v>41.138888888888886</v>
      </c>
      <c r="AH7" s="27">
        <v>25.594178403755873</v>
      </c>
      <c r="AI7" s="27">
        <v>25.396118935837251</v>
      </c>
      <c r="AJ7" s="27">
        <v>2.6666666666666665</v>
      </c>
      <c r="AK7" s="27">
        <v>2.6777777777777776</v>
      </c>
      <c r="AL7" s="27">
        <v>19.164875254309887</v>
      </c>
      <c r="AM7" s="27">
        <v>19.721625084769965</v>
      </c>
    </row>
    <row r="8" spans="1:39" x14ac:dyDescent="0.3">
      <c r="A8" s="22" t="s">
        <v>106</v>
      </c>
      <c r="B8" s="23">
        <v>95.333333333333329</v>
      </c>
      <c r="C8" s="23">
        <v>94.333333333333329</v>
      </c>
      <c r="D8" s="23">
        <v>91.333333333333329</v>
      </c>
      <c r="E8" s="23">
        <v>89.666666666666671</v>
      </c>
      <c r="F8" s="23">
        <v>22.333333333333332</v>
      </c>
      <c r="G8" s="23">
        <v>22.666666666666668</v>
      </c>
      <c r="H8" s="23">
        <v>20.333333333333332</v>
      </c>
      <c r="I8" s="23">
        <v>21.066666666666666</v>
      </c>
      <c r="J8" s="17"/>
      <c r="K8" s="26" t="s">
        <v>106</v>
      </c>
      <c r="L8" s="23">
        <v>4.7033333333333331</v>
      </c>
      <c r="M8" s="23">
        <v>4.5</v>
      </c>
      <c r="N8" s="23">
        <v>199.66666666666666</v>
      </c>
      <c r="O8" s="23">
        <v>198</v>
      </c>
      <c r="P8" s="23">
        <v>24.423333333333336</v>
      </c>
      <c r="Q8" s="23">
        <v>24.423333333333336</v>
      </c>
      <c r="R8" s="23">
        <v>49.116666666666667</v>
      </c>
      <c r="S8" s="23">
        <v>47.49666666666667</v>
      </c>
      <c r="T8" s="17"/>
      <c r="U8" s="26" t="s">
        <v>106</v>
      </c>
      <c r="V8" s="23">
        <v>95.65000000000002</v>
      </c>
      <c r="W8" s="23">
        <v>95.526666666666685</v>
      </c>
      <c r="X8" s="23">
        <v>1</v>
      </c>
      <c r="Y8" s="23">
        <v>1</v>
      </c>
      <c r="Z8" s="23">
        <v>82.737777777777779</v>
      </c>
      <c r="AA8" s="23">
        <v>82.205925925925925</v>
      </c>
      <c r="AB8" s="23">
        <v>73.561111111111117</v>
      </c>
      <c r="AC8" s="23">
        <v>73.597037037037055</v>
      </c>
      <c r="AD8" s="17"/>
      <c r="AE8" s="26" t="s">
        <v>106</v>
      </c>
      <c r="AF8" s="27">
        <v>55.672222222222217</v>
      </c>
      <c r="AG8" s="27">
        <v>55.890740740740739</v>
      </c>
      <c r="AH8" s="27">
        <v>20.401830985915492</v>
      </c>
      <c r="AI8" s="27">
        <v>20.934553990610329</v>
      </c>
      <c r="AJ8" s="27">
        <v>3.6666666666666665</v>
      </c>
      <c r="AK8" s="27">
        <v>3.744444444444444</v>
      </c>
      <c r="AL8" s="27">
        <v>30.967712842712842</v>
      </c>
      <c r="AM8" s="27">
        <v>30.322570947570949</v>
      </c>
    </row>
    <row r="9" spans="1:39" x14ac:dyDescent="0.3">
      <c r="A9" s="22" t="s">
        <v>108</v>
      </c>
      <c r="B9" s="23">
        <v>100</v>
      </c>
      <c r="C9" s="23">
        <v>100.33333333333333</v>
      </c>
      <c r="D9" s="23">
        <v>108</v>
      </c>
      <c r="E9" s="23">
        <v>107</v>
      </c>
      <c r="F9" s="23">
        <v>28</v>
      </c>
      <c r="G9" s="23">
        <v>26.666666666666668</v>
      </c>
      <c r="H9" s="23">
        <v>22.033333333333331</v>
      </c>
      <c r="I9" s="23">
        <v>22.099999999999998</v>
      </c>
      <c r="J9" s="17"/>
      <c r="K9" s="26" t="s">
        <v>108</v>
      </c>
      <c r="L9" s="23">
        <v>4.95</v>
      </c>
      <c r="M9" s="23">
        <v>5.1166666666666663</v>
      </c>
      <c r="N9" s="23">
        <v>259</v>
      </c>
      <c r="O9" s="23">
        <v>259.33333333333331</v>
      </c>
      <c r="P9" s="23">
        <v>25.400000000000002</v>
      </c>
      <c r="Q9" s="23">
        <v>25.466666666666669</v>
      </c>
      <c r="R9" s="23">
        <v>73.45</v>
      </c>
      <c r="S9" s="23">
        <v>74.25</v>
      </c>
      <c r="T9" s="17"/>
      <c r="U9" s="26" t="s">
        <v>108</v>
      </c>
      <c r="V9" s="23">
        <v>95.52</v>
      </c>
      <c r="W9" s="23">
        <v>95.526666666666685</v>
      </c>
      <c r="X9" s="23">
        <v>1</v>
      </c>
      <c r="Y9" s="23">
        <v>1</v>
      </c>
      <c r="Z9" s="23">
        <v>79.896666666666661</v>
      </c>
      <c r="AA9" s="23">
        <v>79.482222222222219</v>
      </c>
      <c r="AB9" s="23">
        <v>73.557777777777787</v>
      </c>
      <c r="AC9" s="23">
        <v>73.269259259259272</v>
      </c>
      <c r="AD9" s="17"/>
      <c r="AE9" s="26" t="s">
        <v>108</v>
      </c>
      <c r="AF9" s="27">
        <v>50.713333333333331</v>
      </c>
      <c r="AG9" s="27">
        <v>51.071111111111115</v>
      </c>
      <c r="AH9" s="27">
        <v>25.988497652582158</v>
      </c>
      <c r="AI9" s="27">
        <v>25.618998435054774</v>
      </c>
      <c r="AJ9" s="27">
        <v>6.333333333333333</v>
      </c>
      <c r="AK9" s="27">
        <v>6.0555555555555545</v>
      </c>
      <c r="AL9" s="27">
        <v>29.56868941760796</v>
      </c>
      <c r="AM9" s="27">
        <v>29.522896472535987</v>
      </c>
    </row>
    <row r="10" spans="1:39" x14ac:dyDescent="0.3">
      <c r="A10" s="22" t="s">
        <v>104</v>
      </c>
      <c r="B10" s="23">
        <v>102</v>
      </c>
      <c r="C10" s="23">
        <v>100</v>
      </c>
      <c r="D10" s="23">
        <v>110.66666666666667</v>
      </c>
      <c r="E10" s="23">
        <v>109.16666666666667</v>
      </c>
      <c r="F10" s="23">
        <v>25.666666666666668</v>
      </c>
      <c r="G10" s="23">
        <v>29.666666666666668</v>
      </c>
      <c r="H10" s="23">
        <v>22.2</v>
      </c>
      <c r="I10" s="23">
        <v>22.099999999999998</v>
      </c>
      <c r="J10" s="17"/>
      <c r="K10" s="26" t="s">
        <v>104</v>
      </c>
      <c r="L10" s="23">
        <v>4.996666666666667</v>
      </c>
      <c r="M10" s="23">
        <v>5.07</v>
      </c>
      <c r="N10" s="23">
        <v>173.33333333333334</v>
      </c>
      <c r="O10" s="23">
        <v>176.66666666666666</v>
      </c>
      <c r="P10" s="23">
        <v>28.066666666666666</v>
      </c>
      <c r="Q10" s="23">
        <v>28.2</v>
      </c>
      <c r="R10" s="23">
        <v>73.81</v>
      </c>
      <c r="S10" s="23">
        <v>73.173333333333332</v>
      </c>
      <c r="T10" s="17"/>
      <c r="U10" s="26" t="s">
        <v>104</v>
      </c>
      <c r="V10" s="23">
        <v>92.04</v>
      </c>
      <c r="W10" s="23">
        <v>91.443333333333328</v>
      </c>
      <c r="X10" s="23">
        <v>1</v>
      </c>
      <c r="Y10" s="23">
        <v>1</v>
      </c>
      <c r="Z10" s="23">
        <v>79.95</v>
      </c>
      <c r="AA10" s="23">
        <v>79.776666666666657</v>
      </c>
      <c r="AB10" s="23">
        <v>73.354444444444439</v>
      </c>
      <c r="AC10" s="23">
        <v>73.45148148148148</v>
      </c>
      <c r="AD10" s="17"/>
      <c r="AE10" s="26" t="s">
        <v>104</v>
      </c>
      <c r="AF10" s="27">
        <v>50.523333333333333</v>
      </c>
      <c r="AG10" s="27">
        <v>50.774444444444441</v>
      </c>
      <c r="AH10" s="27">
        <v>21.601455399061035</v>
      </c>
      <c r="AI10" s="27">
        <v>21.067636932707355</v>
      </c>
      <c r="AJ10" s="27">
        <v>7</v>
      </c>
      <c r="AK10" s="27">
        <v>6.666666666666667</v>
      </c>
      <c r="AL10" s="27">
        <v>47.189460037142148</v>
      </c>
      <c r="AM10" s="27">
        <v>45.729820012380713</v>
      </c>
    </row>
    <row r="11" spans="1:39" x14ac:dyDescent="0.3">
      <c r="A11" s="22" t="s">
        <v>105</v>
      </c>
      <c r="B11" s="23">
        <v>97.333333333333329</v>
      </c>
      <c r="C11" s="23">
        <v>94.666666666666671</v>
      </c>
      <c r="D11" s="23">
        <v>100.66666666666667</v>
      </c>
      <c r="E11" s="23">
        <v>100.66666666666667</v>
      </c>
      <c r="F11" s="23">
        <v>22</v>
      </c>
      <c r="G11" s="23">
        <v>21.333333333333332</v>
      </c>
      <c r="H11" s="23">
        <v>21.766666666666669</v>
      </c>
      <c r="I11" s="23">
        <v>21.8</v>
      </c>
      <c r="J11" s="17"/>
      <c r="K11" s="26" t="s">
        <v>105</v>
      </c>
      <c r="L11" s="23">
        <v>4.55</v>
      </c>
      <c r="M11" s="23">
        <v>4.6833333333333327</v>
      </c>
      <c r="N11" s="23">
        <v>188</v>
      </c>
      <c r="O11" s="23">
        <v>193</v>
      </c>
      <c r="P11" s="23">
        <v>23.766666666666666</v>
      </c>
      <c r="Q11" s="23">
        <v>24.233333333333334</v>
      </c>
      <c r="R11" s="23">
        <v>53.1</v>
      </c>
      <c r="S11" s="23">
        <v>52.726666666666667</v>
      </c>
      <c r="T11" s="17"/>
      <c r="U11" s="26" t="s">
        <v>105</v>
      </c>
      <c r="V11" s="23">
        <v>89.473333333333343</v>
      </c>
      <c r="W11" s="23">
        <v>88.856666666666669</v>
      </c>
      <c r="X11" s="23">
        <v>1</v>
      </c>
      <c r="Y11" s="23">
        <v>1</v>
      </c>
      <c r="Z11" s="23">
        <v>80.483333333333334</v>
      </c>
      <c r="AA11" s="23">
        <v>79.827777777777783</v>
      </c>
      <c r="AB11" s="23">
        <v>70.663333333333341</v>
      </c>
      <c r="AC11" s="23">
        <v>70.62777777777778</v>
      </c>
      <c r="AD11" s="17"/>
      <c r="AE11" s="26" t="s">
        <v>105</v>
      </c>
      <c r="AF11" s="27">
        <v>41.336666666666666</v>
      </c>
      <c r="AG11" s="27">
        <v>41.445555555555558</v>
      </c>
      <c r="AH11" s="27">
        <v>27.331455399061031</v>
      </c>
      <c r="AI11" s="27">
        <v>27.107636932707354</v>
      </c>
      <c r="AJ11" s="27">
        <v>5.666666666666667</v>
      </c>
      <c r="AK11" s="27">
        <v>5.4444444444444455</v>
      </c>
      <c r="AL11" s="27">
        <v>18.011627087977775</v>
      </c>
      <c r="AM11" s="27">
        <v>18.670542362659258</v>
      </c>
    </row>
    <row r="12" spans="1:39" x14ac:dyDescent="0.3">
      <c r="A12" s="22" t="s">
        <v>109</v>
      </c>
      <c r="B12" s="23">
        <v>99.666666666666671</v>
      </c>
      <c r="C12" s="23">
        <v>99.666666666666671</v>
      </c>
      <c r="D12" s="23">
        <v>106.66666666666667</v>
      </c>
      <c r="E12" s="23">
        <v>104.66666666666667</v>
      </c>
      <c r="F12" s="23">
        <v>17.333333333333332</v>
      </c>
      <c r="G12" s="23">
        <v>17.666666666666668</v>
      </c>
      <c r="H12" s="23">
        <v>23.2</v>
      </c>
      <c r="I12" s="23">
        <v>23.133333333333336</v>
      </c>
      <c r="J12" s="17"/>
      <c r="K12" s="26" t="s">
        <v>109</v>
      </c>
      <c r="L12" s="23">
        <v>4.3033333333333337</v>
      </c>
      <c r="M12" s="23">
        <v>4.1866666666666665</v>
      </c>
      <c r="N12" s="23">
        <v>163.66666666666666</v>
      </c>
      <c r="O12" s="23">
        <v>164.66666666666666</v>
      </c>
      <c r="P12" s="23">
        <v>23.886666666666667</v>
      </c>
      <c r="Q12" s="23">
        <v>23.886666666666667</v>
      </c>
      <c r="R12" s="23">
        <v>56.813333333333333</v>
      </c>
      <c r="S12" s="23">
        <v>56</v>
      </c>
      <c r="T12" s="17"/>
      <c r="U12" s="26" t="s">
        <v>109</v>
      </c>
      <c r="V12" s="23">
        <v>86.29</v>
      </c>
      <c r="W12" s="23">
        <v>86.25</v>
      </c>
      <c r="X12" s="23">
        <v>1</v>
      </c>
      <c r="Y12" s="23">
        <v>1</v>
      </c>
      <c r="Z12" s="23">
        <v>80.523333333333326</v>
      </c>
      <c r="AA12" s="23">
        <v>80.687777777777782</v>
      </c>
      <c r="AB12" s="23">
        <v>73.407777777777767</v>
      </c>
      <c r="AC12" s="23">
        <v>73.69592592592592</v>
      </c>
      <c r="AD12" s="17"/>
      <c r="AE12" s="26" t="s">
        <v>109</v>
      </c>
      <c r="AF12" s="27">
        <v>49.75333333333333</v>
      </c>
      <c r="AG12" s="27">
        <v>50.584444444444443</v>
      </c>
      <c r="AH12" s="27">
        <v>23.729295774647891</v>
      </c>
      <c r="AI12" s="27">
        <v>23.819530516431929</v>
      </c>
      <c r="AJ12" s="27">
        <v>6</v>
      </c>
      <c r="AK12" s="27">
        <v>5.666666666666667</v>
      </c>
      <c r="AL12" s="27">
        <v>16.63689265536723</v>
      </c>
      <c r="AM12" s="27">
        <v>18.212297551789078</v>
      </c>
    </row>
    <row r="13" spans="1:39" x14ac:dyDescent="0.3">
      <c r="A13" s="22" t="s">
        <v>110</v>
      </c>
      <c r="B13" s="23">
        <v>95.666666666666671</v>
      </c>
      <c r="C13" s="23">
        <v>94</v>
      </c>
      <c r="D13" s="23">
        <v>104</v>
      </c>
      <c r="E13" s="23">
        <v>104.33333333333333</v>
      </c>
      <c r="F13" s="23">
        <v>25</v>
      </c>
      <c r="G13" s="23">
        <v>24.666666666666668</v>
      </c>
      <c r="H13" s="23">
        <v>24.566666666666666</v>
      </c>
      <c r="I13" s="23">
        <v>24.666666666666668</v>
      </c>
      <c r="J13" s="17"/>
      <c r="K13" s="26" t="s">
        <v>110</v>
      </c>
      <c r="L13" s="23">
        <v>4.3666666666666663</v>
      </c>
      <c r="M13" s="23">
        <v>4.3999999999999995</v>
      </c>
      <c r="N13" s="23">
        <v>149.33333333333334</v>
      </c>
      <c r="O13" s="23">
        <v>154.66666666666666</v>
      </c>
      <c r="P13" s="23">
        <v>30.8</v>
      </c>
      <c r="Q13" s="23">
        <v>30.933333333333334</v>
      </c>
      <c r="R13" s="23">
        <v>55.59</v>
      </c>
      <c r="S13" s="23">
        <v>54.043333333333329</v>
      </c>
      <c r="T13" s="17"/>
      <c r="U13" s="26" t="s">
        <v>110</v>
      </c>
      <c r="V13" s="23">
        <v>96.17</v>
      </c>
      <c r="W13" s="23">
        <v>95.806666666666672</v>
      </c>
      <c r="X13" s="23">
        <v>1</v>
      </c>
      <c r="Y13" s="23">
        <v>1</v>
      </c>
      <c r="Z13" s="23">
        <v>82.927777777777791</v>
      </c>
      <c r="AA13" s="23">
        <v>82.979259259259265</v>
      </c>
      <c r="AB13" s="23">
        <v>74.007777777777775</v>
      </c>
      <c r="AC13" s="23">
        <v>73.959259259259269</v>
      </c>
      <c r="AD13" s="17"/>
      <c r="AE13" s="26" t="s">
        <v>110</v>
      </c>
      <c r="AF13" s="27">
        <v>69.99666666666667</v>
      </c>
      <c r="AG13" s="27">
        <v>69.665555555555557</v>
      </c>
      <c r="AH13" s="27">
        <v>22.294366197183098</v>
      </c>
      <c r="AI13" s="27">
        <v>21.862910798122062</v>
      </c>
      <c r="AJ13" s="27">
        <v>6</v>
      </c>
      <c r="AK13" s="27">
        <v>5.833333333333333</v>
      </c>
      <c r="AL13" s="27">
        <v>48.786347313949165</v>
      </c>
      <c r="AM13" s="27">
        <v>46.595449104649724</v>
      </c>
    </row>
    <row r="14" spans="1:39" x14ac:dyDescent="0.3">
      <c r="A14" s="22" t="s">
        <v>111</v>
      </c>
      <c r="B14" s="23">
        <v>98.333333333333329</v>
      </c>
      <c r="C14" s="23">
        <v>97.666666666666671</v>
      </c>
      <c r="D14" s="23">
        <v>124</v>
      </c>
      <c r="E14" s="23">
        <v>120.66666666666667</v>
      </c>
      <c r="F14" s="23">
        <v>24.666666666666668</v>
      </c>
      <c r="G14" s="23">
        <v>24.333333333333332</v>
      </c>
      <c r="H14" s="23">
        <v>23.166666666666668</v>
      </c>
      <c r="I14" s="23">
        <v>23.5</v>
      </c>
      <c r="J14" s="17"/>
      <c r="K14" s="26" t="s">
        <v>111</v>
      </c>
      <c r="L14" s="23">
        <v>5.28</v>
      </c>
      <c r="M14" s="23">
        <v>5.0266666666666664</v>
      </c>
      <c r="N14" s="23">
        <v>151.66666666666666</v>
      </c>
      <c r="O14" s="23">
        <v>156</v>
      </c>
      <c r="P14" s="23">
        <v>28.66333333333333</v>
      </c>
      <c r="Q14" s="23">
        <v>29.09</v>
      </c>
      <c r="R14" s="23">
        <v>74.73</v>
      </c>
      <c r="S14" s="23">
        <v>71.766666666666666</v>
      </c>
      <c r="T14" s="17"/>
      <c r="U14" s="26" t="s">
        <v>111</v>
      </c>
      <c r="V14" s="23">
        <v>94.839999999999989</v>
      </c>
      <c r="W14" s="23">
        <v>94.766666666666666</v>
      </c>
      <c r="X14" s="23">
        <v>1</v>
      </c>
      <c r="Y14" s="23">
        <v>1</v>
      </c>
      <c r="Z14" s="23">
        <v>83.004444444444445</v>
      </c>
      <c r="AA14" s="23">
        <v>82.444814814814819</v>
      </c>
      <c r="AB14" s="23">
        <v>70</v>
      </c>
      <c r="AC14" s="23">
        <v>70</v>
      </c>
      <c r="AD14" s="17"/>
      <c r="AE14" s="26" t="s">
        <v>111</v>
      </c>
      <c r="AF14" s="27">
        <v>60.00333333333333</v>
      </c>
      <c r="AG14" s="27">
        <v>59.294444444444444</v>
      </c>
      <c r="AH14" s="27">
        <v>22.178403755868544</v>
      </c>
      <c r="AI14" s="27">
        <v>21.985602503912361</v>
      </c>
      <c r="AJ14" s="27">
        <v>6</v>
      </c>
      <c r="AK14" s="27">
        <v>5.833333333333333</v>
      </c>
      <c r="AL14" s="27">
        <v>38.548733153638814</v>
      </c>
      <c r="AM14" s="27">
        <v>37.849577717879605</v>
      </c>
    </row>
    <row r="15" spans="1:39" x14ac:dyDescent="0.3">
      <c r="A15" s="22" t="s">
        <v>112</v>
      </c>
      <c r="B15" s="23">
        <v>97.666666666666671</v>
      </c>
      <c r="C15" s="23">
        <v>96</v>
      </c>
      <c r="D15" s="23">
        <v>113.66666666666667</v>
      </c>
      <c r="E15" s="23">
        <v>113.33333333333333</v>
      </c>
      <c r="F15" s="23">
        <v>18.666666666666668</v>
      </c>
      <c r="G15" s="23">
        <v>19</v>
      </c>
      <c r="H15" s="23">
        <v>22.900000000000002</v>
      </c>
      <c r="I15" s="23">
        <v>23.066666666666666</v>
      </c>
      <c r="J15" s="17"/>
      <c r="K15" s="26" t="s">
        <v>112</v>
      </c>
      <c r="L15" s="23">
        <v>5.2299999999999995</v>
      </c>
      <c r="M15" s="23">
        <v>4.916666666666667</v>
      </c>
      <c r="N15" s="23">
        <v>206.33333333333334</v>
      </c>
      <c r="O15" s="23">
        <v>205.33333333333334</v>
      </c>
      <c r="P15" s="23">
        <v>25.126666666666665</v>
      </c>
      <c r="Q15" s="23">
        <v>25.333333333333332</v>
      </c>
      <c r="R15" s="23">
        <v>52.830000000000005</v>
      </c>
      <c r="S15" s="23">
        <v>51.606666666666662</v>
      </c>
      <c r="T15" s="17"/>
      <c r="U15" s="26" t="s">
        <v>112</v>
      </c>
      <c r="V15" s="23">
        <v>95.483333333333334</v>
      </c>
      <c r="W15" s="23">
        <v>95.25</v>
      </c>
      <c r="X15" s="23">
        <v>1</v>
      </c>
      <c r="Y15" s="23">
        <v>1</v>
      </c>
      <c r="Z15" s="23">
        <v>80.600000000000009</v>
      </c>
      <c r="AA15" s="23">
        <v>80.533333333333346</v>
      </c>
      <c r="AB15" s="23">
        <v>70.666666666666671</v>
      </c>
      <c r="AC15" s="23">
        <v>70.555555555555557</v>
      </c>
      <c r="AD15" s="17"/>
      <c r="AE15" s="26" t="s">
        <v>112</v>
      </c>
      <c r="AF15" s="27">
        <v>52.374444444444443</v>
      </c>
      <c r="AG15" s="27">
        <v>53.458148148148148</v>
      </c>
      <c r="AH15" s="27">
        <v>22.107276995305167</v>
      </c>
      <c r="AI15" s="27">
        <v>21.738184663536781</v>
      </c>
      <c r="AJ15" s="27">
        <v>2.6666666666666665</v>
      </c>
      <c r="AK15" s="27">
        <v>2.7777777777777772</v>
      </c>
      <c r="AL15" s="27">
        <v>24.318787878787884</v>
      </c>
      <c r="AM15" s="27">
        <v>24.772929292929295</v>
      </c>
    </row>
    <row r="16" spans="1:39" x14ac:dyDescent="0.3">
      <c r="A16" s="22" t="s">
        <v>113</v>
      </c>
      <c r="B16" s="23">
        <v>97.666666666666671</v>
      </c>
      <c r="C16" s="23">
        <v>98</v>
      </c>
      <c r="D16" s="23">
        <v>123</v>
      </c>
      <c r="E16" s="23">
        <v>122.66666666666667</v>
      </c>
      <c r="F16" s="23">
        <v>31.666666666666668</v>
      </c>
      <c r="G16" s="23">
        <v>31</v>
      </c>
      <c r="H16" s="23">
        <v>23</v>
      </c>
      <c r="I16" s="23">
        <v>22.983333333333334</v>
      </c>
      <c r="J16" s="17"/>
      <c r="K16" s="26" t="s">
        <v>113</v>
      </c>
      <c r="L16" s="23">
        <v>4.68</v>
      </c>
      <c r="M16" s="23">
        <v>4.456666666666667</v>
      </c>
      <c r="N16" s="23">
        <v>156.66666666666666</v>
      </c>
      <c r="O16" s="23">
        <v>161.66666666666666</v>
      </c>
      <c r="P16" s="23">
        <v>26.753333333333334</v>
      </c>
      <c r="Q16" s="23">
        <v>25.753333333333334</v>
      </c>
      <c r="R16" s="23">
        <v>51.663333333333334</v>
      </c>
      <c r="S16" s="23">
        <v>59.073333333333331</v>
      </c>
      <c r="T16" s="17"/>
      <c r="U16" s="26" t="s">
        <v>113</v>
      </c>
      <c r="V16" s="23">
        <v>95.686666666666667</v>
      </c>
      <c r="W16" s="23">
        <v>95.509999999999991</v>
      </c>
      <c r="X16" s="23">
        <v>1</v>
      </c>
      <c r="Y16" s="23">
        <v>1</v>
      </c>
      <c r="Z16" s="23">
        <v>80</v>
      </c>
      <c r="AA16" s="23">
        <v>79.666666666666671</v>
      </c>
      <c r="AB16" s="23">
        <v>70.183333333333337</v>
      </c>
      <c r="AC16" s="23">
        <v>70.497777777777785</v>
      </c>
      <c r="AD16" s="17"/>
      <c r="AE16" s="26" t="s">
        <v>113</v>
      </c>
      <c r="AF16" s="27">
        <v>51.306666666666672</v>
      </c>
      <c r="AG16" s="27">
        <v>52.102222222222224</v>
      </c>
      <c r="AH16" s="27">
        <v>21.308920187793429</v>
      </c>
      <c r="AI16" s="27">
        <v>20.872613458528953</v>
      </c>
      <c r="AJ16" s="27">
        <v>4.666666666666667</v>
      </c>
      <c r="AK16" s="27">
        <v>4.7777777777777786</v>
      </c>
      <c r="AL16" s="27">
        <v>21.538193013319923</v>
      </c>
      <c r="AM16" s="27">
        <v>22.512731004439974</v>
      </c>
    </row>
    <row r="17" spans="1:39" x14ac:dyDescent="0.3">
      <c r="A17" s="22" t="s">
        <v>114</v>
      </c>
      <c r="B17" s="23">
        <v>102.33333333333333</v>
      </c>
      <c r="C17" s="23">
        <v>99.666666666666671</v>
      </c>
      <c r="D17" s="23">
        <v>106.33333333333333</v>
      </c>
      <c r="E17" s="23">
        <v>106.33333333333333</v>
      </c>
      <c r="F17" s="23">
        <v>26</v>
      </c>
      <c r="G17" s="23">
        <v>25.333333333333332</v>
      </c>
      <c r="H17" s="23">
        <v>22.883333333333336</v>
      </c>
      <c r="I17" s="23">
        <v>22.916666666666668</v>
      </c>
      <c r="J17" s="17"/>
      <c r="K17" s="26" t="s">
        <v>114</v>
      </c>
      <c r="L17" s="23">
        <v>5.293333333333333</v>
      </c>
      <c r="M17" s="23">
        <v>5.083333333333333</v>
      </c>
      <c r="N17" s="23">
        <v>191.33333333333334</v>
      </c>
      <c r="O17" s="23">
        <v>191</v>
      </c>
      <c r="P17" s="23">
        <v>30.533333333333335</v>
      </c>
      <c r="Q17" s="23">
        <v>30.8</v>
      </c>
      <c r="R17" s="23">
        <v>60.300000000000004</v>
      </c>
      <c r="S17" s="23">
        <v>59.313333333333333</v>
      </c>
      <c r="T17" s="17"/>
      <c r="U17" s="26" t="s">
        <v>114</v>
      </c>
      <c r="V17" s="23">
        <v>92.926666666666662</v>
      </c>
      <c r="W17" s="23">
        <v>92.766666666666666</v>
      </c>
      <c r="X17" s="23">
        <v>1</v>
      </c>
      <c r="Y17" s="23">
        <v>1</v>
      </c>
      <c r="Z17" s="23">
        <v>82.554444444444457</v>
      </c>
      <c r="AA17" s="23">
        <v>81.884814814814817</v>
      </c>
      <c r="AB17" s="23">
        <v>72.844444444444434</v>
      </c>
      <c r="AC17" s="23">
        <v>72.614814814814807</v>
      </c>
      <c r="AD17" s="17"/>
      <c r="AE17" s="26" t="s">
        <v>114</v>
      </c>
      <c r="AF17" s="27">
        <v>62.211111111111109</v>
      </c>
      <c r="AG17" s="27">
        <v>62.847037037037033</v>
      </c>
      <c r="AH17" s="27">
        <v>21.609201877934272</v>
      </c>
      <c r="AI17" s="27">
        <v>21.739467918622847</v>
      </c>
      <c r="AJ17" s="27">
        <v>7</v>
      </c>
      <c r="AK17" s="27">
        <v>6.7666666666666666</v>
      </c>
      <c r="AL17" s="27">
        <v>38.904484982494928</v>
      </c>
      <c r="AM17" s="27">
        <v>38.634828327498305</v>
      </c>
    </row>
    <row r="18" spans="1:39" x14ac:dyDescent="0.3">
      <c r="A18" s="22" t="s">
        <v>115</v>
      </c>
      <c r="B18" s="23">
        <v>97.333333333333329</v>
      </c>
      <c r="C18" s="24">
        <v>96.666666666666671</v>
      </c>
      <c r="D18" s="23">
        <v>96</v>
      </c>
      <c r="E18" s="23">
        <v>95</v>
      </c>
      <c r="F18" s="23">
        <v>22.333333333333332</v>
      </c>
      <c r="G18" s="23">
        <v>22.666666666666668</v>
      </c>
      <c r="H18" s="23">
        <v>21.633333333333336</v>
      </c>
      <c r="I18" s="23">
        <v>21.866666666666664</v>
      </c>
      <c r="J18" s="17"/>
      <c r="K18" s="26" t="s">
        <v>115</v>
      </c>
      <c r="L18" s="23">
        <v>4.373333333333334</v>
      </c>
      <c r="M18" s="23">
        <v>4.4333333333333336</v>
      </c>
      <c r="N18" s="23">
        <v>170</v>
      </c>
      <c r="O18" s="23">
        <v>171.33333333333334</v>
      </c>
      <c r="P18" s="23">
        <v>29.096666666666664</v>
      </c>
      <c r="Q18" s="23">
        <v>29.396666666666665</v>
      </c>
      <c r="R18" s="23">
        <v>62.589999999999996</v>
      </c>
      <c r="S18" s="23">
        <v>61.589999999999996</v>
      </c>
      <c r="T18" s="17"/>
      <c r="U18" s="26" t="s">
        <v>115</v>
      </c>
      <c r="V18" s="23">
        <v>92.986666666666665</v>
      </c>
      <c r="W18" s="23">
        <v>93.206666666666663</v>
      </c>
      <c r="X18" s="23">
        <v>1</v>
      </c>
      <c r="Y18" s="23">
        <v>1</v>
      </c>
      <c r="Z18" s="23">
        <v>80</v>
      </c>
      <c r="AA18" s="23">
        <v>80.02</v>
      </c>
      <c r="AB18" s="23">
        <v>73.277777777777771</v>
      </c>
      <c r="AC18" s="23">
        <v>73.20259259259258</v>
      </c>
      <c r="AD18" s="17"/>
      <c r="AE18" s="26" t="s">
        <v>115</v>
      </c>
      <c r="AF18" s="27">
        <v>63.471111111111099</v>
      </c>
      <c r="AG18" s="27">
        <v>63.377037037037034</v>
      </c>
      <c r="AH18" s="27">
        <v>23.384784037558685</v>
      </c>
      <c r="AI18" s="27">
        <v>23.589856025039126</v>
      </c>
      <c r="AJ18" s="27">
        <v>4.666666666666667</v>
      </c>
      <c r="AK18" s="27">
        <v>4.7777777777777786</v>
      </c>
      <c r="AL18" s="27">
        <v>43.905722390932148</v>
      </c>
      <c r="AM18" s="27">
        <v>42.635240796977378</v>
      </c>
    </row>
    <row r="19" spans="1:39" x14ac:dyDescent="0.3">
      <c r="A19" s="22" t="s">
        <v>116</v>
      </c>
      <c r="B19" s="23">
        <v>103.66666666666667</v>
      </c>
      <c r="C19" s="23">
        <v>102</v>
      </c>
      <c r="D19" s="23">
        <v>124.66666666666667</v>
      </c>
      <c r="E19" s="23">
        <v>123</v>
      </c>
      <c r="F19" s="23">
        <v>32</v>
      </c>
      <c r="G19" s="23">
        <v>31.666666666666668</v>
      </c>
      <c r="H19" s="23">
        <v>22.516666666666666</v>
      </c>
      <c r="I19" s="23">
        <v>22.516666666666666</v>
      </c>
      <c r="J19" s="17"/>
      <c r="K19" s="26" t="s">
        <v>116</v>
      </c>
      <c r="L19" s="23">
        <v>5.37</v>
      </c>
      <c r="M19" s="23">
        <v>5.4933333333333332</v>
      </c>
      <c r="N19" s="23">
        <v>177</v>
      </c>
      <c r="O19" s="23">
        <v>180.33333333333334</v>
      </c>
      <c r="P19" s="23">
        <v>26.89</v>
      </c>
      <c r="Q19" s="23">
        <v>26.56</v>
      </c>
      <c r="R19" s="23">
        <v>70.766666666666666</v>
      </c>
      <c r="S19" s="23">
        <v>74.600000000000009</v>
      </c>
      <c r="T19" s="17"/>
      <c r="U19" s="26" t="s">
        <v>116</v>
      </c>
      <c r="V19" s="23">
        <v>89.693333333333328</v>
      </c>
      <c r="W19" s="23">
        <v>90.086666666666659</v>
      </c>
      <c r="X19" s="23">
        <v>1</v>
      </c>
      <c r="Y19" s="23">
        <v>1</v>
      </c>
      <c r="Z19" s="23">
        <v>79.846666666666678</v>
      </c>
      <c r="AA19" s="23">
        <v>79.238888888888894</v>
      </c>
      <c r="AB19" s="23">
        <v>70.413333333333341</v>
      </c>
      <c r="AC19" s="23">
        <v>70.504444444444445</v>
      </c>
      <c r="AD19" s="17"/>
      <c r="AE19" s="26" t="s">
        <v>116</v>
      </c>
      <c r="AF19" s="27">
        <v>50.5</v>
      </c>
      <c r="AG19" s="27">
        <v>50.5</v>
      </c>
      <c r="AH19" s="27">
        <v>24.349295774647885</v>
      </c>
      <c r="AI19" s="27">
        <v>24.232863849765256</v>
      </c>
      <c r="AJ19" s="27">
        <v>6.333333333333333</v>
      </c>
      <c r="AK19" s="27">
        <v>6.2222222222222214</v>
      </c>
      <c r="AL19" s="27">
        <v>35.626007390118083</v>
      </c>
      <c r="AM19" s="27">
        <v>34.875335796706025</v>
      </c>
    </row>
    <row r="20" spans="1:39" x14ac:dyDescent="0.3">
      <c r="A20" s="22" t="s">
        <v>117</v>
      </c>
      <c r="B20" s="23">
        <v>102.66666666666667</v>
      </c>
      <c r="C20" s="23">
        <v>101.66666666666667</v>
      </c>
      <c r="D20" s="23">
        <v>103.33333333333333</v>
      </c>
      <c r="E20" s="23">
        <v>103</v>
      </c>
      <c r="F20" s="23">
        <v>28.333333333333332</v>
      </c>
      <c r="G20" s="23">
        <v>27.333333333333332</v>
      </c>
      <c r="H20" s="23">
        <v>22.483333333333334</v>
      </c>
      <c r="I20" s="23">
        <v>22.650000000000002</v>
      </c>
      <c r="J20" s="17"/>
      <c r="K20" s="26" t="s">
        <v>117</v>
      </c>
      <c r="L20" s="23">
        <v>4.9866666666666672</v>
      </c>
      <c r="M20" s="23">
        <v>5.14</v>
      </c>
      <c r="N20" s="23">
        <v>165</v>
      </c>
      <c r="O20" s="23">
        <v>166</v>
      </c>
      <c r="P20" s="23">
        <v>25.900000000000002</v>
      </c>
      <c r="Q20" s="23">
        <v>26.166666666666668</v>
      </c>
      <c r="R20" s="23">
        <v>74.470000000000013</v>
      </c>
      <c r="S20" s="23">
        <v>73.040000000000006</v>
      </c>
      <c r="T20" s="17"/>
      <c r="U20" s="26" t="s">
        <v>117</v>
      </c>
      <c r="V20" s="23">
        <v>85.480000000000018</v>
      </c>
      <c r="W20" s="23">
        <v>85.3</v>
      </c>
      <c r="X20" s="23">
        <v>1</v>
      </c>
      <c r="Y20" s="23">
        <v>1</v>
      </c>
      <c r="Z20" s="23">
        <v>83.457777777777792</v>
      </c>
      <c r="AA20" s="23">
        <v>82.819259259259255</v>
      </c>
      <c r="AB20" s="23">
        <v>72.944444444444443</v>
      </c>
      <c r="AC20" s="23">
        <v>72.901481481481483</v>
      </c>
      <c r="AD20" s="17"/>
      <c r="AE20" s="26" t="s">
        <v>117</v>
      </c>
      <c r="AF20" s="27">
        <v>64.1111111111111</v>
      </c>
      <c r="AG20" s="27">
        <v>64.223703703703691</v>
      </c>
      <c r="AH20" s="27">
        <v>23.136478873239437</v>
      </c>
      <c r="AI20" s="27">
        <v>23.024319248826291</v>
      </c>
      <c r="AJ20" s="27">
        <v>7.666666666666667</v>
      </c>
      <c r="AK20" s="27">
        <v>7.4444444444444455</v>
      </c>
      <c r="AL20" s="27">
        <v>21.958699744301185</v>
      </c>
      <c r="AM20" s="27">
        <v>21.986233248100394</v>
      </c>
    </row>
    <row r="21" spans="1:39" x14ac:dyDescent="0.3">
      <c r="A21" s="22" t="s">
        <v>118</v>
      </c>
      <c r="B21" s="23">
        <v>98.333333333333329</v>
      </c>
      <c r="C21" s="23">
        <v>98</v>
      </c>
      <c r="D21" s="23">
        <v>105.33333333333333</v>
      </c>
      <c r="E21" s="23">
        <v>103.66666666666667</v>
      </c>
      <c r="F21" s="23">
        <v>28.333333333333332</v>
      </c>
      <c r="G21" s="23">
        <v>28.333333333333332</v>
      </c>
      <c r="H21" s="23">
        <v>21.3</v>
      </c>
      <c r="I21" s="23">
        <v>21.599999999999998</v>
      </c>
      <c r="J21" s="17"/>
      <c r="K21" s="26" t="s">
        <v>118</v>
      </c>
      <c r="L21" s="23">
        <v>5.1533333333333333</v>
      </c>
      <c r="M21" s="23">
        <v>4.82</v>
      </c>
      <c r="N21" s="23">
        <v>185.66666666666666</v>
      </c>
      <c r="O21" s="23">
        <v>185</v>
      </c>
      <c r="P21" s="23">
        <v>27.553333333333331</v>
      </c>
      <c r="Q21" s="23">
        <v>27.553333333333331</v>
      </c>
      <c r="R21" s="23">
        <v>71.076666666666668</v>
      </c>
      <c r="S21" s="23">
        <v>70.406666666666666</v>
      </c>
      <c r="T21" s="17"/>
      <c r="U21" s="26" t="s">
        <v>118</v>
      </c>
      <c r="V21" s="23">
        <v>93.110000000000014</v>
      </c>
      <c r="W21" s="23">
        <v>92.206666666666663</v>
      </c>
      <c r="X21" s="23">
        <v>1</v>
      </c>
      <c r="Y21" s="23">
        <v>1</v>
      </c>
      <c r="Z21" s="23">
        <v>80.293333333333337</v>
      </c>
      <c r="AA21" s="23">
        <v>81.097777777777779</v>
      </c>
      <c r="AB21" s="23">
        <v>70.276666666666657</v>
      </c>
      <c r="AC21" s="23">
        <v>70.645555555555546</v>
      </c>
      <c r="AD21" s="17"/>
      <c r="AE21" s="26" t="s">
        <v>118</v>
      </c>
      <c r="AF21" s="27">
        <v>55.852222222222224</v>
      </c>
      <c r="AG21" s="27">
        <v>55.317407407407408</v>
      </c>
      <c r="AH21" s="27">
        <v>25.833896713615022</v>
      </c>
      <c r="AI21" s="27">
        <v>25.422597809076681</v>
      </c>
      <c r="AJ21" s="27">
        <v>2.3333333333333335</v>
      </c>
      <c r="AK21" s="27">
        <v>2.8888888888888893</v>
      </c>
      <c r="AL21" s="27">
        <v>18.359694552779828</v>
      </c>
      <c r="AM21" s="27">
        <v>19.786564850926609</v>
      </c>
    </row>
    <row r="22" spans="1:39" x14ac:dyDescent="0.3">
      <c r="A22" s="22" t="s">
        <v>119</v>
      </c>
      <c r="B22" s="23">
        <v>102</v>
      </c>
      <c r="C22" s="23">
        <v>100.66666666666667</v>
      </c>
      <c r="D22" s="23">
        <v>115.33333333333333</v>
      </c>
      <c r="E22" s="23">
        <v>114.66666666666667</v>
      </c>
      <c r="F22" s="23">
        <v>24.333333333333332</v>
      </c>
      <c r="G22" s="23">
        <v>24</v>
      </c>
      <c r="H22" s="23">
        <v>21.483333333333334</v>
      </c>
      <c r="I22" s="23">
        <v>21.05</v>
      </c>
      <c r="J22" s="17"/>
      <c r="K22" s="26" t="s">
        <v>119</v>
      </c>
      <c r="L22" s="23">
        <v>4.5133333333333328</v>
      </c>
      <c r="M22" s="23">
        <v>4.8666666666666663</v>
      </c>
      <c r="N22" s="23">
        <v>168</v>
      </c>
      <c r="O22" s="23">
        <v>168.33333333333334</v>
      </c>
      <c r="P22" s="23">
        <v>24.826666666666664</v>
      </c>
      <c r="Q22" s="23">
        <v>25.143333333333334</v>
      </c>
      <c r="R22" s="23">
        <v>74.056666666666672</v>
      </c>
      <c r="S22" s="23">
        <v>71.256666666666661</v>
      </c>
      <c r="T22" s="17"/>
      <c r="U22" s="26" t="s">
        <v>119</v>
      </c>
      <c r="V22" s="23">
        <v>93.963333333333324</v>
      </c>
      <c r="W22" s="23">
        <v>93.62</v>
      </c>
      <c r="X22" s="23">
        <v>1</v>
      </c>
      <c r="Y22" s="23">
        <v>1</v>
      </c>
      <c r="Z22" s="23">
        <v>80.516666666666666</v>
      </c>
      <c r="AA22" s="23">
        <v>80.672222222222217</v>
      </c>
      <c r="AB22" s="23">
        <v>73.227777777777774</v>
      </c>
      <c r="AC22" s="23">
        <v>73.575925925925915</v>
      </c>
      <c r="AD22" s="17"/>
      <c r="AE22" s="26" t="s">
        <v>119</v>
      </c>
      <c r="AF22" s="27">
        <v>56.437555555555555</v>
      </c>
      <c r="AG22" s="27">
        <v>57.145851851851852</v>
      </c>
      <c r="AH22" s="27">
        <v>23.430516431924882</v>
      </c>
      <c r="AI22" s="27">
        <v>23.153677621283254</v>
      </c>
      <c r="AJ22" s="27">
        <v>6.666666666666667</v>
      </c>
      <c r="AK22" s="27">
        <v>6.1111111111111116</v>
      </c>
      <c r="AL22" s="27">
        <v>19.085816144639661</v>
      </c>
      <c r="AM22" s="27">
        <v>20.361938714879887</v>
      </c>
    </row>
    <row r="23" spans="1:39" x14ac:dyDescent="0.3">
      <c r="A23" s="22" t="s">
        <v>120</v>
      </c>
      <c r="B23" s="23">
        <v>105.66666666666667</v>
      </c>
      <c r="C23" s="23">
        <v>105</v>
      </c>
      <c r="D23" s="23">
        <v>118</v>
      </c>
      <c r="E23" s="23">
        <v>118</v>
      </c>
      <c r="F23" s="23">
        <v>17</v>
      </c>
      <c r="G23" s="23">
        <v>17.666666666666668</v>
      </c>
      <c r="H23" s="23">
        <v>21.166666666666668</v>
      </c>
      <c r="I23" s="23">
        <v>21</v>
      </c>
      <c r="J23" s="17"/>
      <c r="K23" s="26" t="s">
        <v>120</v>
      </c>
      <c r="L23" s="23">
        <v>3.8866666666666667</v>
      </c>
      <c r="M23" s="23">
        <v>3.92</v>
      </c>
      <c r="N23" s="23">
        <v>133</v>
      </c>
      <c r="O23" s="23">
        <v>133.66666666666666</v>
      </c>
      <c r="P23" s="23">
        <v>28.366666666666664</v>
      </c>
      <c r="Q23" s="23">
        <v>28.533333333333331</v>
      </c>
      <c r="R23" s="23">
        <v>45.963333333333331</v>
      </c>
      <c r="S23" s="23">
        <v>45.056666666666665</v>
      </c>
      <c r="T23" s="17"/>
      <c r="U23" s="26" t="s">
        <v>120</v>
      </c>
      <c r="V23" s="23">
        <v>95.146666666666661</v>
      </c>
      <c r="W23" s="23">
        <v>94.833333333333329</v>
      </c>
      <c r="X23" s="23">
        <v>4</v>
      </c>
      <c r="Y23" s="23">
        <v>4.33</v>
      </c>
      <c r="Z23" s="23">
        <v>81.75</v>
      </c>
      <c r="AA23" s="23">
        <v>81.333333333333329</v>
      </c>
      <c r="AB23" s="23">
        <v>71.936666666666653</v>
      </c>
      <c r="AC23" s="23">
        <v>70.933333333333337</v>
      </c>
      <c r="AD23" s="17"/>
      <c r="AE23" s="26" t="s">
        <v>120</v>
      </c>
      <c r="AF23">
        <v>61.6</v>
      </c>
      <c r="AG23">
        <v>59.5</v>
      </c>
      <c r="AH23" s="27">
        <v>17.833333333333332</v>
      </c>
      <c r="AI23" s="27">
        <v>18.066666666666666</v>
      </c>
      <c r="AJ23" s="44">
        <v>5.5</v>
      </c>
      <c r="AK23" s="44">
        <v>6</v>
      </c>
      <c r="AL23" s="44">
        <v>43</v>
      </c>
      <c r="AM23" s="44">
        <v>42.5</v>
      </c>
    </row>
    <row r="24" spans="1:39" x14ac:dyDescent="0.3">
      <c r="A24" s="22" t="s">
        <v>121</v>
      </c>
      <c r="B24" s="25"/>
      <c r="C24" s="25"/>
      <c r="D24" s="25"/>
      <c r="E24" s="25"/>
      <c r="F24" s="25"/>
      <c r="G24" s="25"/>
      <c r="H24" s="25"/>
      <c r="I24" s="25"/>
      <c r="K24" s="22" t="s">
        <v>121</v>
      </c>
      <c r="L24" s="25"/>
      <c r="M24" s="25"/>
      <c r="N24" s="25"/>
      <c r="O24" s="25"/>
      <c r="P24" s="25"/>
      <c r="Q24" s="25"/>
      <c r="R24" s="25"/>
      <c r="S24" s="25"/>
      <c r="U24" s="22" t="s">
        <v>121</v>
      </c>
      <c r="V24" s="25"/>
      <c r="W24" s="25"/>
      <c r="X24" s="25"/>
      <c r="Y24" s="25"/>
      <c r="Z24" s="25"/>
      <c r="AA24" s="25"/>
      <c r="AB24" s="25"/>
      <c r="AC24" s="25"/>
      <c r="AE24" s="22" t="s">
        <v>132</v>
      </c>
      <c r="AF24" s="25"/>
      <c r="AG24" s="25"/>
      <c r="AH24" s="25"/>
      <c r="AI24" s="25"/>
      <c r="AJ24" s="25"/>
      <c r="AK24" s="25"/>
      <c r="AL24" s="25"/>
      <c r="AM24" s="25"/>
    </row>
    <row r="27" spans="1:39" x14ac:dyDescent="0.3">
      <c r="B27" s="34">
        <f>AVERAGE(B3:B23)</f>
        <v>99.396825396825406</v>
      </c>
      <c r="C27" s="34">
        <f>AVERAGE(C3:C23)</f>
        <v>98.365079365079382</v>
      </c>
      <c r="D27" s="34">
        <f t="shared" ref="D27:AM27" si="0">AVERAGE(D3:D23)</f>
        <v>109.63492063492065</v>
      </c>
      <c r="E27" s="34">
        <f t="shared" si="0"/>
        <v>108.87301587301586</v>
      </c>
      <c r="F27" s="34">
        <f t="shared" si="0"/>
        <v>24.80952380952381</v>
      </c>
      <c r="G27" s="34">
        <f t="shared" si="0"/>
        <v>24.730158730158728</v>
      </c>
      <c r="H27" s="34">
        <f t="shared" si="0"/>
        <v>22.296031746031744</v>
      </c>
      <c r="I27" s="34">
        <f t="shared" si="0"/>
        <v>22.387301587301589</v>
      </c>
      <c r="J27" s="34" t="e">
        <f t="shared" si="0"/>
        <v>#DIV/0!</v>
      </c>
      <c r="K27" s="34" t="e">
        <f t="shared" si="0"/>
        <v>#DIV/0!</v>
      </c>
      <c r="L27" s="34">
        <f t="shared" si="0"/>
        <v>4.637777777777778</v>
      </c>
      <c r="M27" s="34">
        <f t="shared" si="0"/>
        <v>4.5480952380952377</v>
      </c>
      <c r="N27" s="34">
        <f t="shared" si="0"/>
        <v>174.0952380952381</v>
      </c>
      <c r="O27" s="34">
        <f t="shared" si="0"/>
        <v>176.12698412698415</v>
      </c>
      <c r="P27" s="34">
        <f t="shared" si="0"/>
        <v>26.931746031746034</v>
      </c>
      <c r="Q27" s="34">
        <f t="shared" si="0"/>
        <v>27.007936507936499</v>
      </c>
      <c r="R27" s="34">
        <f t="shared" si="0"/>
        <v>61.403650793650797</v>
      </c>
      <c r="S27" s="34">
        <f t="shared" si="0"/>
        <v>61.014920634920635</v>
      </c>
      <c r="T27" s="34" t="e">
        <f t="shared" si="0"/>
        <v>#DIV/0!</v>
      </c>
      <c r="U27" s="34" t="e">
        <f t="shared" si="0"/>
        <v>#DIV/0!</v>
      </c>
      <c r="V27" s="34">
        <f t="shared" si="0"/>
        <v>91.779365079365078</v>
      </c>
      <c r="W27" s="34">
        <f t="shared" si="0"/>
        <v>91.554126984126981</v>
      </c>
      <c r="X27" s="34">
        <f t="shared" si="0"/>
        <v>1.1428571428571428</v>
      </c>
      <c r="Y27" s="34">
        <f t="shared" si="0"/>
        <v>1.1585714285714286</v>
      </c>
      <c r="Z27" s="34">
        <f t="shared" si="0"/>
        <v>80.93597883597883</v>
      </c>
      <c r="AA27" s="34">
        <f t="shared" si="0"/>
        <v>80.645802469135802</v>
      </c>
      <c r="AB27" s="34">
        <f t="shared" si="0"/>
        <v>71.693650793650804</v>
      </c>
      <c r="AC27" s="34">
        <f t="shared" si="0"/>
        <v>71.633650793650801</v>
      </c>
      <c r="AD27" s="34" t="e">
        <f t="shared" si="0"/>
        <v>#DIV/0!</v>
      </c>
      <c r="AE27" s="34" t="e">
        <f t="shared" si="0"/>
        <v>#DIV/0!</v>
      </c>
      <c r="AF27" s="34">
        <f t="shared" si="0"/>
        <v>54.54596825396824</v>
      </c>
      <c r="AG27" s="34">
        <f t="shared" si="0"/>
        <v>54.757068783068775</v>
      </c>
      <c r="AH27" s="34">
        <f t="shared" si="0"/>
        <v>23.207323720098366</v>
      </c>
      <c r="AI27" s="34">
        <f t="shared" si="0"/>
        <v>23.047316342499442</v>
      </c>
      <c r="AJ27" s="34">
        <f t="shared" si="0"/>
        <v>4.9920634920634921</v>
      </c>
      <c r="AK27" s="34">
        <f t="shared" si="0"/>
        <v>4.9589947089947097</v>
      </c>
      <c r="AL27" s="34">
        <f t="shared" si="0"/>
        <v>31.068508986073603</v>
      </c>
      <c r="AM27" s="34">
        <f t="shared" si="0"/>
        <v>30.903788709643582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9"/>
  <sheetViews>
    <sheetView workbookViewId="0">
      <selection activeCell="H31" sqref="H31"/>
    </sheetView>
  </sheetViews>
  <sheetFormatPr defaultRowHeight="14" x14ac:dyDescent="0.3"/>
  <cols>
    <col min="2" max="2" width="6.1640625" customWidth="1"/>
    <col min="3" max="3" width="7.1640625" customWidth="1"/>
    <col min="4" max="4" width="10.1640625" customWidth="1"/>
    <col min="5" max="5" width="14.25" bestFit="1" customWidth="1"/>
    <col min="6" max="6" width="13.25" bestFit="1" customWidth="1"/>
    <col min="7" max="7" width="12.25" bestFit="1" customWidth="1"/>
    <col min="8" max="8" width="13.25" bestFit="1" customWidth="1"/>
    <col min="9" max="9" width="15.25" bestFit="1" customWidth="1"/>
    <col min="10" max="10" width="11.25" bestFit="1" customWidth="1"/>
    <col min="11" max="11" width="14.25" bestFit="1" customWidth="1"/>
    <col min="12" max="13" width="13.25" bestFit="1" customWidth="1"/>
    <col min="14" max="15" width="12.25" bestFit="1" customWidth="1"/>
    <col min="16" max="16" width="14.25" bestFit="1" customWidth="1"/>
    <col min="17" max="18" width="13.25" bestFit="1" customWidth="1"/>
    <col min="19" max="19" width="14.25" bestFit="1" customWidth="1"/>
  </cols>
  <sheetData>
    <row r="2" spans="1:19" x14ac:dyDescent="0.3">
      <c r="A2" s="38" t="s">
        <v>62</v>
      </c>
      <c r="B2" s="38" t="s">
        <v>45</v>
      </c>
      <c r="C2" s="38" t="s">
        <v>63</v>
      </c>
      <c r="D2" s="38" t="s">
        <v>14</v>
      </c>
      <c r="E2" s="38" t="s">
        <v>12</v>
      </c>
      <c r="F2" s="38" t="s">
        <v>64</v>
      </c>
      <c r="G2" s="38" t="s">
        <v>66</v>
      </c>
      <c r="H2" s="38" t="s">
        <v>65</v>
      </c>
      <c r="I2" s="38" t="s">
        <v>8</v>
      </c>
      <c r="J2" s="56" t="s">
        <v>68</v>
      </c>
      <c r="K2" s="56" t="s">
        <v>6</v>
      </c>
      <c r="L2" s="38" t="s">
        <v>10</v>
      </c>
      <c r="M2" s="38" t="s">
        <v>69</v>
      </c>
      <c r="N2" s="38" t="s">
        <v>92</v>
      </c>
      <c r="O2" s="38" t="s">
        <v>93</v>
      </c>
      <c r="P2" s="38" t="s">
        <v>94</v>
      </c>
      <c r="Q2" s="38" t="s">
        <v>95</v>
      </c>
      <c r="R2" s="38" t="s">
        <v>96</v>
      </c>
      <c r="S2" s="38" t="s">
        <v>97</v>
      </c>
    </row>
    <row r="3" spans="1:19" x14ac:dyDescent="0.3">
      <c r="A3" s="37" t="s">
        <v>60</v>
      </c>
      <c r="B3" s="37">
        <v>20</v>
      </c>
      <c r="C3" s="37">
        <v>2021</v>
      </c>
      <c r="D3" s="49">
        <v>25.787299999999998</v>
      </c>
      <c r="E3" s="49">
        <v>296.26299999999998</v>
      </c>
      <c r="F3" s="49">
        <v>55.02</v>
      </c>
      <c r="G3" s="49">
        <v>3.8039999999999998</v>
      </c>
      <c r="H3" s="49">
        <v>1.2849999999999999</v>
      </c>
      <c r="I3" s="49">
        <v>2639.37</v>
      </c>
      <c r="J3" s="57">
        <v>0.93200000000000005</v>
      </c>
      <c r="K3" s="57">
        <v>271.10000000000002</v>
      </c>
      <c r="L3" s="49">
        <v>20.170999999999999</v>
      </c>
      <c r="M3" s="49">
        <v>51.86</v>
      </c>
      <c r="N3" s="49">
        <v>7.9289899999999998</v>
      </c>
      <c r="O3" s="49">
        <v>9.3666499999999999</v>
      </c>
      <c r="P3" s="49">
        <v>179.06299999999999</v>
      </c>
      <c r="Q3" s="49">
        <v>20.7562</v>
      </c>
      <c r="R3" s="49">
        <v>9.6047600000000006</v>
      </c>
      <c r="S3" s="49">
        <v>341.40899999999999</v>
      </c>
    </row>
    <row r="4" spans="1:19" x14ac:dyDescent="0.3">
      <c r="A4" s="37"/>
      <c r="B4" s="37"/>
      <c r="C4" s="37">
        <v>2022</v>
      </c>
      <c r="D4" s="49">
        <v>29.130199999999999</v>
      </c>
      <c r="E4" s="49">
        <v>268.05799999999999</v>
      </c>
      <c r="F4" s="49">
        <v>52.020600000000002</v>
      </c>
      <c r="G4" s="49">
        <v>3.5799099999999999</v>
      </c>
      <c r="H4" s="49">
        <v>1.5872999999999999</v>
      </c>
      <c r="I4" s="49">
        <v>2436.62</v>
      </c>
      <c r="J4" s="57">
        <v>0.73799999999999999</v>
      </c>
      <c r="K4" s="57">
        <v>276.92</v>
      </c>
      <c r="L4" s="49">
        <v>20.92</v>
      </c>
      <c r="M4" s="49">
        <v>51.421300000000002</v>
      </c>
      <c r="N4" s="49">
        <v>7.6717199999999997</v>
      </c>
      <c r="O4" s="49">
        <v>8.8769600000000004</v>
      </c>
      <c r="P4" s="49">
        <v>168.61500000000001</v>
      </c>
      <c r="Q4" s="49">
        <v>14.501300000000001</v>
      </c>
      <c r="R4" s="49">
        <v>7.2095599999999997</v>
      </c>
      <c r="S4" s="49">
        <v>300.47300000000001</v>
      </c>
    </row>
    <row r="5" spans="1:19" x14ac:dyDescent="0.3">
      <c r="A5" s="37" t="s">
        <v>67</v>
      </c>
      <c r="B5" s="37">
        <v>2</v>
      </c>
      <c r="C5" s="37">
        <v>2021</v>
      </c>
      <c r="D5" s="49">
        <v>3.4444400000000002</v>
      </c>
      <c r="E5" s="49">
        <v>4.11111</v>
      </c>
      <c r="F5" s="49">
        <v>1.71</v>
      </c>
      <c r="G5" s="49">
        <v>0.82199999999999995</v>
      </c>
      <c r="H5" s="49">
        <v>4.7600000000000003E-2</v>
      </c>
      <c r="I5" s="49">
        <v>66.476200000000006</v>
      </c>
      <c r="J5" s="57">
        <v>0.159</v>
      </c>
      <c r="K5" s="57">
        <v>8.5790000000000006</v>
      </c>
      <c r="L5" s="49">
        <v>1.649</v>
      </c>
      <c r="M5" s="49">
        <v>1.4370000000000001</v>
      </c>
      <c r="N5" s="49">
        <v>0.863757</v>
      </c>
      <c r="O5" s="49">
        <v>0.65878700000000001</v>
      </c>
      <c r="P5" s="49">
        <v>1.06989</v>
      </c>
      <c r="Q5" s="49">
        <v>0.87194400000000005</v>
      </c>
      <c r="R5" s="49">
        <v>4.7619000000000002E-2</v>
      </c>
      <c r="S5" s="49">
        <v>2.0777199999999998</v>
      </c>
    </row>
    <row r="6" spans="1:19" x14ac:dyDescent="0.3">
      <c r="A6" s="37"/>
      <c r="B6" s="37"/>
      <c r="C6" s="37">
        <v>2022</v>
      </c>
      <c r="D6" s="49">
        <v>1.0158700000000001</v>
      </c>
      <c r="E6" s="49">
        <v>2.55159</v>
      </c>
      <c r="F6" s="49">
        <v>4.7777799999999999</v>
      </c>
      <c r="G6" s="49">
        <v>0.16777800000000001</v>
      </c>
      <c r="H6" s="49">
        <v>1.5873000000000002E-2</v>
      </c>
      <c r="I6" s="49">
        <v>64.587299999999999</v>
      </c>
      <c r="J6" s="57">
        <v>4.8000000000000001E-2</v>
      </c>
      <c r="K6" s="57">
        <v>9.7609999999999992</v>
      </c>
      <c r="L6" s="49">
        <v>1.0624100000000001</v>
      </c>
      <c r="M6" s="49">
        <v>3.04372</v>
      </c>
      <c r="N6" s="49">
        <v>1.10392</v>
      </c>
      <c r="O6" s="49">
        <v>0.121687</v>
      </c>
      <c r="P6" s="49">
        <v>0.43604900000000002</v>
      </c>
      <c r="Q6" s="49">
        <v>4.9106800000000002</v>
      </c>
      <c r="R6" s="49">
        <v>0.23825399999999999</v>
      </c>
      <c r="S6" s="49">
        <v>0.50480199999999997</v>
      </c>
    </row>
    <row r="7" spans="1:19" x14ac:dyDescent="0.3">
      <c r="A7" s="37" t="s">
        <v>49</v>
      </c>
      <c r="B7" s="37">
        <v>40</v>
      </c>
      <c r="C7" s="37">
        <v>2021</v>
      </c>
      <c r="D7" s="49">
        <v>1.86111</v>
      </c>
      <c r="E7" s="49">
        <v>9.6277799999999996</v>
      </c>
      <c r="F7" s="49">
        <v>10.8</v>
      </c>
      <c r="G7" s="49">
        <v>0.33600000000000002</v>
      </c>
      <c r="H7" s="49">
        <v>4.7E-2</v>
      </c>
      <c r="I7" s="49">
        <v>103.026</v>
      </c>
      <c r="J7" s="57">
        <v>8.2000000000000003E-2</v>
      </c>
      <c r="K7" s="57">
        <v>4.1920000000000002</v>
      </c>
      <c r="L7" s="49">
        <v>0.81699999999999995</v>
      </c>
      <c r="M7" s="49">
        <v>3.0369999999999999</v>
      </c>
      <c r="N7" s="49">
        <v>0.40738400000000002</v>
      </c>
      <c r="O7" s="49">
        <v>0.91232899999999995</v>
      </c>
      <c r="P7" s="49">
        <v>1.04091</v>
      </c>
      <c r="Q7" s="49">
        <v>0.33326899999999998</v>
      </c>
      <c r="R7" s="49">
        <v>0.23095199999999999</v>
      </c>
      <c r="S7" s="49">
        <v>4.3817500000000003</v>
      </c>
    </row>
    <row r="8" spans="1:19" x14ac:dyDescent="0.3">
      <c r="A8" s="37"/>
      <c r="B8" s="37"/>
      <c r="C8" s="37">
        <v>2022</v>
      </c>
      <c r="D8" s="49">
        <v>0.99920600000000004</v>
      </c>
      <c r="E8" s="49">
        <v>5.9557500000000001</v>
      </c>
      <c r="F8" s="49">
        <v>5.9111099999999999</v>
      </c>
      <c r="G8" s="49">
        <v>0.359153</v>
      </c>
      <c r="H8" s="49">
        <v>1.5873000000000002E-2</v>
      </c>
      <c r="I8" s="49">
        <v>61.087299999999999</v>
      </c>
      <c r="J8" s="57">
        <v>7.0000000000000007E-2</v>
      </c>
      <c r="K8" s="57">
        <v>4.6050000000000004</v>
      </c>
      <c r="L8" s="49">
        <v>0.33906599999999998</v>
      </c>
      <c r="M8" s="49">
        <v>1.7555400000000001</v>
      </c>
      <c r="N8" s="49">
        <v>0.78546099999999996</v>
      </c>
      <c r="O8" s="49">
        <v>0.209594</v>
      </c>
      <c r="P8" s="49">
        <v>2.0292500000000002</v>
      </c>
      <c r="Q8" s="49">
        <v>0.82586599999999999</v>
      </c>
      <c r="R8" s="49">
        <v>0.224884</v>
      </c>
      <c r="S8" s="49">
        <v>1.61755</v>
      </c>
    </row>
    <row r="9" spans="1:19" ht="14.5" x14ac:dyDescent="0.35">
      <c r="A9" s="37"/>
      <c r="B9" s="37" t="s">
        <v>151</v>
      </c>
      <c r="C9" s="37">
        <v>2021</v>
      </c>
      <c r="D9" s="49">
        <v>99.4</v>
      </c>
      <c r="E9" s="49">
        <v>109.63</v>
      </c>
      <c r="F9" s="49">
        <v>25.2</v>
      </c>
      <c r="G9" s="49">
        <v>22.352499999999999</v>
      </c>
      <c r="H9" s="49">
        <v>1</v>
      </c>
      <c r="I9" s="49">
        <v>174.1</v>
      </c>
      <c r="J9" s="57">
        <v>4.6399999999999997</v>
      </c>
      <c r="K9" s="57">
        <v>61.4</v>
      </c>
      <c r="L9" s="49">
        <v>26.860000000000003</v>
      </c>
      <c r="M9" s="49">
        <v>91.611000000000004</v>
      </c>
      <c r="N9" s="49">
        <v>80.94</v>
      </c>
      <c r="O9" s="49">
        <v>71.69</v>
      </c>
      <c r="P9" s="49">
        <v>54.55</v>
      </c>
      <c r="Q9" s="49">
        <v>23.21</v>
      </c>
      <c r="R9" s="49">
        <v>4.99</v>
      </c>
      <c r="S9" s="49">
        <v>31.07</v>
      </c>
    </row>
    <row r="10" spans="1:19" s="45" customFormat="1" ht="14.5" x14ac:dyDescent="0.35">
      <c r="A10" s="47"/>
      <c r="B10" s="37" t="s">
        <v>151</v>
      </c>
      <c r="C10" s="46">
        <v>2022</v>
      </c>
      <c r="D10" s="50">
        <v>98.37</v>
      </c>
      <c r="E10" s="50">
        <v>108.87</v>
      </c>
      <c r="F10" s="50">
        <v>25.083333333333332</v>
      </c>
      <c r="G10" s="50">
        <v>22.456666666666671</v>
      </c>
      <c r="H10" s="50">
        <v>1</v>
      </c>
      <c r="I10" s="50">
        <v>176.13</v>
      </c>
      <c r="J10" s="57">
        <v>4.55</v>
      </c>
      <c r="K10" s="57">
        <v>61.01</v>
      </c>
      <c r="L10" s="50">
        <v>26.931666666666661</v>
      </c>
      <c r="M10" s="50">
        <v>91.390166666666659</v>
      </c>
      <c r="N10" s="50">
        <v>80.650000000000006</v>
      </c>
      <c r="O10" s="50">
        <v>71.63</v>
      </c>
      <c r="P10" s="50">
        <v>54.76</v>
      </c>
      <c r="Q10" s="50">
        <v>23.05</v>
      </c>
      <c r="R10" s="50">
        <v>4.96</v>
      </c>
      <c r="S10" s="50">
        <v>30.9</v>
      </c>
    </row>
    <row r="11" spans="1:19" s="41" customFormat="1" ht="8.25" customHeight="1" x14ac:dyDescent="0.3">
      <c r="A11" s="40"/>
      <c r="B11" s="40"/>
      <c r="C11" s="40"/>
      <c r="D11" s="48"/>
      <c r="E11" s="48"/>
      <c r="F11" s="48"/>
      <c r="G11" s="48"/>
      <c r="H11" s="48"/>
      <c r="I11" s="40"/>
      <c r="J11" s="48"/>
      <c r="K11" s="48"/>
      <c r="L11" s="48"/>
      <c r="M11" s="48"/>
      <c r="N11" s="48"/>
      <c r="O11" s="48"/>
      <c r="P11" s="48"/>
      <c r="Q11" s="48"/>
      <c r="R11" s="48"/>
      <c r="S11" s="48"/>
    </row>
    <row r="12" spans="1:19" x14ac:dyDescent="0.3">
      <c r="A12" s="39" t="s">
        <v>134</v>
      </c>
      <c r="B12" s="37"/>
      <c r="C12" s="37">
        <v>2021</v>
      </c>
      <c r="D12" s="43">
        <f>(D3-D7)/3</f>
        <v>7.9753966666666658</v>
      </c>
      <c r="E12" s="43">
        <f t="shared" ref="E12:S12" si="0">(E3-E7)/3</f>
        <v>95.545073333333335</v>
      </c>
      <c r="F12" s="43">
        <f t="shared" si="0"/>
        <v>14.74</v>
      </c>
      <c r="G12" s="43">
        <f t="shared" si="0"/>
        <v>1.1559999999999999</v>
      </c>
      <c r="H12" s="43">
        <f t="shared" si="0"/>
        <v>0.41266666666666668</v>
      </c>
      <c r="I12" s="43">
        <f t="shared" si="0"/>
        <v>845.44799999999998</v>
      </c>
      <c r="J12" s="43">
        <f t="shared" si="0"/>
        <v>0.28333333333333338</v>
      </c>
      <c r="K12" s="43">
        <f t="shared" si="0"/>
        <v>88.969333333333338</v>
      </c>
      <c r="L12" s="43">
        <f t="shared" si="0"/>
        <v>6.4513333333333334</v>
      </c>
      <c r="M12" s="43">
        <f t="shared" si="0"/>
        <v>16.274333333333335</v>
      </c>
      <c r="N12" s="43">
        <f t="shared" si="0"/>
        <v>2.5072019999999999</v>
      </c>
      <c r="O12" s="43">
        <f t="shared" si="0"/>
        <v>2.8181069999999999</v>
      </c>
      <c r="P12" s="43">
        <f t="shared" si="0"/>
        <v>59.340696666666666</v>
      </c>
      <c r="Q12" s="43">
        <f t="shared" si="0"/>
        <v>6.8076436666666664</v>
      </c>
      <c r="R12" s="43">
        <f t="shared" si="0"/>
        <v>3.1246026666666666</v>
      </c>
      <c r="S12" s="43">
        <f t="shared" si="0"/>
        <v>112.34241666666667</v>
      </c>
    </row>
    <row r="13" spans="1:19" x14ac:dyDescent="0.3">
      <c r="A13" s="37"/>
      <c r="B13" s="37"/>
      <c r="C13" s="37">
        <v>2022</v>
      </c>
      <c r="D13" s="43">
        <f>(D4-D8)/3</f>
        <v>9.3769979999999986</v>
      </c>
      <c r="E13" s="43">
        <f t="shared" ref="E13:S13" si="1">(E4-E8)/3</f>
        <v>87.367416666666657</v>
      </c>
      <c r="F13" s="43">
        <f t="shared" si="1"/>
        <v>15.36983</v>
      </c>
      <c r="G13" s="43">
        <f t="shared" si="1"/>
        <v>1.0735856666666665</v>
      </c>
      <c r="H13" s="43">
        <f t="shared" si="1"/>
        <v>0.52380899999999997</v>
      </c>
      <c r="I13" s="43">
        <f t="shared" si="1"/>
        <v>791.84423333333325</v>
      </c>
      <c r="J13" s="43">
        <f t="shared" si="1"/>
        <v>0.22266666666666665</v>
      </c>
      <c r="K13" s="43">
        <f t="shared" si="1"/>
        <v>90.771666666666661</v>
      </c>
      <c r="L13" s="43">
        <f t="shared" si="1"/>
        <v>6.8603113333333345</v>
      </c>
      <c r="M13" s="43">
        <f t="shared" si="1"/>
        <v>16.555253333333333</v>
      </c>
      <c r="N13" s="43">
        <f t="shared" si="1"/>
        <v>2.2954196666666666</v>
      </c>
      <c r="O13" s="43">
        <f t="shared" si="1"/>
        <v>2.8891220000000004</v>
      </c>
      <c r="P13" s="43">
        <f t="shared" si="1"/>
        <v>55.528583333333337</v>
      </c>
      <c r="Q13" s="43">
        <f t="shared" si="1"/>
        <v>4.558478</v>
      </c>
      <c r="R13" s="43">
        <f t="shared" si="1"/>
        <v>2.3282253333333331</v>
      </c>
      <c r="S13" s="43">
        <f t="shared" si="1"/>
        <v>99.618483333333344</v>
      </c>
    </row>
    <row r="14" spans="1:19" x14ac:dyDescent="0.3">
      <c r="A14" s="37" t="s">
        <v>135</v>
      </c>
      <c r="B14" s="37"/>
      <c r="C14" s="37">
        <v>2021</v>
      </c>
      <c r="D14" s="49">
        <f>(D12+D7)</f>
        <v>9.836506666666665</v>
      </c>
      <c r="E14" s="49">
        <f t="shared" ref="E14:S14" si="2">(E12+E7)</f>
        <v>105.17285333333334</v>
      </c>
      <c r="F14" s="49">
        <f t="shared" si="2"/>
        <v>25.54</v>
      </c>
      <c r="G14" s="49">
        <f t="shared" si="2"/>
        <v>1.492</v>
      </c>
      <c r="H14" s="49">
        <f t="shared" si="2"/>
        <v>0.45966666666666667</v>
      </c>
      <c r="I14" s="49">
        <f t="shared" si="2"/>
        <v>948.47399999999993</v>
      </c>
      <c r="J14" s="49">
        <f t="shared" si="2"/>
        <v>0.3653333333333334</v>
      </c>
      <c r="K14" s="49">
        <f t="shared" si="2"/>
        <v>93.161333333333346</v>
      </c>
      <c r="L14" s="49">
        <f t="shared" si="2"/>
        <v>7.2683333333333335</v>
      </c>
      <c r="M14" s="49">
        <f t="shared" si="2"/>
        <v>19.311333333333334</v>
      </c>
      <c r="N14" s="49">
        <f t="shared" si="2"/>
        <v>2.9145859999999999</v>
      </c>
      <c r="O14" s="49">
        <f t="shared" si="2"/>
        <v>3.7304360000000001</v>
      </c>
      <c r="P14" s="49">
        <f t="shared" si="2"/>
        <v>60.381606666666663</v>
      </c>
      <c r="Q14" s="49">
        <f t="shared" si="2"/>
        <v>7.140912666666666</v>
      </c>
      <c r="R14" s="49">
        <f t="shared" si="2"/>
        <v>3.3555546666666665</v>
      </c>
      <c r="S14" s="49">
        <f t="shared" si="2"/>
        <v>116.72416666666666</v>
      </c>
    </row>
    <row r="15" spans="1:19" x14ac:dyDescent="0.3">
      <c r="A15" s="37"/>
      <c r="B15" s="37"/>
      <c r="C15" s="37">
        <v>2022</v>
      </c>
      <c r="D15" s="49">
        <f>(D13+D8)</f>
        <v>10.376203999999998</v>
      </c>
      <c r="E15" s="49">
        <f t="shared" ref="E15:S15" si="3">(E13+E8)</f>
        <v>93.323166666666651</v>
      </c>
      <c r="F15" s="49">
        <f t="shared" si="3"/>
        <v>21.280940000000001</v>
      </c>
      <c r="G15" s="49">
        <f t="shared" si="3"/>
        <v>1.4327386666666666</v>
      </c>
      <c r="H15" s="49">
        <f t="shared" si="3"/>
        <v>0.539682</v>
      </c>
      <c r="I15" s="49">
        <f t="shared" si="3"/>
        <v>852.93153333333328</v>
      </c>
      <c r="J15" s="49">
        <f t="shared" si="3"/>
        <v>0.29266666666666663</v>
      </c>
      <c r="K15" s="49">
        <f t="shared" si="3"/>
        <v>95.376666666666665</v>
      </c>
      <c r="L15" s="49">
        <f t="shared" si="3"/>
        <v>7.1993773333333344</v>
      </c>
      <c r="M15" s="49">
        <f t="shared" si="3"/>
        <v>18.310793333333333</v>
      </c>
      <c r="N15" s="49">
        <f t="shared" si="3"/>
        <v>3.0808806666666664</v>
      </c>
      <c r="O15" s="49">
        <f t="shared" si="3"/>
        <v>3.0987160000000005</v>
      </c>
      <c r="P15" s="49">
        <f t="shared" si="3"/>
        <v>57.557833333333335</v>
      </c>
      <c r="Q15" s="49">
        <f t="shared" si="3"/>
        <v>5.3843440000000005</v>
      </c>
      <c r="R15" s="49">
        <f t="shared" si="3"/>
        <v>2.553109333333333</v>
      </c>
      <c r="S15" s="49">
        <f t="shared" si="3"/>
        <v>101.23603333333334</v>
      </c>
    </row>
    <row r="16" spans="1:19" x14ac:dyDescent="0.3">
      <c r="A16" s="37" t="s">
        <v>149</v>
      </c>
      <c r="B16" s="37"/>
      <c r="C16" s="37">
        <v>2021</v>
      </c>
      <c r="D16" s="49">
        <f>SQRT(D12)</f>
        <v>2.8240744796599584</v>
      </c>
      <c r="E16" s="49">
        <f t="shared" ref="E16:S16" si="4">SQRT(E12)</f>
        <v>9.7747160231555235</v>
      </c>
      <c r="F16" s="49">
        <f t="shared" si="4"/>
        <v>3.8392707640904935</v>
      </c>
      <c r="G16" s="49">
        <f t="shared" si="4"/>
        <v>1.0751744044572489</v>
      </c>
      <c r="H16" s="49">
        <f t="shared" si="4"/>
        <v>0.64239136565388755</v>
      </c>
      <c r="I16" s="49">
        <f t="shared" si="4"/>
        <v>29.076588520663837</v>
      </c>
      <c r="J16" s="49">
        <f t="shared" si="4"/>
        <v>0.53229064742237708</v>
      </c>
      <c r="K16" s="49">
        <f t="shared" si="4"/>
        <v>9.4323556619400932</v>
      </c>
      <c r="L16" s="49">
        <f t="shared" si="4"/>
        <v>2.5399475060192351</v>
      </c>
      <c r="M16" s="49">
        <f t="shared" si="4"/>
        <v>4.0341459236538944</v>
      </c>
      <c r="N16" s="49">
        <f t="shared" si="4"/>
        <v>1.5834146645777916</v>
      </c>
      <c r="O16" s="49">
        <f t="shared" si="4"/>
        <v>1.6787218352067741</v>
      </c>
      <c r="P16" s="49">
        <f t="shared" si="4"/>
        <v>7.7032912879279509</v>
      </c>
      <c r="Q16" s="49">
        <f t="shared" si="4"/>
        <v>2.6091461566318332</v>
      </c>
      <c r="R16" s="49">
        <f t="shared" si="4"/>
        <v>1.7676545665561092</v>
      </c>
      <c r="S16" s="49">
        <f t="shared" si="4"/>
        <v>10.599170565033221</v>
      </c>
    </row>
    <row r="17" spans="1:19" x14ac:dyDescent="0.3">
      <c r="A17" s="37"/>
      <c r="B17" s="37"/>
      <c r="C17" s="37">
        <v>2022</v>
      </c>
      <c r="D17" s="49">
        <f>SQRT(D13)</f>
        <v>3.0621884331307894</v>
      </c>
      <c r="E17" s="49">
        <f t="shared" ref="E17:S17" si="5">SQRT(E13)</f>
        <v>9.3470539030577253</v>
      </c>
      <c r="F17" s="49">
        <f t="shared" si="5"/>
        <v>3.920437475588662</v>
      </c>
      <c r="G17" s="49">
        <f t="shared" si="5"/>
        <v>1.0361397910835519</v>
      </c>
      <c r="H17" s="49">
        <f t="shared" si="5"/>
        <v>0.72374650258222317</v>
      </c>
      <c r="I17" s="49">
        <f t="shared" si="5"/>
        <v>28.139726959111265</v>
      </c>
      <c r="J17" s="49">
        <f t="shared" si="5"/>
        <v>0.47187568984497036</v>
      </c>
      <c r="K17" s="49">
        <f t="shared" si="5"/>
        <v>9.5274165788353482</v>
      </c>
      <c r="L17" s="49">
        <f t="shared" si="5"/>
        <v>2.6192196038769513</v>
      </c>
      <c r="M17" s="49">
        <f t="shared" si="5"/>
        <v>4.0688147332280113</v>
      </c>
      <c r="N17" s="49">
        <f t="shared" si="5"/>
        <v>1.515064245062455</v>
      </c>
      <c r="O17" s="49">
        <f t="shared" si="5"/>
        <v>1.6997417450895298</v>
      </c>
      <c r="P17" s="49">
        <f t="shared" si="5"/>
        <v>7.4517503536641199</v>
      </c>
      <c r="Q17" s="49">
        <f t="shared" si="5"/>
        <v>2.1350592497633407</v>
      </c>
      <c r="R17" s="49">
        <f t="shared" si="5"/>
        <v>1.5258523301202294</v>
      </c>
      <c r="S17" s="49">
        <f t="shared" si="5"/>
        <v>9.9809059375055398</v>
      </c>
    </row>
    <row r="18" spans="1:19" x14ac:dyDescent="0.3">
      <c r="A18" s="37" t="s">
        <v>136</v>
      </c>
      <c r="B18" s="38"/>
      <c r="C18" s="37">
        <v>2021</v>
      </c>
      <c r="D18" s="43">
        <f>D16/D9*100</f>
        <v>2.8411212069013665</v>
      </c>
      <c r="E18" s="43">
        <f t="shared" ref="E18:S18" si="6">E16/E9*100</f>
        <v>8.9160959802567934</v>
      </c>
      <c r="F18" s="43">
        <f t="shared" si="6"/>
        <v>15.235201444803545</v>
      </c>
      <c r="G18" s="43">
        <f t="shared" si="6"/>
        <v>4.8100856926842583</v>
      </c>
      <c r="H18" s="43">
        <f t="shared" si="6"/>
        <v>64.239136565388748</v>
      </c>
      <c r="I18" s="43">
        <f t="shared" si="6"/>
        <v>16.701084733293417</v>
      </c>
      <c r="J18" s="43">
        <f t="shared" si="6"/>
        <v>11.471781194447782</v>
      </c>
      <c r="K18" s="43">
        <f t="shared" si="6"/>
        <v>15.362142771889403</v>
      </c>
      <c r="L18" s="43">
        <f t="shared" si="6"/>
        <v>9.456245368649423</v>
      </c>
      <c r="M18" s="43">
        <f t="shared" si="6"/>
        <v>4.4035606244379979</v>
      </c>
      <c r="N18" s="43">
        <f t="shared" si="6"/>
        <v>1.9562820170222281</v>
      </c>
      <c r="O18" s="43">
        <f t="shared" si="6"/>
        <v>2.3416401662808957</v>
      </c>
      <c r="P18" s="43">
        <f t="shared" si="6"/>
        <v>14.12152390087617</v>
      </c>
      <c r="Q18" s="43">
        <f t="shared" si="6"/>
        <v>11.241474177646847</v>
      </c>
      <c r="R18" s="43">
        <f t="shared" si="6"/>
        <v>35.423939209541267</v>
      </c>
      <c r="S18" s="43">
        <f t="shared" si="6"/>
        <v>34.11384153534992</v>
      </c>
    </row>
    <row r="19" spans="1:19" x14ac:dyDescent="0.3">
      <c r="A19" s="13"/>
      <c r="B19" s="37"/>
      <c r="C19" s="37">
        <v>2022</v>
      </c>
      <c r="D19" s="43">
        <f>D17/D10*100</f>
        <v>3.1129291787443218</v>
      </c>
      <c r="E19" s="43">
        <f t="shared" ref="E19:S19" si="7">E17/E10*100</f>
        <v>8.5855184192686007</v>
      </c>
      <c r="F19" s="43">
        <f t="shared" si="7"/>
        <v>15.62965106546975</v>
      </c>
      <c r="G19" s="43">
        <f t="shared" si="7"/>
        <v>4.6139518676720428</v>
      </c>
      <c r="H19" s="43">
        <f t="shared" si="7"/>
        <v>72.374650258222317</v>
      </c>
      <c r="I19" s="43">
        <f t="shared" si="7"/>
        <v>15.976680269750334</v>
      </c>
      <c r="J19" s="43">
        <f t="shared" si="7"/>
        <v>10.370894282307042</v>
      </c>
      <c r="K19" s="43">
        <f t="shared" si="7"/>
        <v>15.616155677487869</v>
      </c>
      <c r="L19" s="43">
        <f t="shared" si="7"/>
        <v>9.7254270829022289</v>
      </c>
      <c r="M19" s="43">
        <f t="shared" si="7"/>
        <v>4.452136243572534</v>
      </c>
      <c r="N19" s="43">
        <f t="shared" si="7"/>
        <v>1.8785669498604523</v>
      </c>
      <c r="O19" s="43">
        <f t="shared" si="7"/>
        <v>2.3729467333373306</v>
      </c>
      <c r="P19" s="43">
        <f t="shared" si="7"/>
        <v>13.608017446428269</v>
      </c>
      <c r="Q19" s="43">
        <f t="shared" si="7"/>
        <v>9.2627299338973561</v>
      </c>
      <c r="R19" s="43">
        <f t="shared" si="7"/>
        <v>30.763151816940109</v>
      </c>
      <c r="S19" s="43">
        <f t="shared" si="7"/>
        <v>32.300666464419223</v>
      </c>
    </row>
    <row r="20" spans="1:19" x14ac:dyDescent="0.3">
      <c r="A20" s="37" t="s">
        <v>150</v>
      </c>
      <c r="B20" s="37"/>
      <c r="C20" s="37">
        <v>2021</v>
      </c>
      <c r="D20" s="43">
        <f>SQRT(D14)</f>
        <v>3.1363205618473797</v>
      </c>
      <c r="E20" s="43">
        <f t="shared" ref="E20:S20" si="8">SQRT(E14)</f>
        <v>10.255381676628781</v>
      </c>
      <c r="F20" s="43">
        <f t="shared" si="8"/>
        <v>5.0537115073973107</v>
      </c>
      <c r="G20" s="43">
        <f t="shared" si="8"/>
        <v>1.2214745187681977</v>
      </c>
      <c r="H20" s="43">
        <f t="shared" si="8"/>
        <v>0.67798721718529964</v>
      </c>
      <c r="I20" s="43">
        <f t="shared" si="8"/>
        <v>30.797305076905673</v>
      </c>
      <c r="J20" s="43">
        <f t="shared" si="8"/>
        <v>0.60442810435430072</v>
      </c>
      <c r="K20" s="43">
        <f t="shared" si="8"/>
        <v>9.6520118800866257</v>
      </c>
      <c r="L20" s="43">
        <f t="shared" si="8"/>
        <v>2.6959846686013136</v>
      </c>
      <c r="M20" s="43">
        <f t="shared" si="8"/>
        <v>4.3944662171113951</v>
      </c>
      <c r="N20" s="43">
        <f t="shared" si="8"/>
        <v>1.7072158621568627</v>
      </c>
      <c r="O20" s="43">
        <f t="shared" si="8"/>
        <v>1.9314336644057957</v>
      </c>
      <c r="P20" s="43">
        <f t="shared" si="8"/>
        <v>7.770560254361758</v>
      </c>
      <c r="Q20" s="43">
        <f t="shared" si="8"/>
        <v>2.6722486161782677</v>
      </c>
      <c r="R20" s="43">
        <f t="shared" si="8"/>
        <v>1.8318173125796868</v>
      </c>
      <c r="S20" s="43">
        <f t="shared" si="8"/>
        <v>10.80389590225057</v>
      </c>
    </row>
    <row r="21" spans="1:19" x14ac:dyDescent="0.3">
      <c r="A21" s="13"/>
      <c r="B21" s="37"/>
      <c r="C21" s="37">
        <v>2022</v>
      </c>
      <c r="D21" s="43">
        <f>SQRT(D15)</f>
        <v>3.2212115733059195</v>
      </c>
      <c r="E21" s="43">
        <f t="shared" ref="E21:S21" si="9">SQRT(E15)</f>
        <v>9.6603916414743072</v>
      </c>
      <c r="F21" s="43">
        <f t="shared" si="9"/>
        <v>4.6131269221646178</v>
      </c>
      <c r="G21" s="43">
        <f t="shared" si="9"/>
        <v>1.1969706206363908</v>
      </c>
      <c r="H21" s="43">
        <f t="shared" si="9"/>
        <v>0.73463051937691781</v>
      </c>
      <c r="I21" s="43">
        <f t="shared" si="9"/>
        <v>29.204991582490369</v>
      </c>
      <c r="J21" s="43">
        <f t="shared" si="9"/>
        <v>0.54098675276448926</v>
      </c>
      <c r="K21" s="43">
        <f t="shared" si="9"/>
        <v>9.7660978218870333</v>
      </c>
      <c r="L21" s="43">
        <f t="shared" si="9"/>
        <v>2.6831655434082582</v>
      </c>
      <c r="M21" s="43">
        <f t="shared" si="9"/>
        <v>4.2791112784471181</v>
      </c>
      <c r="N21" s="43">
        <f t="shared" si="9"/>
        <v>1.7552437627482589</v>
      </c>
      <c r="O21" s="43">
        <f t="shared" si="9"/>
        <v>1.7603170169034896</v>
      </c>
      <c r="P21" s="43">
        <f t="shared" si="9"/>
        <v>7.5866879027236473</v>
      </c>
      <c r="Q21" s="43">
        <f t="shared" si="9"/>
        <v>2.3204189276938765</v>
      </c>
      <c r="R21" s="43">
        <f t="shared" si="9"/>
        <v>1.5978452156993597</v>
      </c>
      <c r="S21" s="43">
        <f t="shared" si="9"/>
        <v>10.06161186556773</v>
      </c>
    </row>
    <row r="22" spans="1:19" x14ac:dyDescent="0.3">
      <c r="A22" s="37" t="s">
        <v>137</v>
      </c>
      <c r="B22" s="37"/>
      <c r="C22" s="37">
        <v>2021</v>
      </c>
      <c r="D22" s="43">
        <f>D20/D9*100</f>
        <v>3.1552520742931383</v>
      </c>
      <c r="E22" s="43">
        <f>E20/E9*100</f>
        <v>9.3545395207778732</v>
      </c>
      <c r="F22" s="43">
        <f t="shared" ref="F22:S22" si="10">F20/F9*100</f>
        <v>20.054410743640123</v>
      </c>
      <c r="G22" s="43">
        <f t="shared" si="10"/>
        <v>5.4645991221035572</v>
      </c>
      <c r="H22" s="43">
        <f t="shared" si="10"/>
        <v>67.798721718529961</v>
      </c>
      <c r="I22" s="43">
        <f t="shared" si="10"/>
        <v>17.689434277372587</v>
      </c>
      <c r="J22" s="43">
        <f t="shared" si="10"/>
        <v>13.026467766256483</v>
      </c>
      <c r="K22" s="43">
        <f t="shared" si="10"/>
        <v>15.719889055515676</v>
      </c>
      <c r="L22" s="43">
        <f t="shared" si="10"/>
        <v>10.037173002983296</v>
      </c>
      <c r="M22" s="43">
        <f t="shared" si="10"/>
        <v>4.7968761580065653</v>
      </c>
      <c r="N22" s="43">
        <f t="shared" si="10"/>
        <v>2.1092363011574782</v>
      </c>
      <c r="O22" s="43">
        <f t="shared" si="10"/>
        <v>2.6941465537812745</v>
      </c>
      <c r="P22" s="43">
        <f t="shared" si="10"/>
        <v>14.244840062991306</v>
      </c>
      <c r="Q22" s="43">
        <f t="shared" si="10"/>
        <v>11.513350349755569</v>
      </c>
      <c r="R22" s="43">
        <f t="shared" si="10"/>
        <v>36.709765783160051</v>
      </c>
      <c r="S22" s="43">
        <f t="shared" si="10"/>
        <v>34.772757973127035</v>
      </c>
    </row>
    <row r="23" spans="1:19" x14ac:dyDescent="0.3">
      <c r="A23" s="13"/>
      <c r="B23" s="37"/>
      <c r="C23" s="37">
        <v>2022</v>
      </c>
      <c r="D23" s="43">
        <f>D21/D10*100</f>
        <v>3.2745873470630467</v>
      </c>
      <c r="E23" s="43">
        <f>E21/E10*100</f>
        <v>8.8733274928578183</v>
      </c>
      <c r="F23" s="43">
        <f t="shared" ref="F23:S23" si="11">F21/F10*100</f>
        <v>18.391203676403791</v>
      </c>
      <c r="G23" s="43">
        <f t="shared" si="11"/>
        <v>5.3301348699854119</v>
      </c>
      <c r="H23" s="43">
        <f t="shared" si="11"/>
        <v>73.463051937691787</v>
      </c>
      <c r="I23" s="43">
        <f t="shared" si="11"/>
        <v>16.581497520292039</v>
      </c>
      <c r="J23" s="43">
        <f t="shared" si="11"/>
        <v>11.889818742076688</v>
      </c>
      <c r="K23" s="43">
        <f t="shared" si="11"/>
        <v>16.007372269934493</v>
      </c>
      <c r="L23" s="43">
        <f t="shared" si="11"/>
        <v>9.962864818645679</v>
      </c>
      <c r="M23" s="43">
        <f t="shared" si="11"/>
        <v>4.6822447474623843</v>
      </c>
      <c r="N23" s="43">
        <f t="shared" si="11"/>
        <v>2.1763716835068303</v>
      </c>
      <c r="O23" s="43">
        <f t="shared" si="11"/>
        <v>2.4575136352135831</v>
      </c>
      <c r="P23" s="43">
        <f t="shared" si="11"/>
        <v>13.854433715711556</v>
      </c>
      <c r="Q23" s="43">
        <f t="shared" si="11"/>
        <v>10.06689339563504</v>
      </c>
      <c r="R23" s="43">
        <f t="shared" si="11"/>
        <v>32.214621284261284</v>
      </c>
      <c r="S23" s="43">
        <f t="shared" si="11"/>
        <v>32.561850697630199</v>
      </c>
    </row>
    <row r="24" spans="1:19" x14ac:dyDescent="0.3">
      <c r="A24" s="37" t="s">
        <v>138</v>
      </c>
      <c r="B24" s="37"/>
      <c r="C24" s="37">
        <v>2021</v>
      </c>
      <c r="D24" s="43">
        <f>D12/D14</f>
        <v>0.81079563476464545</v>
      </c>
      <c r="E24" s="43">
        <f>E12/E14</f>
        <v>0.90845755634787384</v>
      </c>
      <c r="F24" s="43">
        <f t="shared" ref="F24:S24" si="12">F12/F14</f>
        <v>0.57713390759592798</v>
      </c>
      <c r="G24" s="43">
        <f t="shared" si="12"/>
        <v>0.77479892761394098</v>
      </c>
      <c r="H24" s="43">
        <f t="shared" si="12"/>
        <v>0.89775199419869478</v>
      </c>
      <c r="I24" s="43">
        <f t="shared" si="12"/>
        <v>0.89137709626199557</v>
      </c>
      <c r="J24" s="43">
        <f t="shared" si="12"/>
        <v>0.77554744525547448</v>
      </c>
      <c r="K24" s="43">
        <f t="shared" si="12"/>
        <v>0.95500279085743722</v>
      </c>
      <c r="L24" s="43">
        <f t="shared" si="12"/>
        <v>0.88759458839715655</v>
      </c>
      <c r="M24" s="43">
        <f t="shared" si="12"/>
        <v>0.84273483619290923</v>
      </c>
      <c r="N24" s="43">
        <f t="shared" si="12"/>
        <v>0.86022577477555995</v>
      </c>
      <c r="O24" s="43">
        <f t="shared" si="12"/>
        <v>0.75543636186225949</v>
      </c>
      <c r="P24" s="43">
        <f t="shared" si="12"/>
        <v>0.98276114105829804</v>
      </c>
      <c r="Q24" s="43">
        <f t="shared" si="12"/>
        <v>0.95332963508212631</v>
      </c>
      <c r="R24" s="43">
        <f t="shared" si="12"/>
        <v>0.93117322680085479</v>
      </c>
      <c r="S24" s="43">
        <f t="shared" si="12"/>
        <v>0.96246064439669021</v>
      </c>
    </row>
    <row r="25" spans="1:19" x14ac:dyDescent="0.3">
      <c r="A25" s="13"/>
      <c r="B25" s="37"/>
      <c r="C25" s="37">
        <v>2022</v>
      </c>
      <c r="D25" s="43">
        <f>D13/D15</f>
        <v>0.90370216314174245</v>
      </c>
      <c r="E25" s="43">
        <f>E13/E15</f>
        <v>0.93618144119270141</v>
      </c>
      <c r="F25" s="43">
        <f t="shared" ref="F25:S25" si="13">F13/F15</f>
        <v>0.72223454415077526</v>
      </c>
      <c r="G25" s="43">
        <f t="shared" si="13"/>
        <v>0.74932413820059296</v>
      </c>
      <c r="H25" s="43">
        <f t="shared" si="13"/>
        <v>0.97058823529411764</v>
      </c>
      <c r="I25" s="43">
        <f t="shared" si="13"/>
        <v>0.92837959717438823</v>
      </c>
      <c r="J25" s="43">
        <f t="shared" si="13"/>
        <v>0.76082004555808658</v>
      </c>
      <c r="K25" s="43">
        <f t="shared" si="13"/>
        <v>0.95171775067277109</v>
      </c>
      <c r="L25" s="43">
        <f t="shared" si="13"/>
        <v>0.95290342701859587</v>
      </c>
      <c r="M25" s="43">
        <f t="shared" si="13"/>
        <v>0.90412539926360369</v>
      </c>
      <c r="N25" s="43">
        <f t="shared" si="13"/>
        <v>0.74505309196223335</v>
      </c>
      <c r="O25" s="43">
        <f t="shared" si="13"/>
        <v>0.93236101662753212</v>
      </c>
      <c r="P25" s="43">
        <f t="shared" si="13"/>
        <v>0.964744155878001</v>
      </c>
      <c r="Q25" s="43">
        <f t="shared" si="13"/>
        <v>0.84661715521890868</v>
      </c>
      <c r="R25" s="43">
        <f t="shared" si="13"/>
        <v>0.9119175990374091</v>
      </c>
      <c r="S25" s="43">
        <f t="shared" si="13"/>
        <v>0.98402199348650898</v>
      </c>
    </row>
    <row r="26" spans="1:19" x14ac:dyDescent="0.3">
      <c r="A26" s="37" t="s">
        <v>139</v>
      </c>
      <c r="B26" s="37"/>
      <c r="C26" s="37">
        <v>2021</v>
      </c>
      <c r="D26" s="43">
        <f>2.06*D24*D14*100</f>
        <v>1642.9317133333332</v>
      </c>
      <c r="E26" s="43">
        <f t="shared" ref="E26:S26" si="14">2.06*E24*E14*100</f>
        <v>19682.28510666667</v>
      </c>
      <c r="F26" s="43">
        <f t="shared" si="14"/>
        <v>3036.44</v>
      </c>
      <c r="G26" s="43">
        <f t="shared" si="14"/>
        <v>238.136</v>
      </c>
      <c r="H26" s="43">
        <f t="shared" si="14"/>
        <v>85.009333333333345</v>
      </c>
      <c r="I26" s="43">
        <f t="shared" si="14"/>
        <v>174162.288</v>
      </c>
      <c r="J26" s="43">
        <f>2.06*J24*J14</f>
        <v>0.58366666666666678</v>
      </c>
      <c r="K26" s="43">
        <f>2.06*K24*K14</f>
        <v>183.27682666666669</v>
      </c>
      <c r="L26" s="43">
        <f t="shared" si="14"/>
        <v>1328.9746666666665</v>
      </c>
      <c r="M26" s="43">
        <f t="shared" si="14"/>
        <v>3352.5126666666674</v>
      </c>
      <c r="N26" s="43">
        <f t="shared" si="14"/>
        <v>516.48361199999999</v>
      </c>
      <c r="O26" s="43">
        <f t="shared" si="14"/>
        <v>580.53004199999998</v>
      </c>
      <c r="P26" s="43">
        <f t="shared" si="14"/>
        <v>12224.183513333333</v>
      </c>
      <c r="Q26" s="43">
        <f t="shared" si="14"/>
        <v>1402.3745953333332</v>
      </c>
      <c r="R26" s="43">
        <f t="shared" si="14"/>
        <v>643.6681493333333</v>
      </c>
      <c r="S26" s="43">
        <f t="shared" si="14"/>
        <v>23142.537833333332</v>
      </c>
    </row>
    <row r="27" spans="1:19" x14ac:dyDescent="0.3">
      <c r="A27" s="13"/>
      <c r="B27" s="37"/>
      <c r="C27" s="37">
        <v>2022</v>
      </c>
      <c r="D27" s="43">
        <f>2.06*D25*D15*100</f>
        <v>1931.6615879999997</v>
      </c>
      <c r="E27" s="43">
        <f t="shared" ref="E27:S27" si="15">2.06*E25*E15*100</f>
        <v>17997.687833333333</v>
      </c>
      <c r="F27" s="43">
        <f t="shared" si="15"/>
        <v>3166.18498</v>
      </c>
      <c r="G27" s="43">
        <f t="shared" si="15"/>
        <v>221.15864733333333</v>
      </c>
      <c r="H27" s="43">
        <f t="shared" si="15"/>
        <v>107.90465399999999</v>
      </c>
      <c r="I27" s="43">
        <f t="shared" si="15"/>
        <v>163119.91206666664</v>
      </c>
      <c r="J27" s="43">
        <f>2.06*J25*J15</f>
        <v>0.45869333333333329</v>
      </c>
      <c r="K27" s="43">
        <f>2.06*K25*K15</f>
        <v>186.98963333333333</v>
      </c>
      <c r="L27" s="43">
        <f t="shared" si="15"/>
        <v>1413.2241346666669</v>
      </c>
      <c r="M27" s="43">
        <f t="shared" si="15"/>
        <v>3410.3821866666663</v>
      </c>
      <c r="N27" s="43">
        <f t="shared" si="15"/>
        <v>472.85645133333327</v>
      </c>
      <c r="O27" s="43">
        <f t="shared" si="15"/>
        <v>595.159132</v>
      </c>
      <c r="P27" s="43">
        <f t="shared" si="15"/>
        <v>11438.888166666668</v>
      </c>
      <c r="Q27" s="43">
        <f t="shared" si="15"/>
        <v>939.04646800000012</v>
      </c>
      <c r="R27" s="43">
        <f t="shared" si="15"/>
        <v>479.61441866666672</v>
      </c>
      <c r="S27" s="43">
        <f t="shared" si="15"/>
        <v>20521.407566666669</v>
      </c>
    </row>
    <row r="28" spans="1:19" x14ac:dyDescent="0.3">
      <c r="A28" s="37" t="s">
        <v>140</v>
      </c>
      <c r="B28" s="37"/>
      <c r="C28" s="37">
        <v>2021</v>
      </c>
      <c r="D28" s="49">
        <f>D26/D9*100</f>
        <v>1652.8488061703551</v>
      </c>
      <c r="E28" s="49">
        <f t="shared" ref="E28:S28" si="16">E26/E9*100</f>
        <v>17953.375085894986</v>
      </c>
      <c r="F28" s="49">
        <f t="shared" si="16"/>
        <v>12049.36507936508</v>
      </c>
      <c r="G28" s="49">
        <f t="shared" si="16"/>
        <v>1065.3662901241471</v>
      </c>
      <c r="H28" s="49">
        <f t="shared" si="16"/>
        <v>8500.9333333333343</v>
      </c>
      <c r="I28" s="49">
        <f t="shared" si="16"/>
        <v>100035.77713957496</v>
      </c>
      <c r="J28" s="49">
        <f t="shared" si="16"/>
        <v>12.57902298850575</v>
      </c>
      <c r="K28" s="49">
        <f t="shared" si="16"/>
        <v>298.49646036916397</v>
      </c>
      <c r="L28" s="49">
        <f t="shared" si="16"/>
        <v>4947.7835691238506</v>
      </c>
      <c r="M28" s="49">
        <f t="shared" si="16"/>
        <v>3659.5088653837065</v>
      </c>
      <c r="N28" s="49">
        <f t="shared" si="16"/>
        <v>638.10676056338025</v>
      </c>
      <c r="O28" s="49">
        <f t="shared" si="16"/>
        <v>809.77827033059009</v>
      </c>
      <c r="P28" s="49">
        <f t="shared" si="16"/>
        <v>22409.135679804462</v>
      </c>
      <c r="Q28" s="49">
        <f t="shared" si="16"/>
        <v>6042.1137239695527</v>
      </c>
      <c r="R28" s="49">
        <f t="shared" si="16"/>
        <v>12899.161309285237</v>
      </c>
      <c r="S28" s="49">
        <f t="shared" si="16"/>
        <v>74485.155562707863</v>
      </c>
    </row>
    <row r="29" spans="1:19" x14ac:dyDescent="0.3">
      <c r="A29" s="13"/>
      <c r="B29" s="13"/>
      <c r="C29" s="37">
        <v>2022</v>
      </c>
      <c r="D29" s="49">
        <f>D27/D10*100</f>
        <v>1963.669399207075</v>
      </c>
      <c r="E29" s="49">
        <f t="shared" ref="E29:S29" si="17">E27/E10*100</f>
        <v>16531.356510823305</v>
      </c>
      <c r="F29" s="49">
        <f t="shared" si="17"/>
        <v>12622.664372093024</v>
      </c>
      <c r="G29" s="49">
        <f t="shared" si="17"/>
        <v>984.82401959329059</v>
      </c>
      <c r="H29" s="49">
        <f t="shared" si="17"/>
        <v>10790.465399999999</v>
      </c>
      <c r="I29" s="49">
        <f t="shared" si="17"/>
        <v>92613.360623781657</v>
      </c>
      <c r="J29" s="49">
        <f t="shared" si="17"/>
        <v>10.081172161172161</v>
      </c>
      <c r="K29" s="49">
        <f t="shared" si="17"/>
        <v>306.49013822870569</v>
      </c>
      <c r="L29" s="49">
        <f t="shared" si="17"/>
        <v>5247.4440299523503</v>
      </c>
      <c r="M29" s="49">
        <f t="shared" si="17"/>
        <v>3731.6730136903857</v>
      </c>
      <c r="N29" s="49">
        <f t="shared" si="17"/>
        <v>586.30682124405848</v>
      </c>
      <c r="O29" s="49">
        <f t="shared" si="17"/>
        <v>830.87970403462248</v>
      </c>
      <c r="P29" s="49">
        <f t="shared" si="17"/>
        <v>20889.131056732411</v>
      </c>
      <c r="Q29" s="49">
        <f t="shared" si="17"/>
        <v>4073.9543080260305</v>
      </c>
      <c r="R29" s="49">
        <f t="shared" si="17"/>
        <v>9669.6455376344111</v>
      </c>
      <c r="S29" s="49">
        <f t="shared" si="17"/>
        <v>66412.322222222239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17" workbookViewId="0">
      <selection activeCell="R27" sqref="R27"/>
    </sheetView>
  </sheetViews>
  <sheetFormatPr defaultRowHeight="14" x14ac:dyDescent="0.3"/>
  <cols>
    <col min="1" max="1" width="9.83203125" customWidth="1"/>
    <col min="3" max="3" width="4.75" customWidth="1"/>
    <col min="4" max="4" width="9.75" customWidth="1"/>
    <col min="5" max="5" width="9.4140625" customWidth="1"/>
    <col min="7" max="7" width="3.58203125" customWidth="1"/>
    <col min="10" max="10" width="3.58203125" customWidth="1"/>
    <col min="14" max="14" width="4.1640625" customWidth="1"/>
    <col min="17" max="17" width="4.75" customWidth="1"/>
  </cols>
  <sheetData>
    <row r="1" spans="1:20" x14ac:dyDescent="0.3">
      <c r="A1" s="3" t="s">
        <v>14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H1" s="3" t="s">
        <v>52</v>
      </c>
      <c r="I1" t="s">
        <v>44</v>
      </c>
      <c r="J1" t="s">
        <v>45</v>
      </c>
      <c r="K1" t="s">
        <v>46</v>
      </c>
      <c r="L1" t="s">
        <v>47</v>
      </c>
      <c r="M1" t="s">
        <v>48</v>
      </c>
      <c r="O1" s="3" t="s">
        <v>51</v>
      </c>
      <c r="P1" t="s">
        <v>44</v>
      </c>
      <c r="Q1" t="s">
        <v>45</v>
      </c>
      <c r="R1" t="s">
        <v>46</v>
      </c>
      <c r="S1" t="s">
        <v>47</v>
      </c>
      <c r="T1" t="s">
        <v>48</v>
      </c>
    </row>
    <row r="2" spans="1:20" x14ac:dyDescent="0.3">
      <c r="A2" t="s">
        <v>60</v>
      </c>
      <c r="B2">
        <v>682.76199999999994</v>
      </c>
      <c r="C2">
        <v>20</v>
      </c>
      <c r="D2">
        <v>34.138100000000001</v>
      </c>
      <c r="E2">
        <v>32.0045</v>
      </c>
      <c r="F2" s="12">
        <v>1.463E-18</v>
      </c>
      <c r="H2" t="s">
        <v>60</v>
      </c>
      <c r="I2">
        <v>5714.98</v>
      </c>
      <c r="J2">
        <v>20</v>
      </c>
      <c r="K2">
        <v>285.74900000000002</v>
      </c>
      <c r="L2">
        <v>43.886400000000002</v>
      </c>
      <c r="M2" s="12">
        <v>4.1870000000000002E-21</v>
      </c>
      <c r="O2" t="s">
        <v>60</v>
      </c>
      <c r="P2">
        <v>1040.4100000000001</v>
      </c>
      <c r="Q2">
        <v>20</v>
      </c>
      <c r="R2">
        <v>52.020600000000002</v>
      </c>
      <c r="S2">
        <v>8.8004800000000003</v>
      </c>
      <c r="T2" s="12">
        <v>3.9419999999999998E-9</v>
      </c>
    </row>
    <row r="3" spans="1:20" x14ac:dyDescent="0.3">
      <c r="A3" t="s">
        <v>61</v>
      </c>
      <c r="B3">
        <v>2</v>
      </c>
      <c r="C3">
        <v>2</v>
      </c>
      <c r="D3">
        <v>1</v>
      </c>
      <c r="E3">
        <v>0.9375</v>
      </c>
      <c r="F3">
        <v>0.4</v>
      </c>
      <c r="H3" t="s">
        <v>61</v>
      </c>
      <c r="I3">
        <v>2.88889</v>
      </c>
      <c r="J3">
        <v>2</v>
      </c>
      <c r="K3">
        <v>1.4444399999999999</v>
      </c>
      <c r="L3">
        <v>0.22184300000000001</v>
      </c>
      <c r="M3">
        <v>0.80200000000000005</v>
      </c>
      <c r="O3" t="s">
        <v>61</v>
      </c>
      <c r="P3">
        <v>9.5555599999999998</v>
      </c>
      <c r="Q3">
        <v>2</v>
      </c>
      <c r="R3">
        <v>4.7777799999999999</v>
      </c>
      <c r="S3">
        <v>0.80827099999999996</v>
      </c>
      <c r="T3">
        <v>0.45279999999999998</v>
      </c>
    </row>
    <row r="4" spans="1:20" x14ac:dyDescent="0.3">
      <c r="A4" t="s">
        <v>49</v>
      </c>
      <c r="B4">
        <v>42.666699999999999</v>
      </c>
      <c r="C4">
        <v>40</v>
      </c>
      <c r="D4">
        <v>1.06667</v>
      </c>
      <c r="H4" t="s">
        <v>49</v>
      </c>
      <c r="I4">
        <v>260.44400000000002</v>
      </c>
      <c r="J4">
        <v>40</v>
      </c>
      <c r="K4">
        <v>6.5111100000000004</v>
      </c>
      <c r="O4" t="s">
        <v>49</v>
      </c>
      <c r="P4">
        <v>236.44399999999999</v>
      </c>
      <c r="Q4">
        <v>40</v>
      </c>
      <c r="R4">
        <v>5.9111099999999999</v>
      </c>
    </row>
    <row r="5" spans="1:20" x14ac:dyDescent="0.3">
      <c r="A5" t="s">
        <v>50</v>
      </c>
      <c r="B5">
        <v>727.42899999999997</v>
      </c>
      <c r="C5">
        <v>62</v>
      </c>
      <c r="H5" t="s">
        <v>50</v>
      </c>
      <c r="I5">
        <v>5978.32</v>
      </c>
      <c r="J5">
        <v>62</v>
      </c>
      <c r="O5" t="s">
        <v>50</v>
      </c>
      <c r="P5">
        <v>1286.4100000000001</v>
      </c>
      <c r="Q5">
        <v>62</v>
      </c>
    </row>
    <row r="7" spans="1:20" x14ac:dyDescent="0.3">
      <c r="A7" s="3" t="s">
        <v>54</v>
      </c>
      <c r="B7" t="s">
        <v>44</v>
      </c>
      <c r="C7" t="s">
        <v>45</v>
      </c>
      <c r="D7" t="s">
        <v>46</v>
      </c>
      <c r="E7" t="s">
        <v>47</v>
      </c>
      <c r="F7" t="s">
        <v>48</v>
      </c>
      <c r="H7" s="3" t="s">
        <v>55</v>
      </c>
      <c r="I7" t="s">
        <v>44</v>
      </c>
      <c r="J7" t="s">
        <v>45</v>
      </c>
      <c r="K7" t="s">
        <v>46</v>
      </c>
      <c r="L7" t="s">
        <v>47</v>
      </c>
      <c r="M7" t="s">
        <v>48</v>
      </c>
      <c r="O7" s="3" t="s">
        <v>53</v>
      </c>
      <c r="P7" t="s">
        <v>44</v>
      </c>
      <c r="Q7" t="s">
        <v>45</v>
      </c>
      <c r="R7" t="s">
        <v>46</v>
      </c>
      <c r="S7" t="s">
        <v>47</v>
      </c>
      <c r="T7" t="s">
        <v>48</v>
      </c>
    </row>
    <row r="8" spans="1:20" x14ac:dyDescent="0.3">
      <c r="A8" t="s">
        <v>60</v>
      </c>
      <c r="B8">
        <v>71.598200000000006</v>
      </c>
      <c r="C8">
        <v>20</v>
      </c>
      <c r="D8">
        <v>3.5799099999999999</v>
      </c>
      <c r="E8">
        <v>9.9676500000000008</v>
      </c>
      <c r="F8" s="12">
        <v>6.0929999999999995E-10</v>
      </c>
      <c r="H8" t="s">
        <v>60</v>
      </c>
      <c r="I8">
        <v>14.817500000000001</v>
      </c>
      <c r="J8">
        <v>20</v>
      </c>
      <c r="K8">
        <v>0.74087400000000003</v>
      </c>
      <c r="L8">
        <v>12.2194</v>
      </c>
      <c r="M8" s="12">
        <v>2.5259999999999999E-11</v>
      </c>
      <c r="O8" t="s">
        <v>60</v>
      </c>
      <c r="P8">
        <v>51261.4</v>
      </c>
      <c r="Q8">
        <v>20</v>
      </c>
      <c r="R8">
        <v>2563.0700000000002</v>
      </c>
      <c r="S8">
        <v>38.535499999999999</v>
      </c>
      <c r="T8" s="12">
        <v>4.7480000000000002E-20</v>
      </c>
    </row>
    <row r="9" spans="1:20" x14ac:dyDescent="0.3">
      <c r="A9" t="s">
        <v>61</v>
      </c>
      <c r="B9">
        <v>0.33555600000000002</v>
      </c>
      <c r="C9">
        <v>2</v>
      </c>
      <c r="D9">
        <v>0.16777800000000001</v>
      </c>
      <c r="E9">
        <v>0.46714899999999998</v>
      </c>
      <c r="F9">
        <v>0.63019999999999998</v>
      </c>
      <c r="H9" t="s">
        <v>61</v>
      </c>
      <c r="I9">
        <v>0.20282900000000001</v>
      </c>
      <c r="J9">
        <v>2</v>
      </c>
      <c r="K9">
        <v>0.101414</v>
      </c>
      <c r="L9">
        <v>1.67265</v>
      </c>
      <c r="M9">
        <v>0.2006</v>
      </c>
      <c r="O9" t="s">
        <v>61</v>
      </c>
      <c r="P9">
        <v>75.523799999999994</v>
      </c>
      <c r="Q9">
        <v>2</v>
      </c>
      <c r="R9">
        <v>37.761899999999997</v>
      </c>
      <c r="S9">
        <v>0.567747</v>
      </c>
      <c r="T9">
        <v>0.57130000000000003</v>
      </c>
    </row>
    <row r="10" spans="1:20" x14ac:dyDescent="0.3">
      <c r="A10" t="s">
        <v>49</v>
      </c>
      <c r="B10">
        <v>14.366099999999999</v>
      </c>
      <c r="C10">
        <v>40</v>
      </c>
      <c r="D10">
        <v>0.359153</v>
      </c>
      <c r="H10" t="s">
        <v>49</v>
      </c>
      <c r="I10">
        <v>2.4252400000000001</v>
      </c>
      <c r="J10">
        <v>40</v>
      </c>
      <c r="K10">
        <v>6.0630999999999997E-2</v>
      </c>
      <c r="O10" t="s">
        <v>49</v>
      </c>
      <c r="P10">
        <v>2660.48</v>
      </c>
      <c r="Q10">
        <v>40</v>
      </c>
      <c r="R10">
        <v>66.511899999999997</v>
      </c>
    </row>
    <row r="11" spans="1:20" x14ac:dyDescent="0.3">
      <c r="A11" t="s">
        <v>50</v>
      </c>
      <c r="B11">
        <v>86.299800000000005</v>
      </c>
      <c r="C11">
        <v>62</v>
      </c>
      <c r="H11" t="s">
        <v>50</v>
      </c>
      <c r="I11">
        <v>17.445499999999999</v>
      </c>
      <c r="J11">
        <v>62</v>
      </c>
      <c r="O11" t="s">
        <v>50</v>
      </c>
      <c r="P11">
        <v>53997.4</v>
      </c>
      <c r="Q11">
        <v>62</v>
      </c>
    </row>
    <row r="13" spans="1:20" x14ac:dyDescent="0.3">
      <c r="A13" s="3" t="s">
        <v>57</v>
      </c>
      <c r="B13" t="s">
        <v>44</v>
      </c>
      <c r="C13" t="s">
        <v>45</v>
      </c>
      <c r="D13" t="s">
        <v>46</v>
      </c>
      <c r="E13" t="s">
        <v>47</v>
      </c>
      <c r="F13" t="s">
        <v>48</v>
      </c>
      <c r="H13" s="3" t="s">
        <v>56</v>
      </c>
      <c r="I13" t="s">
        <v>44</v>
      </c>
      <c r="J13" t="s">
        <v>45</v>
      </c>
      <c r="K13" t="s">
        <v>46</v>
      </c>
      <c r="L13" t="s">
        <v>47</v>
      </c>
      <c r="M13" t="s">
        <v>48</v>
      </c>
      <c r="O13" s="3" t="s">
        <v>58</v>
      </c>
      <c r="P13" t="s">
        <v>44</v>
      </c>
      <c r="Q13" t="s">
        <v>45</v>
      </c>
      <c r="R13" t="s">
        <v>46</v>
      </c>
      <c r="S13" t="s">
        <v>47</v>
      </c>
      <c r="T13" t="s">
        <v>48</v>
      </c>
    </row>
    <row r="14" spans="1:20" x14ac:dyDescent="0.3">
      <c r="A14" t="s">
        <v>60</v>
      </c>
      <c r="B14">
        <v>418.4</v>
      </c>
      <c r="C14">
        <v>20</v>
      </c>
      <c r="D14">
        <v>20.92</v>
      </c>
      <c r="E14">
        <v>61.698799999999999</v>
      </c>
      <c r="F14" s="12">
        <v>6.6070000000000002E-24</v>
      </c>
      <c r="H14" t="s">
        <v>60</v>
      </c>
      <c r="I14">
        <v>7397.57</v>
      </c>
      <c r="J14">
        <v>20</v>
      </c>
      <c r="K14">
        <v>369.87799999999999</v>
      </c>
      <c r="L14">
        <v>111.334</v>
      </c>
      <c r="M14" s="12">
        <v>7.3750000000000002E-29</v>
      </c>
      <c r="O14" t="s">
        <v>60</v>
      </c>
      <c r="P14">
        <v>1028.43</v>
      </c>
      <c r="Q14">
        <v>20</v>
      </c>
      <c r="R14">
        <v>51.421300000000002</v>
      </c>
      <c r="S14">
        <v>29.290800000000001</v>
      </c>
      <c r="T14" s="12">
        <v>7.3720000000000005E-18</v>
      </c>
    </row>
    <row r="15" spans="1:20" x14ac:dyDescent="0.3">
      <c r="A15" t="s">
        <v>61</v>
      </c>
      <c r="B15">
        <v>2.1248200000000002</v>
      </c>
      <c r="C15">
        <v>2</v>
      </c>
      <c r="D15">
        <v>1.0624100000000001</v>
      </c>
      <c r="E15">
        <v>3.1333500000000001</v>
      </c>
      <c r="F15">
        <v>5.4429999999999999E-2</v>
      </c>
      <c r="H15" t="s">
        <v>61</v>
      </c>
      <c r="I15">
        <v>9.5942900000000009</v>
      </c>
      <c r="J15">
        <v>2</v>
      </c>
      <c r="K15">
        <v>4.7971399999999997</v>
      </c>
      <c r="L15">
        <v>1.4439500000000001</v>
      </c>
      <c r="M15">
        <v>0.248</v>
      </c>
      <c r="O15" t="s">
        <v>61</v>
      </c>
      <c r="P15">
        <v>6.0874300000000003</v>
      </c>
      <c r="Q15">
        <v>2</v>
      </c>
      <c r="R15">
        <v>3.04372</v>
      </c>
      <c r="S15">
        <v>1.73377</v>
      </c>
      <c r="T15">
        <v>0.18959999999999999</v>
      </c>
    </row>
    <row r="16" spans="1:20" x14ac:dyDescent="0.3">
      <c r="A16" t="s">
        <v>49</v>
      </c>
      <c r="B16">
        <v>13.5626</v>
      </c>
      <c r="C16">
        <v>40</v>
      </c>
      <c r="D16">
        <v>0.33906599999999998</v>
      </c>
      <c r="H16" t="s">
        <v>49</v>
      </c>
      <c r="I16">
        <v>132.88900000000001</v>
      </c>
      <c r="J16">
        <v>40</v>
      </c>
      <c r="K16">
        <v>3.3222299999999998</v>
      </c>
      <c r="O16" t="s">
        <v>49</v>
      </c>
      <c r="P16">
        <v>70.221800000000002</v>
      </c>
      <c r="Q16">
        <v>40</v>
      </c>
      <c r="R16">
        <v>1.7555400000000001</v>
      </c>
    </row>
    <row r="17" spans="1:20" x14ac:dyDescent="0.3">
      <c r="A17" t="s">
        <v>50</v>
      </c>
      <c r="B17">
        <v>434.08699999999999</v>
      </c>
      <c r="C17">
        <v>62</v>
      </c>
      <c r="H17" t="s">
        <v>50</v>
      </c>
      <c r="I17">
        <v>7540.05</v>
      </c>
      <c r="J17">
        <v>62</v>
      </c>
      <c r="O17" t="s">
        <v>50</v>
      </c>
      <c r="P17">
        <v>1104.73</v>
      </c>
      <c r="Q17">
        <v>62</v>
      </c>
    </row>
    <row r="19" spans="1:20" x14ac:dyDescent="0.3">
      <c r="A19" s="3" t="s">
        <v>59</v>
      </c>
      <c r="B19" t="s">
        <v>44</v>
      </c>
      <c r="C19" t="s">
        <v>45</v>
      </c>
      <c r="D19" t="s">
        <v>46</v>
      </c>
      <c r="E19" t="s">
        <v>47</v>
      </c>
      <c r="F19" t="s">
        <v>48</v>
      </c>
    </row>
    <row r="20" spans="1:20" x14ac:dyDescent="0.3">
      <c r="A20" t="s">
        <v>60</v>
      </c>
      <c r="B20">
        <v>31.745999999999999</v>
      </c>
      <c r="C20">
        <v>20</v>
      </c>
      <c r="D20">
        <v>1.5872999999999999</v>
      </c>
      <c r="E20">
        <v>100</v>
      </c>
      <c r="F20" s="12">
        <v>5.9649999999999997E-28</v>
      </c>
      <c r="H20" s="42" t="s">
        <v>141</v>
      </c>
      <c r="I20" t="s">
        <v>44</v>
      </c>
      <c r="J20" t="s">
        <v>45</v>
      </c>
      <c r="K20" t="s">
        <v>46</v>
      </c>
      <c r="L20" t="s">
        <v>47</v>
      </c>
      <c r="M20" t="s">
        <v>48</v>
      </c>
      <c r="O20" s="42" t="s">
        <v>142</v>
      </c>
      <c r="P20" t="s">
        <v>44</v>
      </c>
      <c r="Q20" t="s">
        <v>45</v>
      </c>
      <c r="R20" t="s">
        <v>46</v>
      </c>
      <c r="S20" t="s">
        <v>47</v>
      </c>
      <c r="T20" t="s">
        <v>48</v>
      </c>
    </row>
    <row r="21" spans="1:20" x14ac:dyDescent="0.3">
      <c r="A21" t="s">
        <v>61</v>
      </c>
      <c r="B21">
        <v>3.1746000000000003E-2</v>
      </c>
      <c r="C21">
        <v>2</v>
      </c>
      <c r="D21">
        <v>1.5873000000000002E-2</v>
      </c>
      <c r="E21">
        <v>1</v>
      </c>
      <c r="F21">
        <v>0.37690000000000001</v>
      </c>
      <c r="H21" t="s">
        <v>144</v>
      </c>
      <c r="I21">
        <v>290.02699999999999</v>
      </c>
      <c r="J21">
        <v>20</v>
      </c>
      <c r="K21">
        <v>14.501300000000001</v>
      </c>
      <c r="L21">
        <v>17.558900000000001</v>
      </c>
      <c r="M21" s="12">
        <v>6.2269999999999996E-14</v>
      </c>
      <c r="O21" t="s">
        <v>144</v>
      </c>
      <c r="P21">
        <v>144.191</v>
      </c>
      <c r="Q21">
        <v>20</v>
      </c>
      <c r="R21">
        <v>7.2095599999999997</v>
      </c>
      <c r="S21">
        <v>32.058999999999997</v>
      </c>
      <c r="T21" s="12">
        <v>1.4180000000000001E-18</v>
      </c>
    </row>
    <row r="22" spans="1:20" x14ac:dyDescent="0.3">
      <c r="A22" t="s">
        <v>49</v>
      </c>
      <c r="B22">
        <v>0.63492099999999996</v>
      </c>
      <c r="C22">
        <v>40</v>
      </c>
      <c r="D22">
        <v>1.5873000000000002E-2</v>
      </c>
      <c r="H22" t="s">
        <v>145</v>
      </c>
      <c r="I22">
        <v>9.8213600000000003</v>
      </c>
      <c r="J22">
        <v>2</v>
      </c>
      <c r="K22">
        <v>4.9106800000000002</v>
      </c>
      <c r="L22">
        <v>5.9460899999999999</v>
      </c>
      <c r="M22">
        <v>5.4850000000000003E-3</v>
      </c>
      <c r="O22" t="s">
        <v>145</v>
      </c>
      <c r="P22">
        <v>0.47650799999999999</v>
      </c>
      <c r="Q22">
        <v>2</v>
      </c>
      <c r="R22">
        <v>0.23825399999999999</v>
      </c>
      <c r="S22">
        <v>1.05945</v>
      </c>
      <c r="T22">
        <v>0.35620000000000002</v>
      </c>
    </row>
    <row r="23" spans="1:20" x14ac:dyDescent="0.3">
      <c r="A23" t="s">
        <v>50</v>
      </c>
      <c r="B23">
        <v>32.412700000000001</v>
      </c>
      <c r="C23">
        <v>62</v>
      </c>
      <c r="H23" t="s">
        <v>49</v>
      </c>
      <c r="I23">
        <v>33.034599999999998</v>
      </c>
      <c r="J23">
        <v>40</v>
      </c>
      <c r="K23">
        <v>0.82586599999999999</v>
      </c>
      <c r="O23" t="s">
        <v>49</v>
      </c>
      <c r="P23">
        <v>8.9953599999999998</v>
      </c>
      <c r="Q23">
        <v>40</v>
      </c>
      <c r="R23">
        <v>0.224884</v>
      </c>
    </row>
    <row r="24" spans="1:20" x14ac:dyDescent="0.3">
      <c r="H24" t="s">
        <v>50</v>
      </c>
      <c r="I24">
        <v>332.88299999999998</v>
      </c>
      <c r="J24">
        <v>62</v>
      </c>
      <c r="O24" t="s">
        <v>50</v>
      </c>
      <c r="P24">
        <v>153.66300000000001</v>
      </c>
      <c r="Q24">
        <v>62</v>
      </c>
    </row>
    <row r="26" spans="1:20" x14ac:dyDescent="0.3">
      <c r="H26" s="42" t="s">
        <v>143</v>
      </c>
      <c r="I26" t="s">
        <v>44</v>
      </c>
      <c r="J26" t="s">
        <v>45</v>
      </c>
      <c r="K26" t="s">
        <v>46</v>
      </c>
      <c r="L26" t="s">
        <v>47</v>
      </c>
      <c r="M26" t="s">
        <v>48</v>
      </c>
      <c r="O26" s="42" t="s">
        <v>146</v>
      </c>
      <c r="P26" t="s">
        <v>44</v>
      </c>
      <c r="Q26" t="s">
        <v>45</v>
      </c>
      <c r="R26" t="s">
        <v>46</v>
      </c>
      <c r="S26" t="s">
        <v>47</v>
      </c>
      <c r="T26" t="s">
        <v>48</v>
      </c>
    </row>
    <row r="27" spans="1:20" x14ac:dyDescent="0.3">
      <c r="H27" t="s">
        <v>144</v>
      </c>
      <c r="I27">
        <v>3372.29</v>
      </c>
      <c r="J27">
        <v>20</v>
      </c>
      <c r="K27">
        <v>168.61500000000001</v>
      </c>
      <c r="L27">
        <v>83.092200000000005</v>
      </c>
      <c r="M27" s="12">
        <v>2.1630000000000001E-26</v>
      </c>
      <c r="O27" t="s">
        <v>144</v>
      </c>
      <c r="P27">
        <v>6009.47</v>
      </c>
      <c r="Q27">
        <v>20</v>
      </c>
      <c r="R27">
        <v>300.47300000000001</v>
      </c>
      <c r="S27">
        <v>185.75800000000001</v>
      </c>
      <c r="T27" s="12">
        <v>3.2319999999999998E-33</v>
      </c>
    </row>
    <row r="28" spans="1:20" x14ac:dyDescent="0.3">
      <c r="H28" t="s">
        <v>145</v>
      </c>
      <c r="I28">
        <v>0.87209800000000004</v>
      </c>
      <c r="J28">
        <v>2</v>
      </c>
      <c r="K28">
        <v>0.43604900000000002</v>
      </c>
      <c r="L28">
        <v>0.21488199999999999</v>
      </c>
      <c r="M28">
        <v>0.80759999999999998</v>
      </c>
      <c r="O28" t="s">
        <v>145</v>
      </c>
      <c r="P28">
        <v>1.0096000000000001</v>
      </c>
      <c r="Q28">
        <v>2</v>
      </c>
      <c r="R28">
        <v>0.50480199999999997</v>
      </c>
      <c r="S28">
        <v>0.31207800000000002</v>
      </c>
      <c r="T28">
        <v>0.73370000000000002</v>
      </c>
    </row>
    <row r="29" spans="1:20" x14ac:dyDescent="0.3">
      <c r="H29" t="s">
        <v>49</v>
      </c>
      <c r="I29">
        <v>81.169799999999995</v>
      </c>
      <c r="J29">
        <v>40</v>
      </c>
      <c r="K29">
        <v>2.0292500000000002</v>
      </c>
      <c r="O29" t="s">
        <v>49</v>
      </c>
      <c r="P29">
        <v>64.702100000000002</v>
      </c>
      <c r="Q29">
        <v>40</v>
      </c>
      <c r="R29">
        <v>1.61755</v>
      </c>
    </row>
    <row r="30" spans="1:20" x14ac:dyDescent="0.3">
      <c r="H30" t="s">
        <v>50</v>
      </c>
      <c r="I30">
        <v>3454.33</v>
      </c>
      <c r="J30">
        <v>62</v>
      </c>
      <c r="O30" t="s">
        <v>50</v>
      </c>
      <c r="P30">
        <v>6075.18</v>
      </c>
      <c r="Q30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A30" sqref="A30"/>
    </sheetView>
  </sheetViews>
  <sheetFormatPr defaultRowHeight="14" x14ac:dyDescent="0.3"/>
  <cols>
    <col min="1" max="1" width="16.25" customWidth="1"/>
    <col min="2" max="2" width="5" customWidth="1"/>
    <col min="5" max="5" width="6.25" customWidth="1"/>
    <col min="7" max="7" width="17.4140625" customWidth="1"/>
    <col min="8" max="8" width="5" customWidth="1"/>
    <col min="11" max="11" width="5.4140625" customWidth="1"/>
    <col min="13" max="13" width="17" customWidth="1"/>
    <col min="14" max="14" width="4" customWidth="1"/>
  </cols>
  <sheetData>
    <row r="1" spans="1:18" x14ac:dyDescent="0.3">
      <c r="A1" s="2" t="s">
        <v>87</v>
      </c>
      <c r="G1" s="2" t="s">
        <v>88</v>
      </c>
      <c r="M1" s="2" t="s">
        <v>89</v>
      </c>
    </row>
    <row r="2" spans="1:18" x14ac:dyDescent="0.3">
      <c r="A2" t="s">
        <v>70</v>
      </c>
      <c r="B2" t="s">
        <v>71</v>
      </c>
      <c r="C2" t="s">
        <v>72</v>
      </c>
      <c r="D2" t="s">
        <v>73</v>
      </c>
      <c r="E2" t="s">
        <v>74</v>
      </c>
      <c r="F2" t="s">
        <v>75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</row>
    <row r="3" spans="1:18" x14ac:dyDescent="0.3">
      <c r="A3" t="s">
        <v>77</v>
      </c>
      <c r="B3">
        <v>2</v>
      </c>
      <c r="C3">
        <v>3.5238</v>
      </c>
      <c r="D3">
        <v>1.7619</v>
      </c>
      <c r="E3">
        <v>2.8</v>
      </c>
      <c r="G3" t="s">
        <v>77</v>
      </c>
      <c r="H3">
        <v>2</v>
      </c>
      <c r="I3">
        <v>5.81</v>
      </c>
      <c r="J3">
        <v>2.9049999999999998</v>
      </c>
      <c r="K3">
        <v>0.31</v>
      </c>
      <c r="M3" t="s">
        <v>77</v>
      </c>
      <c r="N3">
        <v>2</v>
      </c>
      <c r="O3">
        <v>1.6453</v>
      </c>
      <c r="P3">
        <v>0.82269999999999999</v>
      </c>
      <c r="Q3">
        <v>2.4500000000000002</v>
      </c>
    </row>
    <row r="4" spans="1:18" x14ac:dyDescent="0.3">
      <c r="A4" t="s">
        <v>78</v>
      </c>
      <c r="G4" t="s">
        <v>78</v>
      </c>
      <c r="M4" t="s">
        <v>78</v>
      </c>
    </row>
    <row r="5" spans="1:18" x14ac:dyDescent="0.3">
      <c r="A5" t="s">
        <v>79</v>
      </c>
      <c r="B5">
        <v>20</v>
      </c>
      <c r="C5">
        <v>727.33330000000001</v>
      </c>
      <c r="D5">
        <v>36.366700000000002</v>
      </c>
      <c r="E5">
        <v>57.86</v>
      </c>
      <c r="F5" t="s">
        <v>80</v>
      </c>
      <c r="G5" t="s">
        <v>79</v>
      </c>
      <c r="H5">
        <v>20</v>
      </c>
      <c r="I5">
        <v>6478.3810000000003</v>
      </c>
      <c r="J5">
        <v>323.91899999999998</v>
      </c>
      <c r="K5">
        <v>34.14</v>
      </c>
      <c r="L5" t="s">
        <v>80</v>
      </c>
      <c r="M5" t="s">
        <v>79</v>
      </c>
      <c r="N5">
        <v>20</v>
      </c>
      <c r="O5">
        <v>76.096500000000006</v>
      </c>
      <c r="P5">
        <v>3.8048000000000002</v>
      </c>
      <c r="Q5">
        <v>11.32</v>
      </c>
      <c r="R5" t="s">
        <v>80</v>
      </c>
    </row>
    <row r="6" spans="1:18" x14ac:dyDescent="0.3">
      <c r="A6" t="s">
        <v>81</v>
      </c>
      <c r="B6">
        <v>40</v>
      </c>
      <c r="C6">
        <v>25.142900000000001</v>
      </c>
      <c r="D6">
        <v>0.62860000000000005</v>
      </c>
      <c r="F6" t="s">
        <v>76</v>
      </c>
      <c r="G6" t="s">
        <v>81</v>
      </c>
      <c r="H6">
        <v>40</v>
      </c>
      <c r="I6">
        <v>379.524</v>
      </c>
      <c r="J6">
        <v>9.4879999999999995</v>
      </c>
      <c r="L6" t="s">
        <v>76</v>
      </c>
      <c r="M6" t="s">
        <v>81</v>
      </c>
      <c r="N6">
        <v>40</v>
      </c>
      <c r="O6">
        <v>13.4397</v>
      </c>
      <c r="P6">
        <v>0.33600000000000002</v>
      </c>
      <c r="R6" t="s">
        <v>76</v>
      </c>
    </row>
    <row r="7" spans="1:18" x14ac:dyDescent="0.3">
      <c r="A7" t="s">
        <v>50</v>
      </c>
      <c r="B7">
        <v>62</v>
      </c>
      <c r="C7">
        <v>756</v>
      </c>
      <c r="G7" t="s">
        <v>50</v>
      </c>
      <c r="H7">
        <v>62</v>
      </c>
      <c r="I7">
        <v>6863.7139999999999</v>
      </c>
      <c r="M7" t="s">
        <v>50</v>
      </c>
      <c r="N7">
        <v>62</v>
      </c>
      <c r="O7">
        <v>91.1815</v>
      </c>
    </row>
    <row r="9" spans="1:18" x14ac:dyDescent="0.3">
      <c r="A9" s="2" t="s">
        <v>82</v>
      </c>
      <c r="G9" s="2" t="s">
        <v>84</v>
      </c>
      <c r="H9" s="2"/>
    </row>
    <row r="10" spans="1:18" x14ac:dyDescent="0.3">
      <c r="A10" t="s">
        <v>70</v>
      </c>
      <c r="B10" t="s">
        <v>71</v>
      </c>
      <c r="C10" t="s">
        <v>72</v>
      </c>
      <c r="D10" t="s">
        <v>73</v>
      </c>
      <c r="E10" t="s">
        <v>74</v>
      </c>
      <c r="F10" t="s">
        <v>75</v>
      </c>
      <c r="G10" t="s">
        <v>70</v>
      </c>
      <c r="H10" t="s">
        <v>71</v>
      </c>
      <c r="I10" t="s">
        <v>72</v>
      </c>
      <c r="J10" t="s">
        <v>73</v>
      </c>
      <c r="K10" t="s">
        <v>74</v>
      </c>
      <c r="L10" t="s">
        <v>75</v>
      </c>
    </row>
    <row r="11" spans="1:18" x14ac:dyDescent="0.3">
      <c r="A11" t="s">
        <v>77</v>
      </c>
      <c r="B11">
        <v>2</v>
      </c>
      <c r="C11">
        <v>3.2982999999999998</v>
      </c>
      <c r="D11">
        <v>1.6492</v>
      </c>
      <c r="E11">
        <v>2.02</v>
      </c>
      <c r="G11" t="s">
        <v>77</v>
      </c>
      <c r="H11">
        <v>2</v>
      </c>
      <c r="I11">
        <v>9.5240000000000005E-2</v>
      </c>
      <c r="J11">
        <v>4.7620000000000003E-2</v>
      </c>
      <c r="K11">
        <v>1</v>
      </c>
    </row>
    <row r="12" spans="1:18" x14ac:dyDescent="0.3">
      <c r="A12" t="s">
        <v>78</v>
      </c>
      <c r="G12" t="s">
        <v>78</v>
      </c>
    </row>
    <row r="13" spans="1:18" x14ac:dyDescent="0.3">
      <c r="A13" t="s">
        <v>79</v>
      </c>
      <c r="B13">
        <v>20</v>
      </c>
      <c r="C13">
        <v>403.42689999999999</v>
      </c>
      <c r="D13">
        <v>20.171299999999999</v>
      </c>
      <c r="E13">
        <v>24.67</v>
      </c>
      <c r="F13" t="s">
        <v>80</v>
      </c>
      <c r="G13" t="s">
        <v>79</v>
      </c>
      <c r="H13">
        <v>20</v>
      </c>
      <c r="I13">
        <v>25.714289999999998</v>
      </c>
      <c r="J13">
        <v>1.2857099999999999</v>
      </c>
      <c r="K13">
        <v>27</v>
      </c>
      <c r="L13" t="s">
        <v>80</v>
      </c>
    </row>
    <row r="14" spans="1:18" x14ac:dyDescent="0.3">
      <c r="A14" t="s">
        <v>81</v>
      </c>
      <c r="B14">
        <v>40</v>
      </c>
      <c r="C14">
        <v>32.701099999999997</v>
      </c>
      <c r="D14">
        <v>0.8175</v>
      </c>
      <c r="F14" t="s">
        <v>76</v>
      </c>
      <c r="G14" t="s">
        <v>81</v>
      </c>
      <c r="H14">
        <v>40</v>
      </c>
      <c r="I14">
        <v>1.90476</v>
      </c>
      <c r="J14">
        <v>4.7620000000000003E-2</v>
      </c>
      <c r="L14" t="s">
        <v>76</v>
      </c>
    </row>
    <row r="15" spans="1:18" x14ac:dyDescent="0.3">
      <c r="A15" t="s">
        <v>50</v>
      </c>
      <c r="B15">
        <v>62</v>
      </c>
      <c r="C15">
        <v>439.42630000000003</v>
      </c>
      <c r="E15" t="s">
        <v>76</v>
      </c>
      <c r="G15" t="s">
        <v>50</v>
      </c>
      <c r="H15">
        <v>62</v>
      </c>
      <c r="I15">
        <v>27.714289999999998</v>
      </c>
    </row>
    <row r="17" spans="1:18" x14ac:dyDescent="0.3">
      <c r="A17" s="2" t="s">
        <v>83</v>
      </c>
      <c r="G17" s="2" t="s">
        <v>85</v>
      </c>
      <c r="M17" s="2" t="s">
        <v>86</v>
      </c>
      <c r="N17" s="2"/>
    </row>
    <row r="18" spans="1:18" x14ac:dyDescent="0.3">
      <c r="A18" t="s">
        <v>70</v>
      </c>
      <c r="B18" t="s">
        <v>71</v>
      </c>
      <c r="C18" t="s">
        <v>72</v>
      </c>
      <c r="D18" t="s">
        <v>73</v>
      </c>
      <c r="E18" t="s">
        <v>74</v>
      </c>
      <c r="F18" t="s">
        <v>75</v>
      </c>
      <c r="G18" t="s">
        <v>70</v>
      </c>
      <c r="H18" t="s">
        <v>71</v>
      </c>
      <c r="I18" t="s">
        <v>72</v>
      </c>
      <c r="J18" t="s">
        <v>73</v>
      </c>
      <c r="K18" t="s">
        <v>74</v>
      </c>
      <c r="L18" t="s">
        <v>75</v>
      </c>
      <c r="M18" t="s">
        <v>70</v>
      </c>
      <c r="N18" t="s">
        <v>71</v>
      </c>
      <c r="O18" t="s">
        <v>72</v>
      </c>
      <c r="P18" t="s">
        <v>73</v>
      </c>
      <c r="Q18" t="s">
        <v>74</v>
      </c>
      <c r="R18" t="s">
        <v>75</v>
      </c>
    </row>
    <row r="19" spans="1:18" x14ac:dyDescent="0.3">
      <c r="A19" t="s">
        <v>77</v>
      </c>
      <c r="B19">
        <v>2</v>
      </c>
      <c r="C19">
        <v>2.8740000000000001</v>
      </c>
      <c r="D19">
        <v>1.4370000000000001</v>
      </c>
      <c r="E19">
        <v>0.47</v>
      </c>
      <c r="G19" t="s">
        <v>77</v>
      </c>
      <c r="H19">
        <v>2</v>
      </c>
      <c r="I19">
        <v>74.7</v>
      </c>
      <c r="J19">
        <v>37.299999999999997</v>
      </c>
      <c r="K19">
        <v>0.36</v>
      </c>
      <c r="M19" t="s">
        <v>77</v>
      </c>
      <c r="N19">
        <v>2</v>
      </c>
      <c r="O19">
        <v>21.375</v>
      </c>
      <c r="P19">
        <v>10.686999999999999</v>
      </c>
      <c r="Q19">
        <v>2.2599999999999998</v>
      </c>
    </row>
    <row r="20" spans="1:18" x14ac:dyDescent="0.3">
      <c r="A20" t="s">
        <v>78</v>
      </c>
      <c r="G20" t="s">
        <v>78</v>
      </c>
      <c r="M20" t="s">
        <v>78</v>
      </c>
    </row>
    <row r="21" spans="1:18" x14ac:dyDescent="0.3">
      <c r="A21" t="s">
        <v>79</v>
      </c>
      <c r="B21">
        <v>20</v>
      </c>
      <c r="C21">
        <v>1037.385</v>
      </c>
      <c r="D21">
        <v>51.869</v>
      </c>
      <c r="E21">
        <v>17.079999999999998</v>
      </c>
      <c r="F21" t="s">
        <v>80</v>
      </c>
      <c r="G21" t="s">
        <v>79</v>
      </c>
      <c r="H21">
        <v>20</v>
      </c>
      <c r="I21">
        <v>54115.9</v>
      </c>
      <c r="J21">
        <v>2705.8</v>
      </c>
      <c r="K21">
        <v>25.93</v>
      </c>
      <c r="L21" t="s">
        <v>80</v>
      </c>
      <c r="M21" t="s">
        <v>79</v>
      </c>
      <c r="N21">
        <v>20</v>
      </c>
      <c r="O21">
        <v>7803.0169999999998</v>
      </c>
      <c r="P21">
        <v>390.15100000000001</v>
      </c>
      <c r="Q21">
        <v>82.63</v>
      </c>
      <c r="R21" t="s">
        <v>80</v>
      </c>
    </row>
    <row r="22" spans="1:18" x14ac:dyDescent="0.3">
      <c r="A22" t="s">
        <v>81</v>
      </c>
      <c r="B22">
        <v>40</v>
      </c>
      <c r="C22">
        <v>121.48099999999999</v>
      </c>
      <c r="D22">
        <v>3.0369999999999999</v>
      </c>
      <c r="F22" t="s">
        <v>76</v>
      </c>
      <c r="G22" t="s">
        <v>81</v>
      </c>
      <c r="H22">
        <v>40</v>
      </c>
      <c r="I22">
        <v>4174</v>
      </c>
      <c r="J22">
        <v>104.3</v>
      </c>
      <c r="L22" t="s">
        <v>76</v>
      </c>
      <c r="M22" t="s">
        <v>81</v>
      </c>
      <c r="N22">
        <v>40</v>
      </c>
      <c r="O22">
        <v>188.85900000000001</v>
      </c>
      <c r="P22">
        <v>4.7210000000000001</v>
      </c>
      <c r="R22" t="s">
        <v>76</v>
      </c>
    </row>
    <row r="23" spans="1:18" x14ac:dyDescent="0.3">
      <c r="A23" t="s">
        <v>50</v>
      </c>
      <c r="B23">
        <v>62</v>
      </c>
      <c r="C23">
        <v>1161.739</v>
      </c>
      <c r="G23" t="s">
        <v>50</v>
      </c>
      <c r="H23">
        <v>62</v>
      </c>
      <c r="I23">
        <v>58364.6</v>
      </c>
      <c r="M23" t="s">
        <v>50</v>
      </c>
      <c r="N23">
        <v>62</v>
      </c>
      <c r="O23">
        <v>8013.2510000000002</v>
      </c>
    </row>
    <row r="25" spans="1:18" x14ac:dyDescent="0.3">
      <c r="A25" s="2" t="s">
        <v>90</v>
      </c>
      <c r="G25" s="2" t="s">
        <v>91</v>
      </c>
    </row>
    <row r="26" spans="1:18" x14ac:dyDescent="0.3">
      <c r="A26" t="s">
        <v>70</v>
      </c>
      <c r="B26" t="s">
        <v>71</v>
      </c>
      <c r="C26" t="s">
        <v>72</v>
      </c>
      <c r="D26" t="s">
        <v>73</v>
      </c>
      <c r="E26" t="s">
        <v>74</v>
      </c>
      <c r="F26" t="s">
        <v>75</v>
      </c>
      <c r="G26" t="s">
        <v>70</v>
      </c>
      <c r="H26" t="s">
        <v>71</v>
      </c>
      <c r="I26" t="s">
        <v>72</v>
      </c>
      <c r="J26" t="s">
        <v>73</v>
      </c>
      <c r="K26" t="s">
        <v>74</v>
      </c>
      <c r="L26" t="s">
        <v>75</v>
      </c>
    </row>
    <row r="27" spans="1:18" x14ac:dyDescent="0.3">
      <c r="A27" t="s">
        <v>77</v>
      </c>
      <c r="B27">
        <v>2</v>
      </c>
      <c r="C27">
        <v>0.54239999999999999</v>
      </c>
      <c r="D27">
        <v>0.2712</v>
      </c>
      <c r="E27">
        <v>3.41</v>
      </c>
      <c r="G27" t="s">
        <v>77</v>
      </c>
      <c r="H27">
        <v>2</v>
      </c>
      <c r="I27">
        <v>3.43</v>
      </c>
      <c r="J27">
        <v>1.71</v>
      </c>
      <c r="K27">
        <v>0.16</v>
      </c>
    </row>
    <row r="28" spans="1:18" x14ac:dyDescent="0.3">
      <c r="A28" t="s">
        <v>78</v>
      </c>
      <c r="G28" t="s">
        <v>78</v>
      </c>
    </row>
    <row r="29" spans="1:18" x14ac:dyDescent="0.3">
      <c r="A29" t="s">
        <v>79</v>
      </c>
      <c r="B29">
        <v>20</v>
      </c>
      <c r="C29">
        <v>12.225860000000001</v>
      </c>
      <c r="D29">
        <v>0.61129</v>
      </c>
      <c r="E29">
        <v>7.69</v>
      </c>
      <c r="F29" t="s">
        <v>80</v>
      </c>
      <c r="G29" t="s">
        <v>79</v>
      </c>
      <c r="H29">
        <v>20</v>
      </c>
      <c r="I29">
        <v>1100.3800000000001</v>
      </c>
      <c r="J29">
        <v>55.02</v>
      </c>
      <c r="K29">
        <v>5.0999999999999996</v>
      </c>
      <c r="L29" t="s">
        <v>80</v>
      </c>
    </row>
    <row r="30" spans="1:18" x14ac:dyDescent="0.3">
      <c r="A30" t="s">
        <v>81</v>
      </c>
      <c r="B30">
        <v>40</v>
      </c>
      <c r="C30">
        <v>3.1785299999999999</v>
      </c>
      <c r="D30">
        <v>7.9460000000000003E-2</v>
      </c>
      <c r="F30" t="s">
        <v>76</v>
      </c>
      <c r="G30" t="s">
        <v>81</v>
      </c>
      <c r="H30">
        <v>40</v>
      </c>
      <c r="I30">
        <v>431.9</v>
      </c>
      <c r="J30">
        <v>10.8</v>
      </c>
      <c r="L30" t="s">
        <v>76</v>
      </c>
    </row>
    <row r="31" spans="1:18" x14ac:dyDescent="0.3">
      <c r="A31" t="s">
        <v>50</v>
      </c>
      <c r="B31">
        <v>62</v>
      </c>
      <c r="C31">
        <v>15.94679</v>
      </c>
      <c r="G31" t="s">
        <v>50</v>
      </c>
      <c r="H31">
        <v>62</v>
      </c>
      <c r="I31">
        <v>1535.71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zoomScale="90" zoomScaleNormal="90" workbookViewId="0">
      <selection activeCell="F18" sqref="F18"/>
    </sheetView>
  </sheetViews>
  <sheetFormatPr defaultRowHeight="14" x14ac:dyDescent="0.3"/>
  <cols>
    <col min="1" max="1" width="10.75" customWidth="1"/>
    <col min="2" max="2" width="4.83203125" customWidth="1"/>
    <col min="3" max="3" width="7.4140625" customWidth="1"/>
    <col min="4" max="4" width="8.83203125" bestFit="1" customWidth="1"/>
    <col min="5" max="5" width="9.25" bestFit="1" customWidth="1"/>
    <col min="6" max="6" width="10.58203125" bestFit="1" customWidth="1"/>
    <col min="7" max="7" width="12.83203125" customWidth="1"/>
    <col min="8" max="8" width="8.83203125" bestFit="1" customWidth="1"/>
    <col min="9" max="9" width="10.58203125" bestFit="1" customWidth="1"/>
  </cols>
  <sheetData>
    <row r="1" spans="1:20" x14ac:dyDescent="0.3">
      <c r="A1" s="8"/>
      <c r="B1" s="8"/>
      <c r="C1" s="8"/>
      <c r="D1" s="8"/>
      <c r="E1" s="8"/>
      <c r="F1" s="8"/>
      <c r="G1" s="8"/>
      <c r="H1" s="8"/>
      <c r="L1" s="35" t="s">
        <v>121</v>
      </c>
      <c r="R1" s="35" t="s">
        <v>133</v>
      </c>
    </row>
    <row r="2" spans="1:20" x14ac:dyDescent="0.3">
      <c r="A2" s="28" t="s">
        <v>62</v>
      </c>
      <c r="B2" s="29" t="s">
        <v>45</v>
      </c>
      <c r="C2" s="29" t="s">
        <v>63</v>
      </c>
      <c r="D2" s="29" t="s">
        <v>14</v>
      </c>
      <c r="E2" s="29" t="s">
        <v>12</v>
      </c>
      <c r="F2" s="29" t="s">
        <v>64</v>
      </c>
      <c r="G2" s="29" t="s">
        <v>66</v>
      </c>
      <c r="H2" s="29" t="s">
        <v>65</v>
      </c>
    </row>
    <row r="3" spans="1:20" x14ac:dyDescent="0.3">
      <c r="A3" s="28" t="s">
        <v>60</v>
      </c>
      <c r="B3" s="30">
        <v>20</v>
      </c>
      <c r="C3" s="30">
        <v>2021</v>
      </c>
      <c r="D3" s="31">
        <v>25.787299999999998</v>
      </c>
      <c r="E3" s="31">
        <v>296.26299999999998</v>
      </c>
      <c r="F3" s="31">
        <v>55.02</v>
      </c>
      <c r="G3" s="31">
        <v>3.8039999999999998</v>
      </c>
      <c r="H3" s="31">
        <v>1.2849999999999999</v>
      </c>
      <c r="J3">
        <f>2.02*((((D3*2)/3))^0.05)</f>
        <v>2.3287190725601374</v>
      </c>
      <c r="K3">
        <f t="shared" ref="K3:N3" si="0">2.02*((((E3*2)/3))^0.05)</f>
        <v>2.6310595470884004</v>
      </c>
      <c r="L3">
        <f t="shared" si="0"/>
        <v>2.418648937028943</v>
      </c>
      <c r="M3">
        <f t="shared" si="0"/>
        <v>2.1162103392577412</v>
      </c>
      <c r="N3">
        <f t="shared" si="0"/>
        <v>2.0044349326300779</v>
      </c>
      <c r="P3">
        <f>2.704*((((D3*2)/3))^0.05)</f>
        <v>3.1172556298032736</v>
      </c>
      <c r="Q3">
        <f t="shared" ref="Q3:T3" si="1">2.704*((((E3*2)/3))^0.05)</f>
        <v>3.5219727798648686</v>
      </c>
      <c r="R3">
        <f t="shared" si="1"/>
        <v>3.2376369929337936</v>
      </c>
      <c r="S3">
        <f t="shared" si="1"/>
        <v>2.8327884937390757</v>
      </c>
      <c r="T3">
        <f t="shared" si="1"/>
        <v>2.6831643850652132</v>
      </c>
    </row>
    <row r="4" spans="1:20" x14ac:dyDescent="0.3">
      <c r="A4" s="28"/>
      <c r="B4" s="30"/>
      <c r="C4" s="30">
        <v>2022</v>
      </c>
      <c r="D4" s="31">
        <v>29.130199999999999</v>
      </c>
      <c r="E4" s="31">
        <v>268.05799999999999</v>
      </c>
      <c r="F4" s="31">
        <v>52.020600000000002</v>
      </c>
      <c r="G4" s="31">
        <v>3.5799099999999999</v>
      </c>
      <c r="H4" s="31">
        <v>1.5872999999999999</v>
      </c>
      <c r="J4">
        <f>2.02*((((D4*2)/3))^0.05)</f>
        <v>2.3429551748981958</v>
      </c>
      <c r="K4">
        <f t="shared" ref="K4" si="2">2.02*((((E4*2)/3))^0.05)</f>
        <v>2.6179312974351556</v>
      </c>
      <c r="L4">
        <f t="shared" ref="L4" si="3">2.02*((((F4*2)/3))^0.05)</f>
        <v>2.4118793230412132</v>
      </c>
      <c r="M4">
        <f t="shared" ref="M4" si="4">2.02*((((G4*2)/3))^0.05)</f>
        <v>2.109795744039197</v>
      </c>
      <c r="N4">
        <f t="shared" ref="N4" si="5">2.02*((((H4*2)/3))^0.05)</f>
        <v>2.0257215923549987</v>
      </c>
      <c r="P4">
        <f>2.704*((((D4*2)/3))^0.05)</f>
        <v>3.1363122737251095</v>
      </c>
      <c r="Q4">
        <f t="shared" ref="Q4" si="6">2.704*((((E4*2)/3))^0.05)</f>
        <v>3.5043991229032976</v>
      </c>
      <c r="R4">
        <f t="shared" ref="R4" si="7">2.704*((((F4*2)/3))^0.05)</f>
        <v>3.2285750938135847</v>
      </c>
      <c r="S4">
        <f t="shared" ref="S4" si="8">2.704*((((G4*2)/3))^0.05)</f>
        <v>2.8242018276643508</v>
      </c>
      <c r="T4">
        <f t="shared" ref="T4" si="9">2.704*((((H4*2)/3))^0.05)</f>
        <v>2.7116590028356025</v>
      </c>
    </row>
    <row r="5" spans="1:20" x14ac:dyDescent="0.3">
      <c r="A5" s="28" t="s">
        <v>67</v>
      </c>
      <c r="B5" s="30">
        <v>2</v>
      </c>
      <c r="C5" s="30">
        <v>2021</v>
      </c>
      <c r="D5" s="31">
        <v>3.4444400000000002</v>
      </c>
      <c r="E5" s="31">
        <v>4.11111</v>
      </c>
      <c r="F5" s="31">
        <v>1.71</v>
      </c>
      <c r="G5" s="31">
        <v>0.82199999999999995</v>
      </c>
      <c r="H5" s="31">
        <v>4.7600000000000003E-2</v>
      </c>
    </row>
    <row r="6" spans="1:20" x14ac:dyDescent="0.3">
      <c r="A6" s="28"/>
      <c r="B6" s="30"/>
      <c r="C6" s="30">
        <v>2022</v>
      </c>
      <c r="D6" s="31">
        <v>1.0158700000000001</v>
      </c>
      <c r="E6" s="31">
        <v>2.55159</v>
      </c>
      <c r="F6" s="31">
        <v>4.7777799999999999</v>
      </c>
      <c r="G6" s="31">
        <v>0.16777800000000001</v>
      </c>
      <c r="H6" s="31">
        <v>1.5873000000000002E-2</v>
      </c>
    </row>
    <row r="7" spans="1:20" x14ac:dyDescent="0.3">
      <c r="A7" s="28" t="s">
        <v>49</v>
      </c>
      <c r="B7" s="30">
        <v>40</v>
      </c>
      <c r="C7" s="30">
        <v>2021</v>
      </c>
      <c r="D7" s="31">
        <v>1.86111</v>
      </c>
      <c r="E7" s="31">
        <v>9.6277799999999996</v>
      </c>
      <c r="F7" s="31">
        <v>10.8</v>
      </c>
      <c r="G7" s="31">
        <v>0.33600000000000002</v>
      </c>
      <c r="H7" s="31">
        <v>4.7E-2</v>
      </c>
    </row>
    <row r="8" spans="1:20" x14ac:dyDescent="0.3">
      <c r="A8" s="28"/>
      <c r="B8" s="30"/>
      <c r="C8" s="30">
        <v>2022</v>
      </c>
      <c r="D8" s="31">
        <v>0.99920600000000004</v>
      </c>
      <c r="E8" s="31">
        <v>5.9557500000000001</v>
      </c>
      <c r="F8" s="31">
        <v>5.9111099999999999</v>
      </c>
      <c r="G8" s="31">
        <v>0.359153</v>
      </c>
      <c r="H8" s="31">
        <v>1.5873000000000002E-2</v>
      </c>
    </row>
    <row r="9" spans="1:20" ht="14.15" customHeight="1" x14ac:dyDescent="0.3">
      <c r="B9" s="13"/>
      <c r="C9" s="13"/>
      <c r="D9" s="13"/>
      <c r="E9" s="13"/>
      <c r="F9" s="13"/>
      <c r="G9" s="13"/>
      <c r="H9" s="13"/>
      <c r="L9" s="35">
        <v>0.05</v>
      </c>
      <c r="R9" s="35">
        <v>0.01</v>
      </c>
    </row>
    <row r="10" spans="1:20" ht="4" customHeight="1" x14ac:dyDescent="0.3">
      <c r="B10" s="13"/>
      <c r="C10" s="13"/>
      <c r="D10" s="13"/>
      <c r="E10" s="13"/>
      <c r="F10" s="13"/>
      <c r="G10" s="13"/>
      <c r="H10" s="13"/>
    </row>
    <row r="11" spans="1:20" x14ac:dyDescent="0.3">
      <c r="A11" s="32" t="s">
        <v>62</v>
      </c>
      <c r="B11" s="29" t="s">
        <v>45</v>
      </c>
      <c r="C11" s="29" t="s">
        <v>63</v>
      </c>
      <c r="D11" s="29" t="s">
        <v>8</v>
      </c>
      <c r="E11" s="29" t="s">
        <v>68</v>
      </c>
      <c r="F11" s="29" t="s">
        <v>6</v>
      </c>
      <c r="G11" s="29" t="s">
        <v>10</v>
      </c>
      <c r="H11" s="29" t="s">
        <v>69</v>
      </c>
    </row>
    <row r="12" spans="1:20" x14ac:dyDescent="0.3">
      <c r="A12" s="32" t="s">
        <v>60</v>
      </c>
      <c r="B12" s="30">
        <v>20</v>
      </c>
      <c r="C12" s="30">
        <v>2021</v>
      </c>
      <c r="D12" s="33">
        <v>2639.37</v>
      </c>
      <c r="E12" s="33">
        <v>0.93200000000000005</v>
      </c>
      <c r="F12" s="33">
        <v>271.10000000000002</v>
      </c>
      <c r="G12" s="33">
        <v>20.170999999999999</v>
      </c>
      <c r="H12" s="33">
        <v>51.86</v>
      </c>
      <c r="J12">
        <f>2.02*((((D12*2)/3))^0.05)</f>
        <v>2.9350926866871823</v>
      </c>
      <c r="K12">
        <f t="shared" ref="K12" si="10">2.02*((((E12*2)/3))^0.05)</f>
        <v>1.9725026807377808</v>
      </c>
      <c r="L12">
        <f t="shared" ref="L12" si="11">2.02*((((F12*2)/3))^0.05)</f>
        <v>2.6194088009886327</v>
      </c>
      <c r="M12">
        <f t="shared" ref="M12" si="12">2.02*((((G12*2)/3))^0.05)</f>
        <v>2.3002931066135139</v>
      </c>
      <c r="N12">
        <f t="shared" ref="N12" si="13">2.02*((((H12*2)/3))^0.05)</f>
        <v>2.4115064736475018</v>
      </c>
      <c r="P12">
        <f>2.704*((((D12*2)/3))^0.05)</f>
        <v>3.9289557548525451</v>
      </c>
      <c r="Q12">
        <f t="shared" ref="Q12:Q13" si="14">2.704*((((E12*2)/3))^0.05)</f>
        <v>2.6404194300569106</v>
      </c>
      <c r="R12">
        <f t="shared" ref="R12:R13" si="15">2.704*((((F12*2)/3))^0.05)</f>
        <v>3.5063769296402292</v>
      </c>
      <c r="S12">
        <f t="shared" ref="S12:S13" si="16">2.704*((((G12*2)/3))^0.05)</f>
        <v>3.0792042377638325</v>
      </c>
      <c r="T12">
        <f t="shared" ref="T12:T13" si="17">2.704*((((H12*2)/3))^0.05)</f>
        <v>3.2280759924469535</v>
      </c>
    </row>
    <row r="13" spans="1:20" x14ac:dyDescent="0.3">
      <c r="A13" s="32"/>
      <c r="B13" s="30"/>
      <c r="C13" s="30">
        <v>2022</v>
      </c>
      <c r="D13" s="33">
        <v>2436.62</v>
      </c>
      <c r="E13" s="33">
        <v>0.73799999999999999</v>
      </c>
      <c r="F13" s="33">
        <v>276.92</v>
      </c>
      <c r="G13" s="33">
        <v>20.92</v>
      </c>
      <c r="H13" s="33">
        <v>51.421300000000002</v>
      </c>
      <c r="J13">
        <f>2.02*((((D13*2)/3))^0.05)</f>
        <v>2.9233862282953291</v>
      </c>
      <c r="K13">
        <f t="shared" ref="K13" si="18">2.02*((((E13*2)/3))^0.05)</f>
        <v>1.9496184432247889</v>
      </c>
      <c r="L13">
        <f t="shared" ref="L13" si="19">2.02*((((F13*2)/3))^0.05)</f>
        <v>2.6221922087081322</v>
      </c>
      <c r="M13">
        <f t="shared" ref="M13" si="20">2.02*((((G13*2)/3))^0.05)</f>
        <v>2.3044903321567958</v>
      </c>
      <c r="N13">
        <f t="shared" ref="N13" si="21">2.02*((((H13*2)/3))^0.05)</f>
        <v>2.4104823680274912</v>
      </c>
      <c r="P13">
        <f>2.704*((((D13*2)/3))^0.05)</f>
        <v>3.9132853273814705</v>
      </c>
      <c r="Q13">
        <f t="shared" si="14"/>
        <v>2.6097862725147674</v>
      </c>
      <c r="R13">
        <f t="shared" si="15"/>
        <v>3.5101028377954404</v>
      </c>
      <c r="S13">
        <f t="shared" si="16"/>
        <v>3.0848227020554337</v>
      </c>
      <c r="T13">
        <f t="shared" si="17"/>
        <v>3.2267051104684836</v>
      </c>
    </row>
    <row r="14" spans="1:20" x14ac:dyDescent="0.3">
      <c r="A14" s="32" t="s">
        <v>67</v>
      </c>
      <c r="B14" s="30">
        <v>2</v>
      </c>
      <c r="C14" s="30">
        <v>2021</v>
      </c>
      <c r="D14" s="33">
        <v>66.476200000000006</v>
      </c>
      <c r="E14" s="33">
        <v>0.159</v>
      </c>
      <c r="F14" s="33">
        <v>8.5790000000000006</v>
      </c>
      <c r="G14" s="33">
        <v>1.649</v>
      </c>
      <c r="H14" s="33">
        <v>1.4370000000000001</v>
      </c>
    </row>
    <row r="15" spans="1:20" x14ac:dyDescent="0.3">
      <c r="A15" s="32"/>
      <c r="B15" s="30"/>
      <c r="C15" s="30">
        <v>2022</v>
      </c>
      <c r="D15" s="33">
        <v>64.587299999999999</v>
      </c>
      <c r="E15" s="33">
        <v>4.8000000000000001E-2</v>
      </c>
      <c r="F15" s="33">
        <v>9.7609999999999992</v>
      </c>
      <c r="G15" s="33">
        <v>1.0624100000000001</v>
      </c>
      <c r="H15" s="33">
        <v>3.04372</v>
      </c>
    </row>
    <row r="16" spans="1:20" x14ac:dyDescent="0.3">
      <c r="A16" s="32" t="s">
        <v>49</v>
      </c>
      <c r="B16" s="30">
        <v>40</v>
      </c>
      <c r="C16" s="30">
        <v>2021</v>
      </c>
      <c r="D16" s="33">
        <v>103.026</v>
      </c>
      <c r="E16" s="33">
        <v>8.2000000000000003E-2</v>
      </c>
      <c r="F16" s="33">
        <v>4.1909999999999998</v>
      </c>
      <c r="G16" s="33">
        <v>0.81699999999999995</v>
      </c>
      <c r="H16" s="33">
        <v>3.0369999999999999</v>
      </c>
    </row>
    <row r="17" spans="1:21" x14ac:dyDescent="0.3">
      <c r="A17" s="32"/>
      <c r="B17" s="30"/>
      <c r="C17" s="30">
        <v>2022</v>
      </c>
      <c r="D17" s="33">
        <v>61.087299999999999</v>
      </c>
      <c r="E17" s="33">
        <v>7.0000000000000007E-2</v>
      </c>
      <c r="F17" s="33">
        <v>4.6050000000000004</v>
      </c>
      <c r="G17" s="33">
        <v>0.33906599999999998</v>
      </c>
      <c r="H17" s="33">
        <v>1.7555400000000001</v>
      </c>
    </row>
    <row r="18" spans="1:21" ht="10" customHeight="1" x14ac:dyDescent="0.3"/>
    <row r="19" spans="1:21" x14ac:dyDescent="0.3">
      <c r="L19" s="35">
        <v>0.05</v>
      </c>
      <c r="R19" s="35">
        <v>0.01</v>
      </c>
    </row>
    <row r="20" spans="1:21" x14ac:dyDescent="0.3">
      <c r="A20" s="32" t="s">
        <v>62</v>
      </c>
      <c r="B20" s="29" t="s">
        <v>45</v>
      </c>
      <c r="C20" s="29" t="s">
        <v>63</v>
      </c>
      <c r="D20" s="29" t="s">
        <v>92</v>
      </c>
      <c r="E20" s="29" t="s">
        <v>93</v>
      </c>
      <c r="F20" s="29" t="s">
        <v>94</v>
      </c>
      <c r="G20" s="29" t="s">
        <v>95</v>
      </c>
      <c r="H20" s="29" t="s">
        <v>96</v>
      </c>
      <c r="I20" s="29" t="s">
        <v>97</v>
      </c>
    </row>
    <row r="21" spans="1:21" x14ac:dyDescent="0.3">
      <c r="A21" s="32" t="s">
        <v>60</v>
      </c>
      <c r="B21" s="30">
        <v>20</v>
      </c>
      <c r="C21" s="30">
        <v>2021</v>
      </c>
      <c r="D21" s="33">
        <v>7.9289899999999998</v>
      </c>
      <c r="E21" s="33">
        <v>9.3666499999999999</v>
      </c>
      <c r="F21" s="33">
        <v>179.06299999999999</v>
      </c>
      <c r="G21" s="33">
        <v>20.7562</v>
      </c>
      <c r="H21" s="33">
        <v>9.6047600000000006</v>
      </c>
      <c r="I21" s="33">
        <v>341.40899999999999</v>
      </c>
      <c r="J21">
        <f>2.02*((((D21*2)/3))^0.05)</f>
        <v>2.1953698724942003</v>
      </c>
      <c r="K21">
        <f t="shared" ref="K21" si="22">2.02*((((E21*2)/3))^0.05)</f>
        <v>2.2137369860845633</v>
      </c>
      <c r="L21">
        <f t="shared" ref="L21" si="23">2.02*((((F21*2)/3))^0.05)</f>
        <v>2.5656481607976898</v>
      </c>
      <c r="M21">
        <f t="shared" ref="M21" si="24">2.02*((((G21*2)/3))^0.05)</f>
        <v>2.3035847714544806</v>
      </c>
      <c r="N21">
        <f t="shared" ref="N21:O21" si="25">2.02*((((H21*2)/3))^0.05)</f>
        <v>2.2165173358703116</v>
      </c>
      <c r="O21">
        <f t="shared" si="25"/>
        <v>2.6497844964852724</v>
      </c>
      <c r="P21">
        <f>2.704*((((D21*2)/3))^0.05)</f>
        <v>2.9387525421902567</v>
      </c>
      <c r="Q21">
        <f t="shared" ref="Q21:Q22" si="26">2.704*((((E21*2)/3))^0.05)</f>
        <v>2.9633390150359697</v>
      </c>
      <c r="R21">
        <f t="shared" ref="R21:R22" si="27">2.704*((((F21*2)/3))^0.05)</f>
        <v>3.4344121914836405</v>
      </c>
      <c r="S21">
        <f t="shared" ref="S21:S22" si="28">2.704*((((G21*2)/3))^0.05)</f>
        <v>3.083610505946988</v>
      </c>
      <c r="T21">
        <f t="shared" ref="T21:T22" si="29">2.704*((((H21*2)/3))^0.05)</f>
        <v>2.9670608297986747</v>
      </c>
      <c r="U21">
        <f t="shared" ref="U21:U22" si="30">2.704*((((I21*2)/3))^0.05)</f>
        <v>3.5470382566812755</v>
      </c>
    </row>
    <row r="22" spans="1:21" x14ac:dyDescent="0.3">
      <c r="A22" s="32"/>
      <c r="B22" s="30"/>
      <c r="C22" s="30">
        <v>2022</v>
      </c>
      <c r="D22" s="33">
        <v>7.6717199999999997</v>
      </c>
      <c r="E22" s="33">
        <v>8.8769600000000004</v>
      </c>
      <c r="F22" s="33">
        <v>168.61500000000001</v>
      </c>
      <c r="G22" s="33">
        <v>14.501300000000001</v>
      </c>
      <c r="H22" s="33">
        <v>7.2095599999999997</v>
      </c>
      <c r="I22" s="33">
        <v>300.47300000000001</v>
      </c>
      <c r="J22">
        <f>2.02*((((D22*2)/3))^0.05)</f>
        <v>2.1917521622706824</v>
      </c>
      <c r="K22">
        <f t="shared" ref="K22" si="31">2.02*((((E22*2)/3))^0.05)</f>
        <v>2.2078014774780312</v>
      </c>
      <c r="L22">
        <f t="shared" ref="L22" si="32">2.02*((((F22*2)/3))^0.05)</f>
        <v>2.5579474421584645</v>
      </c>
      <c r="M22">
        <f t="shared" ref="M22" si="33">2.02*((((G22*2)/3))^0.05)</f>
        <v>2.2626488195754986</v>
      </c>
      <c r="N22">
        <f t="shared" ref="N22" si="34">2.02*((((H22*2)/3))^0.05)</f>
        <v>2.1849537300870985</v>
      </c>
      <c r="O22">
        <f t="shared" ref="O22" si="35">2.02*((((I22*2)/3))^0.05)</f>
        <v>2.6329164574939048</v>
      </c>
      <c r="P22">
        <f>2.704*((((D22*2)/3))^0.05)</f>
        <v>2.9339098251385769</v>
      </c>
      <c r="Q22">
        <f t="shared" si="26"/>
        <v>2.9553936609408895</v>
      </c>
      <c r="R22">
        <f t="shared" si="27"/>
        <v>3.4241039027705384</v>
      </c>
      <c r="S22">
        <f t="shared" si="28"/>
        <v>3.028813073332747</v>
      </c>
      <c r="T22">
        <f t="shared" si="29"/>
        <v>2.9248093495819378</v>
      </c>
      <c r="U22">
        <f t="shared" si="30"/>
        <v>3.5244584658730291</v>
      </c>
    </row>
    <row r="23" spans="1:21" x14ac:dyDescent="0.3">
      <c r="A23" s="32" t="s">
        <v>67</v>
      </c>
      <c r="B23" s="30">
        <v>2</v>
      </c>
      <c r="C23" s="30">
        <v>2021</v>
      </c>
      <c r="D23" s="33">
        <v>0.863757</v>
      </c>
      <c r="E23" s="33">
        <v>0.65878700000000001</v>
      </c>
      <c r="F23" s="33">
        <v>1.06989</v>
      </c>
      <c r="G23" s="33">
        <v>0.87194400000000005</v>
      </c>
      <c r="H23" s="33">
        <v>4.7619000000000002E-2</v>
      </c>
      <c r="I23" s="33">
        <v>2.0777199999999998</v>
      </c>
    </row>
    <row r="24" spans="1:21" x14ac:dyDescent="0.3">
      <c r="A24" s="32"/>
      <c r="B24" s="30"/>
      <c r="C24" s="30">
        <v>2022</v>
      </c>
      <c r="D24" s="33">
        <v>1.10392</v>
      </c>
      <c r="E24" s="33">
        <v>0.121687</v>
      </c>
      <c r="F24" s="33">
        <v>0.43604900000000002</v>
      </c>
      <c r="G24" s="33">
        <v>4.9106800000000002</v>
      </c>
      <c r="H24" s="33">
        <v>0.23825399999999999</v>
      </c>
      <c r="I24" s="33">
        <v>0.50480199999999997</v>
      </c>
    </row>
    <row r="25" spans="1:21" x14ac:dyDescent="0.3">
      <c r="A25" s="32" t="s">
        <v>49</v>
      </c>
      <c r="B25" s="30">
        <v>40</v>
      </c>
      <c r="C25" s="30">
        <v>2021</v>
      </c>
      <c r="D25" s="33">
        <v>0.40738400000000002</v>
      </c>
      <c r="E25" s="33">
        <v>0.91232899999999995</v>
      </c>
      <c r="F25" s="33">
        <v>1.04091</v>
      </c>
      <c r="G25" s="33">
        <v>0.33326899999999998</v>
      </c>
      <c r="H25" s="33">
        <v>0.23095199999999999</v>
      </c>
      <c r="I25" s="33">
        <v>4.3817500000000003</v>
      </c>
    </row>
    <row r="26" spans="1:21" x14ac:dyDescent="0.3">
      <c r="A26" s="32"/>
      <c r="B26" s="30"/>
      <c r="C26" s="30">
        <v>2022</v>
      </c>
      <c r="D26" s="33">
        <v>0.78546099999999996</v>
      </c>
      <c r="E26" s="33">
        <v>0.209594</v>
      </c>
      <c r="F26" s="33">
        <v>2.0292500000000002</v>
      </c>
      <c r="G26" s="33">
        <v>0.82586599999999999</v>
      </c>
      <c r="H26" s="33">
        <v>0.224884</v>
      </c>
      <c r="I26" s="33">
        <v>1.61755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2" workbookViewId="0">
      <selection activeCell="B13" sqref="B13:I13"/>
    </sheetView>
  </sheetViews>
  <sheetFormatPr defaultRowHeight="14" x14ac:dyDescent="0.3"/>
  <sheetData>
    <row r="1" spans="1:18" x14ac:dyDescent="0.3">
      <c r="A1" s="36"/>
    </row>
    <row r="2" spans="1:18" x14ac:dyDescent="0.3">
      <c r="F2">
        <v>0.05</v>
      </c>
      <c r="P2">
        <v>0.01</v>
      </c>
    </row>
    <row r="4" spans="1:18" x14ac:dyDescent="0.3">
      <c r="B4">
        <v>2.3690933862396339</v>
      </c>
      <c r="C4">
        <v>2.3616132337702624</v>
      </c>
      <c r="D4">
        <v>2.6428263463656494</v>
      </c>
      <c r="E4">
        <v>2.6263103334973539</v>
      </c>
      <c r="F4">
        <v>2.418648937028943</v>
      </c>
      <c r="G4">
        <v>2.4118793230412132</v>
      </c>
      <c r="H4">
        <v>2.1162103392577412</v>
      </c>
      <c r="I4">
        <v>2.109795744039197</v>
      </c>
      <c r="J4">
        <v>2.0044349326300779</v>
      </c>
      <c r="K4">
        <v>2.0257215923549987</v>
      </c>
      <c r="N4">
        <v>3.171301245738599</v>
      </c>
      <c r="O4">
        <v>3.5377239804815424</v>
      </c>
      <c r="P4">
        <v>3.2376369929337936</v>
      </c>
      <c r="Q4">
        <v>2.8327884937390757</v>
      </c>
      <c r="R4">
        <v>2.6831643850652132</v>
      </c>
    </row>
    <row r="5" spans="1:18" x14ac:dyDescent="0.3">
      <c r="N5">
        <v>3.1612882099578168</v>
      </c>
      <c r="O5">
        <v>3.5156154167212104</v>
      </c>
      <c r="P5">
        <v>3.2285750938135847</v>
      </c>
      <c r="Q5">
        <v>2.8242018276643508</v>
      </c>
      <c r="R5">
        <v>2.7116590028356025</v>
      </c>
    </row>
    <row r="10" spans="1:18" x14ac:dyDescent="0.3">
      <c r="F10">
        <v>0.05</v>
      </c>
      <c r="P10">
        <v>0.01</v>
      </c>
    </row>
    <row r="13" spans="1:18" x14ac:dyDescent="0.3">
      <c r="B13">
        <v>2.938742888069112</v>
      </c>
      <c r="C13">
        <v>2.930790869372915</v>
      </c>
      <c r="D13">
        <v>1.9316589681531371</v>
      </c>
      <c r="E13">
        <v>1.9499973636028149</v>
      </c>
      <c r="F13">
        <v>2.6675246584779577</v>
      </c>
      <c r="G13">
        <v>2.6604171055127801</v>
      </c>
      <c r="H13">
        <v>2.3002931066135139</v>
      </c>
      <c r="I13">
        <v>2.3044903321567958</v>
      </c>
      <c r="J13">
        <v>2.4115064736475018</v>
      </c>
      <c r="K13">
        <v>2.4104823680274912</v>
      </c>
      <c r="N13">
        <v>3.9338419650192469</v>
      </c>
      <c r="O13">
        <v>2.5857454702406351</v>
      </c>
      <c r="P13">
        <v>3.5707854834279198</v>
      </c>
      <c r="Q13">
        <v>3.0792042377638325</v>
      </c>
      <c r="R13">
        <v>3.2280759924469535</v>
      </c>
    </row>
    <row r="14" spans="1:18" x14ac:dyDescent="0.3">
      <c r="N14">
        <v>3.923197282566516</v>
      </c>
      <c r="O14">
        <v>2.6102935005851546</v>
      </c>
      <c r="P14">
        <v>3.5612712145081966</v>
      </c>
      <c r="Q14">
        <v>3.0848227020554337</v>
      </c>
      <c r="R14">
        <v>3.2267051104684836</v>
      </c>
    </row>
    <row r="20" spans="2:19" x14ac:dyDescent="0.3">
      <c r="F20">
        <v>0.05</v>
      </c>
      <c r="P20">
        <v>0.01</v>
      </c>
    </row>
    <row r="22" spans="2:19" x14ac:dyDescent="0.3">
      <c r="B22">
        <v>2.1953698724942003</v>
      </c>
      <c r="C22">
        <v>2.1917521622706824</v>
      </c>
      <c r="D22">
        <v>2.2137369860845633</v>
      </c>
      <c r="E22">
        <v>2.2078014774780312</v>
      </c>
      <c r="F22">
        <v>2.5656481607976898</v>
      </c>
      <c r="G22">
        <v>2.5598192871751673</v>
      </c>
      <c r="H22">
        <v>2.3035847714544806</v>
      </c>
      <c r="I22">
        <v>2.2961695231254735</v>
      </c>
      <c r="J22">
        <v>2.2165173358703116</v>
      </c>
      <c r="K22">
        <v>2.1854876985345859</v>
      </c>
      <c r="L22">
        <v>2.6497844964852724</v>
      </c>
      <c r="M22">
        <v>2.625858779646614</v>
      </c>
      <c r="N22">
        <v>2.9387525421902567</v>
      </c>
      <c r="O22">
        <v>2.9633390150359697</v>
      </c>
      <c r="P22">
        <v>3.4344121914836405</v>
      </c>
      <c r="Q22">
        <v>3.083610505946988</v>
      </c>
      <c r="R22">
        <v>2.9670608297986747</v>
      </c>
      <c r="S22">
        <v>3.5470382566812755</v>
      </c>
    </row>
    <row r="23" spans="2:19" x14ac:dyDescent="0.3">
      <c r="N23">
        <v>2.9339098251385769</v>
      </c>
      <c r="O23">
        <v>2.9553936609408895</v>
      </c>
      <c r="P23">
        <v>3.4266095804562635</v>
      </c>
      <c r="Q23">
        <v>3.0736843517481587</v>
      </c>
      <c r="R23">
        <v>2.9255241271472872</v>
      </c>
      <c r="S23">
        <v>3.515010960477448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"/>
  <sheetViews>
    <sheetView zoomScale="86" zoomScaleNormal="86" workbookViewId="0">
      <selection activeCell="O5" sqref="O5"/>
    </sheetView>
  </sheetViews>
  <sheetFormatPr defaultRowHeight="14" x14ac:dyDescent="0.3"/>
  <cols>
    <col min="1" max="1" width="4.4140625" customWidth="1"/>
    <col min="2" max="2" width="11.75" customWidth="1"/>
    <col min="3" max="3" width="5.75" customWidth="1"/>
    <col min="4" max="4" width="6.1640625" customWidth="1"/>
    <col min="5" max="5" width="5.1640625" customWidth="1"/>
    <col min="6" max="6" width="6.25" customWidth="1"/>
    <col min="7" max="7" width="6" customWidth="1"/>
    <col min="8" max="8" width="7" customWidth="1"/>
    <col min="9" max="9" width="6.1640625" customWidth="1"/>
    <col min="10" max="10" width="5.75" customWidth="1"/>
    <col min="11" max="11" width="6.75" customWidth="1"/>
    <col min="12" max="12" width="7.1640625" customWidth="1"/>
    <col min="13" max="13" width="6.75" customWidth="1"/>
    <col min="14" max="14" width="7.1640625" customWidth="1"/>
    <col min="15" max="16" width="7.75" customWidth="1"/>
    <col min="17" max="18" width="7" customWidth="1"/>
    <col min="19" max="19" width="5.1640625" customWidth="1"/>
    <col min="20" max="22" width="5.75" customWidth="1"/>
    <col min="23" max="23" width="7.1640625" customWidth="1"/>
    <col min="24" max="24" width="6.58203125" customWidth="1"/>
    <col min="25" max="25" width="7.25" customWidth="1"/>
    <col min="26" max="26" width="8.4140625" customWidth="1"/>
    <col min="27" max="27" width="7.4140625" customWidth="1"/>
    <col min="28" max="30" width="7.83203125" customWidth="1"/>
    <col min="31" max="31" width="6" customWidth="1"/>
    <col min="32" max="32" width="6.25" customWidth="1"/>
    <col min="33" max="33" width="7.83203125" customWidth="1"/>
    <col min="34" max="34" width="5.83203125" customWidth="1"/>
    <col min="35" max="35" width="5.75" customWidth="1"/>
    <col min="36" max="36" width="6.4140625" customWidth="1"/>
    <col min="37" max="38" width="6" customWidth="1"/>
    <col min="39" max="39" width="3.83203125" customWidth="1"/>
    <col min="40" max="40" width="5.75" customWidth="1"/>
    <col min="41" max="41" width="5" customWidth="1"/>
    <col min="42" max="42" width="6.4140625" customWidth="1"/>
  </cols>
  <sheetData>
    <row r="1" spans="1:42" x14ac:dyDescent="0.3">
      <c r="A1" s="8" t="s">
        <v>42</v>
      </c>
      <c r="B1" s="9" t="s">
        <v>0</v>
      </c>
      <c r="C1" s="11" t="s">
        <v>1</v>
      </c>
      <c r="D1" s="11" t="s">
        <v>2</v>
      </c>
      <c r="E1" s="11"/>
      <c r="F1" s="11"/>
      <c r="G1" s="8" t="s">
        <v>3</v>
      </c>
      <c r="H1" s="8" t="s">
        <v>4</v>
      </c>
      <c r="I1" s="8"/>
      <c r="J1" s="8"/>
      <c r="K1" s="11" t="s">
        <v>5</v>
      </c>
      <c r="L1" s="11" t="s">
        <v>6</v>
      </c>
      <c r="M1" s="11"/>
      <c r="N1" s="11"/>
      <c r="O1" s="8" t="s">
        <v>7</v>
      </c>
      <c r="P1" s="8" t="s">
        <v>8</v>
      </c>
      <c r="Q1" s="8"/>
      <c r="R1" s="8"/>
      <c r="S1" s="11" t="s">
        <v>9</v>
      </c>
      <c r="T1" s="11" t="s">
        <v>10</v>
      </c>
      <c r="U1" s="11"/>
      <c r="V1" s="11"/>
      <c r="W1" s="8" t="s">
        <v>11</v>
      </c>
      <c r="X1" s="8" t="s">
        <v>12</v>
      </c>
      <c r="Y1" s="8"/>
      <c r="Z1" s="8"/>
      <c r="AA1" s="11" t="s">
        <v>13</v>
      </c>
      <c r="AB1" s="11" t="s">
        <v>14</v>
      </c>
      <c r="AC1" s="11"/>
      <c r="AD1" s="11"/>
      <c r="AE1" s="8" t="s">
        <v>15</v>
      </c>
      <c r="AF1" s="8" t="s">
        <v>16</v>
      </c>
      <c r="AG1" s="8"/>
      <c r="AH1" s="8"/>
      <c r="AI1" s="11"/>
      <c r="AJ1" s="11" t="s">
        <v>17</v>
      </c>
      <c r="AK1" s="11"/>
      <c r="AL1" s="11"/>
      <c r="AM1" s="8"/>
      <c r="AN1" s="8" t="s">
        <v>18</v>
      </c>
      <c r="AO1" s="8"/>
    </row>
    <row r="2" spans="1:42" x14ac:dyDescent="0.3">
      <c r="A2" s="8"/>
      <c r="B2" s="9"/>
      <c r="C2" s="8" t="s">
        <v>19</v>
      </c>
      <c r="D2" s="8" t="s">
        <v>20</v>
      </c>
      <c r="E2" s="8" t="s">
        <v>21</v>
      </c>
      <c r="F2" s="15" t="s">
        <v>98</v>
      </c>
      <c r="G2" s="8" t="s">
        <v>19</v>
      </c>
      <c r="H2" s="8" t="s">
        <v>20</v>
      </c>
      <c r="I2" s="8" t="s">
        <v>21</v>
      </c>
      <c r="J2" s="15" t="s">
        <v>98</v>
      </c>
      <c r="K2" s="8" t="s">
        <v>19</v>
      </c>
      <c r="L2" s="8" t="s">
        <v>20</v>
      </c>
      <c r="M2" s="8" t="s">
        <v>21</v>
      </c>
      <c r="N2" s="15" t="s">
        <v>98</v>
      </c>
      <c r="O2" s="8" t="s">
        <v>19</v>
      </c>
      <c r="P2" s="8" t="s">
        <v>20</v>
      </c>
      <c r="Q2" s="8" t="s">
        <v>21</v>
      </c>
      <c r="R2" s="15" t="s">
        <v>98</v>
      </c>
      <c r="S2" s="8" t="s">
        <v>19</v>
      </c>
      <c r="T2" s="8" t="s">
        <v>20</v>
      </c>
      <c r="U2" s="8" t="s">
        <v>21</v>
      </c>
      <c r="V2" s="15" t="s">
        <v>98</v>
      </c>
      <c r="W2" s="8" t="s">
        <v>19</v>
      </c>
      <c r="X2" s="8" t="s">
        <v>20</v>
      </c>
      <c r="Y2" s="8" t="s">
        <v>21</v>
      </c>
      <c r="Z2" s="15" t="s">
        <v>98</v>
      </c>
      <c r="AA2" s="8" t="s">
        <v>19</v>
      </c>
      <c r="AB2" s="8" t="s">
        <v>20</v>
      </c>
      <c r="AC2" s="8" t="s">
        <v>21</v>
      </c>
      <c r="AD2" s="15" t="s">
        <v>98</v>
      </c>
      <c r="AE2" s="8" t="s">
        <v>19</v>
      </c>
      <c r="AF2" s="8" t="s">
        <v>20</v>
      </c>
      <c r="AG2" s="8" t="s">
        <v>21</v>
      </c>
      <c r="AH2" s="15" t="s">
        <v>98</v>
      </c>
      <c r="AI2" s="8" t="s">
        <v>19</v>
      </c>
      <c r="AJ2" s="8" t="s">
        <v>20</v>
      </c>
      <c r="AK2" s="8" t="s">
        <v>21</v>
      </c>
      <c r="AL2" s="15" t="s">
        <v>98</v>
      </c>
      <c r="AM2" s="8" t="s">
        <v>19</v>
      </c>
      <c r="AN2" s="8" t="s">
        <v>20</v>
      </c>
      <c r="AO2" s="8" t="s">
        <v>21</v>
      </c>
      <c r="AP2" s="15" t="s">
        <v>98</v>
      </c>
    </row>
    <row r="3" spans="1:42" x14ac:dyDescent="0.3">
      <c r="A3" s="8">
        <v>1</v>
      </c>
      <c r="B3" s="9" t="s">
        <v>22</v>
      </c>
      <c r="C3" s="10">
        <v>4</v>
      </c>
      <c r="D3" s="10">
        <v>4.5</v>
      </c>
      <c r="E3" s="10">
        <v>4</v>
      </c>
      <c r="F3" s="14">
        <f>AVERAGE(C3:E3)</f>
        <v>4.166666666666667</v>
      </c>
      <c r="G3" s="10">
        <v>20.9</v>
      </c>
      <c r="H3" s="10">
        <v>21.3</v>
      </c>
      <c r="I3" s="10">
        <v>21.8</v>
      </c>
      <c r="J3" s="14">
        <f>AVERAGE(G3:I3)</f>
        <v>21.333333333333332</v>
      </c>
      <c r="K3" s="10">
        <v>51</v>
      </c>
      <c r="L3" s="10">
        <v>52.35</v>
      </c>
      <c r="M3" s="10">
        <v>51.45</v>
      </c>
      <c r="N3" s="14">
        <f>AVERAGE(K3:M3)</f>
        <v>51.6</v>
      </c>
      <c r="O3" s="10">
        <v>160</v>
      </c>
      <c r="P3" s="10">
        <v>159</v>
      </c>
      <c r="Q3" s="10">
        <v>166</v>
      </c>
      <c r="R3" s="14">
        <f>AVERAGE(O3:Q3)</f>
        <v>161.66666666666666</v>
      </c>
      <c r="S3" s="10">
        <v>29.9</v>
      </c>
      <c r="T3" s="10">
        <v>30.44</v>
      </c>
      <c r="U3" s="10">
        <v>31</v>
      </c>
      <c r="V3" s="14">
        <f>AVERAGE(S3:U3)</f>
        <v>30.446666666666669</v>
      </c>
      <c r="W3" s="10">
        <v>115</v>
      </c>
      <c r="X3" s="10">
        <v>110</v>
      </c>
      <c r="Y3" s="10">
        <v>113</v>
      </c>
      <c r="Z3" s="14">
        <f>AVERAGE(W3:Y3)</f>
        <v>112.66666666666667</v>
      </c>
      <c r="AA3" s="10">
        <v>97</v>
      </c>
      <c r="AB3" s="10">
        <v>96</v>
      </c>
      <c r="AC3" s="10">
        <v>95</v>
      </c>
      <c r="AD3" s="14">
        <f>AVERAGE(AA3:AC3)</f>
        <v>96</v>
      </c>
      <c r="AE3" s="10">
        <v>25</v>
      </c>
      <c r="AF3" s="10">
        <v>25</v>
      </c>
      <c r="AG3" s="10">
        <v>26</v>
      </c>
      <c r="AH3" s="14">
        <f>AVERAGE(AE3:AG3)</f>
        <v>25.333333333333332</v>
      </c>
      <c r="AI3" s="10">
        <v>90.15</v>
      </c>
      <c r="AJ3" s="10">
        <v>89.94</v>
      </c>
      <c r="AK3" s="10">
        <v>91.13</v>
      </c>
      <c r="AL3" s="14">
        <f>AVERAGE(AI3:AK3)</f>
        <v>90.40666666666668</v>
      </c>
      <c r="AM3" s="8">
        <v>1</v>
      </c>
      <c r="AN3" s="8">
        <v>1</v>
      </c>
      <c r="AO3" s="8">
        <v>1</v>
      </c>
      <c r="AP3" s="16">
        <f>AVERAGE(AM3:AO3)</f>
        <v>1</v>
      </c>
    </row>
    <row r="4" spans="1:42" x14ac:dyDescent="0.3">
      <c r="A4" s="8">
        <v>2</v>
      </c>
      <c r="B4" s="9" t="s">
        <v>23</v>
      </c>
      <c r="C4" s="10">
        <v>4</v>
      </c>
      <c r="D4" s="10">
        <v>4.1100000000000003</v>
      </c>
      <c r="E4" s="10">
        <v>4.5</v>
      </c>
      <c r="F4" s="14">
        <f t="shared" ref="F4:F23" si="0">AVERAGE(C4:E4)</f>
        <v>4.2033333333333331</v>
      </c>
      <c r="G4" s="10">
        <v>21.25</v>
      </c>
      <c r="H4" s="10">
        <v>21.85</v>
      </c>
      <c r="I4" s="10">
        <v>21.3</v>
      </c>
      <c r="J4" s="14">
        <f t="shared" ref="J4:J23" si="1">AVERAGE(G4:I4)</f>
        <v>21.466666666666669</v>
      </c>
      <c r="K4" s="10">
        <v>61</v>
      </c>
      <c r="L4" s="10">
        <v>60.77</v>
      </c>
      <c r="M4" s="10">
        <v>62.65</v>
      </c>
      <c r="N4" s="14">
        <f t="shared" ref="N4:N23" si="2">AVERAGE(K4:M4)</f>
        <v>61.473333333333336</v>
      </c>
      <c r="O4" s="10">
        <v>175</v>
      </c>
      <c r="P4" s="10">
        <v>188</v>
      </c>
      <c r="Q4" s="10">
        <v>171</v>
      </c>
      <c r="R4" s="14">
        <f t="shared" ref="R4:R23" si="3">AVERAGE(O4:Q4)</f>
        <v>178</v>
      </c>
      <c r="S4" s="10">
        <v>29.6</v>
      </c>
      <c r="T4" s="10">
        <v>29.7</v>
      </c>
      <c r="U4" s="10">
        <v>30</v>
      </c>
      <c r="V4" s="14">
        <f t="shared" ref="V4:V23" si="4">AVERAGE(S4:U4)</f>
        <v>29.766666666666666</v>
      </c>
      <c r="W4" s="10">
        <v>101</v>
      </c>
      <c r="X4" s="10">
        <v>100</v>
      </c>
      <c r="Y4" s="10">
        <v>105</v>
      </c>
      <c r="Z4" s="14">
        <f t="shared" ref="Z4:Z23" si="5">AVERAGE(W4:Y4)</f>
        <v>102</v>
      </c>
      <c r="AA4" s="10">
        <v>101</v>
      </c>
      <c r="AB4" s="10">
        <v>100</v>
      </c>
      <c r="AC4" s="10">
        <v>100</v>
      </c>
      <c r="AD4" s="14">
        <f t="shared" ref="AD4:AD23" si="6">AVERAGE(AA4:AC4)</f>
        <v>100.33333333333333</v>
      </c>
      <c r="AE4" s="10">
        <v>31</v>
      </c>
      <c r="AF4" s="10">
        <v>31</v>
      </c>
      <c r="AG4" s="10">
        <v>29</v>
      </c>
      <c r="AH4" s="14">
        <f t="shared" ref="AH4:AH23" si="7">AVERAGE(AE4:AG4)</f>
        <v>30.333333333333332</v>
      </c>
      <c r="AI4" s="10">
        <v>82.88</v>
      </c>
      <c r="AJ4" s="10">
        <v>80.56</v>
      </c>
      <c r="AK4" s="10">
        <v>81.88</v>
      </c>
      <c r="AL4" s="14">
        <f t="shared" ref="AL4:AL23" si="8">AVERAGE(AI4:AK4)</f>
        <v>81.773333333333326</v>
      </c>
      <c r="AM4" s="8">
        <v>1</v>
      </c>
      <c r="AN4" s="8">
        <v>1</v>
      </c>
      <c r="AO4" s="8">
        <v>1</v>
      </c>
      <c r="AP4" s="16">
        <f t="shared" ref="AP4:AP23" si="9">AVERAGE(AM4:AO4)</f>
        <v>1</v>
      </c>
    </row>
    <row r="5" spans="1:42" x14ac:dyDescent="0.3">
      <c r="A5" s="8">
        <v>3</v>
      </c>
      <c r="B5" s="9" t="s">
        <v>24</v>
      </c>
      <c r="C5" s="10">
        <v>3.2</v>
      </c>
      <c r="D5" s="10">
        <v>3.7</v>
      </c>
      <c r="E5" s="10">
        <v>3.5</v>
      </c>
      <c r="F5" s="14">
        <f t="shared" si="0"/>
        <v>3.4666666666666668</v>
      </c>
      <c r="G5" s="10">
        <v>22</v>
      </c>
      <c r="H5" s="10">
        <v>22.3</v>
      </c>
      <c r="I5" s="10">
        <v>23</v>
      </c>
      <c r="J5" s="14">
        <f t="shared" si="1"/>
        <v>22.433333333333334</v>
      </c>
      <c r="K5" s="10">
        <v>52.5</v>
      </c>
      <c r="L5" s="10">
        <v>54.25</v>
      </c>
      <c r="M5" s="10">
        <v>52</v>
      </c>
      <c r="N5" s="14">
        <f t="shared" si="2"/>
        <v>52.916666666666664</v>
      </c>
      <c r="O5" s="10">
        <v>126</v>
      </c>
      <c r="P5" s="10">
        <v>121</v>
      </c>
      <c r="Q5" s="10">
        <v>121</v>
      </c>
      <c r="R5" s="14">
        <f t="shared" si="3"/>
        <v>122.66666666666667</v>
      </c>
      <c r="S5" s="10">
        <v>30</v>
      </c>
      <c r="T5" s="10">
        <v>29.7</v>
      </c>
      <c r="U5" s="10">
        <v>28.6</v>
      </c>
      <c r="V5" s="14">
        <f t="shared" si="4"/>
        <v>29.433333333333337</v>
      </c>
      <c r="W5" s="10">
        <v>99</v>
      </c>
      <c r="X5" s="10">
        <v>100</v>
      </c>
      <c r="Y5" s="10">
        <v>95</v>
      </c>
      <c r="Z5" s="14">
        <f t="shared" si="5"/>
        <v>98</v>
      </c>
      <c r="AA5" s="10">
        <v>92</v>
      </c>
      <c r="AB5" s="10">
        <v>93</v>
      </c>
      <c r="AC5" s="10">
        <v>91</v>
      </c>
      <c r="AD5" s="14">
        <f t="shared" si="6"/>
        <v>92</v>
      </c>
      <c r="AE5" s="10">
        <v>21</v>
      </c>
      <c r="AF5" s="10">
        <v>21</v>
      </c>
      <c r="AG5" s="10">
        <v>20</v>
      </c>
      <c r="AH5" s="14">
        <f t="shared" si="7"/>
        <v>20.666666666666668</v>
      </c>
      <c r="AI5" s="10">
        <v>95.66</v>
      </c>
      <c r="AJ5" s="10">
        <v>95.65</v>
      </c>
      <c r="AK5" s="10">
        <v>94.72</v>
      </c>
      <c r="AL5" s="14">
        <f t="shared" si="8"/>
        <v>95.34333333333332</v>
      </c>
      <c r="AM5" s="8">
        <v>1</v>
      </c>
      <c r="AN5" s="8">
        <v>1</v>
      </c>
      <c r="AO5" s="8">
        <v>1</v>
      </c>
      <c r="AP5" s="16">
        <f t="shared" si="9"/>
        <v>1</v>
      </c>
    </row>
    <row r="6" spans="1:42" x14ac:dyDescent="0.3">
      <c r="A6" s="8">
        <v>4</v>
      </c>
      <c r="B6" s="9" t="s">
        <v>25</v>
      </c>
      <c r="C6" s="10">
        <v>3</v>
      </c>
      <c r="D6" s="10">
        <v>3.6</v>
      </c>
      <c r="E6" s="10">
        <v>3.58</v>
      </c>
      <c r="F6" s="14">
        <f t="shared" si="0"/>
        <v>3.3933333333333331</v>
      </c>
      <c r="G6" s="10">
        <v>21.75</v>
      </c>
      <c r="H6" s="10">
        <v>22</v>
      </c>
      <c r="I6" s="10">
        <v>22</v>
      </c>
      <c r="J6" s="14">
        <f t="shared" si="1"/>
        <v>21.916666666666668</v>
      </c>
      <c r="K6" s="10">
        <v>57</v>
      </c>
      <c r="L6" s="10">
        <v>56.56</v>
      </c>
      <c r="M6" s="10">
        <v>58.33</v>
      </c>
      <c r="N6" s="14">
        <f t="shared" si="2"/>
        <v>57.29666666666666</v>
      </c>
      <c r="O6" s="10">
        <v>166</v>
      </c>
      <c r="P6" s="10">
        <v>165</v>
      </c>
      <c r="Q6" s="10">
        <v>161</v>
      </c>
      <c r="R6" s="14">
        <f t="shared" si="3"/>
        <v>164</v>
      </c>
      <c r="S6" s="10">
        <v>24.3</v>
      </c>
      <c r="T6" s="10">
        <v>24.6</v>
      </c>
      <c r="U6" s="10">
        <v>24</v>
      </c>
      <c r="V6" s="14">
        <f t="shared" si="4"/>
        <v>24.3</v>
      </c>
      <c r="W6" s="10">
        <v>115.5</v>
      </c>
      <c r="X6" s="10">
        <v>121</v>
      </c>
      <c r="Y6" s="10">
        <v>118</v>
      </c>
      <c r="Z6" s="14">
        <f t="shared" si="5"/>
        <v>118.16666666666667</v>
      </c>
      <c r="AA6" s="10">
        <v>99</v>
      </c>
      <c r="AB6" s="10">
        <v>100</v>
      </c>
      <c r="AC6" s="10">
        <v>99</v>
      </c>
      <c r="AD6" s="14">
        <f t="shared" si="6"/>
        <v>99.333333333333329</v>
      </c>
      <c r="AE6" s="10">
        <v>23</v>
      </c>
      <c r="AF6" s="10">
        <v>22</v>
      </c>
      <c r="AG6" s="10">
        <v>22</v>
      </c>
      <c r="AH6" s="14">
        <f t="shared" si="7"/>
        <v>22.333333333333332</v>
      </c>
      <c r="AI6" s="10">
        <v>85</v>
      </c>
      <c r="AJ6" s="10">
        <v>84.25</v>
      </c>
      <c r="AK6" s="10">
        <v>86.88</v>
      </c>
      <c r="AL6" s="14">
        <f t="shared" si="8"/>
        <v>85.376666666666665</v>
      </c>
      <c r="AM6" s="8">
        <v>1</v>
      </c>
      <c r="AN6" s="8">
        <v>1</v>
      </c>
      <c r="AO6" s="8">
        <v>1</v>
      </c>
      <c r="AP6" s="16">
        <f t="shared" si="9"/>
        <v>1</v>
      </c>
    </row>
    <row r="7" spans="1:42" x14ac:dyDescent="0.3">
      <c r="A7" s="8">
        <v>5</v>
      </c>
      <c r="B7" s="9" t="s">
        <v>26</v>
      </c>
      <c r="C7" s="58">
        <v>4</v>
      </c>
      <c r="D7" s="58">
        <v>4.0999999999999996</v>
      </c>
      <c r="E7" s="58">
        <v>4.4000000000000004</v>
      </c>
      <c r="F7" s="14">
        <f t="shared" si="0"/>
        <v>4.166666666666667</v>
      </c>
      <c r="G7" s="10">
        <v>25.5</v>
      </c>
      <c r="H7" s="10">
        <v>24.2</v>
      </c>
      <c r="I7" s="10">
        <v>25.2</v>
      </c>
      <c r="J7" s="14">
        <f t="shared" si="1"/>
        <v>24.966666666666669</v>
      </c>
      <c r="K7" s="10">
        <v>62</v>
      </c>
      <c r="L7" s="10">
        <v>60</v>
      </c>
      <c r="M7" s="10">
        <v>65.88</v>
      </c>
      <c r="N7" s="14">
        <f t="shared" si="2"/>
        <v>62.626666666666665</v>
      </c>
      <c r="O7" s="10">
        <v>218</v>
      </c>
      <c r="P7" s="10">
        <v>193</v>
      </c>
      <c r="Q7" s="10">
        <v>211</v>
      </c>
      <c r="R7" s="14">
        <f t="shared" si="3"/>
        <v>207.33333333333334</v>
      </c>
      <c r="S7" s="10">
        <v>21.34</v>
      </c>
      <c r="T7" s="10">
        <v>21.5</v>
      </c>
      <c r="U7" s="10">
        <v>22.4</v>
      </c>
      <c r="V7" s="14">
        <f t="shared" si="4"/>
        <v>21.74666666666667</v>
      </c>
      <c r="W7" s="10">
        <v>118</v>
      </c>
      <c r="X7" s="10">
        <v>121</v>
      </c>
      <c r="Y7" s="10">
        <v>120</v>
      </c>
      <c r="Z7" s="14">
        <f t="shared" si="5"/>
        <v>119.66666666666667</v>
      </c>
      <c r="AA7" s="10">
        <v>100</v>
      </c>
      <c r="AB7" s="10">
        <v>100</v>
      </c>
      <c r="AC7" s="10">
        <v>99</v>
      </c>
      <c r="AD7" s="14">
        <f t="shared" si="6"/>
        <v>99.666666666666671</v>
      </c>
      <c r="AE7" s="10">
        <v>28</v>
      </c>
      <c r="AF7" s="10">
        <v>25</v>
      </c>
      <c r="AG7" s="10">
        <v>27</v>
      </c>
      <c r="AH7" s="14">
        <f t="shared" si="7"/>
        <v>26.666666666666668</v>
      </c>
      <c r="AI7" s="10">
        <v>87</v>
      </c>
      <c r="AJ7" s="10">
        <v>91.34</v>
      </c>
      <c r="AK7" s="10">
        <v>88</v>
      </c>
      <c r="AL7" s="14">
        <f t="shared" si="8"/>
        <v>88.780000000000015</v>
      </c>
      <c r="AM7" s="8">
        <v>1</v>
      </c>
      <c r="AN7" s="8">
        <v>1</v>
      </c>
      <c r="AO7" s="8">
        <v>1</v>
      </c>
      <c r="AP7" s="16">
        <f t="shared" si="9"/>
        <v>1</v>
      </c>
    </row>
    <row r="8" spans="1:42" x14ac:dyDescent="0.3">
      <c r="A8" s="8">
        <v>6</v>
      </c>
      <c r="B8" s="9" t="s">
        <v>27</v>
      </c>
      <c r="C8" s="58">
        <v>4.0999999999999996</v>
      </c>
      <c r="D8" s="58">
        <v>4.5</v>
      </c>
      <c r="E8" s="58">
        <v>4.9000000000000004</v>
      </c>
      <c r="F8" s="14">
        <f t="shared" si="0"/>
        <v>4.5</v>
      </c>
      <c r="G8" s="10">
        <v>22.2</v>
      </c>
      <c r="H8" s="10">
        <v>20.6</v>
      </c>
      <c r="I8" s="10">
        <v>20.399999999999999</v>
      </c>
      <c r="J8" s="14">
        <f t="shared" si="1"/>
        <v>21.066666666666666</v>
      </c>
      <c r="K8" s="58">
        <v>46.11</v>
      </c>
      <c r="L8" s="58">
        <v>47.38</v>
      </c>
      <c r="M8" s="58">
        <v>49</v>
      </c>
      <c r="N8" s="14">
        <f t="shared" si="2"/>
        <v>47.49666666666667</v>
      </c>
      <c r="O8" s="10">
        <v>191</v>
      </c>
      <c r="P8" s="10">
        <v>200</v>
      </c>
      <c r="Q8" s="10">
        <v>203</v>
      </c>
      <c r="R8" s="14">
        <f t="shared" si="3"/>
        <v>198</v>
      </c>
      <c r="S8" s="10">
        <v>24.54</v>
      </c>
      <c r="T8" s="10">
        <v>24.13</v>
      </c>
      <c r="U8" s="10">
        <v>24.6</v>
      </c>
      <c r="V8" s="14">
        <f t="shared" si="4"/>
        <v>24.423333333333336</v>
      </c>
      <c r="W8" s="10">
        <v>90</v>
      </c>
      <c r="X8" s="10">
        <v>90</v>
      </c>
      <c r="Y8" s="10">
        <v>89</v>
      </c>
      <c r="Z8" s="14">
        <f t="shared" si="5"/>
        <v>89.666666666666671</v>
      </c>
      <c r="AA8" s="10">
        <v>94</v>
      </c>
      <c r="AB8" s="10">
        <v>96</v>
      </c>
      <c r="AC8" s="10">
        <v>93</v>
      </c>
      <c r="AD8" s="14">
        <f t="shared" si="6"/>
        <v>94.333333333333329</v>
      </c>
      <c r="AE8" s="10">
        <v>22</v>
      </c>
      <c r="AF8" s="10">
        <v>19</v>
      </c>
      <c r="AG8" s="10">
        <v>27</v>
      </c>
      <c r="AH8" s="14">
        <f t="shared" si="7"/>
        <v>22.666666666666668</v>
      </c>
      <c r="AI8" s="10">
        <v>96</v>
      </c>
      <c r="AJ8" s="10">
        <v>96.17</v>
      </c>
      <c r="AK8" s="10">
        <v>94.41</v>
      </c>
      <c r="AL8" s="14">
        <f t="shared" si="8"/>
        <v>95.526666666666685</v>
      </c>
      <c r="AM8" s="8">
        <v>1</v>
      </c>
      <c r="AN8" s="8">
        <v>1</v>
      </c>
      <c r="AO8" s="8">
        <v>1</v>
      </c>
      <c r="AP8" s="16">
        <f t="shared" si="9"/>
        <v>1</v>
      </c>
    </row>
    <row r="9" spans="1:42" x14ac:dyDescent="0.3">
      <c r="A9" s="8">
        <v>7</v>
      </c>
      <c r="B9" s="9" t="s">
        <v>28</v>
      </c>
      <c r="C9" s="58">
        <v>5.0999999999999996</v>
      </c>
      <c r="D9" s="58">
        <v>5</v>
      </c>
      <c r="E9" s="58">
        <v>5.25</v>
      </c>
      <c r="F9" s="14">
        <f t="shared" si="0"/>
        <v>5.1166666666666663</v>
      </c>
      <c r="G9" s="10">
        <v>22.4</v>
      </c>
      <c r="H9" s="10">
        <v>22</v>
      </c>
      <c r="I9" s="10">
        <v>21.9</v>
      </c>
      <c r="J9" s="14">
        <f t="shared" si="1"/>
        <v>22.099999999999998</v>
      </c>
      <c r="K9" s="58">
        <v>62</v>
      </c>
      <c r="L9" s="58">
        <v>65</v>
      </c>
      <c r="M9" s="58">
        <v>65.75</v>
      </c>
      <c r="N9" s="14">
        <f t="shared" si="2"/>
        <v>64.25</v>
      </c>
      <c r="O9" s="10">
        <v>256</v>
      </c>
      <c r="P9" s="10">
        <v>251</v>
      </c>
      <c r="Q9" s="10">
        <v>271</v>
      </c>
      <c r="R9" s="14">
        <f t="shared" si="3"/>
        <v>259.33333333333331</v>
      </c>
      <c r="S9" s="10">
        <v>25.2</v>
      </c>
      <c r="T9" s="10">
        <v>25</v>
      </c>
      <c r="U9" s="10">
        <v>26.2</v>
      </c>
      <c r="V9" s="14">
        <f t="shared" si="4"/>
        <v>25.466666666666669</v>
      </c>
      <c r="W9" s="10">
        <v>106</v>
      </c>
      <c r="X9" s="10">
        <v>105</v>
      </c>
      <c r="Y9" s="10">
        <v>110</v>
      </c>
      <c r="Z9" s="14">
        <f t="shared" si="5"/>
        <v>107</v>
      </c>
      <c r="AA9" s="10">
        <v>102</v>
      </c>
      <c r="AB9" s="10">
        <v>100</v>
      </c>
      <c r="AC9" s="10">
        <v>99</v>
      </c>
      <c r="AD9" s="14">
        <f t="shared" si="6"/>
        <v>100.33333333333333</v>
      </c>
      <c r="AE9" s="10">
        <v>25</v>
      </c>
      <c r="AF9" s="10">
        <v>30</v>
      </c>
      <c r="AG9" s="10">
        <v>25</v>
      </c>
      <c r="AH9" s="14">
        <f t="shared" si="7"/>
        <v>26.666666666666668</v>
      </c>
      <c r="AI9" s="10">
        <v>94</v>
      </c>
      <c r="AJ9" s="10">
        <v>97.8</v>
      </c>
      <c r="AK9" s="10">
        <v>94.78</v>
      </c>
      <c r="AL9" s="14">
        <f t="shared" si="8"/>
        <v>95.526666666666685</v>
      </c>
      <c r="AM9" s="8">
        <v>1</v>
      </c>
      <c r="AN9" s="8">
        <v>1</v>
      </c>
      <c r="AO9" s="8">
        <v>1</v>
      </c>
      <c r="AP9" s="16">
        <f t="shared" si="9"/>
        <v>1</v>
      </c>
    </row>
    <row r="10" spans="1:42" x14ac:dyDescent="0.3">
      <c r="A10" s="8">
        <v>8</v>
      </c>
      <c r="B10" s="9" t="s">
        <v>29</v>
      </c>
      <c r="C10" s="58">
        <v>5.28</v>
      </c>
      <c r="D10" s="58">
        <v>4.93</v>
      </c>
      <c r="E10" s="58">
        <v>5</v>
      </c>
      <c r="F10" s="14">
        <f t="shared" si="0"/>
        <v>5.07</v>
      </c>
      <c r="G10" s="10">
        <v>22.4</v>
      </c>
      <c r="H10" s="10">
        <v>22.1</v>
      </c>
      <c r="I10" s="10">
        <v>21.8</v>
      </c>
      <c r="J10" s="14">
        <f t="shared" si="1"/>
        <v>22.099999999999998</v>
      </c>
      <c r="K10" s="58">
        <v>63.07</v>
      </c>
      <c r="L10" s="58">
        <v>59.11</v>
      </c>
      <c r="M10" s="58">
        <v>60.34</v>
      </c>
      <c r="N10" s="14">
        <f t="shared" si="2"/>
        <v>60.84</v>
      </c>
      <c r="O10" s="10">
        <v>179</v>
      </c>
      <c r="P10" s="10">
        <v>171</v>
      </c>
      <c r="Q10" s="10">
        <v>180</v>
      </c>
      <c r="R10" s="14">
        <f t="shared" si="3"/>
        <v>176.66666666666666</v>
      </c>
      <c r="S10" s="10">
        <v>27.7</v>
      </c>
      <c r="T10" s="10">
        <v>28.7</v>
      </c>
      <c r="U10" s="10">
        <v>28.2</v>
      </c>
      <c r="V10" s="14">
        <f t="shared" si="4"/>
        <v>28.2</v>
      </c>
      <c r="W10" s="10">
        <v>110</v>
      </c>
      <c r="X10" s="10">
        <v>110</v>
      </c>
      <c r="Y10" s="10">
        <v>107.5</v>
      </c>
      <c r="Z10" s="14">
        <f t="shared" si="5"/>
        <v>109.16666666666667</v>
      </c>
      <c r="AA10" s="10">
        <v>99</v>
      </c>
      <c r="AB10" s="10">
        <v>100</v>
      </c>
      <c r="AC10" s="10">
        <v>101</v>
      </c>
      <c r="AD10" s="14">
        <f t="shared" si="6"/>
        <v>100</v>
      </c>
      <c r="AE10" s="10">
        <v>35</v>
      </c>
      <c r="AF10" s="10">
        <v>24</v>
      </c>
      <c r="AG10" s="10">
        <v>30</v>
      </c>
      <c r="AH10" s="14">
        <f t="shared" si="7"/>
        <v>29.666666666666668</v>
      </c>
      <c r="AI10" s="10">
        <v>90.75</v>
      </c>
      <c r="AJ10" s="10">
        <v>93</v>
      </c>
      <c r="AK10" s="10">
        <v>90.58</v>
      </c>
      <c r="AL10" s="14">
        <f t="shared" si="8"/>
        <v>91.443333333333328</v>
      </c>
      <c r="AM10" s="8">
        <v>1</v>
      </c>
      <c r="AN10" s="8">
        <v>1</v>
      </c>
      <c r="AO10" s="8">
        <v>1</v>
      </c>
      <c r="AP10" s="16">
        <f t="shared" si="9"/>
        <v>1</v>
      </c>
    </row>
    <row r="11" spans="1:42" x14ac:dyDescent="0.3">
      <c r="A11" s="8">
        <v>9</v>
      </c>
      <c r="B11" s="9" t="s">
        <v>30</v>
      </c>
      <c r="C11" s="58">
        <v>4.5</v>
      </c>
      <c r="D11" s="58">
        <v>4.7</v>
      </c>
      <c r="E11" s="58">
        <v>4.8499999999999996</v>
      </c>
      <c r="F11" s="14">
        <f t="shared" si="0"/>
        <v>4.6833333333333327</v>
      </c>
      <c r="G11" s="10">
        <v>21</v>
      </c>
      <c r="H11" s="10">
        <v>22.4</v>
      </c>
      <c r="I11" s="10">
        <v>22</v>
      </c>
      <c r="J11" s="14">
        <f t="shared" si="1"/>
        <v>21.8</v>
      </c>
      <c r="K11" s="58">
        <v>52.71</v>
      </c>
      <c r="L11" s="58">
        <v>54</v>
      </c>
      <c r="M11" s="58">
        <v>51.47</v>
      </c>
      <c r="N11" s="14">
        <f t="shared" si="2"/>
        <v>52.726666666666667</v>
      </c>
      <c r="O11" s="10">
        <v>180</v>
      </c>
      <c r="P11" s="10">
        <v>209</v>
      </c>
      <c r="Q11" s="10">
        <v>190</v>
      </c>
      <c r="R11" s="14">
        <f t="shared" si="3"/>
        <v>193</v>
      </c>
      <c r="S11" s="10">
        <v>25</v>
      </c>
      <c r="T11" s="10">
        <v>23.4</v>
      </c>
      <c r="U11" s="10">
        <v>24.3</v>
      </c>
      <c r="V11" s="14">
        <f t="shared" si="4"/>
        <v>24.233333333333334</v>
      </c>
      <c r="W11" s="10">
        <v>102</v>
      </c>
      <c r="X11" s="10">
        <v>98</v>
      </c>
      <c r="Y11" s="10">
        <v>102</v>
      </c>
      <c r="Z11" s="14">
        <f t="shared" si="5"/>
        <v>100.66666666666667</v>
      </c>
      <c r="AA11" s="10">
        <v>94</v>
      </c>
      <c r="AB11" s="10">
        <v>95</v>
      </c>
      <c r="AC11" s="10">
        <v>95</v>
      </c>
      <c r="AD11" s="14">
        <f t="shared" si="6"/>
        <v>94.666666666666671</v>
      </c>
      <c r="AE11" s="10">
        <v>25</v>
      </c>
      <c r="AF11" s="10">
        <v>20</v>
      </c>
      <c r="AG11" s="10">
        <v>19</v>
      </c>
      <c r="AH11" s="14">
        <f t="shared" si="7"/>
        <v>21.333333333333332</v>
      </c>
      <c r="AI11" s="10">
        <v>90</v>
      </c>
      <c r="AJ11" s="10">
        <v>91</v>
      </c>
      <c r="AK11" s="10">
        <v>85.57</v>
      </c>
      <c r="AL11" s="14">
        <f t="shared" si="8"/>
        <v>88.856666666666669</v>
      </c>
      <c r="AM11" s="8">
        <v>1</v>
      </c>
      <c r="AN11" s="8">
        <v>1</v>
      </c>
      <c r="AO11" s="8">
        <v>1</v>
      </c>
      <c r="AP11" s="16">
        <f t="shared" si="9"/>
        <v>1</v>
      </c>
    </row>
    <row r="12" spans="1:42" x14ac:dyDescent="0.3">
      <c r="A12" s="8">
        <v>10</v>
      </c>
      <c r="B12" s="9" t="s">
        <v>31</v>
      </c>
      <c r="C12" s="58">
        <v>4.34</v>
      </c>
      <c r="D12" s="58">
        <v>4</v>
      </c>
      <c r="E12" s="58">
        <v>4.22</v>
      </c>
      <c r="F12" s="14">
        <f t="shared" si="0"/>
        <v>4.1866666666666665</v>
      </c>
      <c r="G12" s="10">
        <v>23.1</v>
      </c>
      <c r="H12" s="10">
        <v>23</v>
      </c>
      <c r="I12" s="10">
        <v>23.3</v>
      </c>
      <c r="J12" s="14">
        <f t="shared" si="1"/>
        <v>23.133333333333336</v>
      </c>
      <c r="K12" s="58">
        <v>56.31</v>
      </c>
      <c r="L12" s="58">
        <v>55.79</v>
      </c>
      <c r="M12" s="58">
        <v>55.9</v>
      </c>
      <c r="N12" s="14">
        <f t="shared" si="2"/>
        <v>56</v>
      </c>
      <c r="O12" s="10">
        <v>161</v>
      </c>
      <c r="P12" s="10">
        <v>167</v>
      </c>
      <c r="Q12" s="10">
        <v>166</v>
      </c>
      <c r="R12" s="14">
        <f t="shared" si="3"/>
        <v>164.66666666666666</v>
      </c>
      <c r="S12" s="10">
        <v>23.93</v>
      </c>
      <c r="T12" s="10">
        <v>23.73</v>
      </c>
      <c r="U12" s="10">
        <v>24</v>
      </c>
      <c r="V12" s="14">
        <f t="shared" si="4"/>
        <v>23.886666666666667</v>
      </c>
      <c r="W12" s="10">
        <v>101</v>
      </c>
      <c r="X12" s="10">
        <v>105</v>
      </c>
      <c r="Y12" s="10">
        <v>108</v>
      </c>
      <c r="Z12" s="14">
        <f t="shared" si="5"/>
        <v>104.66666666666667</v>
      </c>
      <c r="AA12" s="10">
        <v>100</v>
      </c>
      <c r="AB12" s="10">
        <v>99</v>
      </c>
      <c r="AC12" s="10">
        <v>100</v>
      </c>
      <c r="AD12" s="14">
        <f t="shared" si="6"/>
        <v>99.666666666666671</v>
      </c>
      <c r="AE12" s="10">
        <v>19</v>
      </c>
      <c r="AF12" s="10">
        <v>18</v>
      </c>
      <c r="AG12" s="10">
        <v>16</v>
      </c>
      <c r="AH12" s="14">
        <f t="shared" si="7"/>
        <v>17.666666666666668</v>
      </c>
      <c r="AI12" s="10">
        <v>87.88</v>
      </c>
      <c r="AJ12" s="10">
        <v>84.76</v>
      </c>
      <c r="AK12" s="10">
        <v>86.11</v>
      </c>
      <c r="AL12" s="14">
        <f t="shared" si="8"/>
        <v>86.25</v>
      </c>
      <c r="AM12" s="8">
        <v>1</v>
      </c>
      <c r="AN12" s="8">
        <v>1</v>
      </c>
      <c r="AO12" s="8">
        <v>1</v>
      </c>
      <c r="AP12" s="16">
        <f t="shared" si="9"/>
        <v>1</v>
      </c>
    </row>
    <row r="13" spans="1:42" x14ac:dyDescent="0.3">
      <c r="A13" s="8">
        <v>11</v>
      </c>
      <c r="B13" s="9" t="s">
        <v>32</v>
      </c>
      <c r="C13" s="58">
        <v>4.6500000000000004</v>
      </c>
      <c r="D13" s="58">
        <v>4.55</v>
      </c>
      <c r="E13" s="58">
        <v>4</v>
      </c>
      <c r="F13" s="14">
        <f t="shared" si="0"/>
        <v>4.3999999999999995</v>
      </c>
      <c r="G13" s="10">
        <v>24.6</v>
      </c>
      <c r="H13" s="10">
        <v>25</v>
      </c>
      <c r="I13" s="10">
        <v>24.4</v>
      </c>
      <c r="J13" s="14">
        <f t="shared" si="1"/>
        <v>24.666666666666668</v>
      </c>
      <c r="K13" s="58">
        <v>53.89</v>
      </c>
      <c r="L13" s="58">
        <v>52.44</v>
      </c>
      <c r="M13" s="58">
        <v>55.8</v>
      </c>
      <c r="N13" s="14">
        <f t="shared" si="2"/>
        <v>54.043333333333329</v>
      </c>
      <c r="O13" s="10">
        <v>153</v>
      </c>
      <c r="P13" s="10">
        <v>151</v>
      </c>
      <c r="Q13" s="10">
        <v>160</v>
      </c>
      <c r="R13" s="14">
        <f t="shared" si="3"/>
        <v>154.66666666666666</v>
      </c>
      <c r="S13" s="10">
        <v>30.8</v>
      </c>
      <c r="T13" s="10">
        <v>31</v>
      </c>
      <c r="U13" s="10">
        <v>31</v>
      </c>
      <c r="V13" s="14">
        <f t="shared" si="4"/>
        <v>30.933333333333334</v>
      </c>
      <c r="W13" s="10">
        <v>105</v>
      </c>
      <c r="X13" s="10">
        <v>104</v>
      </c>
      <c r="Y13" s="10">
        <v>104</v>
      </c>
      <c r="Z13" s="14">
        <f t="shared" si="5"/>
        <v>104.33333333333333</v>
      </c>
      <c r="AA13" s="10">
        <v>93</v>
      </c>
      <c r="AB13" s="10">
        <v>95</v>
      </c>
      <c r="AC13" s="10">
        <v>94</v>
      </c>
      <c r="AD13" s="14">
        <f t="shared" si="6"/>
        <v>94</v>
      </c>
      <c r="AE13" s="10">
        <v>25</v>
      </c>
      <c r="AF13" s="10">
        <v>22</v>
      </c>
      <c r="AG13" s="10">
        <v>27</v>
      </c>
      <c r="AH13" s="14">
        <f t="shared" si="7"/>
        <v>24.666666666666668</v>
      </c>
      <c r="AI13" s="10">
        <v>97</v>
      </c>
      <c r="AJ13" s="10">
        <v>95.42</v>
      </c>
      <c r="AK13" s="10">
        <v>95</v>
      </c>
      <c r="AL13" s="14">
        <f t="shared" si="8"/>
        <v>95.806666666666672</v>
      </c>
      <c r="AM13" s="8">
        <v>1</v>
      </c>
      <c r="AN13" s="8">
        <v>1</v>
      </c>
      <c r="AO13" s="8">
        <v>1</v>
      </c>
      <c r="AP13" s="16">
        <f t="shared" si="9"/>
        <v>1</v>
      </c>
    </row>
    <row r="14" spans="1:42" x14ac:dyDescent="0.3">
      <c r="A14" s="8">
        <v>12</v>
      </c>
      <c r="B14" s="9" t="s">
        <v>33</v>
      </c>
      <c r="C14" s="58">
        <v>5</v>
      </c>
      <c r="D14" s="58">
        <v>4.5999999999999996</v>
      </c>
      <c r="E14" s="58">
        <v>5.48</v>
      </c>
      <c r="F14" s="14">
        <f t="shared" si="0"/>
        <v>5.0266666666666664</v>
      </c>
      <c r="G14" s="10">
        <v>23</v>
      </c>
      <c r="H14" s="10">
        <v>24</v>
      </c>
      <c r="I14" s="10">
        <v>23.5</v>
      </c>
      <c r="J14" s="14">
        <f t="shared" si="1"/>
        <v>23.5</v>
      </c>
      <c r="K14" s="58">
        <v>70.23</v>
      </c>
      <c r="L14" s="58">
        <v>68.2</v>
      </c>
      <c r="M14" s="58">
        <v>65.13</v>
      </c>
      <c r="N14" s="14">
        <f t="shared" si="2"/>
        <v>67.853333333333339</v>
      </c>
      <c r="O14" s="10">
        <v>151</v>
      </c>
      <c r="P14" s="10">
        <v>158</v>
      </c>
      <c r="Q14" s="10">
        <v>159</v>
      </c>
      <c r="R14" s="14">
        <f t="shared" si="3"/>
        <v>156</v>
      </c>
      <c r="S14" s="10">
        <v>29.03</v>
      </c>
      <c r="T14" s="10">
        <v>29</v>
      </c>
      <c r="U14" s="10">
        <v>29.24</v>
      </c>
      <c r="V14" s="14">
        <f t="shared" si="4"/>
        <v>29.09</v>
      </c>
      <c r="W14" s="10">
        <v>121</v>
      </c>
      <c r="X14" s="10">
        <v>125</v>
      </c>
      <c r="Y14" s="10">
        <v>116</v>
      </c>
      <c r="Z14" s="14">
        <f t="shared" si="5"/>
        <v>120.66666666666667</v>
      </c>
      <c r="AA14" s="10">
        <v>97</v>
      </c>
      <c r="AB14" s="10">
        <v>99</v>
      </c>
      <c r="AC14" s="10">
        <v>97</v>
      </c>
      <c r="AD14" s="14">
        <f t="shared" si="6"/>
        <v>97.666666666666671</v>
      </c>
      <c r="AE14" s="10">
        <v>21</v>
      </c>
      <c r="AF14" s="10">
        <v>26</v>
      </c>
      <c r="AG14" s="10">
        <v>26</v>
      </c>
      <c r="AH14" s="14">
        <f t="shared" si="7"/>
        <v>24.333333333333332</v>
      </c>
      <c r="AI14" s="10">
        <v>94.88</v>
      </c>
      <c r="AJ14" s="10">
        <v>94.48</v>
      </c>
      <c r="AK14" s="10">
        <v>94.94</v>
      </c>
      <c r="AL14" s="14">
        <f t="shared" si="8"/>
        <v>94.766666666666666</v>
      </c>
      <c r="AM14" s="8">
        <v>1</v>
      </c>
      <c r="AN14" s="8">
        <v>1</v>
      </c>
      <c r="AO14" s="8">
        <v>1</v>
      </c>
      <c r="AP14" s="16">
        <f t="shared" si="9"/>
        <v>1</v>
      </c>
    </row>
    <row r="15" spans="1:42" x14ac:dyDescent="0.3">
      <c r="A15" s="8">
        <v>13</v>
      </c>
      <c r="B15" s="9" t="s">
        <v>34</v>
      </c>
      <c r="C15" s="58">
        <v>4.8499999999999996</v>
      </c>
      <c r="D15" s="58">
        <v>4.5</v>
      </c>
      <c r="E15" s="58">
        <v>5.4</v>
      </c>
      <c r="F15" s="14">
        <f t="shared" si="0"/>
        <v>4.916666666666667</v>
      </c>
      <c r="G15" s="10">
        <v>22</v>
      </c>
      <c r="H15" s="10">
        <v>23.2</v>
      </c>
      <c r="I15" s="10">
        <v>24</v>
      </c>
      <c r="J15" s="14">
        <f t="shared" si="1"/>
        <v>23.066666666666666</v>
      </c>
      <c r="K15" s="58">
        <v>50.33</v>
      </c>
      <c r="L15" s="58">
        <v>49.37</v>
      </c>
      <c r="M15" s="58">
        <v>55.12</v>
      </c>
      <c r="N15" s="14">
        <f t="shared" si="2"/>
        <v>51.606666666666662</v>
      </c>
      <c r="O15" s="10">
        <v>205</v>
      </c>
      <c r="P15" s="10">
        <v>194</v>
      </c>
      <c r="Q15" s="10">
        <v>217</v>
      </c>
      <c r="R15" s="14">
        <f t="shared" si="3"/>
        <v>205.33333333333334</v>
      </c>
      <c r="S15" s="10">
        <v>26</v>
      </c>
      <c r="T15" s="10">
        <v>25</v>
      </c>
      <c r="U15" s="10">
        <v>25</v>
      </c>
      <c r="V15" s="14">
        <f t="shared" si="4"/>
        <v>25.333333333333332</v>
      </c>
      <c r="W15" s="10">
        <v>109</v>
      </c>
      <c r="X15" s="10">
        <v>117</v>
      </c>
      <c r="Y15" s="10">
        <v>114</v>
      </c>
      <c r="Z15" s="14">
        <f t="shared" si="5"/>
        <v>113.33333333333333</v>
      </c>
      <c r="AA15" s="10">
        <v>95</v>
      </c>
      <c r="AB15" s="10">
        <v>96</v>
      </c>
      <c r="AC15" s="10">
        <v>97</v>
      </c>
      <c r="AD15" s="14">
        <f t="shared" si="6"/>
        <v>96</v>
      </c>
      <c r="AE15" s="10">
        <v>19</v>
      </c>
      <c r="AF15" s="10">
        <v>20</v>
      </c>
      <c r="AG15" s="10">
        <v>18</v>
      </c>
      <c r="AH15" s="14">
        <f t="shared" si="7"/>
        <v>19</v>
      </c>
      <c r="AI15" s="10">
        <v>95.9</v>
      </c>
      <c r="AJ15" s="10">
        <v>96.31</v>
      </c>
      <c r="AK15" s="10">
        <v>93.54</v>
      </c>
      <c r="AL15" s="14">
        <f t="shared" si="8"/>
        <v>95.25</v>
      </c>
      <c r="AM15" s="8">
        <v>1</v>
      </c>
      <c r="AN15" s="8">
        <v>1</v>
      </c>
      <c r="AO15" s="8">
        <v>1</v>
      </c>
      <c r="AP15" s="16">
        <f t="shared" si="9"/>
        <v>1</v>
      </c>
    </row>
    <row r="16" spans="1:42" x14ac:dyDescent="0.3">
      <c r="A16" s="8">
        <v>14</v>
      </c>
      <c r="B16" s="9" t="s">
        <v>35</v>
      </c>
      <c r="C16" s="58">
        <v>4.5</v>
      </c>
      <c r="D16" s="58">
        <v>4.37</v>
      </c>
      <c r="E16" s="58">
        <v>4.5</v>
      </c>
      <c r="F16" s="14">
        <f t="shared" si="0"/>
        <v>4.456666666666667</v>
      </c>
      <c r="G16" s="10">
        <v>23.75</v>
      </c>
      <c r="H16" s="10">
        <v>22.4</v>
      </c>
      <c r="I16" s="10">
        <v>22.8</v>
      </c>
      <c r="J16" s="14">
        <f t="shared" si="1"/>
        <v>22.983333333333334</v>
      </c>
      <c r="K16" s="58">
        <v>61.76</v>
      </c>
      <c r="L16" s="58">
        <v>55</v>
      </c>
      <c r="M16" s="58">
        <v>60.46</v>
      </c>
      <c r="N16" s="14">
        <f t="shared" si="2"/>
        <v>59.073333333333331</v>
      </c>
      <c r="O16" s="10">
        <v>162</v>
      </c>
      <c r="P16" s="10">
        <v>158</v>
      </c>
      <c r="Q16" s="10">
        <v>165</v>
      </c>
      <c r="R16" s="14">
        <f t="shared" si="3"/>
        <v>161.66666666666666</v>
      </c>
      <c r="S16" s="10">
        <v>25.26</v>
      </c>
      <c r="T16" s="10">
        <v>25</v>
      </c>
      <c r="U16" s="10">
        <v>27</v>
      </c>
      <c r="V16" s="14">
        <f t="shared" si="4"/>
        <v>25.753333333333334</v>
      </c>
      <c r="W16" s="10">
        <v>121</v>
      </c>
      <c r="X16" s="10">
        <v>124</v>
      </c>
      <c r="Y16" s="10">
        <v>123</v>
      </c>
      <c r="Z16" s="14">
        <f t="shared" si="5"/>
        <v>122.66666666666667</v>
      </c>
      <c r="AA16" s="10">
        <v>98</v>
      </c>
      <c r="AB16" s="10">
        <v>96</v>
      </c>
      <c r="AC16" s="10">
        <v>100</v>
      </c>
      <c r="AD16" s="14">
        <f t="shared" si="6"/>
        <v>98</v>
      </c>
      <c r="AE16" s="10">
        <v>30</v>
      </c>
      <c r="AF16" s="10">
        <v>31</v>
      </c>
      <c r="AG16" s="10">
        <v>32</v>
      </c>
      <c r="AH16" s="14">
        <f t="shared" si="7"/>
        <v>31</v>
      </c>
      <c r="AI16" s="10">
        <v>95</v>
      </c>
      <c r="AJ16" s="10">
        <v>97.5</v>
      </c>
      <c r="AK16" s="10">
        <v>94.03</v>
      </c>
      <c r="AL16" s="14">
        <f t="shared" si="8"/>
        <v>95.509999999999991</v>
      </c>
      <c r="AM16" s="8">
        <v>1</v>
      </c>
      <c r="AN16" s="8">
        <v>1</v>
      </c>
      <c r="AO16" s="8">
        <v>1</v>
      </c>
      <c r="AP16" s="16">
        <f t="shared" si="9"/>
        <v>1</v>
      </c>
    </row>
    <row r="17" spans="1:42" x14ac:dyDescent="0.3">
      <c r="A17" s="8">
        <v>15</v>
      </c>
      <c r="B17" s="9" t="s">
        <v>36</v>
      </c>
      <c r="C17" s="58">
        <v>5.2</v>
      </c>
      <c r="D17" s="58">
        <v>5.55</v>
      </c>
      <c r="E17" s="58">
        <v>4.5</v>
      </c>
      <c r="F17" s="14">
        <f t="shared" si="0"/>
        <v>5.083333333333333</v>
      </c>
      <c r="G17" s="10">
        <v>22.9</v>
      </c>
      <c r="H17" s="10">
        <v>23.25</v>
      </c>
      <c r="I17" s="10">
        <v>22.6</v>
      </c>
      <c r="J17" s="14">
        <f t="shared" si="1"/>
        <v>22.916666666666668</v>
      </c>
      <c r="K17" s="58">
        <v>61.24</v>
      </c>
      <c r="L17" s="58">
        <v>56.38</v>
      </c>
      <c r="M17" s="58">
        <v>60.32</v>
      </c>
      <c r="N17" s="14">
        <f t="shared" si="2"/>
        <v>59.313333333333333</v>
      </c>
      <c r="O17" s="10">
        <v>184</v>
      </c>
      <c r="P17" s="10">
        <v>200</v>
      </c>
      <c r="Q17" s="10">
        <v>189</v>
      </c>
      <c r="R17" s="14">
        <f t="shared" si="3"/>
        <v>191</v>
      </c>
      <c r="S17" s="10">
        <v>30.1</v>
      </c>
      <c r="T17" s="10">
        <v>30.3</v>
      </c>
      <c r="U17" s="10">
        <v>32</v>
      </c>
      <c r="V17" s="14">
        <f t="shared" si="4"/>
        <v>30.8</v>
      </c>
      <c r="W17" s="10">
        <v>105</v>
      </c>
      <c r="X17" s="10">
        <v>109</v>
      </c>
      <c r="Y17" s="10">
        <v>105</v>
      </c>
      <c r="Z17" s="14">
        <f t="shared" si="5"/>
        <v>106.33333333333333</v>
      </c>
      <c r="AA17" s="10">
        <v>99</v>
      </c>
      <c r="AB17" s="10">
        <v>100</v>
      </c>
      <c r="AC17" s="10">
        <v>100</v>
      </c>
      <c r="AD17" s="14">
        <f t="shared" si="6"/>
        <v>99.666666666666671</v>
      </c>
      <c r="AE17" s="10">
        <v>26</v>
      </c>
      <c r="AF17" s="10">
        <v>26</v>
      </c>
      <c r="AG17" s="10">
        <v>24</v>
      </c>
      <c r="AH17" s="14">
        <f t="shared" si="7"/>
        <v>25.333333333333332</v>
      </c>
      <c r="AI17" s="10">
        <v>92</v>
      </c>
      <c r="AJ17" s="10">
        <v>92.3</v>
      </c>
      <c r="AK17" s="10">
        <v>94</v>
      </c>
      <c r="AL17" s="14">
        <f t="shared" si="8"/>
        <v>92.766666666666666</v>
      </c>
      <c r="AM17" s="8">
        <v>1</v>
      </c>
      <c r="AN17" s="8">
        <v>1</v>
      </c>
      <c r="AO17" s="8">
        <v>1</v>
      </c>
      <c r="AP17" s="16">
        <f t="shared" si="9"/>
        <v>1</v>
      </c>
    </row>
    <row r="18" spans="1:42" x14ac:dyDescent="0.3">
      <c r="A18" s="8">
        <v>16</v>
      </c>
      <c r="B18" s="9" t="s">
        <v>37</v>
      </c>
      <c r="C18" s="58">
        <v>4.42</v>
      </c>
      <c r="D18" s="58">
        <v>4.4000000000000004</v>
      </c>
      <c r="E18" s="58">
        <v>4.4800000000000004</v>
      </c>
      <c r="F18" s="14">
        <f t="shared" si="0"/>
        <v>4.4333333333333336</v>
      </c>
      <c r="G18" s="10">
        <v>22</v>
      </c>
      <c r="H18" s="10">
        <v>21.6</v>
      </c>
      <c r="I18" s="10">
        <v>22</v>
      </c>
      <c r="J18" s="14">
        <f t="shared" si="1"/>
        <v>21.866666666666664</v>
      </c>
      <c r="K18" s="58">
        <v>63.97</v>
      </c>
      <c r="L18" s="58">
        <v>60</v>
      </c>
      <c r="M18" s="58">
        <v>60.8</v>
      </c>
      <c r="N18" s="14">
        <f t="shared" si="2"/>
        <v>61.589999999999996</v>
      </c>
      <c r="O18" s="10">
        <v>177</v>
      </c>
      <c r="P18" s="10">
        <v>167</v>
      </c>
      <c r="Q18" s="10">
        <v>170</v>
      </c>
      <c r="R18" s="14">
        <f t="shared" si="3"/>
        <v>171.33333333333334</v>
      </c>
      <c r="S18" s="10">
        <v>28.95</v>
      </c>
      <c r="T18" s="10">
        <v>29.24</v>
      </c>
      <c r="U18" s="10">
        <v>30</v>
      </c>
      <c r="V18" s="14">
        <f t="shared" si="4"/>
        <v>29.396666666666665</v>
      </c>
      <c r="W18" s="10">
        <v>93</v>
      </c>
      <c r="X18" s="10">
        <v>95</v>
      </c>
      <c r="Y18" s="10">
        <v>97</v>
      </c>
      <c r="Z18" s="14">
        <f t="shared" si="5"/>
        <v>95</v>
      </c>
      <c r="AA18" s="10">
        <v>97</v>
      </c>
      <c r="AB18" s="10">
        <v>96</v>
      </c>
      <c r="AC18" s="10">
        <v>97</v>
      </c>
      <c r="AD18" s="14">
        <f t="shared" si="6"/>
        <v>96.666666666666671</v>
      </c>
      <c r="AE18" s="10">
        <v>22</v>
      </c>
      <c r="AF18" s="10">
        <v>23</v>
      </c>
      <c r="AG18" s="10">
        <v>23</v>
      </c>
      <c r="AH18" s="14">
        <f t="shared" si="7"/>
        <v>22.666666666666668</v>
      </c>
      <c r="AI18" s="10">
        <v>93</v>
      </c>
      <c r="AJ18" s="10">
        <v>93.29</v>
      </c>
      <c r="AK18" s="10">
        <v>93.33</v>
      </c>
      <c r="AL18" s="14">
        <f t="shared" si="8"/>
        <v>93.206666666666663</v>
      </c>
      <c r="AM18" s="8">
        <v>1</v>
      </c>
      <c r="AN18" s="8">
        <v>1</v>
      </c>
      <c r="AO18" s="8">
        <v>1</v>
      </c>
      <c r="AP18" s="16">
        <f t="shared" si="9"/>
        <v>1</v>
      </c>
    </row>
    <row r="19" spans="1:42" x14ac:dyDescent="0.3">
      <c r="A19" s="8">
        <v>17</v>
      </c>
      <c r="B19" s="9" t="s">
        <v>38</v>
      </c>
      <c r="C19" s="58">
        <v>5.41</v>
      </c>
      <c r="D19" s="58">
        <v>5.49</v>
      </c>
      <c r="E19" s="58">
        <v>5.58</v>
      </c>
      <c r="F19" s="14">
        <f t="shared" si="0"/>
        <v>5.4933333333333332</v>
      </c>
      <c r="G19" s="10">
        <v>21.8</v>
      </c>
      <c r="H19" s="10">
        <v>22.75</v>
      </c>
      <c r="I19" s="10">
        <v>23</v>
      </c>
      <c r="J19" s="14">
        <f t="shared" si="1"/>
        <v>22.516666666666666</v>
      </c>
      <c r="K19" s="58">
        <v>61.11</v>
      </c>
      <c r="L19" s="58">
        <v>65.349999999999994</v>
      </c>
      <c r="M19" s="58">
        <v>67.66</v>
      </c>
      <c r="N19" s="14">
        <f t="shared" si="2"/>
        <v>64.706666666666663</v>
      </c>
      <c r="O19" s="10">
        <v>174</v>
      </c>
      <c r="P19" s="10">
        <v>187</v>
      </c>
      <c r="Q19" s="10">
        <v>180</v>
      </c>
      <c r="R19" s="14">
        <f t="shared" si="3"/>
        <v>180.33333333333334</v>
      </c>
      <c r="S19" s="10">
        <v>26.86</v>
      </c>
      <c r="T19" s="10">
        <v>26.02</v>
      </c>
      <c r="U19" s="10">
        <v>26.8</v>
      </c>
      <c r="V19" s="14">
        <f t="shared" si="4"/>
        <v>26.56</v>
      </c>
      <c r="W19" s="10">
        <v>124</v>
      </c>
      <c r="X19" s="10">
        <v>122</v>
      </c>
      <c r="Y19" s="10">
        <v>123</v>
      </c>
      <c r="Z19" s="14">
        <f t="shared" si="5"/>
        <v>123</v>
      </c>
      <c r="AA19" s="10">
        <v>101</v>
      </c>
      <c r="AB19" s="10">
        <v>103</v>
      </c>
      <c r="AC19" s="10">
        <v>102</v>
      </c>
      <c r="AD19" s="14">
        <f t="shared" si="6"/>
        <v>102</v>
      </c>
      <c r="AE19" s="10">
        <v>33</v>
      </c>
      <c r="AF19" s="10">
        <v>28</v>
      </c>
      <c r="AG19" s="10">
        <v>34</v>
      </c>
      <c r="AH19" s="14">
        <f t="shared" si="7"/>
        <v>31.666666666666668</v>
      </c>
      <c r="AI19" s="10">
        <v>90</v>
      </c>
      <c r="AJ19" s="10">
        <v>91.16</v>
      </c>
      <c r="AK19" s="10">
        <v>89.1</v>
      </c>
      <c r="AL19" s="14">
        <f t="shared" si="8"/>
        <v>90.086666666666659</v>
      </c>
      <c r="AM19" s="8">
        <v>1</v>
      </c>
      <c r="AN19" s="8">
        <v>1</v>
      </c>
      <c r="AO19" s="8">
        <v>1</v>
      </c>
      <c r="AP19" s="16">
        <f t="shared" si="9"/>
        <v>1</v>
      </c>
    </row>
    <row r="20" spans="1:42" x14ac:dyDescent="0.3">
      <c r="A20" s="8">
        <v>18</v>
      </c>
      <c r="B20" s="9" t="s">
        <v>39</v>
      </c>
      <c r="C20" s="58">
        <v>5.36</v>
      </c>
      <c r="D20" s="58">
        <v>4.5599999999999996</v>
      </c>
      <c r="E20" s="58">
        <v>5.5</v>
      </c>
      <c r="F20" s="14">
        <f t="shared" si="0"/>
        <v>5.14</v>
      </c>
      <c r="G20" s="10">
        <v>21.55</v>
      </c>
      <c r="H20" s="10">
        <v>23.4</v>
      </c>
      <c r="I20" s="10">
        <v>23</v>
      </c>
      <c r="J20" s="14">
        <f t="shared" si="1"/>
        <v>22.650000000000002</v>
      </c>
      <c r="K20" s="58">
        <v>65</v>
      </c>
      <c r="L20" s="58">
        <v>71.12</v>
      </c>
      <c r="M20" s="58">
        <v>68</v>
      </c>
      <c r="N20" s="14">
        <f t="shared" si="2"/>
        <v>68.040000000000006</v>
      </c>
      <c r="O20" s="10">
        <v>161</v>
      </c>
      <c r="P20" s="10">
        <v>168</v>
      </c>
      <c r="Q20" s="10">
        <v>169</v>
      </c>
      <c r="R20" s="14">
        <f t="shared" si="3"/>
        <v>166</v>
      </c>
      <c r="S20" s="10">
        <v>25.3</v>
      </c>
      <c r="T20" s="10">
        <v>26.6</v>
      </c>
      <c r="U20" s="10">
        <v>26.6</v>
      </c>
      <c r="V20" s="14">
        <f t="shared" si="4"/>
        <v>26.166666666666668</v>
      </c>
      <c r="W20" s="10">
        <v>105</v>
      </c>
      <c r="X20" s="10">
        <v>100</v>
      </c>
      <c r="Y20" s="10">
        <v>104</v>
      </c>
      <c r="Z20" s="14">
        <f t="shared" si="5"/>
        <v>103</v>
      </c>
      <c r="AA20" s="10">
        <v>102</v>
      </c>
      <c r="AB20" s="10">
        <v>101</v>
      </c>
      <c r="AC20" s="10">
        <v>102</v>
      </c>
      <c r="AD20" s="14">
        <f t="shared" si="6"/>
        <v>101.66666666666667</v>
      </c>
      <c r="AE20" s="10">
        <v>30</v>
      </c>
      <c r="AF20" s="10">
        <v>25</v>
      </c>
      <c r="AG20" s="10">
        <v>27</v>
      </c>
      <c r="AH20" s="14">
        <f t="shared" si="7"/>
        <v>27.333333333333332</v>
      </c>
      <c r="AI20" s="10">
        <v>86</v>
      </c>
      <c r="AJ20" s="10">
        <v>85</v>
      </c>
      <c r="AK20" s="10">
        <v>84.9</v>
      </c>
      <c r="AL20" s="14">
        <f t="shared" si="8"/>
        <v>85.3</v>
      </c>
      <c r="AM20" s="8">
        <v>1</v>
      </c>
      <c r="AN20" s="8">
        <v>1</v>
      </c>
      <c r="AO20" s="8">
        <v>1</v>
      </c>
      <c r="AP20" s="16">
        <f t="shared" si="9"/>
        <v>1</v>
      </c>
    </row>
    <row r="21" spans="1:42" x14ac:dyDescent="0.3">
      <c r="A21" s="8">
        <v>19</v>
      </c>
      <c r="B21" s="9" t="s">
        <v>40</v>
      </c>
      <c r="C21" s="58">
        <v>4.5999999999999996</v>
      </c>
      <c r="D21" s="58">
        <v>4.8600000000000003</v>
      </c>
      <c r="E21" s="58">
        <v>5</v>
      </c>
      <c r="F21" s="14">
        <f t="shared" si="0"/>
        <v>4.82</v>
      </c>
      <c r="G21" s="10">
        <v>21.6</v>
      </c>
      <c r="H21" s="10">
        <v>21.2</v>
      </c>
      <c r="I21" s="10">
        <v>22</v>
      </c>
      <c r="J21" s="14">
        <f t="shared" si="1"/>
        <v>21.599999999999998</v>
      </c>
      <c r="K21" s="58">
        <v>60</v>
      </c>
      <c r="L21" s="58">
        <v>60.91</v>
      </c>
      <c r="M21" s="58">
        <v>60.31</v>
      </c>
      <c r="N21" s="14">
        <f t="shared" si="2"/>
        <v>60.406666666666666</v>
      </c>
      <c r="O21" s="10">
        <v>191</v>
      </c>
      <c r="P21" s="10">
        <v>179</v>
      </c>
      <c r="Q21" s="10">
        <v>185</v>
      </c>
      <c r="R21" s="14">
        <f t="shared" si="3"/>
        <v>185</v>
      </c>
      <c r="S21" s="10">
        <v>26.91</v>
      </c>
      <c r="T21" s="10">
        <v>28.75</v>
      </c>
      <c r="U21" s="10">
        <v>27</v>
      </c>
      <c r="V21" s="14">
        <f t="shared" si="4"/>
        <v>27.553333333333331</v>
      </c>
      <c r="W21" s="10">
        <v>104</v>
      </c>
      <c r="X21" s="10">
        <v>106</v>
      </c>
      <c r="Y21" s="10">
        <v>101</v>
      </c>
      <c r="Z21" s="14">
        <f t="shared" si="5"/>
        <v>103.66666666666667</v>
      </c>
      <c r="AA21" s="10">
        <v>98</v>
      </c>
      <c r="AB21" s="10">
        <v>99</v>
      </c>
      <c r="AC21" s="10">
        <v>97</v>
      </c>
      <c r="AD21" s="14">
        <f t="shared" si="6"/>
        <v>98</v>
      </c>
      <c r="AE21" s="10">
        <v>28</v>
      </c>
      <c r="AF21" s="10">
        <v>27</v>
      </c>
      <c r="AG21" s="10">
        <v>30</v>
      </c>
      <c r="AH21" s="14">
        <f t="shared" si="7"/>
        <v>28.333333333333332</v>
      </c>
      <c r="AI21" s="10">
        <v>93</v>
      </c>
      <c r="AJ21" s="10">
        <v>92</v>
      </c>
      <c r="AK21" s="10">
        <v>91.62</v>
      </c>
      <c r="AL21" s="14">
        <f t="shared" si="8"/>
        <v>92.206666666666663</v>
      </c>
      <c r="AM21" s="8">
        <v>1</v>
      </c>
      <c r="AN21" s="8">
        <v>1</v>
      </c>
      <c r="AO21" s="8">
        <v>1</v>
      </c>
      <c r="AP21" s="16">
        <f t="shared" si="9"/>
        <v>1</v>
      </c>
    </row>
    <row r="22" spans="1:42" x14ac:dyDescent="0.3">
      <c r="A22" s="8">
        <v>20</v>
      </c>
      <c r="B22" s="9" t="s">
        <v>41</v>
      </c>
      <c r="C22" s="58">
        <v>4.7</v>
      </c>
      <c r="D22" s="58">
        <v>5</v>
      </c>
      <c r="E22" s="58">
        <v>4.9000000000000004</v>
      </c>
      <c r="F22" s="14">
        <f t="shared" si="0"/>
        <v>4.8666666666666663</v>
      </c>
      <c r="G22" s="10">
        <v>21.4</v>
      </c>
      <c r="H22" s="10">
        <v>21.75</v>
      </c>
      <c r="I22" s="10">
        <v>20</v>
      </c>
      <c r="J22" s="14">
        <f t="shared" si="1"/>
        <v>21.05</v>
      </c>
      <c r="K22" s="10">
        <v>68</v>
      </c>
      <c r="L22" s="10">
        <v>68.33</v>
      </c>
      <c r="M22" s="10">
        <v>70</v>
      </c>
      <c r="N22" s="14">
        <f t="shared" si="2"/>
        <v>68.776666666666657</v>
      </c>
      <c r="O22" s="10">
        <v>178</v>
      </c>
      <c r="P22" s="10">
        <v>151</v>
      </c>
      <c r="Q22" s="10">
        <v>176</v>
      </c>
      <c r="R22" s="14">
        <f t="shared" si="3"/>
        <v>168.33333333333334</v>
      </c>
      <c r="S22" s="10">
        <v>24.75</v>
      </c>
      <c r="T22" s="10">
        <v>25.08</v>
      </c>
      <c r="U22" s="10">
        <v>25.6</v>
      </c>
      <c r="V22" s="14">
        <f t="shared" si="4"/>
        <v>25.143333333333334</v>
      </c>
      <c r="W22" s="10">
        <v>115</v>
      </c>
      <c r="X22" s="10">
        <v>114</v>
      </c>
      <c r="Y22" s="10">
        <v>115</v>
      </c>
      <c r="Z22" s="14">
        <f t="shared" si="5"/>
        <v>114.66666666666667</v>
      </c>
      <c r="AA22" s="10">
        <v>101</v>
      </c>
      <c r="AB22" s="10">
        <v>101</v>
      </c>
      <c r="AC22" s="10">
        <v>100</v>
      </c>
      <c r="AD22" s="14">
        <f t="shared" si="6"/>
        <v>100.66666666666667</v>
      </c>
      <c r="AE22" s="10">
        <v>21</v>
      </c>
      <c r="AF22" s="10">
        <v>25</v>
      </c>
      <c r="AG22" s="10">
        <v>26</v>
      </c>
      <c r="AH22" s="14">
        <f t="shared" si="7"/>
        <v>24</v>
      </c>
      <c r="AI22" s="10">
        <v>94</v>
      </c>
      <c r="AJ22" s="10">
        <v>92.18</v>
      </c>
      <c r="AK22" s="10">
        <v>94.68</v>
      </c>
      <c r="AL22" s="14">
        <f t="shared" si="8"/>
        <v>93.62</v>
      </c>
      <c r="AM22" s="8">
        <v>1</v>
      </c>
      <c r="AN22" s="8">
        <v>1</v>
      </c>
      <c r="AO22" s="8">
        <v>1</v>
      </c>
      <c r="AP22" s="16">
        <f t="shared" si="9"/>
        <v>1</v>
      </c>
    </row>
    <row r="23" spans="1:42" x14ac:dyDescent="0.3">
      <c r="A23" s="8">
        <v>21</v>
      </c>
      <c r="B23" s="9" t="s">
        <v>43</v>
      </c>
      <c r="C23" s="10">
        <v>3.86</v>
      </c>
      <c r="D23" s="10">
        <v>3.9</v>
      </c>
      <c r="E23" s="10">
        <v>4</v>
      </c>
      <c r="F23" s="14">
        <f t="shared" si="0"/>
        <v>3.92</v>
      </c>
      <c r="G23" s="10">
        <v>21</v>
      </c>
      <c r="H23" s="10">
        <v>21.5</v>
      </c>
      <c r="I23" s="10">
        <v>20.5</v>
      </c>
      <c r="J23" s="14">
        <f t="shared" si="1"/>
        <v>21</v>
      </c>
      <c r="K23" s="10">
        <v>45.41</v>
      </c>
      <c r="L23" s="10">
        <v>44</v>
      </c>
      <c r="M23" s="10">
        <v>45.76</v>
      </c>
      <c r="N23" s="14">
        <f t="shared" si="2"/>
        <v>45.056666666666665</v>
      </c>
      <c r="O23" s="10">
        <v>133</v>
      </c>
      <c r="P23" s="10">
        <v>137</v>
      </c>
      <c r="Q23" s="10">
        <v>131</v>
      </c>
      <c r="R23" s="14">
        <f t="shared" si="3"/>
        <v>133.66666666666666</v>
      </c>
      <c r="S23" s="10">
        <v>28.2</v>
      </c>
      <c r="T23" s="10">
        <v>28.4</v>
      </c>
      <c r="U23" s="10">
        <v>29</v>
      </c>
      <c r="V23" s="14">
        <f t="shared" si="4"/>
        <v>28.533333333333331</v>
      </c>
      <c r="W23" s="10">
        <v>119</v>
      </c>
      <c r="X23" s="10">
        <v>117</v>
      </c>
      <c r="Y23" s="10">
        <v>118</v>
      </c>
      <c r="Z23" s="14">
        <f t="shared" si="5"/>
        <v>118</v>
      </c>
      <c r="AA23" s="10">
        <v>104</v>
      </c>
      <c r="AB23" s="10">
        <v>106</v>
      </c>
      <c r="AC23" s="10">
        <v>105</v>
      </c>
      <c r="AD23" s="14">
        <f t="shared" si="6"/>
        <v>105</v>
      </c>
      <c r="AE23" s="10">
        <v>18</v>
      </c>
      <c r="AF23" s="10">
        <v>20</v>
      </c>
      <c r="AG23" s="10">
        <v>15</v>
      </c>
      <c r="AH23" s="14">
        <f t="shared" si="7"/>
        <v>17.666666666666668</v>
      </c>
      <c r="AI23" s="10">
        <v>95</v>
      </c>
      <c r="AJ23" s="10">
        <v>95</v>
      </c>
      <c r="AK23" s="10">
        <v>94.5</v>
      </c>
      <c r="AL23" s="14">
        <f t="shared" si="8"/>
        <v>94.833333333333329</v>
      </c>
      <c r="AM23" s="8">
        <v>4</v>
      </c>
      <c r="AN23" s="8">
        <v>4</v>
      </c>
      <c r="AO23" s="8">
        <v>5</v>
      </c>
      <c r="AP23" s="16">
        <f t="shared" si="9"/>
        <v>4.333333333333333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B22" workbookViewId="0">
      <selection activeCell="E34" sqref="E34:K37"/>
    </sheetView>
  </sheetViews>
  <sheetFormatPr defaultRowHeight="14" x14ac:dyDescent="0.3"/>
  <cols>
    <col min="1" max="1" width="8.75" style="8"/>
    <col min="2" max="2" width="5.1640625" style="13" customWidth="1"/>
    <col min="3" max="3" width="8.75" style="13"/>
    <col min="4" max="5" width="10.83203125" bestFit="1" customWidth="1"/>
    <col min="6" max="6" width="10.58203125" bestFit="1" customWidth="1"/>
    <col min="7" max="7" width="10" customWidth="1"/>
    <col min="8" max="8" width="9.58203125" bestFit="1" customWidth="1"/>
    <col min="9" max="9" width="9.4140625" customWidth="1"/>
    <col min="10" max="10" width="10.58203125" customWidth="1"/>
    <col min="12" max="12" width="9.58203125" customWidth="1"/>
  </cols>
  <sheetData>
    <row r="1" spans="1:18" x14ac:dyDescent="0.3">
      <c r="A1" s="8" t="s">
        <v>14</v>
      </c>
      <c r="B1" s="13" t="s">
        <v>45</v>
      </c>
      <c r="C1" s="13" t="s">
        <v>63</v>
      </c>
      <c r="D1" t="s">
        <v>14</v>
      </c>
      <c r="E1" t="s">
        <v>12</v>
      </c>
      <c r="F1" t="s">
        <v>68</v>
      </c>
      <c r="G1" t="s">
        <v>8</v>
      </c>
      <c r="H1" t="s">
        <v>6</v>
      </c>
      <c r="I1" t="s">
        <v>147</v>
      </c>
      <c r="J1" t="s">
        <v>148</v>
      </c>
      <c r="K1" t="s">
        <v>96</v>
      </c>
      <c r="L1" t="s">
        <v>97</v>
      </c>
      <c r="N1" t="s">
        <v>157</v>
      </c>
      <c r="O1" t="s">
        <v>45</v>
      </c>
      <c r="P1" t="s">
        <v>46</v>
      </c>
      <c r="Q1" t="s">
        <v>47</v>
      </c>
      <c r="R1" t="s">
        <v>48</v>
      </c>
    </row>
    <row r="2" spans="1:18" x14ac:dyDescent="0.3">
      <c r="A2" s="8" t="s">
        <v>60</v>
      </c>
      <c r="B2" s="13">
        <v>20</v>
      </c>
      <c r="C2" s="13">
        <v>2021</v>
      </c>
      <c r="D2">
        <v>25.787299999999998</v>
      </c>
      <c r="E2">
        <v>296.26299999999998</v>
      </c>
      <c r="F2">
        <v>0.57082100000000002</v>
      </c>
      <c r="G2">
        <v>2639.37</v>
      </c>
      <c r="H2">
        <v>372.37700000000001</v>
      </c>
      <c r="N2" t="s">
        <v>144</v>
      </c>
      <c r="O2">
        <v>20</v>
      </c>
      <c r="P2">
        <v>271.06099999999998</v>
      </c>
      <c r="Q2">
        <v>64.655000000000001</v>
      </c>
      <c r="R2" s="12">
        <v>2.7000000000000001E-24</v>
      </c>
    </row>
    <row r="3" spans="1:18" x14ac:dyDescent="0.3">
      <c r="C3" s="13">
        <v>2022</v>
      </c>
      <c r="D3">
        <v>29.130199999999999</v>
      </c>
      <c r="E3">
        <v>268.05799999999999</v>
      </c>
      <c r="F3">
        <v>0.65318799999999999</v>
      </c>
      <c r="G3">
        <v>2436.62</v>
      </c>
      <c r="H3">
        <v>317.13900000000001</v>
      </c>
      <c r="I3">
        <v>168.61500000000001</v>
      </c>
      <c r="J3">
        <v>14.501300000000001</v>
      </c>
      <c r="K3">
        <v>7.2095599999999997</v>
      </c>
      <c r="L3">
        <v>300.47300000000001</v>
      </c>
      <c r="N3" t="s">
        <v>145</v>
      </c>
      <c r="O3">
        <v>2</v>
      </c>
      <c r="P3">
        <v>8.5795700000000004</v>
      </c>
      <c r="Q3">
        <v>2.0464500000000001</v>
      </c>
      <c r="R3">
        <v>0.14249999999999999</v>
      </c>
    </row>
    <row r="4" spans="1:18" x14ac:dyDescent="0.3">
      <c r="A4" s="8" t="s">
        <v>67</v>
      </c>
      <c r="B4" s="13">
        <v>2</v>
      </c>
      <c r="C4" s="13">
        <v>2021</v>
      </c>
      <c r="D4">
        <v>3.4444400000000002</v>
      </c>
      <c r="E4">
        <v>4.11111</v>
      </c>
      <c r="F4">
        <v>9.8661899999999997E-2</v>
      </c>
      <c r="G4">
        <v>66.476200000000006</v>
      </c>
      <c r="H4">
        <v>8.6234500000000001</v>
      </c>
      <c r="N4" t="s">
        <v>49</v>
      </c>
      <c r="O4">
        <v>40</v>
      </c>
      <c r="P4">
        <v>4.1924200000000003</v>
      </c>
    </row>
    <row r="5" spans="1:18" x14ac:dyDescent="0.3">
      <c r="C5" s="13">
        <v>2022</v>
      </c>
      <c r="D5">
        <v>1.0158700000000001</v>
      </c>
      <c r="E5">
        <v>2.55159</v>
      </c>
      <c r="F5">
        <v>5.6792099999999998E-2</v>
      </c>
      <c r="G5">
        <v>64.587299999999999</v>
      </c>
      <c r="H5">
        <v>4.5303500000000003</v>
      </c>
      <c r="I5">
        <v>0.43604900000000002</v>
      </c>
      <c r="J5">
        <v>4.9106800000000002</v>
      </c>
      <c r="K5">
        <v>0.23825399999999999</v>
      </c>
      <c r="L5">
        <v>0.50480199999999997</v>
      </c>
      <c r="N5" t="s">
        <v>50</v>
      </c>
      <c r="O5">
        <v>62</v>
      </c>
    </row>
    <row r="6" spans="1:18" x14ac:dyDescent="0.3">
      <c r="A6" s="8" t="s">
        <v>49</v>
      </c>
      <c r="B6" s="13">
        <v>40</v>
      </c>
      <c r="C6" s="13">
        <v>2021</v>
      </c>
      <c r="D6">
        <v>1.86111</v>
      </c>
      <c r="E6">
        <v>9.6277799999999996</v>
      </c>
      <c r="F6">
        <v>7.8098600000000004E-2</v>
      </c>
      <c r="G6">
        <v>103.026</v>
      </c>
      <c r="H6">
        <v>4.6878599999999997</v>
      </c>
      <c r="N6" t="s">
        <v>158</v>
      </c>
      <c r="O6" t="s">
        <v>45</v>
      </c>
      <c r="P6" t="s">
        <v>46</v>
      </c>
      <c r="Q6" t="s">
        <v>47</v>
      </c>
      <c r="R6" t="s">
        <v>48</v>
      </c>
    </row>
    <row r="7" spans="1:18" x14ac:dyDescent="0.3">
      <c r="C7" s="13">
        <v>2022</v>
      </c>
      <c r="D7">
        <v>0.99920600000000004</v>
      </c>
      <c r="E7">
        <v>5.9557500000000001</v>
      </c>
      <c r="F7">
        <v>7.9878699999999997E-2</v>
      </c>
      <c r="G7">
        <v>61.087299999999999</v>
      </c>
      <c r="H7">
        <v>3.6095899999999999</v>
      </c>
      <c r="I7">
        <v>2.0292500000000002</v>
      </c>
      <c r="J7">
        <v>0.82586599999999999</v>
      </c>
      <c r="K7">
        <v>0.224884</v>
      </c>
      <c r="L7">
        <v>1.61755</v>
      </c>
      <c r="N7" t="s">
        <v>144</v>
      </c>
      <c r="O7">
        <v>20</v>
      </c>
      <c r="P7">
        <v>276.91899999999998</v>
      </c>
      <c r="Q7">
        <v>60.128500000000003</v>
      </c>
      <c r="R7" s="12">
        <v>1.0810000000000001E-23</v>
      </c>
    </row>
    <row r="8" spans="1:18" x14ac:dyDescent="0.3">
      <c r="N8" t="s">
        <v>145</v>
      </c>
      <c r="O8">
        <v>2</v>
      </c>
      <c r="P8">
        <v>9.7608800000000002</v>
      </c>
      <c r="Q8">
        <v>2.1194199999999999</v>
      </c>
      <c r="R8">
        <v>0.13339999999999999</v>
      </c>
    </row>
    <row r="9" spans="1:18" x14ac:dyDescent="0.3">
      <c r="N9" t="s">
        <v>49</v>
      </c>
      <c r="O9">
        <v>40</v>
      </c>
      <c r="P9">
        <v>4.6054500000000003</v>
      </c>
    </row>
    <row r="10" spans="1:18" x14ac:dyDescent="0.3">
      <c r="G10" s="3" t="s">
        <v>155</v>
      </c>
      <c r="H10" s="3" t="s">
        <v>44</v>
      </c>
      <c r="I10" s="3" t="s">
        <v>45</v>
      </c>
      <c r="J10" s="3" t="s">
        <v>46</v>
      </c>
      <c r="K10" s="3" t="s">
        <v>47</v>
      </c>
      <c r="L10" s="3" t="s">
        <v>48</v>
      </c>
      <c r="N10" t="s">
        <v>50</v>
      </c>
      <c r="O10">
        <v>62</v>
      </c>
    </row>
    <row r="11" spans="1:18" x14ac:dyDescent="0.3">
      <c r="G11" s="3" t="s">
        <v>144</v>
      </c>
      <c r="H11" s="3">
        <v>18.633600000000001</v>
      </c>
      <c r="I11" s="3">
        <v>20</v>
      </c>
      <c r="J11" s="3">
        <v>0.93167800000000001</v>
      </c>
      <c r="K11" s="3">
        <v>11.3461</v>
      </c>
      <c r="L11" s="55">
        <v>8.1899999999999996E-11</v>
      </c>
    </row>
    <row r="12" spans="1:18" x14ac:dyDescent="0.3">
      <c r="G12" s="3" t="s">
        <v>145</v>
      </c>
      <c r="H12" s="3">
        <v>0.31748900000000002</v>
      </c>
      <c r="I12" s="3">
        <v>2</v>
      </c>
      <c r="J12" s="3">
        <v>0.158744</v>
      </c>
      <c r="K12" s="3">
        <v>1.9332100000000001</v>
      </c>
      <c r="L12" s="55">
        <v>0.158</v>
      </c>
    </row>
    <row r="13" spans="1:18" x14ac:dyDescent="0.3">
      <c r="G13" s="3" t="s">
        <v>49</v>
      </c>
      <c r="H13" s="3">
        <v>3.2845800000000001</v>
      </c>
      <c r="I13" s="3">
        <v>40</v>
      </c>
      <c r="J13" s="3">
        <v>8.2114400000000004E-2</v>
      </c>
      <c r="K13" s="3"/>
      <c r="L13" s="3"/>
    </row>
    <row r="14" spans="1:18" x14ac:dyDescent="0.3">
      <c r="C14" s="52" t="s">
        <v>154</v>
      </c>
      <c r="D14" s="3">
        <v>2021</v>
      </c>
      <c r="E14" s="3">
        <v>2022</v>
      </c>
      <c r="G14" s="3" t="s">
        <v>50</v>
      </c>
      <c r="H14" s="3">
        <v>22.235600000000002</v>
      </c>
      <c r="I14" s="3">
        <v>62</v>
      </c>
      <c r="J14" s="3"/>
      <c r="K14" s="3"/>
      <c r="L14" s="3"/>
    </row>
    <row r="15" spans="1:18" x14ac:dyDescent="0.3">
      <c r="C15" s="52" t="s">
        <v>152</v>
      </c>
      <c r="D15" s="53">
        <v>4.637777777777778</v>
      </c>
      <c r="E15" s="53">
        <v>4.5480952380952377</v>
      </c>
      <c r="G15" s="3" t="s">
        <v>156</v>
      </c>
      <c r="H15" s="3" t="s">
        <v>44</v>
      </c>
      <c r="I15" s="3" t="s">
        <v>45</v>
      </c>
      <c r="J15" s="3" t="s">
        <v>46</v>
      </c>
      <c r="K15" s="3" t="s">
        <v>47</v>
      </c>
      <c r="L15" s="3" t="s">
        <v>48</v>
      </c>
      <c r="O15" s="3" t="s">
        <v>152</v>
      </c>
      <c r="P15" s="3" t="s">
        <v>153</v>
      </c>
    </row>
    <row r="16" spans="1:18" x14ac:dyDescent="0.3">
      <c r="C16" s="52" t="s">
        <v>153</v>
      </c>
      <c r="D16" s="54">
        <v>45.963333333333331</v>
      </c>
      <c r="E16" s="54">
        <v>45.056666666666665</v>
      </c>
      <c r="G16" s="3" t="s">
        <v>144</v>
      </c>
      <c r="H16" s="3">
        <v>14.752599999999999</v>
      </c>
      <c r="I16" s="3">
        <v>20</v>
      </c>
      <c r="J16" s="3">
        <v>0.73762799999999995</v>
      </c>
      <c r="K16" s="3">
        <v>10.5837</v>
      </c>
      <c r="L16" s="55">
        <v>2.4249999999999999E-10</v>
      </c>
      <c r="O16">
        <v>0.28333333333333338</v>
      </c>
      <c r="P16">
        <v>88.969333333333338</v>
      </c>
    </row>
    <row r="17" spans="7:16" x14ac:dyDescent="0.3">
      <c r="G17" s="3" t="s">
        <v>145</v>
      </c>
      <c r="H17" s="3">
        <v>9.5755599999999996E-2</v>
      </c>
      <c r="I17" s="3">
        <v>2</v>
      </c>
      <c r="J17" s="3">
        <v>4.7877799999999998E-2</v>
      </c>
      <c r="K17" s="3">
        <v>0.68696699999999999</v>
      </c>
      <c r="L17" s="3">
        <v>0.50890000000000002</v>
      </c>
      <c r="O17">
        <v>0.22266666666666665</v>
      </c>
      <c r="P17">
        <v>90.771666666666661</v>
      </c>
    </row>
    <row r="18" spans="7:16" x14ac:dyDescent="0.3">
      <c r="G18" s="3" t="s">
        <v>49</v>
      </c>
      <c r="H18" s="3">
        <v>2.7877800000000001</v>
      </c>
      <c r="I18" s="3">
        <v>40</v>
      </c>
      <c r="J18" s="3">
        <v>6.9694400000000004E-2</v>
      </c>
      <c r="K18" s="3"/>
      <c r="L18" s="3"/>
      <c r="O18">
        <v>0.3653333333333334</v>
      </c>
      <c r="P18">
        <v>93.161333333333346</v>
      </c>
    </row>
    <row r="19" spans="7:16" x14ac:dyDescent="0.3">
      <c r="G19" s="3" t="s">
        <v>50</v>
      </c>
      <c r="H19" s="3">
        <v>17.636099999999999</v>
      </c>
      <c r="I19" s="3">
        <v>62</v>
      </c>
      <c r="J19" s="3"/>
      <c r="K19" s="3"/>
      <c r="L19" s="3"/>
      <c r="O19">
        <v>0.29266666666666663</v>
      </c>
      <c r="P19">
        <v>95.376666666666665</v>
      </c>
    </row>
    <row r="20" spans="7:16" x14ac:dyDescent="0.3">
      <c r="O20">
        <v>0.53229064742237708</v>
      </c>
      <c r="P20">
        <v>9.4323556619400932</v>
      </c>
    </row>
    <row r="21" spans="7:16" x14ac:dyDescent="0.3">
      <c r="O21">
        <v>0.47187568984497036</v>
      </c>
      <c r="P21">
        <v>9.5274165788353482</v>
      </c>
    </row>
    <row r="22" spans="7:16" x14ac:dyDescent="0.3">
      <c r="O22">
        <v>11.471781194447782</v>
      </c>
      <c r="P22">
        <v>15.362142771889403</v>
      </c>
    </row>
    <row r="23" spans="7:16" x14ac:dyDescent="0.3">
      <c r="O23">
        <v>10.370894282307042</v>
      </c>
      <c r="P23">
        <v>15.616155677487869</v>
      </c>
    </row>
    <row r="24" spans="7:16" x14ac:dyDescent="0.3">
      <c r="O24">
        <v>0.60442810435430072</v>
      </c>
      <c r="P24">
        <v>9.6520118800866257</v>
      </c>
    </row>
    <row r="25" spans="7:16" x14ac:dyDescent="0.3">
      <c r="O25">
        <v>0.54098675276448926</v>
      </c>
      <c r="P25">
        <v>9.7660978218870333</v>
      </c>
    </row>
    <row r="26" spans="7:16" x14ac:dyDescent="0.3">
      <c r="O26">
        <v>13.026467766256483</v>
      </c>
      <c r="P26">
        <v>15.719889055515676</v>
      </c>
    </row>
    <row r="27" spans="7:16" x14ac:dyDescent="0.3">
      <c r="O27">
        <v>11.889818742076688</v>
      </c>
      <c r="P27">
        <v>16.007372269934493</v>
      </c>
    </row>
    <row r="28" spans="7:16" x14ac:dyDescent="0.3">
      <c r="O28">
        <v>0.77554744525547448</v>
      </c>
      <c r="P28">
        <v>0.95500279085743722</v>
      </c>
    </row>
    <row r="29" spans="7:16" x14ac:dyDescent="0.3">
      <c r="O29">
        <v>0.76082004555808658</v>
      </c>
      <c r="P29">
        <v>0.95171775067277109</v>
      </c>
    </row>
    <row r="30" spans="7:16" x14ac:dyDescent="0.3">
      <c r="O30">
        <v>58.366666666666674</v>
      </c>
      <c r="P30">
        <v>18327.682666666668</v>
      </c>
    </row>
    <row r="31" spans="7:16" x14ac:dyDescent="0.3">
      <c r="O31">
        <v>45.86933333333333</v>
      </c>
      <c r="P31">
        <v>18698.963333333333</v>
      </c>
    </row>
    <row r="32" spans="7:16" x14ac:dyDescent="0.3">
      <c r="O32">
        <v>1257.9022988505751</v>
      </c>
      <c r="P32">
        <v>29849.646036916398</v>
      </c>
    </row>
    <row r="33" spans="3:16" x14ac:dyDescent="0.3">
      <c r="E33" t="s">
        <v>159</v>
      </c>
      <c r="F33" t="s">
        <v>160</v>
      </c>
      <c r="G33" t="s">
        <v>161</v>
      </c>
      <c r="H33" t="s">
        <v>162</v>
      </c>
      <c r="I33" t="s">
        <v>138</v>
      </c>
      <c r="J33" t="s">
        <v>139</v>
      </c>
      <c r="K33" t="s">
        <v>140</v>
      </c>
      <c r="O33">
        <v>1008.117216117216</v>
      </c>
      <c r="P33">
        <v>30649.013822870569</v>
      </c>
    </row>
    <row r="34" spans="3:16" x14ac:dyDescent="0.3">
      <c r="C34" s="3" t="s">
        <v>152</v>
      </c>
      <c r="D34">
        <v>2021</v>
      </c>
      <c r="E34" s="51">
        <v>0.28333333333333338</v>
      </c>
      <c r="F34" s="51">
        <v>0.3653333333333334</v>
      </c>
      <c r="G34" s="51">
        <v>11.471781194447782</v>
      </c>
      <c r="H34" s="51">
        <v>13.026467766256483</v>
      </c>
      <c r="I34" s="51">
        <v>0.77554744525547448</v>
      </c>
      <c r="J34" s="51">
        <v>0.58366666666666678</v>
      </c>
      <c r="K34" s="34">
        <v>12.57902298850575</v>
      </c>
    </row>
    <row r="35" spans="3:16" x14ac:dyDescent="0.3">
      <c r="C35" s="3"/>
      <c r="D35">
        <v>2022</v>
      </c>
      <c r="E35" s="51">
        <v>0.22266666666666665</v>
      </c>
      <c r="F35" s="51">
        <v>0.29266666666666663</v>
      </c>
      <c r="G35" s="51">
        <v>10.370894282307042</v>
      </c>
      <c r="H35" s="51">
        <v>11.889818742076688</v>
      </c>
      <c r="I35" s="51">
        <v>0.76082004555808658</v>
      </c>
      <c r="J35" s="51">
        <v>0.45869333333333329</v>
      </c>
      <c r="K35" s="34">
        <v>10.081172161172161</v>
      </c>
    </row>
    <row r="36" spans="3:16" x14ac:dyDescent="0.3">
      <c r="C36" s="3" t="s">
        <v>153</v>
      </c>
      <c r="D36">
        <v>2021</v>
      </c>
      <c r="E36" s="51">
        <v>88.969333333333338</v>
      </c>
      <c r="F36" s="51">
        <v>93.161333333333346</v>
      </c>
      <c r="G36" s="51">
        <v>15.362142771889403</v>
      </c>
      <c r="H36" s="51">
        <v>15.719889055515676</v>
      </c>
      <c r="I36" s="51">
        <v>0.95500279085743722</v>
      </c>
      <c r="J36" s="34">
        <v>183.27682666666669</v>
      </c>
      <c r="K36" s="34">
        <v>298.49646036916397</v>
      </c>
    </row>
    <row r="37" spans="3:16" x14ac:dyDescent="0.3">
      <c r="D37">
        <v>2022</v>
      </c>
      <c r="E37" s="51">
        <v>90.771666666666661</v>
      </c>
      <c r="F37" s="51">
        <v>95.376666666666665</v>
      </c>
      <c r="G37" s="51">
        <v>15.616155677487869</v>
      </c>
      <c r="H37" s="51">
        <v>16.007372269934493</v>
      </c>
      <c r="I37" s="51">
        <v>0.95171775067277109</v>
      </c>
      <c r="J37" s="34">
        <v>186.98963333333333</v>
      </c>
      <c r="K37" s="34">
        <v>306.49013822870569</v>
      </c>
    </row>
    <row r="41" spans="3:16" x14ac:dyDescent="0.3">
      <c r="M41">
        <v>0.58366666666666678</v>
      </c>
      <c r="N41">
        <v>183.27682666666669</v>
      </c>
    </row>
    <row r="42" spans="3:16" x14ac:dyDescent="0.3">
      <c r="M42">
        <v>0.45869333333333329</v>
      </c>
      <c r="N42">
        <v>186.98963333333333</v>
      </c>
    </row>
    <row r="43" spans="3:16" x14ac:dyDescent="0.3">
      <c r="M43">
        <v>12.57902298850575</v>
      </c>
      <c r="N43">
        <v>298.49646036916397</v>
      </c>
    </row>
    <row r="44" spans="3:16" x14ac:dyDescent="0.3">
      <c r="M44">
        <v>10.081172161172161</v>
      </c>
      <c r="N44">
        <v>306.49013822870569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Y1</vt:lpstr>
      <vt:lpstr>means</vt:lpstr>
      <vt:lpstr>genetic advance</vt:lpstr>
      <vt:lpstr>Out put (2)</vt:lpstr>
      <vt:lpstr>Out put (1)</vt:lpstr>
      <vt:lpstr>Anova Table</vt:lpstr>
      <vt:lpstr>Sheet1</vt:lpstr>
      <vt:lpstr>Y2</vt:lpstr>
      <vt:lpstr>modi anova y1, y2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2024-05-11T20:06:04Z</dcterms:modified>
</cp:coreProperties>
</file>