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PeerJ_submission_30-12-2024\Edit submission_17-01-2025\"/>
    </mc:Choice>
  </mc:AlternateContent>
  <xr:revisionPtr revIDLastSave="0" documentId="13_ncr:1_{12B54482-726B-4E0F-9B0E-DD012D37B41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ST(1)" sheetId="9" r:id="rId1"/>
    <sheet name="AST(2)" sheetId="20" r:id="rId2"/>
  </sheets>
  <definedNames>
    <definedName name="Sample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0" i="20" l="1"/>
  <c r="Z61" i="20" s="1"/>
  <c r="Y60" i="20"/>
  <c r="Y61" i="20" s="1"/>
  <c r="X60" i="20"/>
  <c r="X61" i="20" s="1"/>
  <c r="W60" i="20"/>
  <c r="W61" i="20" s="1"/>
  <c r="V60" i="20"/>
  <c r="V61" i="20" s="1"/>
  <c r="AX53" i="20"/>
  <c r="AX54" i="20" s="1"/>
  <c r="AW53" i="20"/>
  <c r="AW54" i="20" s="1"/>
  <c r="AV53" i="20"/>
  <c r="AV54" i="20" s="1"/>
  <c r="AU53" i="20"/>
  <c r="AU54" i="20" s="1"/>
  <c r="AT53" i="20"/>
  <c r="AT54" i="20" s="1"/>
  <c r="AU51" i="20"/>
  <c r="AX50" i="20"/>
  <c r="AX51" i="20" s="1"/>
  <c r="AW50" i="20"/>
  <c r="AW51" i="20" s="1"/>
  <c r="AV50" i="20"/>
  <c r="AV51" i="20" s="1"/>
  <c r="AU50" i="20"/>
  <c r="AT50" i="20"/>
  <c r="AT51" i="20" s="1"/>
  <c r="AU46" i="20"/>
  <c r="AX45" i="20"/>
  <c r="AX46" i="20" s="1"/>
  <c r="AW45" i="20"/>
  <c r="AW46" i="20" s="1"/>
  <c r="AV45" i="20"/>
  <c r="AV46" i="20" s="1"/>
  <c r="AU45" i="20"/>
  <c r="AT45" i="20"/>
  <c r="AT46" i="20" s="1"/>
  <c r="AX42" i="20"/>
  <c r="AX43" i="20" s="1"/>
  <c r="AW42" i="20"/>
  <c r="AW43" i="20" s="1"/>
  <c r="AV42" i="20"/>
  <c r="AV43" i="20" s="1"/>
  <c r="AU42" i="20"/>
  <c r="AU43" i="20" s="1"/>
  <c r="AT42" i="20"/>
  <c r="AT43" i="20" s="1"/>
  <c r="AW40" i="20"/>
  <c r="AX39" i="20"/>
  <c r="AX40" i="20" s="1"/>
  <c r="AW39" i="20"/>
  <c r="AV39" i="20"/>
  <c r="AV40" i="20" s="1"/>
  <c r="AU39" i="20"/>
  <c r="AU40" i="20" s="1"/>
  <c r="AT39" i="20"/>
  <c r="AT40" i="20" s="1"/>
  <c r="Z37" i="20"/>
  <c r="Z38" i="20" s="1"/>
  <c r="Y37" i="20"/>
  <c r="Y38" i="20" s="1"/>
  <c r="X37" i="20"/>
  <c r="X38" i="20" s="1"/>
  <c r="W37" i="20"/>
  <c r="W38" i="20" s="1"/>
  <c r="V37" i="20"/>
  <c r="V38" i="20" s="1"/>
  <c r="AX36" i="20"/>
  <c r="AX37" i="20" s="1"/>
  <c r="AW36" i="20"/>
  <c r="AW37" i="20" s="1"/>
  <c r="AV36" i="20"/>
  <c r="AV37" i="20" s="1"/>
  <c r="AU36" i="20"/>
  <c r="AU37" i="20" s="1"/>
  <c r="AT36" i="20"/>
  <c r="AT37" i="20" s="1"/>
  <c r="AX33" i="20"/>
  <c r="AX34" i="20" s="1"/>
  <c r="AW33" i="20"/>
  <c r="AW34" i="20" s="1"/>
  <c r="AV33" i="20"/>
  <c r="AV34" i="20" s="1"/>
  <c r="AU33" i="20"/>
  <c r="AU34" i="20" s="1"/>
  <c r="AT33" i="20"/>
  <c r="AT34" i="20" s="1"/>
  <c r="AT31" i="20"/>
  <c r="AX30" i="20"/>
  <c r="AX31" i="20" s="1"/>
  <c r="AW30" i="20"/>
  <c r="AW31" i="20" s="1"/>
  <c r="AV30" i="20"/>
  <c r="AV31" i="20" s="1"/>
  <c r="AU30" i="20"/>
  <c r="AU31" i="20" s="1"/>
  <c r="AT30" i="20"/>
  <c r="AV28" i="20"/>
  <c r="AT28" i="20"/>
  <c r="AX27" i="20"/>
  <c r="AX28" i="20" s="1"/>
  <c r="AW27" i="20"/>
  <c r="AV27" i="20"/>
  <c r="AV55" i="20" s="1"/>
  <c r="AV56" i="20" s="1"/>
  <c r="AU27" i="20"/>
  <c r="AU28" i="20" s="1"/>
  <c r="AT27" i="20"/>
  <c r="AX24" i="20"/>
  <c r="AX55" i="20" s="1"/>
  <c r="AX56" i="20" s="1"/>
  <c r="AW24" i="20"/>
  <c r="AW25" i="20" s="1"/>
  <c r="AV24" i="20"/>
  <c r="AV25" i="20" s="1"/>
  <c r="AU24" i="20"/>
  <c r="AT24" i="20"/>
  <c r="Y24" i="20"/>
  <c r="Z23" i="20"/>
  <c r="Z24" i="20" s="1"/>
  <c r="Y23" i="20"/>
  <c r="X23" i="20"/>
  <c r="X24" i="20" s="1"/>
  <c r="W23" i="20"/>
  <c r="W24" i="20" s="1"/>
  <c r="V23" i="20"/>
  <c r="V24" i="20" s="1"/>
  <c r="V17" i="20"/>
  <c r="Z16" i="20"/>
  <c r="Z17" i="20" s="1"/>
  <c r="Y16" i="20"/>
  <c r="Y17" i="20" s="1"/>
  <c r="X16" i="20"/>
  <c r="X17" i="20" s="1"/>
  <c r="W16" i="20"/>
  <c r="W17" i="20" s="1"/>
  <c r="V16" i="20"/>
  <c r="AS14" i="20"/>
  <c r="AS15" i="20" s="1"/>
  <c r="AR14" i="20"/>
  <c r="AQ14" i="20"/>
  <c r="AQ15" i="20" s="1"/>
  <c r="AP14" i="20"/>
  <c r="AP15" i="20" s="1"/>
  <c r="AO14" i="20"/>
  <c r="AO15" i="20" s="1"/>
  <c r="AN14" i="20"/>
  <c r="AN15" i="20" s="1"/>
  <c r="AM14" i="20"/>
  <c r="AM15" i="20" s="1"/>
  <c r="Z12" i="20"/>
  <c r="Z13" i="20" s="1"/>
  <c r="Y12" i="20"/>
  <c r="Y13" i="20" s="1"/>
  <c r="X12" i="20"/>
  <c r="X13" i="20" s="1"/>
  <c r="W12" i="20"/>
  <c r="W13" i="20" s="1"/>
  <c r="V12" i="20"/>
  <c r="V13" i="20" s="1"/>
  <c r="W8" i="20"/>
  <c r="Z7" i="20"/>
  <c r="Z8" i="20" s="1"/>
  <c r="Y7" i="20"/>
  <c r="Y8" i="20" s="1"/>
  <c r="X7" i="20"/>
  <c r="X8" i="20" s="1"/>
  <c r="W7" i="20"/>
  <c r="V7" i="20"/>
  <c r="V8" i="20" s="1"/>
  <c r="AM6" i="20"/>
  <c r="AS5" i="20"/>
  <c r="AS16" i="20" s="1"/>
  <c r="AS17" i="20" s="1"/>
  <c r="AR5" i="20"/>
  <c r="AR6" i="20" s="1"/>
  <c r="AQ5" i="20"/>
  <c r="AQ6" i="20" s="1"/>
  <c r="AP5" i="20"/>
  <c r="AP6" i="20" s="1"/>
  <c r="AO5" i="20"/>
  <c r="AO6" i="20" s="1"/>
  <c r="AN5" i="20"/>
  <c r="AN16" i="20" s="1"/>
  <c r="AN17" i="20" s="1"/>
  <c r="AM5" i="20"/>
  <c r="AM16" i="20" s="1"/>
  <c r="AM17" i="20" s="1"/>
  <c r="AT55" i="20" l="1"/>
  <c r="AT56" i="20" s="1"/>
  <c r="AU55" i="20"/>
  <c r="AU56" i="20" s="1"/>
  <c r="AW55" i="20"/>
  <c r="AW56" i="20" s="1"/>
  <c r="AP16" i="20"/>
  <c r="AP17" i="20" s="1"/>
  <c r="AR16" i="20"/>
  <c r="AR17" i="20" s="1"/>
  <c r="AU25" i="20"/>
  <c r="AT25" i="20"/>
  <c r="AN6" i="20"/>
  <c r="AX25" i="20"/>
  <c r="AW28" i="20"/>
  <c r="AS6" i="20"/>
  <c r="AR15" i="20"/>
  <c r="AQ16" i="20"/>
  <c r="AQ17" i="20" s="1"/>
  <c r="AO16" i="20"/>
  <c r="AO17" i="20" s="1"/>
</calcChain>
</file>

<file path=xl/sharedStrings.xml><?xml version="1.0" encoding="utf-8"?>
<sst xmlns="http://schemas.openxmlformats.org/spreadsheetml/2006/main" count="664" uniqueCount="231">
  <si>
    <t>R</t>
  </si>
  <si>
    <t>S</t>
  </si>
  <si>
    <t>B1/S1</t>
  </si>
  <si>
    <t>1. Staphylococcus kloosii</t>
  </si>
  <si>
    <t>Macrococcus caseolyticus</t>
  </si>
  <si>
    <t>B5/S1</t>
  </si>
  <si>
    <t>B19/S1</t>
  </si>
  <si>
    <t>B24/S1</t>
  </si>
  <si>
    <t>C1/S1</t>
  </si>
  <si>
    <t>B31/S2</t>
  </si>
  <si>
    <t>B46/S2</t>
  </si>
  <si>
    <t>B63/S1</t>
  </si>
  <si>
    <t>Acinetobacter ursingii</t>
  </si>
  <si>
    <t>Acinetobacter defluvii</t>
  </si>
  <si>
    <t>Acinetobacter pittii</t>
  </si>
  <si>
    <t>B64/S2</t>
  </si>
  <si>
    <t>B64/S3</t>
  </si>
  <si>
    <t>B70/S1</t>
  </si>
  <si>
    <t>B74/S1</t>
  </si>
  <si>
    <t>B77/S1</t>
  </si>
  <si>
    <t>B81/S1</t>
  </si>
  <si>
    <t>B65/S2</t>
  </si>
  <si>
    <t>B68/S2</t>
  </si>
  <si>
    <t>C80/S2</t>
  </si>
  <si>
    <t>Macrococcus canis</t>
  </si>
  <si>
    <t>B100/S1</t>
  </si>
  <si>
    <t>B101/S1</t>
  </si>
  <si>
    <t>Acinetobacter bereziniae</t>
  </si>
  <si>
    <t>B105/S1</t>
  </si>
  <si>
    <t>Acinetobacter variabilis</t>
  </si>
  <si>
    <t>Acinetobacter indicus</t>
  </si>
  <si>
    <t>C84/S1</t>
  </si>
  <si>
    <t>B128/S1</t>
  </si>
  <si>
    <t>Acinetobacter radioresistens</t>
  </si>
  <si>
    <t>Acinetobacter seifertii</t>
  </si>
  <si>
    <t>C123/S1</t>
  </si>
  <si>
    <t>C135/S1</t>
  </si>
  <si>
    <t>C127/S2</t>
  </si>
  <si>
    <t>B132/S1</t>
  </si>
  <si>
    <t>Acinetobacter gandensis</t>
  </si>
  <si>
    <t>Acinetobacter junii</t>
  </si>
  <si>
    <t>B149/S2</t>
  </si>
  <si>
    <t>DST</t>
  </si>
  <si>
    <t>Clindamycin (DA)</t>
  </si>
  <si>
    <t>Erythromycin (E)</t>
  </si>
  <si>
    <t>Cefoxitin (FOX)</t>
  </si>
  <si>
    <t>Trimethoprim/sulfamethoxazole (SXT)</t>
  </si>
  <si>
    <t>Penicillin (P)</t>
  </si>
  <si>
    <t>Levoflaxacin (LEV)</t>
  </si>
  <si>
    <t>Ampicillin (AMP)</t>
  </si>
  <si>
    <t>Vancomycin (VA)</t>
  </si>
  <si>
    <t>Gentamycin (CN 120 ug)</t>
  </si>
  <si>
    <t>Ampicillin/Clavulonic acid (AMC)</t>
  </si>
  <si>
    <t>Ceptazidime (CAZ)</t>
  </si>
  <si>
    <t>Cefotaxime (CTX)</t>
  </si>
  <si>
    <t>Imipenem (IMP)</t>
  </si>
  <si>
    <t>Gentamycin (CN)</t>
  </si>
  <si>
    <t>Gentamycin (10) (CN)</t>
  </si>
  <si>
    <t>Ciprofloxacin (CIP)</t>
  </si>
  <si>
    <t>Meropenem (MEM)</t>
  </si>
  <si>
    <t>Amikacin (AK)</t>
  </si>
  <si>
    <t>Diameter(mm)</t>
  </si>
  <si>
    <t>I</t>
  </si>
  <si>
    <t>T2-1-B68/S2</t>
  </si>
  <si>
    <t>P1-1-B101/S1</t>
  </si>
  <si>
    <t>F3-1-B64/S3</t>
  </si>
  <si>
    <t>F3-1-B64/S2</t>
  </si>
  <si>
    <t>K3-2-B128/S1</t>
  </si>
  <si>
    <t>T1-1-B65/S2</t>
  </si>
  <si>
    <t>P2-1-B105/S1</t>
  </si>
  <si>
    <t>O2-1-B149/S2</t>
  </si>
  <si>
    <t>E1-2-B46/S2</t>
  </si>
  <si>
    <t>N3-1-B100/S1</t>
  </si>
  <si>
    <t>R1-2-C135/S1</t>
  </si>
  <si>
    <t>A1-2-B31/S2</t>
  </si>
  <si>
    <t>S3-1-B77/S1</t>
  </si>
  <si>
    <t>I2-1-B5/S1</t>
  </si>
  <si>
    <t>F2-1-B63/S1</t>
  </si>
  <si>
    <t>G2-1-B132/S1</t>
  </si>
  <si>
    <t>I1-1-C1/S1</t>
  </si>
  <si>
    <t>S1-1-C74/S1</t>
  </si>
  <si>
    <t>M1-1-C80/S2</t>
  </si>
  <si>
    <t>I1-1-B1/S1</t>
  </si>
  <si>
    <t>G2-2-C127/S2</t>
  </si>
  <si>
    <t>C3-2-B24/S1</t>
  </si>
  <si>
    <t>T3-1-B70/S1</t>
  </si>
  <si>
    <t>S2-1-B74/S1</t>
  </si>
  <si>
    <t>O2-1-B81/S1</t>
  </si>
  <si>
    <t>C2-1-B19/S1</t>
  </si>
  <si>
    <t>G1-3-C123/S1</t>
  </si>
  <si>
    <t>N1-2-C84/S1</t>
  </si>
  <si>
    <t>N2-1-B96/S2</t>
  </si>
  <si>
    <t>N2-1-B99/S4</t>
  </si>
  <si>
    <t>L2-2-B114/S1</t>
  </si>
  <si>
    <t>E1-2-B48/S1</t>
  </si>
  <si>
    <t>R1-1-B140/S2</t>
  </si>
  <si>
    <t>M3-1-B92/S1</t>
  </si>
  <si>
    <t>R1-1-B140/S3</t>
  </si>
  <si>
    <t>E2-1-B49/S2</t>
  </si>
  <si>
    <t>K3-2-B128/S4</t>
  </si>
  <si>
    <t>K2-1-B124/S2</t>
  </si>
  <si>
    <t>D1-1-B55/S3</t>
  </si>
  <si>
    <t>O1-1-B78/S1</t>
  </si>
  <si>
    <t>G3-1-B137/S1</t>
  </si>
  <si>
    <t>P2-1-B105/S2</t>
  </si>
  <si>
    <t>N2-1-B99/S1</t>
  </si>
  <si>
    <t>R1-1-B140/S1</t>
  </si>
  <si>
    <t>M1-1-C80/S1</t>
  </si>
  <si>
    <t>K1-1-C112/S1</t>
  </si>
  <si>
    <t>I1-2-B2/S1</t>
  </si>
  <si>
    <t>L1-1-B110/S1</t>
  </si>
  <si>
    <t>28. Acinetobacter baumannii</t>
  </si>
  <si>
    <t>27. Acinetobacter baumannii</t>
  </si>
  <si>
    <t>26. Pseudomonas putida</t>
  </si>
  <si>
    <t>25. Pseudomonas putida</t>
  </si>
  <si>
    <t>R,I,S</t>
  </si>
  <si>
    <t>Ceftazidime (CAZ)</t>
  </si>
  <si>
    <t>Code</t>
  </si>
  <si>
    <t>24. Escherichia coli</t>
  </si>
  <si>
    <t>23. Enterobacter kobei</t>
  </si>
  <si>
    <t>22. Enterobacter roggenkampii</t>
  </si>
  <si>
    <t>21. Stenotrophomonas maltophilia</t>
  </si>
  <si>
    <t>20. Enterococcus casseliflavus</t>
  </si>
  <si>
    <t>19. Staphylococcus aureus</t>
  </si>
  <si>
    <t>18. Staphylococcus haemolyticus</t>
  </si>
  <si>
    <t>17. Staphylococcus arlettae</t>
  </si>
  <si>
    <t>16. Staphylococcus epidermidis</t>
  </si>
  <si>
    <t>15. Staphylococcus epidermidis</t>
  </si>
  <si>
    <t>14. Staphylococcus saprophyticus</t>
  </si>
  <si>
    <t>13. Staphylococcus saprophyticus</t>
  </si>
  <si>
    <t>12. Staphylococcus saprophyticus</t>
  </si>
  <si>
    <t>11. Staphylococcus saprophyticus</t>
  </si>
  <si>
    <t>10. Staphylococcus saprophyticus</t>
  </si>
  <si>
    <t>9. Staphylococcus xylosus</t>
  </si>
  <si>
    <t>8. Staphylococcus xylosus</t>
  </si>
  <si>
    <t>7. Staphylococcus hominis</t>
  </si>
  <si>
    <t>6. Staphylococcus hominis</t>
  </si>
  <si>
    <t>5. Staphylococcus hominis</t>
  </si>
  <si>
    <t>4. Staphylococcus kloosii</t>
  </si>
  <si>
    <t>3. Staphylococcus kloosii</t>
  </si>
  <si>
    <t>2. Staphylococcus kloosii</t>
  </si>
  <si>
    <t>-</t>
  </si>
  <si>
    <t>Total</t>
  </si>
  <si>
    <t>P</t>
  </si>
  <si>
    <t>E</t>
  </si>
  <si>
    <t>Antibiotic tested</t>
  </si>
  <si>
    <t>Resistant</t>
  </si>
  <si>
    <t>Susceptible</t>
  </si>
  <si>
    <t>Levoflaxacin</t>
  </si>
  <si>
    <t>Ciprofloxacin</t>
  </si>
  <si>
    <t>Amikacin</t>
  </si>
  <si>
    <t>Gentamycin 10 ug</t>
  </si>
  <si>
    <t>Meropenem</t>
  </si>
  <si>
    <t>Imipenem</t>
  </si>
  <si>
    <t>Ampicillin/ Clavulonic acid</t>
  </si>
  <si>
    <t>Trimethoprim/ sulfamethoxazole</t>
  </si>
  <si>
    <t>Cefotaxime</t>
  </si>
  <si>
    <t>Ceptazidime</t>
  </si>
  <si>
    <t xml:space="preserve">Ampicillin </t>
  </si>
  <si>
    <t>Intermediate</t>
  </si>
  <si>
    <t>Stenotrophomonas maltophilia (n=1)</t>
  </si>
  <si>
    <t>Enterobacter spp. (n=2)</t>
  </si>
  <si>
    <t>E. coli (n=1)</t>
  </si>
  <si>
    <t>P. putida (n=2)</t>
  </si>
  <si>
    <t>A. baumannii (n=2)</t>
  </si>
  <si>
    <t xml:space="preserve">**CoNS; S. kloosii(4), S. hominis(3), S. xylosus(2), S. saprophyticus(5), S. eidrmidis(2), S. arlettae(1), S. haemolyticus(1) </t>
  </si>
  <si>
    <t>Gentamycin 120 ug</t>
  </si>
  <si>
    <t>Vancomycin</t>
  </si>
  <si>
    <t>Ampicillin</t>
  </si>
  <si>
    <t>Cefoxitin</t>
  </si>
  <si>
    <t>Erythromycin</t>
  </si>
  <si>
    <t>Clindamycin</t>
  </si>
  <si>
    <t>Penicillin</t>
  </si>
  <si>
    <t>E. casseliflavus (n=1)</t>
  </si>
  <si>
    <t>S. aureus (n=1)</t>
  </si>
  <si>
    <t>Coagulase-negative staphylococci (CoNS) (n=18)</t>
  </si>
  <si>
    <t>Shop type</t>
  </si>
  <si>
    <t>Antimicrobial drugs and S-isolates=1, NS-isolates = 0</t>
  </si>
  <si>
    <t>Colony for DST</t>
  </si>
  <si>
    <t>DA</t>
  </si>
  <si>
    <t>FOX</t>
  </si>
  <si>
    <t>SXT</t>
  </si>
  <si>
    <t>organism</t>
  </si>
  <si>
    <t>Fusidic acid</t>
  </si>
  <si>
    <t>Tetracyclin</t>
  </si>
  <si>
    <r>
      <t xml:space="preserve">1. </t>
    </r>
    <r>
      <rPr>
        <i/>
        <sz val="18"/>
        <color rgb="FF000000"/>
        <rFont val="TH SarabunPSK"/>
        <family val="2"/>
      </rPr>
      <t>Staphylococcus kloosii</t>
    </r>
  </si>
  <si>
    <t>C74/S2</t>
  </si>
  <si>
    <r>
      <t xml:space="preserve">2. </t>
    </r>
    <r>
      <rPr>
        <i/>
        <sz val="18"/>
        <color rgb="FF000000"/>
        <rFont val="TH SarabunPSK"/>
        <family val="2"/>
      </rPr>
      <t>Staphylococcus kloosii</t>
    </r>
  </si>
  <si>
    <t>Condition highlight</t>
  </si>
  <si>
    <r>
      <t xml:space="preserve">3. </t>
    </r>
    <r>
      <rPr>
        <i/>
        <sz val="18"/>
        <color rgb="FF000000"/>
        <rFont val="TH SarabunPSK"/>
        <family val="2"/>
      </rPr>
      <t>Staphylococcus kloosii</t>
    </r>
  </si>
  <si>
    <r>
      <t xml:space="preserve">4. </t>
    </r>
    <r>
      <rPr>
        <i/>
        <sz val="18"/>
        <color rgb="FF000000"/>
        <rFont val="TH SarabunPSK"/>
        <family val="2"/>
      </rPr>
      <t>Staphylococcus kloosii</t>
    </r>
  </si>
  <si>
    <t>%S</t>
  </si>
  <si>
    <r>
      <t xml:space="preserve">5. </t>
    </r>
    <r>
      <rPr>
        <i/>
        <sz val="18"/>
        <color rgb="FF000000"/>
        <rFont val="TH SarabunPSK"/>
        <family val="2"/>
      </rPr>
      <t>Staphylococcus hominis</t>
    </r>
  </si>
  <si>
    <r>
      <t xml:space="preserve">6. </t>
    </r>
    <r>
      <rPr>
        <i/>
        <sz val="18"/>
        <color rgb="FF000000"/>
        <rFont val="TH SarabunPSK"/>
        <family val="2"/>
      </rPr>
      <t>Staphylococcus hominis</t>
    </r>
  </si>
  <si>
    <r>
      <t xml:space="preserve">7. </t>
    </r>
    <r>
      <rPr>
        <i/>
        <sz val="18"/>
        <color rgb="FF000000"/>
        <rFont val="TH SarabunPSK"/>
        <family val="2"/>
      </rPr>
      <t>Staphylococcus hominis</t>
    </r>
  </si>
  <si>
    <r>
      <t xml:space="preserve">8. </t>
    </r>
    <r>
      <rPr>
        <i/>
        <sz val="18"/>
        <color rgb="FF000000"/>
        <rFont val="TH SarabunPSK"/>
        <family val="2"/>
      </rPr>
      <t>Staphylococcus xylosus</t>
    </r>
  </si>
  <si>
    <r>
      <t xml:space="preserve">9. </t>
    </r>
    <r>
      <rPr>
        <i/>
        <sz val="18"/>
        <color rgb="FF000000"/>
        <rFont val="TH SarabunPSK"/>
        <family val="2"/>
      </rPr>
      <t>Staphylococcus xylosus</t>
    </r>
  </si>
  <si>
    <t>Macrococcus spp.(5)</t>
  </si>
  <si>
    <r>
      <t xml:space="preserve">10. </t>
    </r>
    <r>
      <rPr>
        <i/>
        <sz val="18"/>
        <color rgb="FF000000"/>
        <rFont val="TH SarabunPSK"/>
        <family val="2"/>
      </rPr>
      <t>Staphylococcus saprophyticus</t>
    </r>
  </si>
  <si>
    <r>
      <t xml:space="preserve">11. </t>
    </r>
    <r>
      <rPr>
        <i/>
        <sz val="18"/>
        <color rgb="FF000000"/>
        <rFont val="TH SarabunPSK"/>
        <family val="2"/>
      </rPr>
      <t>Staphylococcus saprophyticus</t>
    </r>
  </si>
  <si>
    <r>
      <t xml:space="preserve">12. </t>
    </r>
    <r>
      <rPr>
        <i/>
        <sz val="18"/>
        <color rgb="FF000000"/>
        <rFont val="TH SarabunPSK"/>
        <family val="2"/>
      </rPr>
      <t>Staphylococcus saprophyticus</t>
    </r>
  </si>
  <si>
    <t>AK</t>
  </si>
  <si>
    <t>CN</t>
  </si>
  <si>
    <t>CAZ</t>
  </si>
  <si>
    <t>MEM</t>
  </si>
  <si>
    <t>CIP</t>
  </si>
  <si>
    <r>
      <t xml:space="preserve">13. </t>
    </r>
    <r>
      <rPr>
        <i/>
        <sz val="18"/>
        <color rgb="FF000000"/>
        <rFont val="TH SarabunPSK"/>
        <family val="2"/>
      </rPr>
      <t>Staphylococcus saprophyticus</t>
    </r>
  </si>
  <si>
    <r>
      <t xml:space="preserve">14. </t>
    </r>
    <r>
      <rPr>
        <i/>
        <sz val="18"/>
        <color rgb="FF000000"/>
        <rFont val="TH SarabunPSK"/>
        <family val="2"/>
      </rPr>
      <t>Staphylococcus saprophyticus</t>
    </r>
  </si>
  <si>
    <r>
      <t xml:space="preserve">15. </t>
    </r>
    <r>
      <rPr>
        <i/>
        <sz val="18"/>
        <color rgb="FF000000"/>
        <rFont val="TH SarabunPSK"/>
        <family val="2"/>
      </rPr>
      <t>Staphylococcus epidermidis</t>
    </r>
  </si>
  <si>
    <r>
      <t xml:space="preserve">16. </t>
    </r>
    <r>
      <rPr>
        <i/>
        <sz val="18"/>
        <color rgb="FF000000"/>
        <rFont val="TH SarabunPSK"/>
        <family val="2"/>
      </rPr>
      <t>Staphylococcus epidermidis</t>
    </r>
  </si>
  <si>
    <r>
      <t xml:space="preserve">17. </t>
    </r>
    <r>
      <rPr>
        <i/>
        <sz val="18"/>
        <color rgb="FF000000"/>
        <rFont val="TH SarabunPSK"/>
        <family val="2"/>
      </rPr>
      <t>Staphylococcus arlettae</t>
    </r>
  </si>
  <si>
    <r>
      <t xml:space="preserve">18. </t>
    </r>
    <r>
      <rPr>
        <i/>
        <sz val="18"/>
        <color rgb="FF000000"/>
        <rFont val="TH SarabunPSK"/>
        <family val="2"/>
      </rPr>
      <t>Staphylococcus haemolyticus</t>
    </r>
  </si>
  <si>
    <r>
      <t xml:space="preserve">19. </t>
    </r>
    <r>
      <rPr>
        <i/>
        <sz val="18"/>
        <color rgb="FF000000"/>
        <rFont val="TH SarabunPSK"/>
        <family val="2"/>
      </rPr>
      <t>Staphylococcus aureus</t>
    </r>
  </si>
  <si>
    <t>Staphylococcus</t>
  </si>
  <si>
    <t>AMP</t>
  </si>
  <si>
    <t>Van</t>
  </si>
  <si>
    <t>h-CN</t>
  </si>
  <si>
    <t>LEV</t>
  </si>
  <si>
    <r>
      <t xml:space="preserve">21. </t>
    </r>
    <r>
      <rPr>
        <i/>
        <sz val="18"/>
        <color rgb="FF000000"/>
        <rFont val="TH SarabunPSK"/>
        <family val="2"/>
      </rPr>
      <t>Stenotrophomonas maltophilia</t>
    </r>
  </si>
  <si>
    <t>CTX</t>
  </si>
  <si>
    <t>IMP</t>
  </si>
  <si>
    <t>AMC</t>
  </si>
  <si>
    <r>
      <t xml:space="preserve">22. </t>
    </r>
    <r>
      <rPr>
        <i/>
        <sz val="18"/>
        <color rgb="FF000000"/>
        <rFont val="TH SarabunPSK"/>
        <family val="2"/>
      </rPr>
      <t>Enterobacter roggenkampii</t>
    </r>
  </si>
  <si>
    <r>
      <t xml:space="preserve">23. </t>
    </r>
    <r>
      <rPr>
        <i/>
        <sz val="18"/>
        <color rgb="FF000000"/>
        <rFont val="TH SarabunPSK"/>
        <family val="2"/>
      </rPr>
      <t>Enterobacter kobei</t>
    </r>
  </si>
  <si>
    <r>
      <t xml:space="preserve">24. </t>
    </r>
    <r>
      <rPr>
        <i/>
        <sz val="18"/>
        <color rgb="FF000000"/>
        <rFont val="TH SarabunPSK"/>
        <family val="2"/>
      </rPr>
      <t>Escherichia coli</t>
    </r>
  </si>
  <si>
    <r>
      <t xml:space="preserve">25. </t>
    </r>
    <r>
      <rPr>
        <i/>
        <sz val="18"/>
        <color rgb="FF000000"/>
        <rFont val="TH SarabunPSK"/>
        <family val="2"/>
      </rPr>
      <t>Pseudomonas putida</t>
    </r>
  </si>
  <si>
    <r>
      <t xml:space="preserve">26. </t>
    </r>
    <r>
      <rPr>
        <i/>
        <sz val="18"/>
        <color rgb="FF000000"/>
        <rFont val="TH SarabunPSK"/>
        <family val="2"/>
      </rPr>
      <t>Pseudomonas putida</t>
    </r>
  </si>
  <si>
    <t>Acinetobacter spp. (14)</t>
  </si>
  <si>
    <r>
      <t xml:space="preserve">27. </t>
    </r>
    <r>
      <rPr>
        <i/>
        <sz val="18"/>
        <color rgb="FF000000"/>
        <rFont val="TH SarabunPSK"/>
        <family val="2"/>
      </rPr>
      <t>Acinetobacter baumannii</t>
    </r>
  </si>
  <si>
    <r>
      <t xml:space="preserve">28. </t>
    </r>
    <r>
      <rPr>
        <i/>
        <sz val="18"/>
        <color rgb="FF000000"/>
        <rFont val="TH SarabunPSK"/>
        <family val="2"/>
      </rPr>
      <t>Acinetobacter baumannii</t>
    </r>
  </si>
  <si>
    <t>Supplementary Table S5. Results of antimicrobial susceptibility tests by using the Kirby-Bauer disc diffusion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</si>
</sst>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4"/>
      <name val="TH SarabunPSK"/>
      <family val="2"/>
      <charset val="222"/>
    </font>
    <font>
      <sz val="11"/>
      <color rgb="FF1F1F1F"/>
      <name val="Arial"/>
      <family val="2"/>
      <scheme val="minor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Arial"/>
      <family val="2"/>
      <scheme val="minor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sz val="18"/>
      <color rgb="FF000000"/>
      <name val="TH SarabunPSK"/>
      <family val="2"/>
    </font>
    <font>
      <i/>
      <sz val="18"/>
      <color rgb="FF000000"/>
      <name val="TH SarabunPSK"/>
      <family val="2"/>
    </font>
    <font>
      <sz val="18"/>
      <color rgb="FF0070C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Arial"/>
      <family val="2"/>
      <scheme val="minor"/>
    </font>
    <font>
      <b/>
      <sz val="18"/>
      <color rgb="FF0070C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3" fillId="0" borderId="0" xfId="1" applyFont="1"/>
    <xf numFmtId="0" fontId="3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3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wrapText="1"/>
    </xf>
    <xf numFmtId="0" fontId="6" fillId="3" borderId="2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center" wrapText="1"/>
    </xf>
    <xf numFmtId="0" fontId="6" fillId="3" borderId="4" xfId="1" applyFont="1" applyFill="1" applyBorder="1" applyAlignment="1">
      <alignment horizontal="center" wrapText="1"/>
    </xf>
    <xf numFmtId="0" fontId="3" fillId="0" borderId="3" xfId="1" applyFont="1" applyBorder="1" applyAlignment="1">
      <alignment horizontal="left" vertical="center"/>
    </xf>
    <xf numFmtId="0" fontId="6" fillId="3" borderId="9" xfId="1" applyFont="1" applyFill="1" applyBorder="1" applyAlignment="1">
      <alignment horizontal="center" wrapText="1"/>
    </xf>
    <xf numFmtId="0" fontId="3" fillId="0" borderId="3" xfId="1" applyFont="1" applyBorder="1"/>
    <xf numFmtId="0" fontId="3" fillId="0" borderId="6" xfId="1" applyFont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center" vertical="center"/>
    </xf>
    <xf numFmtId="0" fontId="3" fillId="0" borderId="10" xfId="1" applyFont="1" applyBorder="1"/>
    <xf numFmtId="0" fontId="2" fillId="3" borderId="3" xfId="1" applyFill="1" applyBorder="1"/>
    <xf numFmtId="0" fontId="3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/>
    </xf>
    <xf numFmtId="0" fontId="1" fillId="0" borderId="0" xfId="2" applyAlignment="1">
      <alignment wrapText="1"/>
    </xf>
    <xf numFmtId="0" fontId="9" fillId="0" borderId="0" xfId="2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8" fillId="0" borderId="0" xfId="0" applyFont="1" applyAlignment="1">
      <alignment horizontal="center" vertical="top"/>
    </xf>
    <xf numFmtId="0" fontId="10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20" fillId="0" borderId="0" xfId="0" applyNumberFormat="1" applyFont="1"/>
    <xf numFmtId="0" fontId="13" fillId="0" borderId="0" xfId="0" applyFont="1" applyAlignment="1">
      <alignment horizontal="center" vertical="center"/>
    </xf>
    <xf numFmtId="1" fontId="12" fillId="0" borderId="0" xfId="0" applyNumberFormat="1" applyFont="1"/>
    <xf numFmtId="0" fontId="19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2" fontId="21" fillId="5" borderId="3" xfId="0" applyNumberFormat="1" applyFont="1" applyFill="1" applyBorder="1"/>
    <xf numFmtId="1" fontId="21" fillId="5" borderId="3" xfId="0" applyNumberFormat="1" applyFont="1" applyFill="1" applyBorder="1"/>
    <xf numFmtId="0" fontId="13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4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/>
    </xf>
    <xf numFmtId="2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13" fillId="0" borderId="16" xfId="0" applyFont="1" applyBorder="1"/>
    <xf numFmtId="0" fontId="10" fillId="0" borderId="16" xfId="0" applyFont="1" applyBorder="1"/>
    <xf numFmtId="0" fontId="19" fillId="0" borderId="16" xfId="0" applyFont="1" applyBorder="1" applyAlignment="1">
      <alignment horizontal="center"/>
    </xf>
    <xf numFmtId="0" fontId="20" fillId="0" borderId="16" xfId="0" applyFont="1" applyBorder="1"/>
    <xf numFmtId="0" fontId="12" fillId="0" borderId="16" xfId="0" applyFont="1" applyBorder="1"/>
    <xf numFmtId="0" fontId="10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25" fillId="0" borderId="0" xfId="0" applyFont="1"/>
    <xf numFmtId="0" fontId="11" fillId="0" borderId="0" xfId="0" applyFont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3" fillId="5" borderId="3" xfId="0" applyFont="1" applyFill="1" applyBorder="1"/>
    <xf numFmtId="1" fontId="13" fillId="5" borderId="3" xfId="0" applyNumberFormat="1" applyFont="1" applyFill="1" applyBorder="1"/>
    <xf numFmtId="0" fontId="26" fillId="0" borderId="0" xfId="0" applyFont="1"/>
    <xf numFmtId="0" fontId="27" fillId="0" borderId="0" xfId="1" applyFont="1" applyAlignment="1">
      <alignment vertical="center"/>
    </xf>
    <xf numFmtId="0" fontId="7" fillId="3" borderId="3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2" fillId="3" borderId="5" xfId="1" applyFill="1" applyBorder="1" applyAlignment="1">
      <alignment horizontal="center"/>
    </xf>
    <xf numFmtId="0" fontId="2" fillId="3" borderId="10" xfId="1" applyFill="1" applyBorder="1" applyAlignment="1">
      <alignment horizont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</cellXfs>
  <cellStyles count="3">
    <cellStyle name="Normal" xfId="0" builtinId="0"/>
    <cellStyle name="Normal 2" xfId="1" xr:uid="{D8E33CF8-8927-4F61-BD61-1068ECD089AB}"/>
    <cellStyle name="Normal 3" xfId="2" xr:uid="{28700676-F489-4A1F-9166-2AA2DE813492}"/>
  </cellStyles>
  <dxfs count="0"/>
  <tableStyles count="0" defaultTableStyle="TableStyleMedium2" defaultPivotStyle="PivotStyleLight16"/>
  <colors>
    <mruColors>
      <color rgb="FFFFCCFF"/>
      <color rgb="FFCC99FF"/>
      <color rgb="FFB4B8B8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95B1-5AFB-4CD8-90EF-D5891DE6B6F6}">
  <sheetPr>
    <pageSetUpPr fitToPage="1"/>
  </sheetPr>
  <dimension ref="A1:AI42"/>
  <sheetViews>
    <sheetView tabSelected="1" zoomScale="60" zoomScaleNormal="60" workbookViewId="0">
      <selection activeCell="M3" sqref="M3"/>
    </sheetView>
  </sheetViews>
  <sheetFormatPr defaultColWidth="8.81640625" defaultRowHeight="14" x14ac:dyDescent="0.3"/>
  <cols>
    <col min="1" max="1" width="20" style="1" customWidth="1"/>
    <col min="2" max="2" width="28.453125" style="1" customWidth="1"/>
    <col min="3" max="3" width="13" style="1" customWidth="1"/>
    <col min="4" max="4" width="10.81640625" style="1" customWidth="1"/>
    <col min="5" max="5" width="12.81640625" style="1" customWidth="1"/>
    <col min="6" max="6" width="10.81640625" style="1" customWidth="1"/>
    <col min="7" max="7" width="12.81640625" style="1" customWidth="1"/>
    <col min="8" max="8" width="11" style="1" customWidth="1"/>
    <col min="9" max="9" width="12.453125" style="1" customWidth="1"/>
    <col min="10" max="10" width="10.81640625" style="1" customWidth="1"/>
    <col min="11" max="11" width="12.81640625" style="1" customWidth="1"/>
    <col min="12" max="12" width="11.1796875" style="1" customWidth="1"/>
    <col min="13" max="13" width="12.81640625" style="1" customWidth="1"/>
    <col min="14" max="14" width="11" style="1" customWidth="1"/>
    <col min="15" max="15" width="12.7265625" style="1" customWidth="1"/>
    <col min="16" max="16" width="10.81640625" style="1" customWidth="1"/>
    <col min="17" max="17" width="12.81640625" style="1" customWidth="1"/>
    <col min="18" max="19" width="10.81640625" style="1" customWidth="1"/>
    <col min="20" max="20" width="19.453125" style="1" customWidth="1"/>
    <col min="21" max="21" width="11.1796875" style="1" customWidth="1"/>
    <col min="22" max="22" width="8.81640625" style="1"/>
    <col min="23" max="23" width="15.453125" style="1" customWidth="1"/>
    <col min="24" max="16384" width="8.81640625" style="1"/>
  </cols>
  <sheetData>
    <row r="1" spans="1:35" ht="45" customHeight="1" x14ac:dyDescent="0.3">
      <c r="A1" s="86" t="s">
        <v>230</v>
      </c>
    </row>
    <row r="2" spans="1:35" ht="58.4" customHeight="1" x14ac:dyDescent="0.3">
      <c r="A2" s="90" t="s">
        <v>117</v>
      </c>
      <c r="B2" s="91" t="s">
        <v>42</v>
      </c>
      <c r="C2" s="91" t="s">
        <v>43</v>
      </c>
      <c r="D2" s="91"/>
      <c r="E2" s="91" t="s">
        <v>44</v>
      </c>
      <c r="F2" s="91"/>
      <c r="G2" s="91" t="s">
        <v>45</v>
      </c>
      <c r="H2" s="91"/>
      <c r="I2" s="91" t="s">
        <v>46</v>
      </c>
      <c r="J2" s="91"/>
      <c r="K2" s="91" t="s">
        <v>47</v>
      </c>
      <c r="L2" s="91"/>
      <c r="M2" s="26"/>
      <c r="N2" s="26"/>
      <c r="O2" s="26"/>
      <c r="P2" s="26"/>
      <c r="Q2" s="26"/>
      <c r="R2" s="26"/>
      <c r="S2" s="26"/>
      <c r="T2" s="102"/>
      <c r="U2" s="103"/>
      <c r="V2" s="103"/>
      <c r="W2" s="103"/>
      <c r="X2" s="104"/>
      <c r="Y2" s="104"/>
      <c r="Z2" s="104"/>
      <c r="AA2" s="104"/>
      <c r="AB2" s="104"/>
      <c r="AC2" s="104"/>
      <c r="AD2" s="31"/>
      <c r="AE2" s="31"/>
      <c r="AF2" s="31"/>
      <c r="AG2" s="31"/>
      <c r="AH2" s="31"/>
      <c r="AI2" s="31"/>
    </row>
    <row r="3" spans="1:35" ht="21" customHeight="1" x14ac:dyDescent="0.6">
      <c r="A3" s="90"/>
      <c r="B3" s="91"/>
      <c r="C3" s="14" t="s">
        <v>61</v>
      </c>
      <c r="D3" s="14" t="s">
        <v>115</v>
      </c>
      <c r="E3" s="14" t="s">
        <v>61</v>
      </c>
      <c r="F3" s="14" t="s">
        <v>115</v>
      </c>
      <c r="G3" s="14" t="s">
        <v>61</v>
      </c>
      <c r="H3" s="14" t="s">
        <v>115</v>
      </c>
      <c r="I3" s="14" t="s">
        <v>61</v>
      </c>
      <c r="J3" s="14" t="s">
        <v>115</v>
      </c>
      <c r="K3" s="14" t="s">
        <v>61</v>
      </c>
      <c r="L3" s="14" t="s">
        <v>115</v>
      </c>
      <c r="M3" s="26"/>
      <c r="N3" s="26"/>
      <c r="O3" s="26"/>
      <c r="P3" s="26"/>
      <c r="Q3" s="26"/>
      <c r="R3" s="26"/>
      <c r="S3" s="26"/>
      <c r="T3" s="102"/>
      <c r="U3" s="32"/>
      <c r="V3" s="32"/>
      <c r="W3" s="32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1"/>
      <c r="AI3" s="31"/>
    </row>
    <row r="4" spans="1:35" ht="15" customHeight="1" x14ac:dyDescent="0.3">
      <c r="A4" s="9" t="s">
        <v>79</v>
      </c>
      <c r="B4" s="25" t="s">
        <v>3</v>
      </c>
      <c r="C4" s="24">
        <v>28</v>
      </c>
      <c r="D4" s="6" t="s">
        <v>1</v>
      </c>
      <c r="E4" s="24">
        <v>32</v>
      </c>
      <c r="F4" s="6" t="s">
        <v>1</v>
      </c>
      <c r="G4" s="6">
        <v>30</v>
      </c>
      <c r="H4" s="6" t="s">
        <v>1</v>
      </c>
      <c r="I4" s="6">
        <v>40</v>
      </c>
      <c r="J4" s="6" t="s">
        <v>1</v>
      </c>
      <c r="K4" s="6">
        <v>16</v>
      </c>
      <c r="L4" s="5" t="s">
        <v>0</v>
      </c>
      <c r="M4" s="26"/>
      <c r="N4" s="26"/>
      <c r="O4" s="26"/>
      <c r="P4" s="26"/>
      <c r="Q4" s="26"/>
      <c r="R4" s="26"/>
      <c r="S4" s="26"/>
      <c r="T4" s="31"/>
      <c r="U4" s="32"/>
      <c r="V4" s="32"/>
      <c r="W4" s="32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1"/>
      <c r="AI4" s="31"/>
    </row>
    <row r="5" spans="1:35" ht="21" x14ac:dyDescent="0.3">
      <c r="A5" s="9" t="s">
        <v>80</v>
      </c>
      <c r="B5" s="25" t="s">
        <v>140</v>
      </c>
      <c r="C5" s="24">
        <v>20</v>
      </c>
      <c r="D5" s="27" t="s">
        <v>62</v>
      </c>
      <c r="E5" s="24">
        <v>23</v>
      </c>
      <c r="F5" s="6" t="s">
        <v>1</v>
      </c>
      <c r="G5" s="6">
        <v>24</v>
      </c>
      <c r="H5" s="6" t="s">
        <v>1</v>
      </c>
      <c r="I5" s="6">
        <v>28</v>
      </c>
      <c r="J5" s="6" t="s">
        <v>1</v>
      </c>
      <c r="K5" s="6">
        <v>28</v>
      </c>
      <c r="L5" s="5" t="s">
        <v>0</v>
      </c>
      <c r="T5" s="31"/>
      <c r="U5" s="32"/>
      <c r="V5" s="32"/>
      <c r="W5" s="32"/>
      <c r="X5" s="32"/>
      <c r="Y5" s="32"/>
      <c r="Z5" s="32"/>
      <c r="AA5" s="32"/>
      <c r="AB5" s="32"/>
      <c r="AC5" s="32"/>
      <c r="AD5" s="31"/>
      <c r="AE5" s="31"/>
      <c r="AF5" s="31"/>
      <c r="AG5" s="31"/>
      <c r="AH5" s="31"/>
      <c r="AI5" s="31"/>
    </row>
    <row r="6" spans="1:35" ht="21" x14ac:dyDescent="0.3">
      <c r="A6" s="9" t="s">
        <v>81</v>
      </c>
      <c r="B6" s="25" t="s">
        <v>139</v>
      </c>
      <c r="C6" s="24">
        <v>20</v>
      </c>
      <c r="D6" s="27" t="s">
        <v>62</v>
      </c>
      <c r="E6" s="24">
        <v>25</v>
      </c>
      <c r="F6" s="6" t="s">
        <v>1</v>
      </c>
      <c r="G6" s="6">
        <v>26</v>
      </c>
      <c r="H6" s="6" t="s">
        <v>1</v>
      </c>
      <c r="I6" s="6">
        <v>32</v>
      </c>
      <c r="J6" s="6" t="s">
        <v>1</v>
      </c>
      <c r="K6" s="6">
        <v>13</v>
      </c>
      <c r="L6" s="5" t="s">
        <v>0</v>
      </c>
      <c r="T6" s="31"/>
      <c r="U6" s="32"/>
      <c r="V6" s="32"/>
      <c r="W6" s="34"/>
      <c r="X6" s="32"/>
      <c r="Y6" s="32"/>
      <c r="Z6" s="32"/>
      <c r="AA6" s="32"/>
      <c r="AB6" s="32"/>
      <c r="AC6" s="32"/>
      <c r="AD6" s="31"/>
      <c r="AE6" s="31"/>
      <c r="AF6" s="31"/>
      <c r="AG6" s="31"/>
      <c r="AH6" s="31"/>
      <c r="AI6" s="31"/>
    </row>
    <row r="7" spans="1:35" ht="21" x14ac:dyDescent="0.3">
      <c r="A7" s="9" t="s">
        <v>82</v>
      </c>
      <c r="B7" s="25" t="s">
        <v>138</v>
      </c>
      <c r="C7" s="24">
        <v>24</v>
      </c>
      <c r="D7" s="6" t="s">
        <v>1</v>
      </c>
      <c r="E7" s="24">
        <v>27</v>
      </c>
      <c r="F7" s="6" t="s">
        <v>1</v>
      </c>
      <c r="G7" s="6">
        <v>23</v>
      </c>
      <c r="H7" s="6" t="s">
        <v>1</v>
      </c>
      <c r="I7" s="6">
        <v>32</v>
      </c>
      <c r="J7" s="6" t="s">
        <v>1</v>
      </c>
      <c r="K7" s="6">
        <v>14</v>
      </c>
      <c r="L7" s="5" t="s">
        <v>0</v>
      </c>
      <c r="T7" s="31"/>
      <c r="U7" s="32"/>
      <c r="V7" s="32"/>
      <c r="W7" s="32"/>
      <c r="X7" s="32"/>
      <c r="Y7" s="32"/>
      <c r="Z7" s="32"/>
      <c r="AA7" s="32"/>
      <c r="AB7" s="32"/>
      <c r="AC7" s="32"/>
      <c r="AD7" s="31"/>
      <c r="AE7" s="31"/>
      <c r="AF7" s="31"/>
      <c r="AG7" s="31"/>
      <c r="AH7" s="31"/>
      <c r="AI7" s="31"/>
    </row>
    <row r="8" spans="1:35" ht="21" x14ac:dyDescent="0.3">
      <c r="A8" s="9" t="s">
        <v>76</v>
      </c>
      <c r="B8" s="25" t="s">
        <v>137</v>
      </c>
      <c r="C8" s="24">
        <v>26</v>
      </c>
      <c r="D8" s="6" t="s">
        <v>1</v>
      </c>
      <c r="E8" s="24">
        <v>28</v>
      </c>
      <c r="F8" s="6" t="s">
        <v>1</v>
      </c>
      <c r="G8" s="6">
        <v>24</v>
      </c>
      <c r="H8" s="6" t="s">
        <v>1</v>
      </c>
      <c r="I8" s="6">
        <v>30</v>
      </c>
      <c r="J8" s="6" t="s">
        <v>1</v>
      </c>
      <c r="K8" s="6">
        <v>32</v>
      </c>
      <c r="L8" s="6" t="s">
        <v>1</v>
      </c>
      <c r="T8" s="33"/>
      <c r="U8" s="32"/>
      <c r="V8" s="32"/>
      <c r="W8" s="32"/>
      <c r="X8" s="32"/>
      <c r="Y8" s="32"/>
      <c r="Z8" s="32"/>
      <c r="AA8" s="32"/>
      <c r="AB8" s="32"/>
      <c r="AC8" s="32"/>
      <c r="AD8" s="31"/>
      <c r="AE8" s="31"/>
      <c r="AF8" s="31"/>
      <c r="AG8" s="31"/>
      <c r="AH8" s="31"/>
      <c r="AI8" s="31"/>
    </row>
    <row r="9" spans="1:35" ht="21" x14ac:dyDescent="0.3">
      <c r="A9" s="9" t="s">
        <v>77</v>
      </c>
      <c r="B9" s="25" t="s">
        <v>136</v>
      </c>
      <c r="C9" s="24">
        <v>24</v>
      </c>
      <c r="D9" s="6" t="s">
        <v>1</v>
      </c>
      <c r="E9" s="24">
        <v>24</v>
      </c>
      <c r="F9" s="6" t="s">
        <v>1</v>
      </c>
      <c r="G9" s="6">
        <v>26</v>
      </c>
      <c r="H9" s="6" t="s">
        <v>1</v>
      </c>
      <c r="I9" s="6">
        <v>18</v>
      </c>
      <c r="J9" s="6" t="s">
        <v>1</v>
      </c>
      <c r="K9" s="6">
        <v>13</v>
      </c>
      <c r="L9" s="5" t="s">
        <v>0</v>
      </c>
      <c r="T9" s="31"/>
      <c r="U9" s="32"/>
      <c r="V9" s="32"/>
      <c r="W9" s="32"/>
      <c r="X9" s="32"/>
      <c r="Y9" s="32"/>
      <c r="Z9" s="32"/>
      <c r="AA9" s="32"/>
      <c r="AB9" s="32"/>
      <c r="AC9" s="32"/>
      <c r="AD9" s="31"/>
      <c r="AE9" s="31"/>
      <c r="AF9" s="31"/>
      <c r="AG9" s="31"/>
      <c r="AH9" s="31"/>
      <c r="AI9" s="31"/>
    </row>
    <row r="10" spans="1:35" ht="21" x14ac:dyDescent="0.3">
      <c r="A10" s="9" t="s">
        <v>78</v>
      </c>
      <c r="B10" s="25" t="s">
        <v>135</v>
      </c>
      <c r="C10" s="24">
        <v>25</v>
      </c>
      <c r="D10" s="6" t="s">
        <v>1</v>
      </c>
      <c r="E10" s="24">
        <v>24</v>
      </c>
      <c r="F10" s="6" t="s">
        <v>1</v>
      </c>
      <c r="G10" s="6">
        <v>25</v>
      </c>
      <c r="H10" s="6" t="s">
        <v>1</v>
      </c>
      <c r="I10" s="6">
        <v>19</v>
      </c>
      <c r="J10" s="6" t="s">
        <v>1</v>
      </c>
      <c r="K10" s="6">
        <v>11</v>
      </c>
      <c r="L10" s="5" t="s">
        <v>0</v>
      </c>
      <c r="T10" s="31"/>
      <c r="U10" s="32"/>
      <c r="V10" s="32"/>
      <c r="W10" s="32"/>
      <c r="X10" s="32"/>
      <c r="Y10" s="32"/>
      <c r="Z10" s="32"/>
      <c r="AA10" s="32"/>
      <c r="AB10" s="32"/>
      <c r="AC10" s="32"/>
      <c r="AD10" s="31"/>
      <c r="AE10" s="31"/>
      <c r="AF10" s="31"/>
      <c r="AG10" s="31"/>
      <c r="AH10" s="31"/>
      <c r="AI10" s="31"/>
    </row>
    <row r="11" spans="1:35" ht="21" x14ac:dyDescent="0.3">
      <c r="A11" s="9" t="s">
        <v>88</v>
      </c>
      <c r="B11" s="25" t="s">
        <v>134</v>
      </c>
      <c r="C11" s="24">
        <v>26</v>
      </c>
      <c r="D11" s="6" t="s">
        <v>1</v>
      </c>
      <c r="E11" s="24">
        <v>24</v>
      </c>
      <c r="F11" s="6" t="s">
        <v>1</v>
      </c>
      <c r="G11" s="6">
        <v>25</v>
      </c>
      <c r="H11" s="6" t="s">
        <v>1</v>
      </c>
      <c r="I11" s="6">
        <v>25</v>
      </c>
      <c r="J11" s="6" t="s">
        <v>1</v>
      </c>
      <c r="K11" s="6">
        <v>24</v>
      </c>
      <c r="L11" s="5" t="s">
        <v>0</v>
      </c>
      <c r="T11" s="31"/>
      <c r="U11" s="32"/>
      <c r="V11" s="32"/>
      <c r="W11" s="32"/>
      <c r="X11" s="32"/>
      <c r="Y11" s="32"/>
      <c r="Z11" s="32"/>
      <c r="AA11" s="32"/>
      <c r="AB11" s="32"/>
      <c r="AC11" s="32"/>
      <c r="AD11" s="31"/>
      <c r="AE11" s="31"/>
      <c r="AF11" s="31"/>
      <c r="AG11" s="31"/>
      <c r="AH11" s="31"/>
      <c r="AI11" s="31"/>
    </row>
    <row r="12" spans="1:35" ht="21" x14ac:dyDescent="0.3">
      <c r="A12" s="9" t="s">
        <v>89</v>
      </c>
      <c r="B12" s="25" t="s">
        <v>133</v>
      </c>
      <c r="C12" s="24">
        <v>15</v>
      </c>
      <c r="D12" s="27" t="s">
        <v>62</v>
      </c>
      <c r="E12" s="24">
        <v>24</v>
      </c>
      <c r="F12" s="6" t="s">
        <v>1</v>
      </c>
      <c r="G12" s="6">
        <v>25</v>
      </c>
      <c r="H12" s="6" t="s">
        <v>1</v>
      </c>
      <c r="I12" s="6">
        <v>26</v>
      </c>
      <c r="J12" s="6" t="s">
        <v>1</v>
      </c>
      <c r="K12" s="6">
        <v>20</v>
      </c>
      <c r="L12" s="5" t="s">
        <v>0</v>
      </c>
      <c r="T12" s="31"/>
      <c r="U12" s="32"/>
      <c r="V12" s="32"/>
      <c r="W12" s="32"/>
      <c r="X12" s="32"/>
      <c r="Y12" s="32"/>
      <c r="Z12" s="32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 ht="21" x14ac:dyDescent="0.3">
      <c r="A13" s="9" t="s">
        <v>83</v>
      </c>
      <c r="B13" s="25" t="s">
        <v>132</v>
      </c>
      <c r="C13" s="24">
        <v>28</v>
      </c>
      <c r="D13" s="6" t="s">
        <v>1</v>
      </c>
      <c r="E13" s="24">
        <v>26</v>
      </c>
      <c r="F13" s="6" t="s">
        <v>1</v>
      </c>
      <c r="G13" s="6">
        <v>23</v>
      </c>
      <c r="H13" s="6" t="s">
        <v>1</v>
      </c>
      <c r="I13" s="6">
        <v>30</v>
      </c>
      <c r="J13" s="6" t="s">
        <v>1</v>
      </c>
      <c r="K13" s="6">
        <v>26</v>
      </c>
      <c r="L13" s="5" t="s">
        <v>0</v>
      </c>
      <c r="T13" s="31"/>
      <c r="U13" s="32"/>
      <c r="V13" s="32"/>
      <c r="W13" s="32"/>
      <c r="X13" s="32"/>
      <c r="Y13" s="32"/>
      <c r="Z13" s="32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 ht="21" x14ac:dyDescent="0.3">
      <c r="A14" s="9" t="s">
        <v>84</v>
      </c>
      <c r="B14" s="25" t="s">
        <v>131</v>
      </c>
      <c r="C14" s="24">
        <v>28</v>
      </c>
      <c r="D14" s="6" t="s">
        <v>1</v>
      </c>
      <c r="E14" s="24">
        <v>27</v>
      </c>
      <c r="F14" s="6" t="s">
        <v>1</v>
      </c>
      <c r="G14" s="6">
        <v>28</v>
      </c>
      <c r="H14" s="6" t="s">
        <v>1</v>
      </c>
      <c r="I14" s="6">
        <v>30</v>
      </c>
      <c r="J14" s="6" t="s">
        <v>1</v>
      </c>
      <c r="K14" s="6">
        <v>30</v>
      </c>
      <c r="L14" s="6" t="s">
        <v>1</v>
      </c>
      <c r="T14" s="102"/>
      <c r="U14" s="102"/>
      <c r="V14" s="102"/>
      <c r="W14" s="102"/>
      <c r="X14" s="104"/>
      <c r="Y14" s="104"/>
      <c r="Z14" s="104"/>
      <c r="AA14" s="104"/>
      <c r="AB14" s="104"/>
      <c r="AC14" s="104"/>
      <c r="AD14" s="102"/>
      <c r="AE14" s="102"/>
      <c r="AF14" s="102"/>
      <c r="AG14" s="103"/>
      <c r="AH14" s="103"/>
      <c r="AI14" s="103"/>
    </row>
    <row r="15" spans="1:35" ht="21" x14ac:dyDescent="0.3">
      <c r="A15" s="9" t="s">
        <v>85</v>
      </c>
      <c r="B15" s="25" t="s">
        <v>130</v>
      </c>
      <c r="C15" s="24">
        <v>27</v>
      </c>
      <c r="D15" s="6" t="s">
        <v>1</v>
      </c>
      <c r="E15" s="24">
        <v>28</v>
      </c>
      <c r="F15" s="6" t="s">
        <v>1</v>
      </c>
      <c r="G15" s="6">
        <v>28</v>
      </c>
      <c r="H15" s="6" t="s">
        <v>1</v>
      </c>
      <c r="I15" s="6">
        <v>28</v>
      </c>
      <c r="J15" s="6" t="s">
        <v>1</v>
      </c>
      <c r="K15" s="6">
        <v>24</v>
      </c>
      <c r="L15" s="5" t="s">
        <v>0</v>
      </c>
      <c r="T15" s="10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21" x14ac:dyDescent="0.3">
      <c r="A16" s="9" t="s">
        <v>86</v>
      </c>
      <c r="B16" s="25" t="s">
        <v>129</v>
      </c>
      <c r="C16" s="24">
        <v>27</v>
      </c>
      <c r="D16" s="6" t="s">
        <v>1</v>
      </c>
      <c r="E16" s="24">
        <v>28</v>
      </c>
      <c r="F16" s="6" t="s">
        <v>1</v>
      </c>
      <c r="G16" s="6">
        <v>28</v>
      </c>
      <c r="H16" s="6" t="s">
        <v>1</v>
      </c>
      <c r="I16" s="6">
        <v>30</v>
      </c>
      <c r="J16" s="6" t="s">
        <v>1</v>
      </c>
      <c r="K16" s="6">
        <v>23</v>
      </c>
      <c r="L16" s="5" t="s">
        <v>0</v>
      </c>
      <c r="T16" s="31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21" x14ac:dyDescent="0.3">
      <c r="A17" s="9" t="s">
        <v>87</v>
      </c>
      <c r="B17" s="25" t="s">
        <v>128</v>
      </c>
      <c r="C17" s="24">
        <v>25</v>
      </c>
      <c r="D17" s="6" t="s">
        <v>1</v>
      </c>
      <c r="E17" s="24">
        <v>24</v>
      </c>
      <c r="F17" s="6" t="s">
        <v>1</v>
      </c>
      <c r="G17" s="6">
        <v>25</v>
      </c>
      <c r="H17" s="6" t="s">
        <v>1</v>
      </c>
      <c r="I17" s="6">
        <v>24</v>
      </c>
      <c r="J17" s="6" t="s">
        <v>1</v>
      </c>
      <c r="K17" s="6">
        <v>20</v>
      </c>
      <c r="L17" s="5" t="s">
        <v>0</v>
      </c>
      <c r="T17" s="31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21" x14ac:dyDescent="0.3">
      <c r="A18" s="9" t="s">
        <v>73</v>
      </c>
      <c r="B18" s="25" t="s">
        <v>127</v>
      </c>
      <c r="C18" s="24">
        <v>28</v>
      </c>
      <c r="D18" s="6" t="s">
        <v>1</v>
      </c>
      <c r="E18" s="24">
        <v>28</v>
      </c>
      <c r="F18" s="6" t="s">
        <v>1</v>
      </c>
      <c r="G18" s="6">
        <v>30</v>
      </c>
      <c r="H18" s="6" t="s">
        <v>1</v>
      </c>
      <c r="I18" s="6">
        <v>32</v>
      </c>
      <c r="J18" s="6" t="s">
        <v>1</v>
      </c>
      <c r="K18" s="6">
        <v>40</v>
      </c>
      <c r="L18" s="6" t="s">
        <v>1</v>
      </c>
      <c r="T18" s="31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21" x14ac:dyDescent="0.3">
      <c r="A19" s="9" t="s">
        <v>74</v>
      </c>
      <c r="B19" s="25" t="s">
        <v>126</v>
      </c>
      <c r="C19" s="24">
        <v>24</v>
      </c>
      <c r="D19" s="6" t="s">
        <v>1</v>
      </c>
      <c r="E19" s="24">
        <v>30</v>
      </c>
      <c r="F19" s="6" t="s">
        <v>1</v>
      </c>
      <c r="G19" s="6">
        <v>28</v>
      </c>
      <c r="H19" s="6" t="s">
        <v>1</v>
      </c>
      <c r="I19" s="6">
        <v>32</v>
      </c>
      <c r="J19" s="6" t="s">
        <v>1</v>
      </c>
      <c r="K19" s="6">
        <v>40</v>
      </c>
      <c r="L19" s="6" t="s">
        <v>1</v>
      </c>
      <c r="T19" s="33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21" x14ac:dyDescent="0.3">
      <c r="A20" s="16" t="s">
        <v>71</v>
      </c>
      <c r="B20" s="25" t="s">
        <v>125</v>
      </c>
      <c r="C20" s="24">
        <v>13</v>
      </c>
      <c r="D20" s="5" t="s">
        <v>0</v>
      </c>
      <c r="E20" s="24">
        <v>9</v>
      </c>
      <c r="F20" s="5" t="s">
        <v>0</v>
      </c>
      <c r="G20" s="6">
        <v>30</v>
      </c>
      <c r="H20" s="6" t="s">
        <v>1</v>
      </c>
      <c r="I20" s="6">
        <v>29</v>
      </c>
      <c r="J20" s="6" t="s">
        <v>1</v>
      </c>
      <c r="K20" s="6">
        <v>15</v>
      </c>
      <c r="L20" s="5" t="s">
        <v>0</v>
      </c>
      <c r="T20" s="33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21" x14ac:dyDescent="0.3">
      <c r="A21" s="16" t="s">
        <v>75</v>
      </c>
      <c r="B21" s="25" t="s">
        <v>124</v>
      </c>
      <c r="C21" s="24">
        <v>10</v>
      </c>
      <c r="D21" s="5" t="s">
        <v>0</v>
      </c>
      <c r="E21" s="24">
        <v>7</v>
      </c>
      <c r="F21" s="5" t="s">
        <v>0</v>
      </c>
      <c r="G21" s="6">
        <v>14</v>
      </c>
      <c r="H21" s="5" t="s">
        <v>0</v>
      </c>
      <c r="I21" s="6">
        <v>22</v>
      </c>
      <c r="J21" s="6" t="s">
        <v>1</v>
      </c>
      <c r="K21" s="6">
        <v>6</v>
      </c>
      <c r="L21" s="5" t="s">
        <v>0</v>
      </c>
      <c r="T21" s="31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21" x14ac:dyDescent="0.3">
      <c r="A22" s="16" t="s">
        <v>72</v>
      </c>
      <c r="B22" s="25" t="s">
        <v>123</v>
      </c>
      <c r="C22" s="24">
        <v>26</v>
      </c>
      <c r="D22" s="6" t="s">
        <v>1</v>
      </c>
      <c r="E22" s="24">
        <v>25</v>
      </c>
      <c r="F22" s="6" t="s">
        <v>1</v>
      </c>
      <c r="G22" s="6">
        <v>28</v>
      </c>
      <c r="H22" s="6" t="s">
        <v>1</v>
      </c>
      <c r="I22" s="6">
        <v>28</v>
      </c>
      <c r="J22" s="6" t="s">
        <v>1</v>
      </c>
      <c r="K22" s="6">
        <v>10</v>
      </c>
      <c r="L22" s="5" t="s">
        <v>0</v>
      </c>
      <c r="T22" s="31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x14ac:dyDescent="0.3">
      <c r="T23" s="31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21" x14ac:dyDescent="0.3">
      <c r="A24" s="87" t="s">
        <v>117</v>
      </c>
      <c r="B24" s="88" t="s">
        <v>42</v>
      </c>
      <c r="C24" s="92" t="s">
        <v>49</v>
      </c>
      <c r="D24" s="93"/>
      <c r="E24" s="92" t="s">
        <v>50</v>
      </c>
      <c r="F24" s="93"/>
      <c r="G24" s="91" t="s">
        <v>51</v>
      </c>
      <c r="H24" s="91"/>
      <c r="I24" s="91" t="s">
        <v>47</v>
      </c>
      <c r="J24" s="91"/>
      <c r="K24" s="100"/>
      <c r="L24" s="101"/>
      <c r="T24" s="3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8" x14ac:dyDescent="0.6">
      <c r="A25" s="87"/>
      <c r="B25" s="89"/>
      <c r="C25" s="13" t="s">
        <v>61</v>
      </c>
      <c r="D25" s="13" t="s">
        <v>115</v>
      </c>
      <c r="E25" s="15" t="s">
        <v>61</v>
      </c>
      <c r="F25" s="13" t="s">
        <v>115</v>
      </c>
      <c r="G25" s="14" t="s">
        <v>61</v>
      </c>
      <c r="H25" s="14" t="s">
        <v>115</v>
      </c>
      <c r="I25" s="14" t="s">
        <v>61</v>
      </c>
      <c r="J25" s="14" t="s">
        <v>115</v>
      </c>
      <c r="K25" s="23"/>
      <c r="L25" s="23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21" x14ac:dyDescent="0.7">
      <c r="A26" s="16" t="s">
        <v>67</v>
      </c>
      <c r="B26" s="19" t="s">
        <v>122</v>
      </c>
      <c r="C26" s="6">
        <v>15</v>
      </c>
      <c r="D26" s="6" t="s">
        <v>1</v>
      </c>
      <c r="E26" s="6">
        <v>19</v>
      </c>
      <c r="F26" s="6" t="s">
        <v>1</v>
      </c>
      <c r="G26" s="6">
        <v>23</v>
      </c>
      <c r="H26" s="6" t="s">
        <v>1</v>
      </c>
      <c r="I26" s="6">
        <v>19</v>
      </c>
      <c r="J26" s="6" t="s">
        <v>1</v>
      </c>
      <c r="K26" s="22"/>
      <c r="L26" s="18"/>
      <c r="T26" s="31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21" x14ac:dyDescent="0.7">
      <c r="A27" s="87" t="s">
        <v>117</v>
      </c>
      <c r="B27" s="88" t="s">
        <v>42</v>
      </c>
      <c r="C27" s="94" t="s">
        <v>46</v>
      </c>
      <c r="D27" s="89"/>
      <c r="E27" s="95" t="s">
        <v>48</v>
      </c>
      <c r="F27" s="96"/>
      <c r="G27" s="97"/>
      <c r="H27" s="97"/>
      <c r="I27" s="97"/>
      <c r="J27" s="97"/>
      <c r="K27" s="98"/>
      <c r="L27" s="99"/>
    </row>
    <row r="28" spans="1:35" ht="21" x14ac:dyDescent="0.7">
      <c r="A28" s="87"/>
      <c r="B28" s="89"/>
      <c r="C28" s="13" t="s">
        <v>61</v>
      </c>
      <c r="D28" s="13" t="s">
        <v>115</v>
      </c>
      <c r="E28" s="15" t="s">
        <v>61</v>
      </c>
      <c r="F28" s="13" t="s">
        <v>115</v>
      </c>
      <c r="G28" s="14"/>
      <c r="H28" s="14"/>
      <c r="I28" s="14"/>
      <c r="J28" s="14"/>
      <c r="K28" s="21"/>
      <c r="L28" s="20"/>
    </row>
    <row r="29" spans="1:35" ht="21" x14ac:dyDescent="0.7">
      <c r="A29" s="16" t="s">
        <v>90</v>
      </c>
      <c r="B29" s="19" t="s">
        <v>121</v>
      </c>
      <c r="C29" s="6">
        <v>30</v>
      </c>
      <c r="D29" s="6" t="s">
        <v>1</v>
      </c>
      <c r="E29" s="6">
        <v>40</v>
      </c>
      <c r="F29" s="6" t="s">
        <v>1</v>
      </c>
      <c r="G29" s="18"/>
      <c r="H29" s="18"/>
      <c r="I29" s="18"/>
      <c r="J29" s="18"/>
      <c r="K29" s="18"/>
      <c r="L29" s="18"/>
    </row>
    <row r="30" spans="1:35" ht="63" customHeight="1" x14ac:dyDescent="0.3">
      <c r="A30" s="87" t="s">
        <v>117</v>
      </c>
      <c r="B30" s="88" t="s">
        <v>42</v>
      </c>
      <c r="C30" s="94" t="s">
        <v>49</v>
      </c>
      <c r="D30" s="89"/>
      <c r="E30" s="94" t="s">
        <v>53</v>
      </c>
      <c r="F30" s="89"/>
      <c r="G30" s="91" t="s">
        <v>54</v>
      </c>
      <c r="H30" s="91"/>
      <c r="I30" s="91" t="s">
        <v>46</v>
      </c>
      <c r="J30" s="91"/>
      <c r="K30" s="92" t="s">
        <v>52</v>
      </c>
      <c r="L30" s="93"/>
      <c r="M30" s="91" t="s">
        <v>55</v>
      </c>
      <c r="N30" s="91"/>
      <c r="O30" s="91" t="s">
        <v>56</v>
      </c>
      <c r="P30" s="92"/>
      <c r="Q30" s="91" t="s">
        <v>59</v>
      </c>
      <c r="R30" s="91"/>
    </row>
    <row r="31" spans="1:35" ht="18" x14ac:dyDescent="0.6">
      <c r="A31" s="87"/>
      <c r="B31" s="89"/>
      <c r="C31" s="13" t="s">
        <v>61</v>
      </c>
      <c r="D31" s="13" t="s">
        <v>115</v>
      </c>
      <c r="E31" s="15" t="s">
        <v>61</v>
      </c>
      <c r="F31" s="13" t="s">
        <v>115</v>
      </c>
      <c r="G31" s="14" t="s">
        <v>61</v>
      </c>
      <c r="H31" s="14" t="s">
        <v>115</v>
      </c>
      <c r="I31" s="14" t="s">
        <v>61</v>
      </c>
      <c r="J31" s="14" t="s">
        <v>115</v>
      </c>
      <c r="K31" s="13" t="s">
        <v>61</v>
      </c>
      <c r="L31" s="13" t="s">
        <v>115</v>
      </c>
      <c r="M31" s="17" t="s">
        <v>61</v>
      </c>
      <c r="N31" s="13" t="s">
        <v>115</v>
      </c>
      <c r="O31" s="13" t="s">
        <v>61</v>
      </c>
      <c r="P31" s="13" t="s">
        <v>115</v>
      </c>
      <c r="Q31" s="13" t="s">
        <v>61</v>
      </c>
      <c r="R31" s="13" t="s">
        <v>115</v>
      </c>
    </row>
    <row r="32" spans="1:35" ht="21" x14ac:dyDescent="0.7">
      <c r="A32" s="16" t="s">
        <v>66</v>
      </c>
      <c r="B32" s="12" t="s">
        <v>120</v>
      </c>
      <c r="C32" s="6">
        <v>7</v>
      </c>
      <c r="D32" s="5" t="s">
        <v>0</v>
      </c>
      <c r="E32" s="6">
        <v>20</v>
      </c>
      <c r="F32" s="30" t="s">
        <v>62</v>
      </c>
      <c r="G32" s="6">
        <v>27</v>
      </c>
      <c r="H32" s="6" t="s">
        <v>1</v>
      </c>
      <c r="I32" s="6">
        <v>24</v>
      </c>
      <c r="J32" s="6" t="s">
        <v>1</v>
      </c>
      <c r="K32" s="6">
        <v>14</v>
      </c>
      <c r="L32" s="30" t="s">
        <v>62</v>
      </c>
      <c r="M32" s="6">
        <v>23</v>
      </c>
      <c r="N32" s="6" t="s">
        <v>1</v>
      </c>
      <c r="O32" s="6">
        <v>18</v>
      </c>
      <c r="P32" s="6" t="s">
        <v>1</v>
      </c>
      <c r="Q32" s="6">
        <v>23</v>
      </c>
      <c r="R32" s="6" t="s">
        <v>1</v>
      </c>
    </row>
    <row r="33" spans="1:18" ht="21" x14ac:dyDescent="0.7">
      <c r="A33" s="16" t="s">
        <v>65</v>
      </c>
      <c r="B33" s="12" t="s">
        <v>119</v>
      </c>
      <c r="C33" s="6">
        <v>6</v>
      </c>
      <c r="D33" s="5" t="s">
        <v>0</v>
      </c>
      <c r="E33" s="6">
        <v>6</v>
      </c>
      <c r="F33" s="5" t="s">
        <v>0</v>
      </c>
      <c r="G33" s="6">
        <v>20</v>
      </c>
      <c r="H33" s="5" t="s">
        <v>0</v>
      </c>
      <c r="I33" s="6">
        <v>25</v>
      </c>
      <c r="J33" s="6" t="s">
        <v>1</v>
      </c>
      <c r="K33" s="6">
        <v>12</v>
      </c>
      <c r="L33" s="5" t="s">
        <v>0</v>
      </c>
      <c r="M33" s="6">
        <v>25</v>
      </c>
      <c r="N33" s="6" t="s">
        <v>1</v>
      </c>
      <c r="O33" s="6">
        <v>18</v>
      </c>
      <c r="P33" s="6" t="s">
        <v>1</v>
      </c>
      <c r="Q33" s="6">
        <v>25</v>
      </c>
      <c r="R33" s="6" t="s">
        <v>1</v>
      </c>
    </row>
    <row r="34" spans="1:18" ht="21" x14ac:dyDescent="0.7">
      <c r="A34" s="16" t="s">
        <v>68</v>
      </c>
      <c r="B34" s="12" t="s">
        <v>118</v>
      </c>
      <c r="C34" s="6">
        <v>6</v>
      </c>
      <c r="D34" s="5" t="s">
        <v>0</v>
      </c>
      <c r="E34" s="6">
        <v>18</v>
      </c>
      <c r="F34" s="30" t="s">
        <v>62</v>
      </c>
      <c r="G34" s="6">
        <v>31</v>
      </c>
      <c r="H34" s="6" t="s">
        <v>1</v>
      </c>
      <c r="I34" s="6">
        <v>28</v>
      </c>
      <c r="J34" s="6" t="s">
        <v>1</v>
      </c>
      <c r="K34" s="6">
        <v>9</v>
      </c>
      <c r="L34" s="5" t="s">
        <v>0</v>
      </c>
      <c r="M34" s="6">
        <v>28</v>
      </c>
      <c r="N34" s="30" t="s">
        <v>62</v>
      </c>
      <c r="O34" s="6">
        <v>18</v>
      </c>
      <c r="P34" s="6" t="s">
        <v>1</v>
      </c>
      <c r="Q34" s="6">
        <v>26</v>
      </c>
      <c r="R34" s="6" t="s">
        <v>1</v>
      </c>
    </row>
    <row r="35" spans="1:18" ht="21" x14ac:dyDescent="0.3">
      <c r="A35" s="87" t="s">
        <v>117</v>
      </c>
      <c r="B35" s="88" t="s">
        <v>42</v>
      </c>
      <c r="C35" s="94" t="s">
        <v>116</v>
      </c>
      <c r="D35" s="89"/>
      <c r="E35" s="94" t="s">
        <v>57</v>
      </c>
      <c r="F35" s="89"/>
      <c r="G35" s="91" t="s">
        <v>58</v>
      </c>
      <c r="H35" s="91"/>
      <c r="I35" s="91" t="s">
        <v>59</v>
      </c>
      <c r="J35" s="91"/>
      <c r="K35" s="94" t="s">
        <v>60</v>
      </c>
      <c r="L35" s="89"/>
    </row>
    <row r="36" spans="1:18" ht="18" x14ac:dyDescent="0.6">
      <c r="A36" s="87"/>
      <c r="B36" s="89"/>
      <c r="C36" s="13" t="s">
        <v>61</v>
      </c>
      <c r="D36" s="13" t="s">
        <v>115</v>
      </c>
      <c r="E36" s="15" t="s">
        <v>61</v>
      </c>
      <c r="F36" s="13" t="s">
        <v>115</v>
      </c>
      <c r="G36" s="14" t="s">
        <v>61</v>
      </c>
      <c r="H36" s="14" t="s">
        <v>115</v>
      </c>
      <c r="I36" s="14" t="s">
        <v>61</v>
      </c>
      <c r="J36" s="14" t="s">
        <v>115</v>
      </c>
      <c r="K36" s="13" t="s">
        <v>61</v>
      </c>
      <c r="L36" s="13" t="s">
        <v>115</v>
      </c>
    </row>
    <row r="37" spans="1:18" ht="21" x14ac:dyDescent="0.7">
      <c r="A37" s="9" t="s">
        <v>69</v>
      </c>
      <c r="B37" s="12" t="s">
        <v>114</v>
      </c>
      <c r="C37" s="6">
        <v>18</v>
      </c>
      <c r="D37" s="10" t="s">
        <v>1</v>
      </c>
      <c r="E37" s="6">
        <v>23</v>
      </c>
      <c r="F37" s="10" t="s">
        <v>1</v>
      </c>
      <c r="G37" s="6">
        <v>28</v>
      </c>
      <c r="H37" s="6" t="s">
        <v>1</v>
      </c>
      <c r="I37" s="6">
        <v>9</v>
      </c>
      <c r="J37" s="5" t="s">
        <v>0</v>
      </c>
      <c r="K37" s="6">
        <v>23</v>
      </c>
      <c r="L37" s="6" t="s">
        <v>1</v>
      </c>
    </row>
    <row r="38" spans="1:18" ht="21" x14ac:dyDescent="0.7">
      <c r="A38" s="9" t="s">
        <v>70</v>
      </c>
      <c r="B38" s="12" t="s">
        <v>113</v>
      </c>
      <c r="C38" s="6">
        <v>20</v>
      </c>
      <c r="D38" s="10" t="s">
        <v>1</v>
      </c>
      <c r="E38" s="6">
        <v>20</v>
      </c>
      <c r="F38" s="10" t="s">
        <v>1</v>
      </c>
      <c r="G38" s="6">
        <v>28</v>
      </c>
      <c r="H38" s="6" t="s">
        <v>1</v>
      </c>
      <c r="I38" s="6">
        <v>16</v>
      </c>
      <c r="J38" s="5" t="s">
        <v>0</v>
      </c>
      <c r="K38" s="6">
        <v>25</v>
      </c>
      <c r="L38" s="6" t="s">
        <v>1</v>
      </c>
    </row>
    <row r="39" spans="1:18" ht="21" x14ac:dyDescent="0.7">
      <c r="A39" s="9" t="s">
        <v>63</v>
      </c>
      <c r="B39" s="12" t="s">
        <v>112</v>
      </c>
      <c r="C39" s="6">
        <v>14</v>
      </c>
      <c r="D39" s="11" t="s">
        <v>0</v>
      </c>
      <c r="E39" s="6">
        <v>18</v>
      </c>
      <c r="F39" s="10" t="s">
        <v>1</v>
      </c>
      <c r="G39" s="6">
        <v>14</v>
      </c>
      <c r="H39" s="5" t="s">
        <v>0</v>
      </c>
      <c r="I39" s="6">
        <v>6</v>
      </c>
      <c r="J39" s="5" t="s">
        <v>0</v>
      </c>
      <c r="K39" s="6">
        <v>18</v>
      </c>
      <c r="L39" s="6" t="s">
        <v>1</v>
      </c>
    </row>
    <row r="40" spans="1:18" ht="21" x14ac:dyDescent="0.7">
      <c r="A40" s="9" t="s">
        <v>64</v>
      </c>
      <c r="B40" s="8" t="s">
        <v>111</v>
      </c>
      <c r="C40" s="4">
        <v>15</v>
      </c>
      <c r="D40" s="29" t="s">
        <v>62</v>
      </c>
      <c r="E40" s="4">
        <v>16</v>
      </c>
      <c r="F40" s="7" t="s">
        <v>1</v>
      </c>
      <c r="G40" s="6">
        <v>22</v>
      </c>
      <c r="H40" s="6" t="s">
        <v>1</v>
      </c>
      <c r="I40" s="6">
        <v>6</v>
      </c>
      <c r="J40" s="5" t="s">
        <v>0</v>
      </c>
      <c r="K40" s="4">
        <v>16</v>
      </c>
      <c r="L40" s="28" t="s">
        <v>62</v>
      </c>
    </row>
    <row r="41" spans="1:18" ht="21" x14ac:dyDescent="0.7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ht="21" x14ac:dyDescent="0.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48">
    <mergeCell ref="AD14:AF14"/>
    <mergeCell ref="AG14:AI14"/>
    <mergeCell ref="T2:T3"/>
    <mergeCell ref="U2:W2"/>
    <mergeCell ref="X2:Z2"/>
    <mergeCell ref="AA2:AC2"/>
    <mergeCell ref="T14:T15"/>
    <mergeCell ref="U14:W14"/>
    <mergeCell ref="X14:Z14"/>
    <mergeCell ref="AA14:AC14"/>
    <mergeCell ref="O30:P30"/>
    <mergeCell ref="Q30:R30"/>
    <mergeCell ref="A35:A36"/>
    <mergeCell ref="B35:B36"/>
    <mergeCell ref="C35:D35"/>
    <mergeCell ref="E35:F35"/>
    <mergeCell ref="G35:H35"/>
    <mergeCell ref="I35:J35"/>
    <mergeCell ref="K35:L35"/>
    <mergeCell ref="I30:J30"/>
    <mergeCell ref="K30:L30"/>
    <mergeCell ref="M30:N30"/>
    <mergeCell ref="A30:A31"/>
    <mergeCell ref="B30:B31"/>
    <mergeCell ref="C30:D30"/>
    <mergeCell ref="E30:F30"/>
    <mergeCell ref="G30:H30"/>
    <mergeCell ref="K27:L27"/>
    <mergeCell ref="I24:J24"/>
    <mergeCell ref="K24:L24"/>
    <mergeCell ref="I2:J2"/>
    <mergeCell ref="I27:J27"/>
    <mergeCell ref="A27:A28"/>
    <mergeCell ref="B27:B28"/>
    <mergeCell ref="C27:D27"/>
    <mergeCell ref="E27:F27"/>
    <mergeCell ref="G27:H27"/>
    <mergeCell ref="E2:F2"/>
    <mergeCell ref="G2:H2"/>
    <mergeCell ref="K2:L2"/>
    <mergeCell ref="C24:D24"/>
    <mergeCell ref="E24:F24"/>
    <mergeCell ref="G24:H24"/>
    <mergeCell ref="A24:A25"/>
    <mergeCell ref="B24:B25"/>
    <mergeCell ref="A2:A3"/>
    <mergeCell ref="B2:B3"/>
    <mergeCell ref="C2:D2"/>
  </mergeCells>
  <pageMargins left="0.7" right="0.7" top="0.75" bottom="0.75" header="0.3" footer="0.3"/>
  <pageSetup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AD0-CA85-429A-960B-D9DAFBAB3E27}">
  <dimension ref="A1:BF80"/>
  <sheetViews>
    <sheetView zoomScale="50" zoomScaleNormal="50" workbookViewId="0">
      <selection activeCell="F30" sqref="F30"/>
    </sheetView>
  </sheetViews>
  <sheetFormatPr defaultColWidth="8.81640625" defaultRowHeight="27" x14ac:dyDescent="0.9"/>
  <cols>
    <col min="1" max="1" width="16.1796875" style="31" customWidth="1"/>
    <col min="2" max="2" width="9.81640625" style="31" customWidth="1"/>
    <col min="3" max="3" width="12.1796875" style="31" customWidth="1"/>
    <col min="4" max="4" width="10.81640625" style="31" customWidth="1"/>
    <col min="5" max="5" width="9.81640625" style="31" customWidth="1"/>
    <col min="6" max="6" width="12.1796875" style="31" customWidth="1"/>
    <col min="7" max="7" width="10.81640625" style="31" customWidth="1"/>
    <col min="8" max="8" width="9.81640625" style="31" customWidth="1"/>
    <col min="9" max="9" width="12.1796875" style="31" customWidth="1"/>
    <col min="10" max="10" width="10.81640625" style="31" customWidth="1"/>
    <col min="11" max="11" width="9.81640625" style="31" customWidth="1"/>
    <col min="12" max="12" width="12.1796875" style="31" customWidth="1"/>
    <col min="13" max="13" width="10.81640625" style="31" customWidth="1"/>
    <col min="14" max="14" width="8.81640625" style="31"/>
    <col min="15" max="15" width="12.1796875" style="31" customWidth="1"/>
    <col min="16" max="16" width="10.81640625" style="31" customWidth="1"/>
    <col min="17" max="18" width="8.81640625" style="31"/>
    <col min="19" max="19" width="10.81640625" style="35"/>
    <col min="20" max="20" width="37.453125" style="35" customWidth="1"/>
    <col min="21" max="21" width="10.81640625" style="35" customWidth="1"/>
    <col min="22" max="25" width="12.7265625" style="36" customWidth="1"/>
    <col min="26" max="26" width="13.7265625" style="36" customWidth="1"/>
    <col min="27" max="27" width="10.81640625" style="36"/>
    <col min="28" max="28" width="11.7265625" style="36" bestFit="1" customWidth="1"/>
    <col min="29" max="29" width="12.7265625" style="36" bestFit="1" customWidth="1"/>
    <col min="30" max="30" width="12.81640625" style="36" bestFit="1" customWidth="1"/>
    <col min="31" max="32" width="12.81640625" style="37" bestFit="1" customWidth="1"/>
    <col min="33" max="34" width="10.81640625" style="37"/>
    <col min="35" max="35" width="9" style="37" customWidth="1"/>
    <col min="36" max="36" width="16.81640625" style="37" customWidth="1"/>
    <col min="37" max="37" width="31" style="37" customWidth="1"/>
    <col min="38" max="43" width="10.81640625" style="37"/>
    <col min="44" max="44" width="29.453125" style="37" customWidth="1"/>
    <col min="45" max="45" width="17" style="38" customWidth="1"/>
    <col min="46" max="46" width="10.81640625" style="37"/>
    <col min="47" max="47" width="13.1796875" style="37" bestFit="1" customWidth="1"/>
    <col min="48" max="49" width="11.81640625" style="37" bestFit="1" customWidth="1"/>
    <col min="50" max="51" width="13.1796875" style="37" bestFit="1" customWidth="1"/>
    <col min="52" max="53" width="13.26953125" style="37" bestFit="1" customWidth="1"/>
    <col min="54" max="54" width="11.81640625" style="37" bestFit="1" customWidth="1"/>
    <col min="55" max="55" width="13.1796875" style="37" bestFit="1" customWidth="1"/>
    <col min="56" max="56" width="11.81640625" style="37" bestFit="1" customWidth="1"/>
    <col min="57" max="58" width="8.81640625" style="37"/>
    <col min="59" max="16384" width="8.81640625" style="31"/>
  </cols>
  <sheetData>
    <row r="1" spans="1:53" ht="45.65" customHeight="1" thickBot="1" x14ac:dyDescent="0.95">
      <c r="A1" s="102" t="s">
        <v>145</v>
      </c>
      <c r="B1" s="103" t="s">
        <v>175</v>
      </c>
      <c r="C1" s="103"/>
      <c r="D1" s="103"/>
      <c r="E1" s="104" t="s">
        <v>174</v>
      </c>
      <c r="F1" s="104"/>
      <c r="G1" s="104"/>
      <c r="H1" s="104" t="s">
        <v>173</v>
      </c>
      <c r="I1" s="104"/>
      <c r="J1" s="104"/>
      <c r="V1" s="105" t="s">
        <v>177</v>
      </c>
      <c r="W1" s="105"/>
      <c r="X1" s="105"/>
      <c r="Y1" s="105"/>
      <c r="Z1" s="105"/>
      <c r="AL1" s="35"/>
      <c r="AM1" s="105" t="s">
        <v>177</v>
      </c>
      <c r="AN1" s="105"/>
      <c r="AO1" s="105"/>
      <c r="AP1" s="105"/>
      <c r="AQ1" s="105"/>
    </row>
    <row r="2" spans="1:53" ht="27.5" thickBot="1" x14ac:dyDescent="0.95">
      <c r="A2" s="102"/>
      <c r="B2" s="32" t="s">
        <v>146</v>
      </c>
      <c r="C2" s="32" t="s">
        <v>159</v>
      </c>
      <c r="D2" s="32" t="s">
        <v>147</v>
      </c>
      <c r="E2" s="32" t="s">
        <v>146</v>
      </c>
      <c r="F2" s="32" t="s">
        <v>159</v>
      </c>
      <c r="G2" s="32" t="s">
        <v>147</v>
      </c>
      <c r="H2" s="32" t="s">
        <v>146</v>
      </c>
      <c r="I2" s="32" t="s">
        <v>159</v>
      </c>
      <c r="J2" s="32" t="s">
        <v>147</v>
      </c>
      <c r="T2" s="39" t="s">
        <v>178</v>
      </c>
      <c r="U2" s="40" t="s">
        <v>176</v>
      </c>
      <c r="V2" s="41" t="s">
        <v>143</v>
      </c>
      <c r="W2" s="42" t="s">
        <v>179</v>
      </c>
      <c r="X2" s="42" t="s">
        <v>144</v>
      </c>
      <c r="Y2" s="42" t="s">
        <v>180</v>
      </c>
      <c r="Z2" s="42" t="s">
        <v>181</v>
      </c>
      <c r="AK2" s="37" t="s">
        <v>182</v>
      </c>
      <c r="AL2" s="40"/>
      <c r="AM2" s="41" t="s">
        <v>143</v>
      </c>
      <c r="AN2" s="42" t="s">
        <v>179</v>
      </c>
      <c r="AO2" s="42" t="s">
        <v>144</v>
      </c>
      <c r="AP2" s="42" t="s">
        <v>180</v>
      </c>
      <c r="AQ2" s="42" t="s">
        <v>181</v>
      </c>
      <c r="AR2" s="43" t="s">
        <v>183</v>
      </c>
      <c r="AS2" s="43" t="s">
        <v>184</v>
      </c>
    </row>
    <row r="3" spans="1:53" ht="27.5" thickBot="1" x14ac:dyDescent="0.95">
      <c r="A3" s="31" t="s">
        <v>172</v>
      </c>
      <c r="B3" s="32">
        <v>14</v>
      </c>
      <c r="C3" s="32">
        <v>0</v>
      </c>
      <c r="D3" s="32">
        <v>4</v>
      </c>
      <c r="E3" s="32">
        <v>1</v>
      </c>
      <c r="F3" s="32">
        <v>0</v>
      </c>
      <c r="G3" s="32">
        <v>0</v>
      </c>
      <c r="H3" s="32">
        <v>0</v>
      </c>
      <c r="I3" s="32">
        <v>0</v>
      </c>
      <c r="J3" s="32">
        <v>1</v>
      </c>
      <c r="S3" s="44" t="s">
        <v>8</v>
      </c>
      <c r="T3" s="45" t="s">
        <v>185</v>
      </c>
      <c r="U3" s="40">
        <v>1</v>
      </c>
      <c r="V3" s="36">
        <v>0</v>
      </c>
      <c r="W3" s="36">
        <v>1</v>
      </c>
      <c r="X3" s="36">
        <v>1</v>
      </c>
      <c r="Y3" s="36">
        <v>1</v>
      </c>
      <c r="Z3" s="36">
        <v>1</v>
      </c>
      <c r="AJ3" s="46" t="s">
        <v>105</v>
      </c>
      <c r="AK3" s="37" t="s">
        <v>24</v>
      </c>
      <c r="AL3" s="40"/>
      <c r="AM3" s="38">
        <v>1</v>
      </c>
      <c r="AN3" s="38">
        <v>1</v>
      </c>
      <c r="AO3" s="38">
        <v>1</v>
      </c>
      <c r="AP3" s="38">
        <v>1</v>
      </c>
      <c r="AQ3" s="38">
        <v>1</v>
      </c>
      <c r="AR3" s="38">
        <v>1</v>
      </c>
      <c r="AS3" s="38">
        <v>1</v>
      </c>
    </row>
    <row r="4" spans="1:53" ht="27.5" thickBot="1" x14ac:dyDescent="0.95">
      <c r="A4" s="31" t="s">
        <v>171</v>
      </c>
      <c r="B4" s="32">
        <v>2</v>
      </c>
      <c r="C4" s="32">
        <v>3</v>
      </c>
      <c r="D4" s="32">
        <v>13</v>
      </c>
      <c r="E4" s="32">
        <v>0</v>
      </c>
      <c r="F4" s="32">
        <v>0</v>
      </c>
      <c r="G4" s="32">
        <v>1</v>
      </c>
      <c r="H4" s="32" t="s">
        <v>141</v>
      </c>
      <c r="I4" s="32" t="s">
        <v>141</v>
      </c>
      <c r="J4" s="32" t="s">
        <v>141</v>
      </c>
      <c r="S4" s="47" t="s">
        <v>186</v>
      </c>
      <c r="T4" s="48" t="s">
        <v>187</v>
      </c>
      <c r="U4" s="40">
        <v>1</v>
      </c>
      <c r="V4" s="36">
        <v>0</v>
      </c>
      <c r="W4" s="36">
        <v>0</v>
      </c>
      <c r="X4" s="36">
        <v>1</v>
      </c>
      <c r="Y4" s="36">
        <v>1</v>
      </c>
      <c r="Z4" s="36">
        <v>1</v>
      </c>
      <c r="AC4" s="106" t="s">
        <v>188</v>
      </c>
      <c r="AD4" s="106"/>
      <c r="AJ4" s="46" t="s">
        <v>106</v>
      </c>
      <c r="AK4" s="37" t="s">
        <v>24</v>
      </c>
      <c r="AL4" s="40"/>
      <c r="AM4" s="38">
        <v>1</v>
      </c>
      <c r="AN4" s="38">
        <v>0</v>
      </c>
      <c r="AO4" s="38">
        <v>0</v>
      </c>
      <c r="AP4" s="38">
        <v>1</v>
      </c>
      <c r="AQ4" s="38">
        <v>1</v>
      </c>
      <c r="AR4" s="38">
        <v>1</v>
      </c>
      <c r="AS4" s="38">
        <v>1</v>
      </c>
    </row>
    <row r="5" spans="1:53" ht="27.5" thickBot="1" x14ac:dyDescent="0.95">
      <c r="A5" s="31" t="s">
        <v>170</v>
      </c>
      <c r="B5" s="32">
        <v>2</v>
      </c>
      <c r="C5" s="32">
        <v>0</v>
      </c>
      <c r="D5" s="34">
        <v>16</v>
      </c>
      <c r="E5" s="32">
        <v>0</v>
      </c>
      <c r="F5" s="32">
        <v>0</v>
      </c>
      <c r="G5" s="32">
        <v>1</v>
      </c>
      <c r="H5" s="32" t="s">
        <v>141</v>
      </c>
      <c r="I5" s="32" t="s">
        <v>141</v>
      </c>
      <c r="J5" s="32" t="s">
        <v>141</v>
      </c>
      <c r="S5" s="47" t="s">
        <v>23</v>
      </c>
      <c r="T5" s="48" t="s">
        <v>189</v>
      </c>
      <c r="U5" s="40">
        <v>1</v>
      </c>
      <c r="V5" s="36">
        <v>0</v>
      </c>
      <c r="W5" s="36">
        <v>0</v>
      </c>
      <c r="X5" s="36">
        <v>1</v>
      </c>
      <c r="Y5" s="36">
        <v>1</v>
      </c>
      <c r="Z5" s="36">
        <v>1</v>
      </c>
      <c r="AL5" s="49" t="s">
        <v>142</v>
      </c>
      <c r="AM5" s="50">
        <f>SUM(AM3:AM4)</f>
        <v>2</v>
      </c>
      <c r="AN5" s="50">
        <f t="shared" ref="AN5:AS5" si="0">SUM(AN3:AN4)</f>
        <v>1</v>
      </c>
      <c r="AO5" s="50">
        <f t="shared" si="0"/>
        <v>1</v>
      </c>
      <c r="AP5" s="50">
        <f t="shared" si="0"/>
        <v>2</v>
      </c>
      <c r="AQ5" s="50">
        <f t="shared" si="0"/>
        <v>2</v>
      </c>
      <c r="AR5" s="50">
        <f t="shared" si="0"/>
        <v>2</v>
      </c>
      <c r="AS5" s="50">
        <f t="shared" si="0"/>
        <v>2</v>
      </c>
      <c r="AU5" s="37">
        <v>2</v>
      </c>
      <c r="AV5" s="37">
        <v>1</v>
      </c>
      <c r="AW5" s="37">
        <v>1</v>
      </c>
      <c r="AX5" s="37">
        <v>2</v>
      </c>
      <c r="AY5" s="37">
        <v>2</v>
      </c>
      <c r="AZ5" s="37">
        <v>2</v>
      </c>
      <c r="BA5" s="37">
        <v>2</v>
      </c>
    </row>
    <row r="6" spans="1:53" ht="27.5" thickBot="1" x14ac:dyDescent="0.95">
      <c r="A6" s="31" t="s">
        <v>169</v>
      </c>
      <c r="B6" s="32">
        <v>1</v>
      </c>
      <c r="C6" s="32">
        <v>0</v>
      </c>
      <c r="D6" s="32">
        <v>17</v>
      </c>
      <c r="E6" s="32">
        <v>0</v>
      </c>
      <c r="F6" s="32">
        <v>0</v>
      </c>
      <c r="G6" s="32">
        <v>1</v>
      </c>
      <c r="H6" s="32" t="s">
        <v>141</v>
      </c>
      <c r="I6" s="32" t="s">
        <v>141</v>
      </c>
      <c r="J6" s="32" t="s">
        <v>141</v>
      </c>
      <c r="S6" s="47" t="s">
        <v>2</v>
      </c>
      <c r="T6" s="48" t="s">
        <v>190</v>
      </c>
      <c r="U6" s="40">
        <v>1</v>
      </c>
      <c r="V6" s="36">
        <v>0</v>
      </c>
      <c r="W6" s="36">
        <v>1</v>
      </c>
      <c r="X6" s="36">
        <v>1</v>
      </c>
      <c r="Y6" s="36">
        <v>1</v>
      </c>
      <c r="Z6" s="36">
        <v>1</v>
      </c>
      <c r="AB6" s="41" t="s">
        <v>143</v>
      </c>
      <c r="AC6" s="42" t="s">
        <v>179</v>
      </c>
      <c r="AD6" s="42" t="s">
        <v>144</v>
      </c>
      <c r="AE6" s="42" t="s">
        <v>180</v>
      </c>
      <c r="AF6" s="42" t="s">
        <v>181</v>
      </c>
      <c r="AL6" s="49" t="s">
        <v>191</v>
      </c>
      <c r="AM6" s="50">
        <f>(100/2)*AM5</f>
        <v>100</v>
      </c>
      <c r="AN6" s="50">
        <f t="shared" ref="AN6:AS6" si="1">(100/2)*AN5</f>
        <v>50</v>
      </c>
      <c r="AO6" s="50">
        <f t="shared" si="1"/>
        <v>50</v>
      </c>
      <c r="AP6" s="50">
        <f t="shared" si="1"/>
        <v>100</v>
      </c>
      <c r="AQ6" s="50">
        <f t="shared" si="1"/>
        <v>100</v>
      </c>
      <c r="AR6" s="50">
        <f t="shared" si="1"/>
        <v>100</v>
      </c>
      <c r="AS6" s="50">
        <f t="shared" si="1"/>
        <v>100</v>
      </c>
      <c r="AU6" s="37">
        <v>100</v>
      </c>
      <c r="AV6" s="37">
        <v>50</v>
      </c>
      <c r="AW6" s="37">
        <v>50</v>
      </c>
      <c r="AX6" s="37">
        <v>100</v>
      </c>
      <c r="AY6" s="37">
        <v>100</v>
      </c>
      <c r="AZ6" s="37">
        <v>100</v>
      </c>
      <c r="BA6" s="37">
        <v>100</v>
      </c>
    </row>
    <row r="7" spans="1:53" ht="30.65" customHeight="1" thickBot="1" x14ac:dyDescent="0.95">
      <c r="A7" s="33" t="s">
        <v>155</v>
      </c>
      <c r="B7" s="32">
        <v>0</v>
      </c>
      <c r="C7" s="32">
        <v>0</v>
      </c>
      <c r="D7" s="32">
        <v>18</v>
      </c>
      <c r="E7" s="32">
        <v>0</v>
      </c>
      <c r="F7" s="32">
        <v>0</v>
      </c>
      <c r="G7" s="32">
        <v>1</v>
      </c>
      <c r="H7" s="32" t="s">
        <v>141</v>
      </c>
      <c r="I7" s="32" t="s">
        <v>141</v>
      </c>
      <c r="J7" s="32" t="s">
        <v>141</v>
      </c>
      <c r="S7" s="47"/>
      <c r="T7" s="48"/>
      <c r="U7" s="49" t="s">
        <v>142</v>
      </c>
      <c r="V7" s="51">
        <f>SUM(V3:V6)</f>
        <v>0</v>
      </c>
      <c r="W7" s="51">
        <f t="shared" ref="W7:Z7" si="2">SUM(W3:W6)</f>
        <v>2</v>
      </c>
      <c r="X7" s="51">
        <f t="shared" si="2"/>
        <v>4</v>
      </c>
      <c r="Y7" s="51">
        <f t="shared" si="2"/>
        <v>4</v>
      </c>
      <c r="Z7" s="51">
        <f t="shared" si="2"/>
        <v>4</v>
      </c>
      <c r="AB7" s="52">
        <v>0</v>
      </c>
      <c r="AC7" s="51">
        <v>2</v>
      </c>
      <c r="AD7" s="51">
        <v>4</v>
      </c>
      <c r="AE7" s="51">
        <v>4</v>
      </c>
      <c r="AF7" s="51">
        <v>4</v>
      </c>
      <c r="AG7" s="51"/>
      <c r="AJ7" s="46" t="s">
        <v>107</v>
      </c>
      <c r="AK7" s="37" t="s">
        <v>4</v>
      </c>
      <c r="AL7" s="40"/>
      <c r="AM7" s="38">
        <v>1</v>
      </c>
      <c r="AN7" s="38">
        <v>1</v>
      </c>
      <c r="AO7" s="38">
        <v>1</v>
      </c>
      <c r="AP7" s="38">
        <v>1</v>
      </c>
      <c r="AQ7" s="38">
        <v>1</v>
      </c>
      <c r="AR7" s="38">
        <v>0</v>
      </c>
      <c r="AS7" s="38">
        <v>1</v>
      </c>
    </row>
    <row r="8" spans="1:53" ht="27.5" thickBot="1" x14ac:dyDescent="0.95">
      <c r="A8" s="31" t="s">
        <v>168</v>
      </c>
      <c r="B8" s="32" t="s">
        <v>141</v>
      </c>
      <c r="C8" s="32" t="s">
        <v>141</v>
      </c>
      <c r="D8" s="32" t="s">
        <v>141</v>
      </c>
      <c r="E8" s="32" t="s">
        <v>141</v>
      </c>
      <c r="F8" s="32" t="s">
        <v>141</v>
      </c>
      <c r="G8" s="32" t="s">
        <v>141</v>
      </c>
      <c r="H8" s="32">
        <v>0</v>
      </c>
      <c r="I8" s="32">
        <v>0</v>
      </c>
      <c r="J8" s="32">
        <v>1</v>
      </c>
      <c r="S8" s="47"/>
      <c r="T8" s="48"/>
      <c r="U8" s="49" t="s">
        <v>191</v>
      </c>
      <c r="V8" s="51">
        <f>(V7/4)*100</f>
        <v>0</v>
      </c>
      <c r="W8" s="51">
        <f t="shared" ref="W8:Z8" si="3">(W7/4)*100</f>
        <v>50</v>
      </c>
      <c r="X8" s="51">
        <f t="shared" si="3"/>
        <v>100</v>
      </c>
      <c r="Y8" s="51">
        <f t="shared" si="3"/>
        <v>100</v>
      </c>
      <c r="Z8" s="51">
        <f t="shared" si="3"/>
        <v>100</v>
      </c>
      <c r="AB8" s="53">
        <v>0</v>
      </c>
      <c r="AC8" s="54">
        <v>50</v>
      </c>
      <c r="AD8" s="54">
        <v>100</v>
      </c>
      <c r="AE8" s="54">
        <v>100</v>
      </c>
      <c r="AF8" s="54">
        <v>100</v>
      </c>
      <c r="AG8" s="51"/>
      <c r="AJ8" s="46" t="s">
        <v>108</v>
      </c>
      <c r="AK8" s="37" t="s">
        <v>4</v>
      </c>
      <c r="AL8" s="40"/>
      <c r="AM8" s="38">
        <v>1</v>
      </c>
      <c r="AN8" s="38">
        <v>1</v>
      </c>
      <c r="AO8" s="38">
        <v>1</v>
      </c>
      <c r="AP8" s="38">
        <v>1</v>
      </c>
      <c r="AQ8" s="38">
        <v>1</v>
      </c>
      <c r="AR8" s="38">
        <v>1</v>
      </c>
      <c r="AS8" s="38">
        <v>0</v>
      </c>
    </row>
    <row r="9" spans="1:53" ht="27.5" thickBot="1" x14ac:dyDescent="0.95">
      <c r="A9" s="31" t="s">
        <v>167</v>
      </c>
      <c r="B9" s="32" t="s">
        <v>141</v>
      </c>
      <c r="C9" s="32" t="s">
        <v>141</v>
      </c>
      <c r="D9" s="32" t="s">
        <v>141</v>
      </c>
      <c r="E9" s="32" t="s">
        <v>141</v>
      </c>
      <c r="F9" s="32" t="s">
        <v>141</v>
      </c>
      <c r="G9" s="32" t="s">
        <v>141</v>
      </c>
      <c r="H9" s="32">
        <v>0</v>
      </c>
      <c r="I9" s="32">
        <v>0</v>
      </c>
      <c r="J9" s="32">
        <v>1</v>
      </c>
      <c r="S9" s="47" t="s">
        <v>5</v>
      </c>
      <c r="T9" s="48" t="s">
        <v>192</v>
      </c>
      <c r="U9" s="40">
        <v>2</v>
      </c>
      <c r="V9" s="36">
        <v>1</v>
      </c>
      <c r="W9" s="36">
        <v>1</v>
      </c>
      <c r="X9" s="36">
        <v>1</v>
      </c>
      <c r="Y9" s="36">
        <v>1</v>
      </c>
      <c r="Z9" s="36">
        <v>1</v>
      </c>
      <c r="AJ9" s="46" t="s">
        <v>109</v>
      </c>
      <c r="AK9" s="37" t="s">
        <v>4</v>
      </c>
      <c r="AM9" s="38">
        <v>1</v>
      </c>
      <c r="AN9" s="37">
        <v>0</v>
      </c>
      <c r="AO9" s="37">
        <v>0</v>
      </c>
      <c r="AP9" s="38">
        <v>1</v>
      </c>
      <c r="AQ9" s="38">
        <v>1</v>
      </c>
      <c r="AR9" s="37">
        <v>1</v>
      </c>
      <c r="AS9" s="38">
        <v>1</v>
      </c>
    </row>
    <row r="10" spans="1:53" ht="27.5" thickBot="1" x14ac:dyDescent="0.95">
      <c r="A10" s="31" t="s">
        <v>166</v>
      </c>
      <c r="B10" s="32" t="s">
        <v>141</v>
      </c>
      <c r="C10" s="32" t="s">
        <v>141</v>
      </c>
      <c r="D10" s="32" t="s">
        <v>141</v>
      </c>
      <c r="E10" s="32" t="s">
        <v>141</v>
      </c>
      <c r="F10" s="32" t="s">
        <v>141</v>
      </c>
      <c r="G10" s="32" t="s">
        <v>141</v>
      </c>
      <c r="H10" s="32">
        <v>0</v>
      </c>
      <c r="I10" s="32">
        <v>0</v>
      </c>
      <c r="J10" s="32">
        <v>1</v>
      </c>
      <c r="S10" s="47" t="s">
        <v>11</v>
      </c>
      <c r="T10" s="48" t="s">
        <v>193</v>
      </c>
      <c r="U10" s="40">
        <v>2</v>
      </c>
      <c r="V10" s="36">
        <v>0</v>
      </c>
      <c r="W10" s="36">
        <v>1</v>
      </c>
      <c r="X10" s="36">
        <v>1</v>
      </c>
      <c r="Y10" s="36">
        <v>1</v>
      </c>
      <c r="Z10" s="36">
        <v>1</v>
      </c>
      <c r="AJ10" s="46" t="s">
        <v>110</v>
      </c>
      <c r="AK10" s="37" t="s">
        <v>4</v>
      </c>
      <c r="AM10" s="38">
        <v>1</v>
      </c>
      <c r="AN10" s="37">
        <v>0</v>
      </c>
      <c r="AO10" s="37">
        <v>0</v>
      </c>
      <c r="AP10" s="38">
        <v>1</v>
      </c>
      <c r="AQ10" s="38">
        <v>1</v>
      </c>
      <c r="AR10" s="37">
        <v>1</v>
      </c>
      <c r="AS10" s="38">
        <v>0</v>
      </c>
    </row>
    <row r="11" spans="1:53" ht="27.5" thickBot="1" x14ac:dyDescent="0.95">
      <c r="A11" s="31" t="s">
        <v>165</v>
      </c>
      <c r="B11" s="32"/>
      <c r="C11" s="32"/>
      <c r="D11" s="32"/>
      <c r="E11" s="32"/>
      <c r="F11" s="32"/>
      <c r="G11" s="32"/>
      <c r="S11" s="47" t="s">
        <v>38</v>
      </c>
      <c r="T11" s="48" t="s">
        <v>194</v>
      </c>
      <c r="U11" s="40">
        <v>2</v>
      </c>
      <c r="V11" s="36">
        <v>0</v>
      </c>
      <c r="W11" s="36">
        <v>1</v>
      </c>
      <c r="X11" s="36">
        <v>1</v>
      </c>
      <c r="Y11" s="36">
        <v>1</v>
      </c>
      <c r="Z11" s="36">
        <v>1</v>
      </c>
      <c r="AM11" s="55"/>
      <c r="AN11" s="55"/>
      <c r="AO11" s="55"/>
      <c r="AP11" s="55"/>
      <c r="AQ11" s="55"/>
      <c r="AR11" s="55"/>
    </row>
    <row r="12" spans="1:53" ht="27.5" thickBot="1" x14ac:dyDescent="0.95">
      <c r="B12" s="32"/>
      <c r="C12" s="32"/>
      <c r="D12" s="32"/>
      <c r="E12" s="32"/>
      <c r="F12" s="32"/>
      <c r="G12" s="32"/>
      <c r="S12" s="47"/>
      <c r="T12" s="48"/>
      <c r="U12" s="49" t="s">
        <v>142</v>
      </c>
      <c r="V12" s="51">
        <f>SUM(V9:V11)</f>
        <v>1</v>
      </c>
      <c r="W12" s="51">
        <f t="shared" ref="W12:Z12" si="4">SUM(W9:W11)</f>
        <v>3</v>
      </c>
      <c r="X12" s="51">
        <f t="shared" si="4"/>
        <v>3</v>
      </c>
      <c r="Y12" s="51">
        <f t="shared" si="4"/>
        <v>3</v>
      </c>
      <c r="Z12" s="51">
        <f t="shared" si="4"/>
        <v>3</v>
      </c>
      <c r="AB12" s="36">
        <v>1</v>
      </c>
      <c r="AC12" s="36">
        <v>3</v>
      </c>
      <c r="AD12" s="36">
        <v>3</v>
      </c>
      <c r="AE12" s="36">
        <v>3</v>
      </c>
      <c r="AF12" s="36">
        <v>3</v>
      </c>
      <c r="AM12" s="55"/>
      <c r="AN12" s="55"/>
      <c r="AO12" s="55"/>
      <c r="AP12" s="55"/>
      <c r="AQ12" s="55"/>
      <c r="AR12" s="55"/>
    </row>
    <row r="13" spans="1:53" ht="27.65" customHeight="1" thickBot="1" x14ac:dyDescent="0.95">
      <c r="A13" s="102" t="s">
        <v>145</v>
      </c>
      <c r="B13" s="102" t="s">
        <v>164</v>
      </c>
      <c r="C13" s="102"/>
      <c r="D13" s="102"/>
      <c r="E13" s="104" t="s">
        <v>163</v>
      </c>
      <c r="F13" s="104"/>
      <c r="G13" s="104"/>
      <c r="H13" s="104" t="s">
        <v>162</v>
      </c>
      <c r="I13" s="104"/>
      <c r="J13" s="104"/>
      <c r="K13" s="102" t="s">
        <v>161</v>
      </c>
      <c r="L13" s="102"/>
      <c r="M13" s="102"/>
      <c r="N13" s="103" t="s">
        <v>160</v>
      </c>
      <c r="O13" s="103"/>
      <c r="P13" s="103"/>
      <c r="S13" s="47"/>
      <c r="T13" s="48"/>
      <c r="U13" s="49" t="s">
        <v>191</v>
      </c>
      <c r="V13" s="51">
        <f>(V12/3)*100</f>
        <v>33.333333333333329</v>
      </c>
      <c r="W13" s="51">
        <f t="shared" ref="W13:Z13" si="5">(W12/3)*100</f>
        <v>100</v>
      </c>
      <c r="X13" s="51">
        <f t="shared" si="5"/>
        <v>100</v>
      </c>
      <c r="Y13" s="51">
        <f t="shared" si="5"/>
        <v>100</v>
      </c>
      <c r="Z13" s="51">
        <f t="shared" si="5"/>
        <v>100</v>
      </c>
      <c r="AB13" s="56">
        <v>33.333333333333329</v>
      </c>
      <c r="AC13" s="56">
        <v>100</v>
      </c>
      <c r="AD13" s="56">
        <v>100</v>
      </c>
      <c r="AE13" s="56">
        <v>100</v>
      </c>
      <c r="AF13" s="56">
        <v>100</v>
      </c>
      <c r="AM13" s="55"/>
      <c r="AN13" s="55"/>
      <c r="AO13" s="55"/>
      <c r="AP13" s="55"/>
      <c r="AQ13" s="55"/>
      <c r="AR13" s="55"/>
    </row>
    <row r="14" spans="1:53" ht="27.5" thickBot="1" x14ac:dyDescent="0.95">
      <c r="A14" s="102"/>
      <c r="B14" s="32" t="s">
        <v>146</v>
      </c>
      <c r="C14" s="32" t="s">
        <v>159</v>
      </c>
      <c r="D14" s="32" t="s">
        <v>147</v>
      </c>
      <c r="E14" s="32" t="s">
        <v>146</v>
      </c>
      <c r="F14" s="32" t="s">
        <v>159</v>
      </c>
      <c r="G14" s="32" t="s">
        <v>147</v>
      </c>
      <c r="H14" s="32" t="s">
        <v>146</v>
      </c>
      <c r="I14" s="32" t="s">
        <v>159</v>
      </c>
      <c r="J14" s="32" t="s">
        <v>147</v>
      </c>
      <c r="K14" s="32" t="s">
        <v>146</v>
      </c>
      <c r="L14" s="32" t="s">
        <v>159</v>
      </c>
      <c r="M14" s="32" t="s">
        <v>147</v>
      </c>
      <c r="N14" s="32" t="s">
        <v>146</v>
      </c>
      <c r="O14" s="32" t="s">
        <v>159</v>
      </c>
      <c r="P14" s="32" t="s">
        <v>147</v>
      </c>
      <c r="S14" s="47" t="s">
        <v>6</v>
      </c>
      <c r="T14" s="48" t="s">
        <v>195</v>
      </c>
      <c r="U14" s="40">
        <v>2</v>
      </c>
      <c r="V14" s="36">
        <v>0</v>
      </c>
      <c r="W14" s="36">
        <v>1</v>
      </c>
      <c r="X14" s="36">
        <v>1</v>
      </c>
      <c r="Y14" s="36">
        <v>1</v>
      </c>
      <c r="Z14" s="36">
        <v>1</v>
      </c>
      <c r="AL14" s="49" t="s">
        <v>142</v>
      </c>
      <c r="AM14" s="50">
        <f>SUM(AM7:AM13)</f>
        <v>4</v>
      </c>
      <c r="AN14" s="50">
        <f t="shared" ref="AN14:AS14" si="6">SUM(AN7:AN13)</f>
        <v>2</v>
      </c>
      <c r="AO14" s="50">
        <f t="shared" si="6"/>
        <v>2</v>
      </c>
      <c r="AP14" s="50">
        <f t="shared" si="6"/>
        <v>4</v>
      </c>
      <c r="AQ14" s="50">
        <f t="shared" si="6"/>
        <v>4</v>
      </c>
      <c r="AR14" s="50">
        <f t="shared" si="6"/>
        <v>3</v>
      </c>
      <c r="AS14" s="50">
        <f t="shared" si="6"/>
        <v>2</v>
      </c>
      <c r="AU14" s="37">
        <v>4</v>
      </c>
      <c r="AV14" s="37">
        <v>2</v>
      </c>
      <c r="AW14" s="37">
        <v>2</v>
      </c>
      <c r="AX14" s="37">
        <v>4</v>
      </c>
      <c r="AY14" s="37">
        <v>4</v>
      </c>
      <c r="AZ14" s="37">
        <v>3</v>
      </c>
      <c r="BA14" s="37">
        <v>2</v>
      </c>
    </row>
    <row r="15" spans="1:53" ht="27.5" thickBot="1" x14ac:dyDescent="0.95">
      <c r="A15" s="31" t="s">
        <v>158</v>
      </c>
      <c r="B15" s="32" t="s">
        <v>141</v>
      </c>
      <c r="C15" s="32" t="s">
        <v>141</v>
      </c>
      <c r="D15" s="32" t="s">
        <v>141</v>
      </c>
      <c r="E15" s="32" t="s">
        <v>141</v>
      </c>
      <c r="F15" s="32" t="s">
        <v>141</v>
      </c>
      <c r="G15" s="32" t="s">
        <v>141</v>
      </c>
      <c r="H15" s="32">
        <v>1</v>
      </c>
      <c r="I15" s="32">
        <v>0</v>
      </c>
      <c r="J15" s="32">
        <v>0</v>
      </c>
      <c r="K15" s="32">
        <v>2</v>
      </c>
      <c r="L15" s="32">
        <v>0</v>
      </c>
      <c r="M15" s="32">
        <v>0</v>
      </c>
      <c r="N15" s="32" t="s">
        <v>141</v>
      </c>
      <c r="O15" s="32" t="s">
        <v>141</v>
      </c>
      <c r="P15" s="32" t="s">
        <v>141</v>
      </c>
      <c r="S15" s="47" t="s">
        <v>35</v>
      </c>
      <c r="T15" s="48" t="s">
        <v>196</v>
      </c>
      <c r="U15" s="40">
        <v>3</v>
      </c>
      <c r="V15" s="36">
        <v>0</v>
      </c>
      <c r="W15" s="36">
        <v>0</v>
      </c>
      <c r="X15" s="36">
        <v>1</v>
      </c>
      <c r="Y15" s="36">
        <v>1</v>
      </c>
      <c r="Z15" s="36">
        <v>1</v>
      </c>
      <c r="AL15" s="49" t="s">
        <v>191</v>
      </c>
      <c r="AM15" s="50">
        <f>(100/4)*AM14</f>
        <v>100</v>
      </c>
      <c r="AN15" s="50">
        <f t="shared" ref="AN15:AS15" si="7">(100/4)*AN14</f>
        <v>50</v>
      </c>
      <c r="AO15" s="50">
        <f t="shared" si="7"/>
        <v>50</v>
      </c>
      <c r="AP15" s="50">
        <f t="shared" si="7"/>
        <v>100</v>
      </c>
      <c r="AQ15" s="50">
        <f t="shared" si="7"/>
        <v>100</v>
      </c>
      <c r="AR15" s="50">
        <f t="shared" si="7"/>
        <v>75</v>
      </c>
      <c r="AS15" s="50">
        <f t="shared" si="7"/>
        <v>50</v>
      </c>
      <c r="AU15" s="37">
        <v>100</v>
      </c>
      <c r="AV15" s="37">
        <v>50</v>
      </c>
      <c r="AW15" s="37">
        <v>50</v>
      </c>
      <c r="AX15" s="37">
        <v>100</v>
      </c>
      <c r="AY15" s="37">
        <v>100</v>
      </c>
      <c r="AZ15" s="37">
        <v>75</v>
      </c>
      <c r="BA15" s="37">
        <v>50</v>
      </c>
    </row>
    <row r="16" spans="1:53" ht="27.5" thickBot="1" x14ac:dyDescent="0.95">
      <c r="A16" s="31" t="s">
        <v>157</v>
      </c>
      <c r="B16" s="32">
        <v>1</v>
      </c>
      <c r="C16" s="32">
        <v>1</v>
      </c>
      <c r="D16" s="32">
        <v>0</v>
      </c>
      <c r="E16" s="32">
        <v>0</v>
      </c>
      <c r="F16" s="32">
        <v>0</v>
      </c>
      <c r="G16" s="32">
        <v>2</v>
      </c>
      <c r="H16" s="32">
        <v>0</v>
      </c>
      <c r="I16" s="32">
        <v>1</v>
      </c>
      <c r="J16" s="32">
        <v>0</v>
      </c>
      <c r="K16" s="32">
        <v>1</v>
      </c>
      <c r="L16" s="32">
        <v>1</v>
      </c>
      <c r="M16" s="32">
        <v>0</v>
      </c>
      <c r="N16" s="32" t="s">
        <v>141</v>
      </c>
      <c r="O16" s="32" t="s">
        <v>141</v>
      </c>
      <c r="P16" s="32" t="s">
        <v>141</v>
      </c>
      <c r="S16" s="47"/>
      <c r="T16" s="48"/>
      <c r="U16" s="49" t="s">
        <v>142</v>
      </c>
      <c r="V16" s="51">
        <f>SUM(V14:V15)</f>
        <v>0</v>
      </c>
      <c r="W16" s="51">
        <f t="shared" ref="W16:Z16" si="8">SUM(W14:W15)</f>
        <v>1</v>
      </c>
      <c r="X16" s="51">
        <f t="shared" si="8"/>
        <v>2</v>
      </c>
      <c r="Y16" s="51">
        <f t="shared" si="8"/>
        <v>2</v>
      </c>
      <c r="Z16" s="51">
        <f t="shared" si="8"/>
        <v>2</v>
      </c>
      <c r="AB16" s="36">
        <v>0</v>
      </c>
      <c r="AC16" s="36">
        <v>1</v>
      </c>
      <c r="AD16" s="36">
        <v>2</v>
      </c>
      <c r="AE16" s="36">
        <v>2</v>
      </c>
      <c r="AF16" s="36">
        <v>2</v>
      </c>
      <c r="AK16" s="37" t="s">
        <v>197</v>
      </c>
      <c r="AL16" s="57" t="s">
        <v>142</v>
      </c>
      <c r="AM16" s="58">
        <f>SUM(AM5,AM14)</f>
        <v>6</v>
      </c>
      <c r="AN16" s="58">
        <f t="shared" ref="AN16:AS16" si="9">SUM(AN5,AN14)</f>
        <v>3</v>
      </c>
      <c r="AO16" s="58">
        <f t="shared" si="9"/>
        <v>3</v>
      </c>
      <c r="AP16" s="58">
        <f t="shared" si="9"/>
        <v>6</v>
      </c>
      <c r="AQ16" s="58">
        <f t="shared" si="9"/>
        <v>6</v>
      </c>
      <c r="AR16" s="58">
        <f t="shared" si="9"/>
        <v>5</v>
      </c>
      <c r="AS16" s="58">
        <f t="shared" si="9"/>
        <v>4</v>
      </c>
      <c r="AU16" s="59">
        <v>6</v>
      </c>
      <c r="AV16" s="59">
        <v>3</v>
      </c>
      <c r="AW16" s="59">
        <v>3</v>
      </c>
      <c r="AX16" s="59">
        <v>6</v>
      </c>
      <c r="AY16" s="59">
        <v>6</v>
      </c>
      <c r="AZ16" s="59">
        <v>5</v>
      </c>
      <c r="BA16" s="59">
        <v>4</v>
      </c>
    </row>
    <row r="17" spans="1:56" ht="27.5" thickBot="1" x14ac:dyDescent="0.95">
      <c r="A17" s="31" t="s">
        <v>156</v>
      </c>
      <c r="B17" s="32" t="s">
        <v>141</v>
      </c>
      <c r="C17" s="32" t="s">
        <v>141</v>
      </c>
      <c r="D17" s="32" t="s">
        <v>141</v>
      </c>
      <c r="E17" s="32" t="s">
        <v>141</v>
      </c>
      <c r="F17" s="32" t="s">
        <v>141</v>
      </c>
      <c r="G17" s="32" t="s">
        <v>141</v>
      </c>
      <c r="H17" s="32">
        <v>0</v>
      </c>
      <c r="I17" s="32">
        <v>0</v>
      </c>
      <c r="J17" s="32">
        <v>1</v>
      </c>
      <c r="K17" s="32">
        <v>1</v>
      </c>
      <c r="L17" s="32">
        <v>0</v>
      </c>
      <c r="M17" s="32">
        <v>1</v>
      </c>
      <c r="N17" s="32" t="s">
        <v>141</v>
      </c>
      <c r="O17" s="32" t="s">
        <v>141</v>
      </c>
      <c r="P17" s="32" t="s">
        <v>141</v>
      </c>
      <c r="S17" s="47"/>
      <c r="T17" s="48"/>
      <c r="U17" s="49" t="s">
        <v>191</v>
      </c>
      <c r="V17" s="51">
        <f>(V16/2)*100</f>
        <v>0</v>
      </c>
      <c r="W17" s="51">
        <f t="shared" ref="W17:Z17" si="10">(W16/2)*100</f>
        <v>50</v>
      </c>
      <c r="X17" s="51">
        <f t="shared" si="10"/>
        <v>100</v>
      </c>
      <c r="Y17" s="51">
        <f t="shared" si="10"/>
        <v>100</v>
      </c>
      <c r="Z17" s="51">
        <f t="shared" si="10"/>
        <v>100</v>
      </c>
      <c r="AB17" s="56">
        <v>0</v>
      </c>
      <c r="AC17" s="56">
        <v>50</v>
      </c>
      <c r="AD17" s="56">
        <v>100</v>
      </c>
      <c r="AE17" s="56">
        <v>100</v>
      </c>
      <c r="AF17" s="56">
        <v>100</v>
      </c>
      <c r="AL17" s="57" t="s">
        <v>191</v>
      </c>
      <c r="AM17" s="58">
        <f>(100/6)*AM16</f>
        <v>100</v>
      </c>
      <c r="AN17" s="58">
        <f t="shared" ref="AN17:AS17" si="11">(100/6)*AN16</f>
        <v>50</v>
      </c>
      <c r="AO17" s="58">
        <f t="shared" si="11"/>
        <v>50</v>
      </c>
      <c r="AP17" s="58">
        <f t="shared" si="11"/>
        <v>100</v>
      </c>
      <c r="AQ17" s="58">
        <f t="shared" si="11"/>
        <v>100</v>
      </c>
      <c r="AR17" s="58">
        <f t="shared" si="11"/>
        <v>83.333333333333343</v>
      </c>
      <c r="AS17" s="58">
        <f t="shared" si="11"/>
        <v>66.666666666666671</v>
      </c>
      <c r="AU17" s="60">
        <v>100</v>
      </c>
      <c r="AV17" s="60">
        <v>50</v>
      </c>
      <c r="AW17" s="60">
        <v>50</v>
      </c>
      <c r="AX17" s="60">
        <v>100</v>
      </c>
      <c r="AY17" s="60">
        <v>100</v>
      </c>
      <c r="AZ17" s="60">
        <v>83.333333333333343</v>
      </c>
      <c r="BA17" s="60">
        <v>66.666666666666671</v>
      </c>
    </row>
    <row r="18" spans="1:56" ht="48.5" thickBot="1" x14ac:dyDescent="0.95">
      <c r="A18" s="33" t="s">
        <v>155</v>
      </c>
      <c r="B18" s="32" t="s">
        <v>141</v>
      </c>
      <c r="C18" s="32" t="s">
        <v>141</v>
      </c>
      <c r="D18" s="32" t="s">
        <v>141</v>
      </c>
      <c r="E18" s="32" t="s">
        <v>141</v>
      </c>
      <c r="F18" s="32" t="s">
        <v>141</v>
      </c>
      <c r="G18" s="32" t="s">
        <v>141</v>
      </c>
      <c r="H18" s="32">
        <v>0</v>
      </c>
      <c r="I18" s="32">
        <v>0</v>
      </c>
      <c r="J18" s="32">
        <v>1</v>
      </c>
      <c r="K18" s="32">
        <v>0</v>
      </c>
      <c r="L18" s="32">
        <v>0</v>
      </c>
      <c r="M18" s="32">
        <v>2</v>
      </c>
      <c r="N18" s="32">
        <v>0</v>
      </c>
      <c r="O18" s="32">
        <v>0</v>
      </c>
      <c r="P18" s="32">
        <v>1</v>
      </c>
      <c r="S18" s="47" t="s">
        <v>37</v>
      </c>
      <c r="T18" s="48" t="s">
        <v>198</v>
      </c>
      <c r="U18" s="40">
        <v>2</v>
      </c>
      <c r="V18" s="36">
        <v>0</v>
      </c>
      <c r="W18" s="36">
        <v>1</v>
      </c>
      <c r="X18" s="36">
        <v>1</v>
      </c>
      <c r="Y18" s="36">
        <v>1</v>
      </c>
      <c r="Z18" s="36">
        <v>1</v>
      </c>
      <c r="AL18" s="61"/>
      <c r="AM18" s="61"/>
      <c r="AN18" s="61"/>
      <c r="AO18" s="61"/>
      <c r="AP18" s="61"/>
      <c r="AQ18" s="61"/>
      <c r="AR18" s="58"/>
      <c r="AS18" s="62"/>
    </row>
    <row r="19" spans="1:56" ht="34.5" thickBot="1" x14ac:dyDescent="0.95">
      <c r="A19" s="33" t="s">
        <v>154</v>
      </c>
      <c r="B19" s="32" t="s">
        <v>141</v>
      </c>
      <c r="C19" s="32" t="s">
        <v>141</v>
      </c>
      <c r="D19" s="32" t="s">
        <v>141</v>
      </c>
      <c r="E19" s="32" t="s">
        <v>141</v>
      </c>
      <c r="F19" s="32" t="s">
        <v>141</v>
      </c>
      <c r="G19" s="32" t="s">
        <v>141</v>
      </c>
      <c r="H19" s="32">
        <v>1</v>
      </c>
      <c r="I19" s="32">
        <v>0</v>
      </c>
      <c r="J19" s="32">
        <v>0</v>
      </c>
      <c r="K19" s="32">
        <v>1</v>
      </c>
      <c r="L19" s="32">
        <v>1</v>
      </c>
      <c r="M19" s="32">
        <v>0</v>
      </c>
      <c r="N19" s="32" t="s">
        <v>141</v>
      </c>
      <c r="O19" s="32" t="s">
        <v>141</v>
      </c>
      <c r="P19" s="32" t="s">
        <v>141</v>
      </c>
      <c r="S19" s="47" t="s">
        <v>7</v>
      </c>
      <c r="T19" s="48" t="s">
        <v>199</v>
      </c>
      <c r="U19" s="40">
        <v>2</v>
      </c>
      <c r="V19" s="36">
        <v>1</v>
      </c>
      <c r="W19" s="36">
        <v>1</v>
      </c>
      <c r="X19" s="36">
        <v>1</v>
      </c>
      <c r="Y19" s="36">
        <v>1</v>
      </c>
      <c r="Z19" s="36">
        <v>1</v>
      </c>
      <c r="AJ19" s="63"/>
      <c r="AK19" s="64"/>
      <c r="AM19" s="55"/>
      <c r="AN19" s="55"/>
      <c r="AO19" s="55"/>
      <c r="AP19" s="55"/>
      <c r="AQ19" s="55"/>
      <c r="AR19" s="55"/>
    </row>
    <row r="20" spans="1:56" ht="27.5" thickBot="1" x14ac:dyDescent="0.95">
      <c r="A20" s="31" t="s">
        <v>153</v>
      </c>
      <c r="B20" s="32" t="s">
        <v>141</v>
      </c>
      <c r="C20" s="32" t="s">
        <v>141</v>
      </c>
      <c r="D20" s="32" t="s">
        <v>141</v>
      </c>
      <c r="E20" s="32" t="s">
        <v>141</v>
      </c>
      <c r="F20" s="32" t="s">
        <v>141</v>
      </c>
      <c r="G20" s="32" t="s">
        <v>141</v>
      </c>
      <c r="H20" s="32">
        <v>0</v>
      </c>
      <c r="I20" s="32">
        <v>1</v>
      </c>
      <c r="J20" s="32">
        <v>0</v>
      </c>
      <c r="K20" s="32">
        <v>0</v>
      </c>
      <c r="L20" s="32">
        <v>0</v>
      </c>
      <c r="M20" s="32">
        <v>2</v>
      </c>
      <c r="N20" s="32" t="s">
        <v>141</v>
      </c>
      <c r="O20" s="32" t="s">
        <v>141</v>
      </c>
      <c r="P20" s="32" t="s">
        <v>141</v>
      </c>
      <c r="S20" s="47" t="s">
        <v>17</v>
      </c>
      <c r="T20" s="48" t="s">
        <v>200</v>
      </c>
      <c r="U20" s="40">
        <v>1</v>
      </c>
      <c r="V20" s="36">
        <v>0</v>
      </c>
      <c r="W20" s="36">
        <v>1</v>
      </c>
      <c r="X20" s="36">
        <v>1</v>
      </c>
      <c r="Y20" s="36">
        <v>1</v>
      </c>
      <c r="Z20" s="36">
        <v>1</v>
      </c>
      <c r="AS20" s="37"/>
      <c r="AT20" s="65" t="s">
        <v>201</v>
      </c>
      <c r="AU20" s="65" t="s">
        <v>202</v>
      </c>
      <c r="AV20" s="65" t="s">
        <v>203</v>
      </c>
      <c r="AW20" s="65" t="s">
        <v>204</v>
      </c>
      <c r="AX20" s="65" t="s">
        <v>205</v>
      </c>
      <c r="AY20" s="50"/>
      <c r="AZ20" s="50"/>
    </row>
    <row r="21" spans="1:56" ht="54.5" thickBot="1" x14ac:dyDescent="0.95">
      <c r="A21" s="31" t="s">
        <v>152</v>
      </c>
      <c r="B21" s="32">
        <v>2</v>
      </c>
      <c r="C21" s="32">
        <v>0</v>
      </c>
      <c r="D21" s="32">
        <v>0</v>
      </c>
      <c r="E21" s="32">
        <v>2</v>
      </c>
      <c r="F21" s="32">
        <v>0</v>
      </c>
      <c r="G21" s="32">
        <v>0</v>
      </c>
      <c r="H21" s="32">
        <v>0</v>
      </c>
      <c r="I21" s="32">
        <v>0</v>
      </c>
      <c r="J21" s="32">
        <v>1</v>
      </c>
      <c r="K21" s="32">
        <v>0</v>
      </c>
      <c r="L21" s="32">
        <v>0</v>
      </c>
      <c r="M21" s="32">
        <v>2</v>
      </c>
      <c r="N21" s="32" t="s">
        <v>141</v>
      </c>
      <c r="O21" s="32" t="s">
        <v>141</v>
      </c>
      <c r="P21" s="32" t="s">
        <v>141</v>
      </c>
      <c r="S21" s="47" t="s">
        <v>18</v>
      </c>
      <c r="T21" s="48" t="s">
        <v>206</v>
      </c>
      <c r="U21" s="40">
        <v>1</v>
      </c>
      <c r="V21" s="36">
        <v>0</v>
      </c>
      <c r="W21" s="36">
        <v>1</v>
      </c>
      <c r="X21" s="36">
        <v>1</v>
      </c>
      <c r="Y21" s="36">
        <v>1</v>
      </c>
      <c r="Z21" s="36">
        <v>1</v>
      </c>
      <c r="AQ21" s="63" t="s">
        <v>93</v>
      </c>
      <c r="AR21" s="64" t="s">
        <v>27</v>
      </c>
      <c r="AS21" s="37"/>
      <c r="AT21" s="37">
        <v>1</v>
      </c>
      <c r="AU21" s="37">
        <v>1</v>
      </c>
      <c r="AV21" s="37">
        <v>1</v>
      </c>
      <c r="AW21" s="37">
        <v>1</v>
      </c>
      <c r="AX21" s="37">
        <v>1</v>
      </c>
      <c r="AY21" s="50"/>
      <c r="AZ21" s="50"/>
    </row>
    <row r="22" spans="1:56" ht="54.5" thickBot="1" x14ac:dyDescent="0.95">
      <c r="A22" s="31" t="s">
        <v>151</v>
      </c>
      <c r="B22" s="32">
        <v>0</v>
      </c>
      <c r="C22" s="32">
        <v>0</v>
      </c>
      <c r="D22" s="32">
        <v>2</v>
      </c>
      <c r="E22" s="32">
        <v>0</v>
      </c>
      <c r="F22" s="32">
        <v>0</v>
      </c>
      <c r="G22" s="32">
        <v>2</v>
      </c>
      <c r="H22" s="32">
        <v>0</v>
      </c>
      <c r="I22" s="32">
        <v>0</v>
      </c>
      <c r="J22" s="32">
        <v>1</v>
      </c>
      <c r="K22" s="32">
        <v>0</v>
      </c>
      <c r="L22" s="32">
        <v>0</v>
      </c>
      <c r="M22" s="32">
        <v>2</v>
      </c>
      <c r="N22" s="32" t="s">
        <v>141</v>
      </c>
      <c r="O22" s="32" t="s">
        <v>141</v>
      </c>
      <c r="P22" s="32" t="s">
        <v>141</v>
      </c>
      <c r="S22" s="47" t="s">
        <v>20</v>
      </c>
      <c r="T22" s="48" t="s">
        <v>207</v>
      </c>
      <c r="U22" s="40">
        <v>1</v>
      </c>
      <c r="V22" s="36">
        <v>0</v>
      </c>
      <c r="W22" s="36">
        <v>1</v>
      </c>
      <c r="X22" s="36">
        <v>1</v>
      </c>
      <c r="Y22" s="36">
        <v>1</v>
      </c>
      <c r="Z22" s="36">
        <v>1</v>
      </c>
      <c r="AQ22" s="63" t="s">
        <v>91</v>
      </c>
      <c r="AR22" s="64" t="s">
        <v>27</v>
      </c>
      <c r="AS22" s="37"/>
      <c r="AT22" s="37">
        <v>1</v>
      </c>
      <c r="AU22" s="37">
        <v>1</v>
      </c>
      <c r="AV22" s="37">
        <v>1</v>
      </c>
      <c r="AW22" s="37">
        <v>1</v>
      </c>
      <c r="AX22" s="37">
        <v>1</v>
      </c>
      <c r="AZ22" s="38"/>
    </row>
    <row r="23" spans="1:56" ht="54.5" thickBot="1" x14ac:dyDescent="0.95">
      <c r="A23" s="31" t="s">
        <v>150</v>
      </c>
      <c r="B23" s="32">
        <v>0</v>
      </c>
      <c r="C23" s="32">
        <v>1</v>
      </c>
      <c r="D23" s="32">
        <v>1</v>
      </c>
      <c r="E23" s="32">
        <v>0</v>
      </c>
      <c r="F23" s="32">
        <v>0</v>
      </c>
      <c r="G23" s="32">
        <v>2</v>
      </c>
      <c r="H23" s="32" t="s">
        <v>141</v>
      </c>
      <c r="I23" s="32" t="s">
        <v>141</v>
      </c>
      <c r="J23" s="32" t="s">
        <v>141</v>
      </c>
      <c r="K23" s="32" t="s">
        <v>141</v>
      </c>
      <c r="L23" s="32" t="s">
        <v>141</v>
      </c>
      <c r="M23" s="32" t="s">
        <v>141</v>
      </c>
      <c r="N23" s="32" t="s">
        <v>141</v>
      </c>
      <c r="O23" s="32" t="s">
        <v>141</v>
      </c>
      <c r="P23" s="32" t="s">
        <v>141</v>
      </c>
      <c r="S23" s="47"/>
      <c r="T23" s="48"/>
      <c r="U23" s="49" t="s">
        <v>142</v>
      </c>
      <c r="V23" s="51">
        <f>SUM(V18:V22)</f>
        <v>1</v>
      </c>
      <c r="W23" s="51">
        <f>SUM(W18:W22)</f>
        <v>5</v>
      </c>
      <c r="X23" s="51">
        <f>SUM(X18:X22)</f>
        <v>5</v>
      </c>
      <c r="Y23" s="51">
        <f>SUM(Y18:Y22)</f>
        <v>5</v>
      </c>
      <c r="Z23" s="51">
        <f>SUM(Z18:Z22)</f>
        <v>5</v>
      </c>
      <c r="AB23" s="36">
        <v>1</v>
      </c>
      <c r="AC23" s="36">
        <v>5</v>
      </c>
      <c r="AD23" s="36">
        <v>5</v>
      </c>
      <c r="AE23" s="36">
        <v>5</v>
      </c>
      <c r="AF23" s="36">
        <v>5</v>
      </c>
      <c r="AQ23" s="63" t="s">
        <v>92</v>
      </c>
      <c r="AR23" s="64" t="s">
        <v>27</v>
      </c>
      <c r="AS23" s="37"/>
      <c r="AT23" s="37">
        <v>1</v>
      </c>
      <c r="AU23" s="37">
        <v>1</v>
      </c>
      <c r="AV23" s="37">
        <v>0</v>
      </c>
      <c r="AW23" s="37">
        <v>1</v>
      </c>
      <c r="AX23" s="37">
        <v>1</v>
      </c>
      <c r="AZ23" s="38"/>
    </row>
    <row r="24" spans="1:56" ht="27.5" thickBot="1" x14ac:dyDescent="0.95">
      <c r="A24" s="31" t="s">
        <v>149</v>
      </c>
      <c r="B24" s="32">
        <v>1</v>
      </c>
      <c r="C24" s="32">
        <v>0</v>
      </c>
      <c r="D24" s="32">
        <v>1</v>
      </c>
      <c r="E24" s="32">
        <v>0</v>
      </c>
      <c r="F24" s="32">
        <v>0</v>
      </c>
      <c r="G24" s="32">
        <v>2</v>
      </c>
      <c r="H24" s="32" t="s">
        <v>141</v>
      </c>
      <c r="I24" s="32" t="s">
        <v>141</v>
      </c>
      <c r="J24" s="32" t="s">
        <v>141</v>
      </c>
      <c r="K24" s="32" t="s">
        <v>141</v>
      </c>
      <c r="L24" s="32" t="s">
        <v>141</v>
      </c>
      <c r="M24" s="32" t="s">
        <v>141</v>
      </c>
      <c r="N24" s="32" t="s">
        <v>141</v>
      </c>
      <c r="O24" s="32" t="s">
        <v>141</v>
      </c>
      <c r="P24" s="32" t="s">
        <v>141</v>
      </c>
      <c r="S24" s="47"/>
      <c r="T24" s="48"/>
      <c r="U24" s="49" t="s">
        <v>191</v>
      </c>
      <c r="V24" s="51">
        <f>(V23/5)*100</f>
        <v>20</v>
      </c>
      <c r="W24" s="51">
        <f t="shared" ref="W24:Z24" si="12">(W23/5)*100</f>
        <v>100</v>
      </c>
      <c r="X24" s="51">
        <f t="shared" si="12"/>
        <v>100</v>
      </c>
      <c r="Y24" s="51">
        <f t="shared" si="12"/>
        <v>100</v>
      </c>
      <c r="Z24" s="51">
        <f t="shared" si="12"/>
        <v>100</v>
      </c>
      <c r="AB24" s="56">
        <v>20</v>
      </c>
      <c r="AC24" s="56">
        <v>100</v>
      </c>
      <c r="AD24" s="56">
        <v>100</v>
      </c>
      <c r="AE24" s="56">
        <v>100</v>
      </c>
      <c r="AF24" s="56">
        <v>100</v>
      </c>
      <c r="AS24" s="49" t="s">
        <v>142</v>
      </c>
      <c r="AT24" s="50">
        <f>SUM(AT21:AT23)</f>
        <v>3</v>
      </c>
      <c r="AU24" s="50">
        <f t="shared" ref="AU24:AX24" si="13">SUM(AU21:AU23)</f>
        <v>3</v>
      </c>
      <c r="AV24" s="50">
        <f t="shared" si="13"/>
        <v>2</v>
      </c>
      <c r="AW24" s="50">
        <f t="shared" si="13"/>
        <v>3</v>
      </c>
      <c r="AX24" s="50">
        <f t="shared" si="13"/>
        <v>3</v>
      </c>
      <c r="AY24" s="55"/>
      <c r="AZ24" s="38">
        <v>3</v>
      </c>
      <c r="BA24" s="55">
        <v>3</v>
      </c>
      <c r="BB24" s="55">
        <v>2</v>
      </c>
      <c r="BC24" s="55">
        <v>3</v>
      </c>
      <c r="BD24" s="55">
        <v>3</v>
      </c>
    </row>
    <row r="25" spans="1:56" ht="27.5" thickBot="1" x14ac:dyDescent="0.95">
      <c r="A25" s="31" t="s">
        <v>148</v>
      </c>
      <c r="B25" s="32" t="s">
        <v>141</v>
      </c>
      <c r="C25" s="32"/>
      <c r="D25" s="32" t="s">
        <v>141</v>
      </c>
      <c r="E25" s="32" t="s">
        <v>141</v>
      </c>
      <c r="F25" s="32" t="s">
        <v>141</v>
      </c>
      <c r="G25" s="32" t="s">
        <v>141</v>
      </c>
      <c r="H25" s="32" t="s">
        <v>141</v>
      </c>
      <c r="I25" s="32" t="s">
        <v>141</v>
      </c>
      <c r="J25" s="32" t="s">
        <v>141</v>
      </c>
      <c r="K25" s="32" t="s">
        <v>141</v>
      </c>
      <c r="L25" s="32" t="s">
        <v>141</v>
      </c>
      <c r="M25" s="32" t="s">
        <v>141</v>
      </c>
      <c r="N25" s="32">
        <v>0</v>
      </c>
      <c r="O25" s="32">
        <v>0</v>
      </c>
      <c r="P25" s="32">
        <v>1</v>
      </c>
      <c r="S25" s="47" t="s">
        <v>36</v>
      </c>
      <c r="T25" s="48" t="s">
        <v>208</v>
      </c>
      <c r="U25" s="40">
        <v>2</v>
      </c>
      <c r="V25" s="36">
        <v>1</v>
      </c>
      <c r="W25" s="36">
        <v>1</v>
      </c>
      <c r="X25" s="36">
        <v>1</v>
      </c>
      <c r="Y25" s="36">
        <v>1</v>
      </c>
      <c r="Z25" s="36">
        <v>1</v>
      </c>
      <c r="AS25" s="49" t="s">
        <v>191</v>
      </c>
      <c r="AT25" s="50">
        <f>(100/3)*AT24</f>
        <v>100</v>
      </c>
      <c r="AU25" s="50">
        <f t="shared" ref="AU25:AX25" si="14">(100/3)*AU24</f>
        <v>100</v>
      </c>
      <c r="AV25" s="50">
        <f t="shared" si="14"/>
        <v>66.666666666666671</v>
      </c>
      <c r="AW25" s="50">
        <f t="shared" si="14"/>
        <v>100</v>
      </c>
      <c r="AX25" s="50">
        <f t="shared" si="14"/>
        <v>100</v>
      </c>
      <c r="AY25" s="55"/>
      <c r="AZ25" s="38">
        <v>100</v>
      </c>
      <c r="BA25" s="55">
        <v>100</v>
      </c>
      <c r="BB25" s="55">
        <v>66.666666666666671</v>
      </c>
      <c r="BC25" s="55">
        <v>100</v>
      </c>
      <c r="BD25" s="55">
        <v>100</v>
      </c>
    </row>
    <row r="26" spans="1:56" ht="54.5" thickBot="1" x14ac:dyDescent="0.9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S26" s="47" t="s">
        <v>9</v>
      </c>
      <c r="T26" s="48" t="s">
        <v>209</v>
      </c>
      <c r="U26" s="40">
        <v>2</v>
      </c>
      <c r="V26" s="36">
        <v>1</v>
      </c>
      <c r="W26" s="36">
        <v>1</v>
      </c>
      <c r="X26" s="36">
        <v>1</v>
      </c>
      <c r="Y26" s="36">
        <v>1</v>
      </c>
      <c r="Z26" s="36">
        <v>1</v>
      </c>
      <c r="AQ26" s="63" t="s">
        <v>94</v>
      </c>
      <c r="AR26" s="66" t="s">
        <v>13</v>
      </c>
      <c r="AS26" s="37"/>
      <c r="AT26" s="37">
        <v>1</v>
      </c>
      <c r="AU26" s="37">
        <v>1</v>
      </c>
      <c r="AV26" s="55">
        <v>0</v>
      </c>
      <c r="AW26" s="37">
        <v>1</v>
      </c>
      <c r="AX26" s="37">
        <v>1</v>
      </c>
      <c r="AY26" s="55"/>
      <c r="AZ26" s="38"/>
    </row>
    <row r="27" spans="1:56" ht="13.75" customHeight="1" thickBot="1" x14ac:dyDescent="0.95">
      <c r="A27" s="102"/>
      <c r="B27" s="104"/>
      <c r="C27" s="104"/>
      <c r="D27" s="104"/>
      <c r="E27" s="102"/>
      <c r="F27" s="102"/>
      <c r="G27" s="102"/>
      <c r="H27" s="103"/>
      <c r="I27" s="103"/>
      <c r="J27" s="103"/>
      <c r="S27" s="47"/>
      <c r="T27" s="48"/>
      <c r="U27" s="49" t="s">
        <v>142</v>
      </c>
      <c r="V27" s="36">
        <v>2</v>
      </c>
      <c r="W27" s="36">
        <v>2</v>
      </c>
      <c r="X27" s="36">
        <v>2</v>
      </c>
      <c r="Y27" s="36">
        <v>2</v>
      </c>
      <c r="Z27" s="36">
        <v>2</v>
      </c>
      <c r="AB27" s="36">
        <v>2</v>
      </c>
      <c r="AC27" s="36">
        <v>2</v>
      </c>
      <c r="AD27" s="36">
        <v>2</v>
      </c>
      <c r="AE27" s="36">
        <v>2</v>
      </c>
      <c r="AF27" s="36">
        <v>2</v>
      </c>
      <c r="AS27" s="49" t="s">
        <v>142</v>
      </c>
      <c r="AT27" s="50">
        <f>SUM(AT26)</f>
        <v>1</v>
      </c>
      <c r="AU27" s="50">
        <f t="shared" ref="AU27:AX27" si="15">SUM(AU26)</f>
        <v>1</v>
      </c>
      <c r="AV27" s="50">
        <f t="shared" si="15"/>
        <v>0</v>
      </c>
      <c r="AW27" s="50">
        <f t="shared" si="15"/>
        <v>1</v>
      </c>
      <c r="AX27" s="50">
        <f t="shared" si="15"/>
        <v>1</v>
      </c>
      <c r="AY27" s="55"/>
      <c r="AZ27" s="38">
        <v>1</v>
      </c>
      <c r="BA27" s="37">
        <v>1</v>
      </c>
      <c r="BB27" s="37">
        <v>0</v>
      </c>
      <c r="BC27" s="37">
        <v>1</v>
      </c>
      <c r="BD27" s="37">
        <v>1</v>
      </c>
    </row>
    <row r="28" spans="1:56" ht="27.5" thickBot="1" x14ac:dyDescent="0.95">
      <c r="A28" s="102"/>
      <c r="B28" s="32"/>
      <c r="C28" s="32"/>
      <c r="D28" s="32"/>
      <c r="E28" s="32"/>
      <c r="F28" s="32"/>
      <c r="G28" s="32"/>
      <c r="H28" s="32"/>
      <c r="I28" s="32"/>
      <c r="J28" s="32"/>
      <c r="S28" s="47"/>
      <c r="T28" s="48"/>
      <c r="V28" s="51">
        <v>100</v>
      </c>
      <c r="W28" s="51">
        <v>100</v>
      </c>
      <c r="X28" s="51">
        <v>100</v>
      </c>
      <c r="Y28" s="51">
        <v>100</v>
      </c>
      <c r="Z28" s="51">
        <v>100</v>
      </c>
      <c r="AB28" s="51">
        <v>100</v>
      </c>
      <c r="AC28" s="51">
        <v>100</v>
      </c>
      <c r="AD28" s="51">
        <v>100</v>
      </c>
      <c r="AE28" s="51">
        <v>100</v>
      </c>
      <c r="AF28" s="51">
        <v>100</v>
      </c>
      <c r="AS28" s="49" t="s">
        <v>191</v>
      </c>
      <c r="AT28" s="50">
        <f>(100/1)*AT27</f>
        <v>100</v>
      </c>
      <c r="AU28" s="50">
        <f t="shared" ref="AU28:AX28" si="16">(100/1)*AU27</f>
        <v>100</v>
      </c>
      <c r="AV28" s="50">
        <f t="shared" si="16"/>
        <v>0</v>
      </c>
      <c r="AW28" s="50">
        <f t="shared" si="16"/>
        <v>100</v>
      </c>
      <c r="AX28" s="50">
        <f t="shared" si="16"/>
        <v>100</v>
      </c>
      <c r="AY28" s="55"/>
      <c r="AZ28" s="38">
        <v>100</v>
      </c>
      <c r="BA28" s="37">
        <v>100</v>
      </c>
      <c r="BB28" s="37">
        <v>0</v>
      </c>
      <c r="BC28" s="37">
        <v>100</v>
      </c>
      <c r="BD28" s="37">
        <v>100</v>
      </c>
    </row>
    <row r="29" spans="1:56" ht="54.5" thickBot="1" x14ac:dyDescent="0.95">
      <c r="B29" s="32"/>
      <c r="C29" s="32"/>
      <c r="D29" s="32"/>
      <c r="E29" s="32"/>
      <c r="F29" s="32"/>
      <c r="G29" s="32"/>
      <c r="H29" s="32"/>
      <c r="I29" s="32"/>
      <c r="J29" s="32"/>
      <c r="S29" s="47" t="s">
        <v>10</v>
      </c>
      <c r="T29" s="48" t="s">
        <v>210</v>
      </c>
      <c r="U29" s="40">
        <v>2</v>
      </c>
      <c r="V29" s="36">
        <v>0</v>
      </c>
      <c r="W29" s="36">
        <v>0</v>
      </c>
      <c r="X29" s="36">
        <v>0</v>
      </c>
      <c r="Y29" s="36">
        <v>1</v>
      </c>
      <c r="Z29" s="36">
        <v>1</v>
      </c>
      <c r="AQ29" s="63" t="s">
        <v>95</v>
      </c>
      <c r="AR29" s="66" t="s">
        <v>39</v>
      </c>
      <c r="AS29" s="37"/>
      <c r="AT29" s="37">
        <v>1</v>
      </c>
      <c r="AU29" s="37">
        <v>1</v>
      </c>
      <c r="AV29" s="55">
        <v>0</v>
      </c>
      <c r="AW29" s="37">
        <v>1</v>
      </c>
      <c r="AX29" s="55">
        <v>0</v>
      </c>
      <c r="AY29" s="55"/>
      <c r="AZ29" s="38"/>
    </row>
    <row r="30" spans="1:56" ht="27.5" thickBot="1" x14ac:dyDescent="0.95">
      <c r="B30" s="32"/>
      <c r="C30" s="32"/>
      <c r="D30" s="32"/>
      <c r="E30" s="32"/>
      <c r="F30" s="32"/>
      <c r="G30" s="32"/>
      <c r="H30" s="32"/>
      <c r="I30" s="32"/>
      <c r="J30" s="32"/>
      <c r="S30" s="47"/>
      <c r="T30" s="48"/>
      <c r="U30" s="49" t="s">
        <v>191</v>
      </c>
      <c r="V30" s="51">
        <v>0</v>
      </c>
      <c r="W30" s="51">
        <v>0</v>
      </c>
      <c r="X30" s="51">
        <v>0</v>
      </c>
      <c r="Y30" s="51">
        <v>100</v>
      </c>
      <c r="Z30" s="51">
        <v>100</v>
      </c>
      <c r="AB30" s="51">
        <v>0</v>
      </c>
      <c r="AC30" s="51">
        <v>0</v>
      </c>
      <c r="AD30" s="51">
        <v>0</v>
      </c>
      <c r="AE30" s="51">
        <v>100</v>
      </c>
      <c r="AF30" s="51">
        <v>100</v>
      </c>
      <c r="AS30" s="49" t="s">
        <v>142</v>
      </c>
      <c r="AT30" s="50">
        <f>SUM(AT29)</f>
        <v>1</v>
      </c>
      <c r="AU30" s="50">
        <f t="shared" ref="AU30:AX30" si="17">SUM(AU29)</f>
        <v>1</v>
      </c>
      <c r="AV30" s="50">
        <f t="shared" si="17"/>
        <v>0</v>
      </c>
      <c r="AW30" s="50">
        <f t="shared" si="17"/>
        <v>1</v>
      </c>
      <c r="AX30" s="50">
        <f t="shared" si="17"/>
        <v>0</v>
      </c>
      <c r="AY30" s="55"/>
      <c r="AZ30" s="38">
        <v>1</v>
      </c>
      <c r="BA30" s="37">
        <v>1</v>
      </c>
      <c r="BB30" s="37">
        <v>0</v>
      </c>
      <c r="BC30" s="37">
        <v>1</v>
      </c>
      <c r="BD30" s="37">
        <v>0</v>
      </c>
    </row>
    <row r="31" spans="1:56" ht="27.5" thickBot="1" x14ac:dyDescent="0.95">
      <c r="B31" s="32"/>
      <c r="C31" s="32"/>
      <c r="D31" s="32"/>
      <c r="E31" s="32"/>
      <c r="F31" s="32"/>
      <c r="G31" s="32"/>
      <c r="H31" s="32"/>
      <c r="I31" s="32"/>
      <c r="J31" s="32"/>
      <c r="S31" s="47"/>
      <c r="T31" s="48"/>
      <c r="U31" s="49"/>
      <c r="AS31" s="49" t="s">
        <v>191</v>
      </c>
      <c r="AT31" s="50">
        <f>(100/1)*AT30</f>
        <v>100</v>
      </c>
      <c r="AU31" s="50">
        <f t="shared" ref="AU31:AX31" si="18">(100/1)*AU30</f>
        <v>100</v>
      </c>
      <c r="AV31" s="50">
        <f t="shared" si="18"/>
        <v>0</v>
      </c>
      <c r="AW31" s="50">
        <f t="shared" si="18"/>
        <v>100</v>
      </c>
      <c r="AX31" s="50">
        <f t="shared" si="18"/>
        <v>0</v>
      </c>
      <c r="AY31" s="55"/>
      <c r="AZ31" s="38">
        <v>100</v>
      </c>
      <c r="BA31" s="37">
        <v>100</v>
      </c>
      <c r="BB31" s="37">
        <v>0</v>
      </c>
      <c r="BC31" s="37">
        <v>100</v>
      </c>
      <c r="BD31" s="37">
        <v>0</v>
      </c>
    </row>
    <row r="32" spans="1:56" ht="54.5" thickBot="1" x14ac:dyDescent="0.95">
      <c r="A32" s="33"/>
      <c r="B32" s="32"/>
      <c r="C32" s="32"/>
      <c r="D32" s="32"/>
      <c r="E32" s="32"/>
      <c r="F32" s="32"/>
      <c r="G32" s="32"/>
      <c r="H32" s="32"/>
      <c r="I32" s="32"/>
      <c r="J32" s="32"/>
      <c r="S32" s="47" t="s">
        <v>19</v>
      </c>
      <c r="T32" s="48" t="s">
        <v>211</v>
      </c>
      <c r="U32" s="40">
        <v>1</v>
      </c>
      <c r="V32" s="36">
        <v>0</v>
      </c>
      <c r="W32" s="36">
        <v>0</v>
      </c>
      <c r="X32" s="36">
        <v>0</v>
      </c>
      <c r="Y32" s="36">
        <v>0</v>
      </c>
      <c r="Z32" s="36">
        <v>1</v>
      </c>
      <c r="AQ32" s="67" t="s">
        <v>96</v>
      </c>
      <c r="AR32" s="66" t="s">
        <v>30</v>
      </c>
      <c r="AS32" s="37"/>
      <c r="AT32" s="37">
        <v>1</v>
      </c>
      <c r="AU32" s="37">
        <v>1</v>
      </c>
      <c r="AV32" s="37">
        <v>1</v>
      </c>
      <c r="AW32" s="37">
        <v>1</v>
      </c>
      <c r="AX32" s="37">
        <v>1</v>
      </c>
      <c r="AY32" s="55"/>
      <c r="AZ32" s="38"/>
    </row>
    <row r="33" spans="1:56" ht="27.5" thickBot="1" x14ac:dyDescent="0.95">
      <c r="A33" s="33"/>
      <c r="B33" s="32"/>
      <c r="C33" s="32"/>
      <c r="D33" s="32"/>
      <c r="E33" s="32"/>
      <c r="F33" s="32"/>
      <c r="G33" s="32"/>
      <c r="H33" s="32"/>
      <c r="I33" s="32"/>
      <c r="J33" s="32"/>
      <c r="S33" s="47"/>
      <c r="T33" s="48"/>
      <c r="U33" s="49" t="s">
        <v>191</v>
      </c>
      <c r="V33" s="51">
        <v>0</v>
      </c>
      <c r="W33" s="51">
        <v>0</v>
      </c>
      <c r="X33" s="51">
        <v>0</v>
      </c>
      <c r="Y33" s="51">
        <v>0</v>
      </c>
      <c r="Z33" s="51">
        <v>100</v>
      </c>
      <c r="AB33" s="51">
        <v>0</v>
      </c>
      <c r="AC33" s="51">
        <v>0</v>
      </c>
      <c r="AD33" s="51">
        <v>0</v>
      </c>
      <c r="AE33" s="51">
        <v>0</v>
      </c>
      <c r="AF33" s="51">
        <v>100</v>
      </c>
      <c r="AS33" s="49" t="s">
        <v>142</v>
      </c>
      <c r="AT33" s="50">
        <f>SUM(AT32)</f>
        <v>1</v>
      </c>
      <c r="AU33" s="50">
        <f t="shared" ref="AU33:AX33" si="19">SUM(AU32)</f>
        <v>1</v>
      </c>
      <c r="AV33" s="50">
        <f t="shared" si="19"/>
        <v>1</v>
      </c>
      <c r="AW33" s="50">
        <f t="shared" si="19"/>
        <v>1</v>
      </c>
      <c r="AX33" s="50">
        <f t="shared" si="19"/>
        <v>1</v>
      </c>
      <c r="AY33" s="55"/>
      <c r="AZ33" s="38">
        <v>1</v>
      </c>
      <c r="BA33" s="37">
        <v>1</v>
      </c>
      <c r="BB33" s="37">
        <v>1</v>
      </c>
      <c r="BC33" s="37">
        <v>1</v>
      </c>
      <c r="BD33" s="37">
        <v>1</v>
      </c>
    </row>
    <row r="34" spans="1:56" ht="27.5" thickBot="1" x14ac:dyDescent="0.95">
      <c r="B34" s="32"/>
      <c r="C34" s="32"/>
      <c r="D34" s="32"/>
      <c r="E34" s="32"/>
      <c r="F34" s="32"/>
      <c r="G34" s="32"/>
      <c r="H34" s="32"/>
      <c r="I34" s="32"/>
      <c r="J34" s="32"/>
      <c r="S34" s="47"/>
      <c r="T34" s="48"/>
      <c r="AS34" s="49" t="s">
        <v>191</v>
      </c>
      <c r="AT34" s="50">
        <f>(100/1)*AT33</f>
        <v>100</v>
      </c>
      <c r="AU34" s="50">
        <f t="shared" ref="AU34:AX34" si="20">(100/1)*AU33</f>
        <v>100</v>
      </c>
      <c r="AV34" s="50">
        <f t="shared" si="20"/>
        <v>100</v>
      </c>
      <c r="AW34" s="50">
        <f t="shared" si="20"/>
        <v>100</v>
      </c>
      <c r="AX34" s="50">
        <f t="shared" si="20"/>
        <v>100</v>
      </c>
      <c r="AY34" s="55"/>
      <c r="AZ34" s="38">
        <v>100</v>
      </c>
      <c r="BA34" s="37">
        <v>100</v>
      </c>
      <c r="BB34" s="37">
        <v>100</v>
      </c>
      <c r="BC34" s="37">
        <v>100</v>
      </c>
      <c r="BD34" s="37">
        <v>100</v>
      </c>
    </row>
    <row r="35" spans="1:56" ht="54.5" thickBot="1" x14ac:dyDescent="0.95">
      <c r="B35" s="32"/>
      <c r="C35" s="32"/>
      <c r="D35" s="32"/>
      <c r="E35" s="32"/>
      <c r="F35" s="32"/>
      <c r="G35" s="32"/>
      <c r="H35" s="32"/>
      <c r="I35" s="32"/>
      <c r="J35" s="32"/>
      <c r="S35" s="47" t="s">
        <v>25</v>
      </c>
      <c r="T35" s="48" t="s">
        <v>212</v>
      </c>
      <c r="U35" s="40">
        <v>1</v>
      </c>
      <c r="V35" s="36">
        <v>0</v>
      </c>
      <c r="W35" s="36">
        <v>1</v>
      </c>
      <c r="X35" s="36">
        <v>1</v>
      </c>
      <c r="Y35" s="36">
        <v>1</v>
      </c>
      <c r="Z35" s="36">
        <v>1</v>
      </c>
      <c r="AQ35" s="63" t="s">
        <v>97</v>
      </c>
      <c r="AR35" s="66" t="s">
        <v>40</v>
      </c>
      <c r="AS35" s="37"/>
      <c r="AT35" s="37">
        <v>1</v>
      </c>
      <c r="AU35" s="37">
        <v>1</v>
      </c>
      <c r="AV35" s="37">
        <v>1</v>
      </c>
      <c r="AW35" s="37">
        <v>1</v>
      </c>
      <c r="AX35" s="37">
        <v>1</v>
      </c>
      <c r="AY35" s="55"/>
      <c r="AZ35" s="38"/>
    </row>
    <row r="36" spans="1:56" x14ac:dyDescent="0.9">
      <c r="B36" s="32"/>
      <c r="C36" s="32"/>
      <c r="D36" s="32"/>
      <c r="E36" s="32"/>
      <c r="F36" s="32"/>
      <c r="G36" s="32"/>
      <c r="H36" s="32"/>
      <c r="I36" s="32"/>
      <c r="J36" s="32"/>
      <c r="S36" s="64"/>
      <c r="T36" s="68"/>
      <c r="U36" s="49" t="s">
        <v>191</v>
      </c>
      <c r="V36" s="51">
        <v>0</v>
      </c>
      <c r="W36" s="51">
        <v>100</v>
      </c>
      <c r="X36" s="51">
        <v>100</v>
      </c>
      <c r="Y36" s="51">
        <v>100</v>
      </c>
      <c r="Z36" s="51">
        <v>100</v>
      </c>
      <c r="AB36" s="51">
        <v>0</v>
      </c>
      <c r="AC36" s="51">
        <v>100</v>
      </c>
      <c r="AD36" s="51">
        <v>100</v>
      </c>
      <c r="AE36" s="51">
        <v>100</v>
      </c>
      <c r="AF36" s="51">
        <v>100</v>
      </c>
      <c r="AS36" s="49" t="s">
        <v>142</v>
      </c>
      <c r="AT36" s="50">
        <f>SUM(AT35)</f>
        <v>1</v>
      </c>
      <c r="AU36" s="50">
        <f t="shared" ref="AU36:AX36" si="21">SUM(AU35)</f>
        <v>1</v>
      </c>
      <c r="AV36" s="50">
        <f t="shared" si="21"/>
        <v>1</v>
      </c>
      <c r="AW36" s="50">
        <f t="shared" si="21"/>
        <v>1</v>
      </c>
      <c r="AX36" s="50">
        <f t="shared" si="21"/>
        <v>1</v>
      </c>
      <c r="AY36" s="55"/>
      <c r="AZ36" s="38">
        <v>1</v>
      </c>
      <c r="BA36" s="37">
        <v>1</v>
      </c>
      <c r="BB36" s="37">
        <v>1</v>
      </c>
      <c r="BC36" s="37">
        <v>1</v>
      </c>
      <c r="BD36" s="37">
        <v>1</v>
      </c>
    </row>
    <row r="37" spans="1:56" x14ac:dyDescent="0.9">
      <c r="B37" s="32"/>
      <c r="C37" s="32"/>
      <c r="D37" s="32"/>
      <c r="E37" s="32"/>
      <c r="F37" s="32"/>
      <c r="G37" s="32"/>
      <c r="H37" s="32"/>
      <c r="I37" s="32"/>
      <c r="J37" s="32"/>
      <c r="S37" s="64"/>
      <c r="T37" s="69" t="s">
        <v>213</v>
      </c>
      <c r="U37" s="70" t="s">
        <v>142</v>
      </c>
      <c r="V37" s="71">
        <f>SUM(V3:V6,V9:V11,V14:V15,V18:V22,V25:V26,V29,V32,V35)</f>
        <v>4</v>
      </c>
      <c r="W37" s="71">
        <f>SUM(W3:W6,W9:W11,W14:W15,W18:W22,W25:W26,W29,W32,W35)</f>
        <v>14</v>
      </c>
      <c r="X37" s="71">
        <f>SUM(X3:X6,X9:X11,X14:X15,X18:X22,X25:X26,X29,X32,X35)</f>
        <v>17</v>
      </c>
      <c r="Y37" s="71">
        <f>SUM(Y3:Y6,Y9:Y11,Y14:Y15,Y18:Y22,Y25:Y26,Y29,Y32,Y35)</f>
        <v>18</v>
      </c>
      <c r="Z37" s="71">
        <f>SUM(Z3:Z6,Z9:Z11,Z14:Z15,Z18:Z22,Z25:Z26,Z29,Z32,Z35)</f>
        <v>19</v>
      </c>
      <c r="AS37" s="49" t="s">
        <v>191</v>
      </c>
      <c r="AT37" s="50">
        <f>(100/1)*AT36</f>
        <v>100</v>
      </c>
      <c r="AU37" s="50">
        <f t="shared" ref="AU37:AX37" si="22">(100/1)*AU36</f>
        <v>100</v>
      </c>
      <c r="AV37" s="50">
        <f t="shared" si="22"/>
        <v>100</v>
      </c>
      <c r="AW37" s="50">
        <f t="shared" si="22"/>
        <v>100</v>
      </c>
      <c r="AX37" s="50">
        <f t="shared" si="22"/>
        <v>100</v>
      </c>
      <c r="AY37" s="55"/>
      <c r="AZ37" s="38">
        <v>100</v>
      </c>
      <c r="BA37" s="37">
        <v>100</v>
      </c>
      <c r="BB37" s="37">
        <v>100</v>
      </c>
      <c r="BC37" s="37">
        <v>100</v>
      </c>
      <c r="BD37" s="37">
        <v>100</v>
      </c>
    </row>
    <row r="38" spans="1:56" ht="54" x14ac:dyDescent="0.9">
      <c r="B38" s="32"/>
      <c r="C38" s="32"/>
      <c r="D38" s="32"/>
      <c r="E38" s="32"/>
      <c r="F38" s="32"/>
      <c r="G38" s="32"/>
      <c r="H38" s="32"/>
      <c r="I38" s="32"/>
      <c r="J38" s="32"/>
      <c r="S38" s="64"/>
      <c r="T38" s="68"/>
      <c r="U38" s="70" t="s">
        <v>191</v>
      </c>
      <c r="V38" s="72">
        <f>(V37/19)*100</f>
        <v>21.052631578947366</v>
      </c>
      <c r="W38" s="72">
        <f t="shared" ref="W38:Z38" si="23">(W37/19)*100</f>
        <v>73.68421052631578</v>
      </c>
      <c r="X38" s="72">
        <f t="shared" si="23"/>
        <v>89.473684210526315</v>
      </c>
      <c r="Y38" s="72">
        <f t="shared" si="23"/>
        <v>94.73684210526315</v>
      </c>
      <c r="Z38" s="72">
        <f t="shared" si="23"/>
        <v>100</v>
      </c>
      <c r="AM38" s="55"/>
      <c r="AN38" s="55"/>
      <c r="AO38" s="55"/>
      <c r="AP38" s="55"/>
      <c r="AQ38" s="63" t="s">
        <v>98</v>
      </c>
      <c r="AR38" s="66" t="s">
        <v>14</v>
      </c>
      <c r="AS38" s="37"/>
      <c r="AT38" s="37">
        <v>1</v>
      </c>
      <c r="AU38" s="37">
        <v>1</v>
      </c>
      <c r="AV38" s="37">
        <v>1</v>
      </c>
      <c r="AW38" s="37">
        <v>1</v>
      </c>
      <c r="AX38" s="37">
        <v>1</v>
      </c>
    </row>
    <row r="39" spans="1:56" ht="27.5" thickBot="1" x14ac:dyDescent="0.95">
      <c r="B39" s="32"/>
      <c r="C39" s="32"/>
      <c r="D39" s="32"/>
      <c r="E39" s="32"/>
      <c r="F39" s="32"/>
      <c r="G39" s="32"/>
      <c r="H39" s="32"/>
      <c r="I39" s="32"/>
      <c r="J39" s="32"/>
      <c r="U39" s="40"/>
      <c r="V39" s="65" t="s">
        <v>143</v>
      </c>
      <c r="W39" s="65" t="s">
        <v>214</v>
      </c>
      <c r="X39" s="65" t="s">
        <v>215</v>
      </c>
      <c r="Y39" s="65" t="s">
        <v>216</v>
      </c>
      <c r="AB39" s="65" t="s">
        <v>143</v>
      </c>
      <c r="AC39" s="65" t="s">
        <v>214</v>
      </c>
      <c r="AD39" s="65" t="s">
        <v>215</v>
      </c>
      <c r="AE39" s="65" t="s">
        <v>216</v>
      </c>
      <c r="AG39" s="73"/>
      <c r="AM39" s="55"/>
      <c r="AN39" s="55"/>
      <c r="AO39" s="55"/>
      <c r="AP39" s="55"/>
      <c r="AS39" s="49" t="s">
        <v>142</v>
      </c>
      <c r="AT39" s="50">
        <f>SUM(AT38)</f>
        <v>1</v>
      </c>
      <c r="AU39" s="50">
        <f t="shared" ref="AU39:AX39" si="24">SUM(AU38)</f>
        <v>1</v>
      </c>
      <c r="AV39" s="50">
        <f t="shared" si="24"/>
        <v>1</v>
      </c>
      <c r="AW39" s="50">
        <f t="shared" si="24"/>
        <v>1</v>
      </c>
      <c r="AX39" s="50">
        <f t="shared" si="24"/>
        <v>1</v>
      </c>
      <c r="AZ39" s="37">
        <v>1</v>
      </c>
      <c r="BA39" s="37">
        <v>1</v>
      </c>
      <c r="BB39" s="37">
        <v>1</v>
      </c>
      <c r="BC39" s="37">
        <v>1</v>
      </c>
      <c r="BD39" s="37">
        <v>1</v>
      </c>
    </row>
    <row r="40" spans="1:56" x14ac:dyDescent="0.9">
      <c r="S40" s="35" t="s">
        <v>32</v>
      </c>
      <c r="T40" s="35" t="s">
        <v>122</v>
      </c>
      <c r="U40" s="40">
        <v>2</v>
      </c>
      <c r="V40" s="36">
        <v>1</v>
      </c>
      <c r="W40" s="36">
        <v>1</v>
      </c>
      <c r="X40" s="36">
        <v>1</v>
      </c>
      <c r="Y40" s="36">
        <v>1</v>
      </c>
      <c r="AM40" s="55"/>
      <c r="AN40" s="55"/>
      <c r="AO40" s="55"/>
      <c r="AP40" s="55"/>
      <c r="AS40" s="49" t="s">
        <v>191</v>
      </c>
      <c r="AT40" s="50">
        <f>(100/1)*AT39</f>
        <v>100</v>
      </c>
      <c r="AU40" s="50">
        <f t="shared" ref="AU40:AX40" si="25">(100/1)*AU39</f>
        <v>100</v>
      </c>
      <c r="AV40" s="50">
        <f t="shared" si="25"/>
        <v>100</v>
      </c>
      <c r="AW40" s="50">
        <f t="shared" si="25"/>
        <v>100</v>
      </c>
      <c r="AX40" s="50">
        <f t="shared" si="25"/>
        <v>100</v>
      </c>
      <c r="AZ40" s="37">
        <v>100</v>
      </c>
      <c r="BA40" s="37">
        <v>100</v>
      </c>
      <c r="BB40" s="37">
        <v>100</v>
      </c>
      <c r="BC40" s="37">
        <v>100</v>
      </c>
      <c r="BD40" s="37">
        <v>100</v>
      </c>
    </row>
    <row r="41" spans="1:56" ht="54.5" thickBot="1" x14ac:dyDescent="0.95">
      <c r="S41" s="74"/>
      <c r="T41" s="74"/>
      <c r="U41" s="75" t="s">
        <v>191</v>
      </c>
      <c r="V41" s="76">
        <v>100</v>
      </c>
      <c r="W41" s="76">
        <v>100</v>
      </c>
      <c r="X41" s="76">
        <v>100</v>
      </c>
      <c r="Y41" s="76">
        <v>100</v>
      </c>
      <c r="Z41" s="77"/>
      <c r="AA41" s="77"/>
      <c r="AB41" s="76">
        <v>100</v>
      </c>
      <c r="AC41" s="76">
        <v>100</v>
      </c>
      <c r="AD41" s="76">
        <v>100</v>
      </c>
      <c r="AE41" s="76">
        <v>100</v>
      </c>
      <c r="AF41" s="73"/>
      <c r="AM41" s="55"/>
      <c r="AN41" s="55"/>
      <c r="AO41" s="55"/>
      <c r="AP41" s="55"/>
      <c r="AQ41" s="67" t="s">
        <v>99</v>
      </c>
      <c r="AR41" s="66" t="s">
        <v>33</v>
      </c>
      <c r="AS41" s="37"/>
      <c r="AT41" s="37">
        <v>1</v>
      </c>
      <c r="AU41" s="37">
        <v>1</v>
      </c>
      <c r="AV41" s="37">
        <v>1</v>
      </c>
      <c r="AW41" s="37">
        <v>1</v>
      </c>
      <c r="AX41" s="37">
        <v>1</v>
      </c>
    </row>
    <row r="42" spans="1:56" ht="27.5" thickBot="1" x14ac:dyDescent="0.95">
      <c r="U42" s="40"/>
      <c r="Z42" s="65" t="s">
        <v>181</v>
      </c>
      <c r="AA42" s="65" t="s">
        <v>217</v>
      </c>
      <c r="AC42" s="65" t="s">
        <v>181</v>
      </c>
      <c r="AD42" s="65" t="s">
        <v>217</v>
      </c>
      <c r="AM42" s="55"/>
      <c r="AN42" s="55"/>
      <c r="AO42" s="55"/>
      <c r="AP42" s="55"/>
      <c r="AS42" s="49" t="s">
        <v>142</v>
      </c>
      <c r="AT42" s="50">
        <f>SUM(AT41)</f>
        <v>1</v>
      </c>
      <c r="AU42" s="50">
        <f t="shared" ref="AU42:AX42" si="26">SUM(AU41)</f>
        <v>1</v>
      </c>
      <c r="AV42" s="50">
        <f t="shared" si="26"/>
        <v>1</v>
      </c>
      <c r="AW42" s="50">
        <f t="shared" si="26"/>
        <v>1</v>
      </c>
      <c r="AX42" s="50">
        <f t="shared" si="26"/>
        <v>1</v>
      </c>
      <c r="AZ42" s="37">
        <v>1</v>
      </c>
      <c r="BA42" s="37">
        <v>1</v>
      </c>
      <c r="BB42" s="37">
        <v>1</v>
      </c>
      <c r="BC42" s="37">
        <v>1</v>
      </c>
      <c r="BD42" s="37">
        <v>1</v>
      </c>
    </row>
    <row r="43" spans="1:56" ht="27.5" thickBot="1" x14ac:dyDescent="0.95">
      <c r="S43" s="44" t="s">
        <v>31</v>
      </c>
      <c r="T43" s="45" t="s">
        <v>218</v>
      </c>
      <c r="U43" s="40">
        <v>2</v>
      </c>
      <c r="Z43" s="36">
        <v>1</v>
      </c>
      <c r="AA43" s="36">
        <v>1</v>
      </c>
      <c r="AG43" s="65" t="s">
        <v>203</v>
      </c>
      <c r="AH43" s="65" t="s">
        <v>219</v>
      </c>
      <c r="AI43" s="65" t="s">
        <v>181</v>
      </c>
      <c r="AJ43" s="65" t="s">
        <v>202</v>
      </c>
      <c r="AK43" s="65" t="s">
        <v>220</v>
      </c>
      <c r="AL43" s="65" t="s">
        <v>204</v>
      </c>
      <c r="AM43" s="55"/>
      <c r="AN43" s="55"/>
      <c r="AO43" s="55"/>
      <c r="AP43" s="55"/>
      <c r="AS43" s="49" t="s">
        <v>191</v>
      </c>
      <c r="AT43" s="50">
        <f>(100/1)*AT42</f>
        <v>100</v>
      </c>
      <c r="AU43" s="50">
        <f t="shared" ref="AU43:AX43" si="27">(100/1)*AU42</f>
        <v>100</v>
      </c>
      <c r="AV43" s="50">
        <f t="shared" si="27"/>
        <v>100</v>
      </c>
      <c r="AW43" s="50">
        <f t="shared" si="27"/>
        <v>100</v>
      </c>
      <c r="AX43" s="50">
        <f t="shared" si="27"/>
        <v>100</v>
      </c>
      <c r="AZ43" s="37">
        <v>100</v>
      </c>
      <c r="BA43" s="37">
        <v>100</v>
      </c>
      <c r="BB43" s="37">
        <v>100</v>
      </c>
      <c r="BC43" s="37">
        <v>100</v>
      </c>
      <c r="BD43" s="37">
        <v>100</v>
      </c>
    </row>
    <row r="44" spans="1:56" ht="54.5" thickBot="1" x14ac:dyDescent="0.95">
      <c r="S44" s="78"/>
      <c r="T44" s="79"/>
      <c r="U44" s="75" t="s">
        <v>191</v>
      </c>
      <c r="V44" s="77"/>
      <c r="W44" s="77"/>
      <c r="X44" s="77"/>
      <c r="Y44" s="77"/>
      <c r="Z44" s="76">
        <v>100</v>
      </c>
      <c r="AA44" s="76">
        <v>100</v>
      </c>
      <c r="AB44" s="77"/>
      <c r="AC44" s="76">
        <v>100</v>
      </c>
      <c r="AD44" s="76">
        <v>100</v>
      </c>
      <c r="AE44" s="73"/>
      <c r="AM44" s="55"/>
      <c r="AN44" s="55"/>
      <c r="AO44" s="55"/>
      <c r="AP44" s="55"/>
      <c r="AQ44" s="67" t="s">
        <v>100</v>
      </c>
      <c r="AR44" s="66" t="s">
        <v>34</v>
      </c>
      <c r="AS44" s="37"/>
      <c r="AT44" s="37">
        <v>1</v>
      </c>
      <c r="AU44" s="37">
        <v>1</v>
      </c>
      <c r="AV44" s="37">
        <v>0</v>
      </c>
      <c r="AW44" s="37">
        <v>1</v>
      </c>
      <c r="AX44" s="37">
        <v>1</v>
      </c>
    </row>
    <row r="45" spans="1:56" ht="27.5" thickBot="1" x14ac:dyDescent="0.95">
      <c r="U45" s="40"/>
      <c r="V45" s="65" t="s">
        <v>214</v>
      </c>
      <c r="W45" s="65" t="s">
        <v>221</v>
      </c>
      <c r="X45" s="65" t="s">
        <v>203</v>
      </c>
      <c r="Y45" s="65" t="s">
        <v>219</v>
      </c>
      <c r="Z45" s="65" t="s">
        <v>181</v>
      </c>
      <c r="AA45" s="65" t="s">
        <v>202</v>
      </c>
      <c r="AB45" s="65" t="s">
        <v>220</v>
      </c>
      <c r="AC45" s="65" t="s">
        <v>204</v>
      </c>
      <c r="AE45" s="65" t="s">
        <v>214</v>
      </c>
      <c r="AF45" s="65" t="s">
        <v>221</v>
      </c>
      <c r="AG45" s="51">
        <v>0</v>
      </c>
      <c r="AH45" s="51">
        <v>100</v>
      </c>
      <c r="AI45" s="51">
        <v>100</v>
      </c>
      <c r="AJ45" s="51">
        <v>100</v>
      </c>
      <c r="AK45" s="51">
        <v>100</v>
      </c>
      <c r="AL45" s="51">
        <v>100</v>
      </c>
      <c r="AM45" s="55"/>
      <c r="AN45" s="55"/>
      <c r="AO45" s="55"/>
      <c r="AP45" s="55"/>
      <c r="AS45" s="49" t="s">
        <v>142</v>
      </c>
      <c r="AT45" s="50">
        <f>SUM(AT44)</f>
        <v>1</v>
      </c>
      <c r="AU45" s="50">
        <f t="shared" ref="AU45:AX45" si="28">SUM(AU44)</f>
        <v>1</v>
      </c>
      <c r="AV45" s="50">
        <f t="shared" si="28"/>
        <v>0</v>
      </c>
      <c r="AW45" s="50">
        <f t="shared" si="28"/>
        <v>1</v>
      </c>
      <c r="AX45" s="50">
        <f t="shared" si="28"/>
        <v>1</v>
      </c>
      <c r="AZ45" s="50">
        <v>1</v>
      </c>
      <c r="BA45" s="50">
        <v>1</v>
      </c>
      <c r="BB45" s="50">
        <v>0</v>
      </c>
      <c r="BC45" s="50">
        <v>1</v>
      </c>
      <c r="BD45" s="50">
        <v>1</v>
      </c>
    </row>
    <row r="46" spans="1:56" ht="27.5" thickBot="1" x14ac:dyDescent="0.95">
      <c r="S46" s="44" t="s">
        <v>15</v>
      </c>
      <c r="T46" s="45" t="s">
        <v>222</v>
      </c>
      <c r="U46" s="40">
        <v>1</v>
      </c>
      <c r="V46" s="36">
        <v>0</v>
      </c>
      <c r="W46" s="36">
        <v>0</v>
      </c>
      <c r="X46" s="36">
        <v>0</v>
      </c>
      <c r="Y46" s="36">
        <v>1</v>
      </c>
      <c r="Z46" s="36">
        <v>1</v>
      </c>
      <c r="AA46" s="36">
        <v>1</v>
      </c>
      <c r="AB46" s="36">
        <v>1</v>
      </c>
      <c r="AC46" s="36">
        <v>1</v>
      </c>
      <c r="AG46" s="80"/>
      <c r="AH46" s="80"/>
      <c r="AI46" s="80"/>
      <c r="AJ46" s="80"/>
      <c r="AK46" s="80"/>
      <c r="AL46" s="80"/>
      <c r="AM46" s="55"/>
      <c r="AN46" s="55"/>
      <c r="AO46" s="55"/>
      <c r="AP46" s="55"/>
      <c r="AS46" s="49" t="s">
        <v>191</v>
      </c>
      <c r="AT46" s="50">
        <f>(100/1)*AT45</f>
        <v>100</v>
      </c>
      <c r="AU46" s="50">
        <f t="shared" ref="AU46:AX46" si="29">(100/1)*AU45</f>
        <v>100</v>
      </c>
      <c r="AV46" s="50">
        <f t="shared" si="29"/>
        <v>0</v>
      </c>
      <c r="AW46" s="50">
        <f t="shared" si="29"/>
        <v>100</v>
      </c>
      <c r="AX46" s="50">
        <f t="shared" si="29"/>
        <v>100</v>
      </c>
      <c r="AZ46" s="50">
        <v>100</v>
      </c>
      <c r="BA46" s="50">
        <v>100</v>
      </c>
      <c r="BB46" s="50">
        <v>0</v>
      </c>
      <c r="BC46" s="50">
        <v>100</v>
      </c>
      <c r="BD46" s="50">
        <v>100</v>
      </c>
    </row>
    <row r="47" spans="1:56" ht="54.5" thickBot="1" x14ac:dyDescent="0.95">
      <c r="S47" s="47"/>
      <c r="T47" s="48"/>
      <c r="U47" s="49" t="s">
        <v>191</v>
      </c>
      <c r="V47" s="51">
        <v>0</v>
      </c>
      <c r="W47" s="51">
        <v>0</v>
      </c>
      <c r="X47" s="51">
        <v>0</v>
      </c>
      <c r="Y47" s="51">
        <v>100</v>
      </c>
      <c r="Z47" s="51">
        <v>100</v>
      </c>
      <c r="AA47" s="51">
        <v>100</v>
      </c>
      <c r="AB47" s="51">
        <v>100</v>
      </c>
      <c r="AC47" s="51">
        <v>100</v>
      </c>
      <c r="AE47" s="51">
        <v>0</v>
      </c>
      <c r="AF47" s="51">
        <v>0</v>
      </c>
      <c r="AG47" s="51">
        <v>0</v>
      </c>
      <c r="AH47" s="51">
        <v>0</v>
      </c>
      <c r="AI47" s="51">
        <v>100</v>
      </c>
      <c r="AJ47" s="51">
        <v>100</v>
      </c>
      <c r="AK47" s="51">
        <v>100</v>
      </c>
      <c r="AL47" s="51">
        <v>100</v>
      </c>
      <c r="AM47" s="55"/>
      <c r="AN47" s="55"/>
      <c r="AO47" s="55"/>
      <c r="AP47" s="55"/>
      <c r="AQ47" s="63" t="s">
        <v>101</v>
      </c>
      <c r="AR47" s="64" t="s">
        <v>12</v>
      </c>
      <c r="AS47" s="37"/>
      <c r="AT47" s="37">
        <v>1</v>
      </c>
      <c r="AU47" s="37">
        <v>1</v>
      </c>
      <c r="AV47" s="37">
        <v>0</v>
      </c>
      <c r="AW47" s="37">
        <v>1</v>
      </c>
      <c r="AX47" s="37">
        <v>1</v>
      </c>
    </row>
    <row r="48" spans="1:56" ht="54.5" thickBot="1" x14ac:dyDescent="0.95">
      <c r="S48" s="47" t="s">
        <v>16</v>
      </c>
      <c r="T48" s="48" t="s">
        <v>223</v>
      </c>
      <c r="U48" s="40">
        <v>1</v>
      </c>
      <c r="V48" s="36">
        <v>0</v>
      </c>
      <c r="W48" s="36">
        <v>0</v>
      </c>
      <c r="X48" s="36">
        <v>0</v>
      </c>
      <c r="Y48" s="36">
        <v>0</v>
      </c>
      <c r="Z48" s="36">
        <v>1</v>
      </c>
      <c r="AA48" s="36">
        <v>1</v>
      </c>
      <c r="AB48" s="36">
        <v>1</v>
      </c>
      <c r="AC48" s="36">
        <v>1</v>
      </c>
      <c r="AE48" s="80"/>
      <c r="AF48" s="80"/>
      <c r="AG48" s="80"/>
      <c r="AH48" s="80"/>
      <c r="AI48" s="80"/>
      <c r="AJ48" s="80"/>
      <c r="AK48" s="80"/>
      <c r="AL48" s="80"/>
      <c r="AM48" s="55"/>
      <c r="AN48" s="55"/>
      <c r="AO48" s="55"/>
      <c r="AP48" s="55"/>
      <c r="AQ48" s="63" t="s">
        <v>102</v>
      </c>
      <c r="AR48" s="64" t="s">
        <v>12</v>
      </c>
      <c r="AS48" s="37"/>
      <c r="AT48" s="37">
        <v>1</v>
      </c>
      <c r="AU48" s="37">
        <v>1</v>
      </c>
      <c r="AV48" s="37">
        <v>0</v>
      </c>
      <c r="AW48" s="37">
        <v>1</v>
      </c>
      <c r="AX48" s="37">
        <v>1</v>
      </c>
    </row>
    <row r="49" spans="19:56" ht="54.5" thickBot="1" x14ac:dyDescent="0.95">
      <c r="S49" s="47"/>
      <c r="T49" s="48"/>
      <c r="U49" s="49" t="s">
        <v>191</v>
      </c>
      <c r="V49" s="51">
        <v>0</v>
      </c>
      <c r="W49" s="51">
        <v>0</v>
      </c>
      <c r="X49" s="51">
        <v>0</v>
      </c>
      <c r="Y49" s="51">
        <v>0</v>
      </c>
      <c r="Z49" s="51">
        <v>100</v>
      </c>
      <c r="AA49" s="51">
        <v>100</v>
      </c>
      <c r="AB49" s="51">
        <v>100</v>
      </c>
      <c r="AC49" s="51">
        <v>100</v>
      </c>
      <c r="AE49" s="51">
        <v>0</v>
      </c>
      <c r="AF49" s="51">
        <v>0</v>
      </c>
      <c r="AG49" s="76">
        <v>0</v>
      </c>
      <c r="AH49" s="76">
        <v>100</v>
      </c>
      <c r="AI49" s="76">
        <v>100</v>
      </c>
      <c r="AJ49" s="76">
        <v>100</v>
      </c>
      <c r="AK49" s="76">
        <v>0</v>
      </c>
      <c r="AL49" s="76">
        <v>100</v>
      </c>
      <c r="AM49" s="55"/>
      <c r="AN49" s="55"/>
      <c r="AO49" s="55"/>
      <c r="AP49" s="55"/>
      <c r="AQ49" s="63" t="s">
        <v>103</v>
      </c>
      <c r="AR49" s="64" t="s">
        <v>12</v>
      </c>
      <c r="AS49" s="37"/>
      <c r="AT49" s="37">
        <v>1</v>
      </c>
      <c r="AU49" s="37">
        <v>1</v>
      </c>
      <c r="AV49" s="37">
        <v>1</v>
      </c>
      <c r="AW49" s="37">
        <v>1</v>
      </c>
      <c r="AX49" s="37">
        <v>1</v>
      </c>
    </row>
    <row r="50" spans="19:56" ht="27.5" thickBot="1" x14ac:dyDescent="0.95">
      <c r="S50" s="47" t="s">
        <v>21</v>
      </c>
      <c r="T50" s="48" t="s">
        <v>224</v>
      </c>
      <c r="U50" s="40">
        <v>1</v>
      </c>
      <c r="V50" s="36">
        <v>0</v>
      </c>
      <c r="W50" s="36">
        <v>0</v>
      </c>
      <c r="X50" s="36">
        <v>0</v>
      </c>
      <c r="Y50" s="36">
        <v>1</v>
      </c>
      <c r="Z50" s="36">
        <v>1</v>
      </c>
      <c r="AA50" s="36">
        <v>1</v>
      </c>
      <c r="AB50" s="36">
        <v>0</v>
      </c>
      <c r="AC50" s="36">
        <v>1</v>
      </c>
      <c r="AE50" s="80"/>
      <c r="AF50" s="80"/>
      <c r="AM50" s="55"/>
      <c r="AN50" s="55"/>
      <c r="AO50" s="55"/>
      <c r="AP50" s="55"/>
      <c r="AS50" s="49" t="s">
        <v>142</v>
      </c>
      <c r="AT50" s="50">
        <f>SUM(AT47:AT49)</f>
        <v>3</v>
      </c>
      <c r="AU50" s="50">
        <f t="shared" ref="AU50:AX50" si="30">SUM(AU47:AU49)</f>
        <v>3</v>
      </c>
      <c r="AV50" s="50">
        <f t="shared" si="30"/>
        <v>1</v>
      </c>
      <c r="AW50" s="50">
        <f t="shared" si="30"/>
        <v>3</v>
      </c>
      <c r="AX50" s="50">
        <f t="shared" si="30"/>
        <v>3</v>
      </c>
      <c r="AZ50" s="50">
        <v>3</v>
      </c>
      <c r="BA50" s="50">
        <v>3</v>
      </c>
      <c r="BB50" s="50">
        <v>1</v>
      </c>
      <c r="BC50" s="50">
        <v>3</v>
      </c>
      <c r="BD50" s="50">
        <v>3</v>
      </c>
    </row>
    <row r="51" spans="19:56" ht="27.5" thickBot="1" x14ac:dyDescent="0.95">
      <c r="S51" s="74"/>
      <c r="T51" s="74"/>
      <c r="U51" s="75" t="s">
        <v>191</v>
      </c>
      <c r="V51" s="76">
        <v>0</v>
      </c>
      <c r="W51" s="76">
        <v>0</v>
      </c>
      <c r="X51" s="76">
        <v>0</v>
      </c>
      <c r="Y51" s="76">
        <v>100</v>
      </c>
      <c r="Z51" s="76">
        <v>100</v>
      </c>
      <c r="AA51" s="76">
        <v>100</v>
      </c>
      <c r="AB51" s="76">
        <v>0</v>
      </c>
      <c r="AC51" s="76">
        <v>100</v>
      </c>
      <c r="AD51" s="77"/>
      <c r="AE51" s="76">
        <v>0</v>
      </c>
      <c r="AF51" s="76">
        <v>0</v>
      </c>
      <c r="AG51" s="65" t="s">
        <v>204</v>
      </c>
      <c r="AH51" s="65" t="s">
        <v>205</v>
      </c>
      <c r="AM51" s="55"/>
      <c r="AN51" s="55"/>
      <c r="AO51" s="55"/>
      <c r="AP51" s="55"/>
      <c r="AQ51" s="55"/>
      <c r="AR51" s="55"/>
      <c r="AS51" s="49" t="s">
        <v>191</v>
      </c>
      <c r="AT51" s="50">
        <f>(100/3)*AT50</f>
        <v>100</v>
      </c>
      <c r="AU51" s="50">
        <f t="shared" ref="AU51:AX51" si="31">(100/3)*AU50</f>
        <v>100</v>
      </c>
      <c r="AV51" s="50">
        <f t="shared" si="31"/>
        <v>33.333333333333336</v>
      </c>
      <c r="AW51" s="50">
        <f t="shared" si="31"/>
        <v>100</v>
      </c>
      <c r="AX51" s="50">
        <f t="shared" si="31"/>
        <v>100</v>
      </c>
      <c r="AZ51" s="50">
        <v>100</v>
      </c>
      <c r="BA51" s="50">
        <v>100</v>
      </c>
      <c r="BB51" s="50">
        <v>33.333333333333336</v>
      </c>
      <c r="BC51" s="50">
        <v>100</v>
      </c>
      <c r="BD51" s="50">
        <v>100</v>
      </c>
    </row>
    <row r="52" spans="19:56" ht="54" x14ac:dyDescent="0.9">
      <c r="U52" s="49"/>
      <c r="V52" s="51"/>
      <c r="W52" s="51"/>
      <c r="X52" s="51"/>
      <c r="Y52" s="51"/>
      <c r="Z52" s="51"/>
      <c r="AA52" s="51"/>
      <c r="AB52" s="51"/>
      <c r="AC52" s="51"/>
      <c r="AM52" s="55"/>
      <c r="AN52" s="55"/>
      <c r="AO52" s="55"/>
      <c r="AP52" s="55"/>
      <c r="AQ52" s="63" t="s">
        <v>104</v>
      </c>
      <c r="AR52" s="66" t="s">
        <v>29</v>
      </c>
      <c r="AS52" s="37"/>
      <c r="AT52" s="37">
        <v>1</v>
      </c>
      <c r="AU52" s="37">
        <v>1</v>
      </c>
      <c r="AV52" s="37">
        <v>1</v>
      </c>
      <c r="AW52" s="37">
        <v>1</v>
      </c>
      <c r="AX52" s="37">
        <v>1</v>
      </c>
    </row>
    <row r="53" spans="19:56" ht="27.5" thickBot="1" x14ac:dyDescent="0.95">
      <c r="U53" s="49"/>
      <c r="V53" s="65" t="s">
        <v>201</v>
      </c>
      <c r="W53" s="65" t="s">
        <v>202</v>
      </c>
      <c r="X53" s="65" t="s">
        <v>203</v>
      </c>
      <c r="Y53" s="65" t="s">
        <v>204</v>
      </c>
      <c r="Z53" s="65" t="s">
        <v>205</v>
      </c>
      <c r="AA53" s="81"/>
      <c r="AB53" s="81"/>
      <c r="AC53" s="81"/>
      <c r="AD53" s="65" t="s">
        <v>201</v>
      </c>
      <c r="AE53" s="65" t="s">
        <v>202</v>
      </c>
      <c r="AF53" s="65" t="s">
        <v>203</v>
      </c>
      <c r="AM53" s="55"/>
      <c r="AN53" s="55"/>
      <c r="AO53" s="55"/>
      <c r="AP53" s="55"/>
      <c r="AS53" s="49" t="s">
        <v>142</v>
      </c>
      <c r="AT53" s="50">
        <f>SUM(AT52)</f>
        <v>1</v>
      </c>
      <c r="AU53" s="50">
        <f t="shared" ref="AU53:AX53" si="32">SUM(AU52)</f>
        <v>1</v>
      </c>
      <c r="AV53" s="50">
        <f t="shared" si="32"/>
        <v>1</v>
      </c>
      <c r="AW53" s="50">
        <f t="shared" si="32"/>
        <v>1</v>
      </c>
      <c r="AX53" s="50">
        <f t="shared" si="32"/>
        <v>1</v>
      </c>
      <c r="AZ53" s="37">
        <v>1</v>
      </c>
      <c r="BA53" s="37">
        <v>1</v>
      </c>
      <c r="BB53" s="37">
        <v>1</v>
      </c>
      <c r="BC53" s="37">
        <v>1</v>
      </c>
      <c r="BD53" s="37">
        <v>1</v>
      </c>
    </row>
    <row r="54" spans="19:56" ht="27.5" thickBot="1" x14ac:dyDescent="0.95">
      <c r="S54" s="44" t="s">
        <v>28</v>
      </c>
      <c r="T54" s="45" t="s">
        <v>225</v>
      </c>
      <c r="U54" s="40">
        <v>1</v>
      </c>
      <c r="V54" s="36">
        <v>1</v>
      </c>
      <c r="W54" s="36">
        <v>1</v>
      </c>
      <c r="X54" s="36">
        <v>1</v>
      </c>
      <c r="Y54" s="36">
        <v>0</v>
      </c>
      <c r="Z54" s="36">
        <v>1</v>
      </c>
      <c r="AM54" s="55"/>
      <c r="AN54" s="55"/>
      <c r="AO54" s="55"/>
      <c r="AP54" s="55"/>
      <c r="AS54" s="49" t="s">
        <v>191</v>
      </c>
      <c r="AT54" s="50">
        <f>(100/1)*AT53</f>
        <v>100</v>
      </c>
      <c r="AU54" s="50">
        <f t="shared" ref="AU54:AX54" si="33">(100/1)*AU53</f>
        <v>100</v>
      </c>
      <c r="AV54" s="50">
        <f t="shared" si="33"/>
        <v>100</v>
      </c>
      <c r="AW54" s="50">
        <f t="shared" si="33"/>
        <v>100</v>
      </c>
      <c r="AX54" s="50">
        <f t="shared" si="33"/>
        <v>100</v>
      </c>
      <c r="AZ54" s="37">
        <v>100</v>
      </c>
      <c r="BA54" s="37">
        <v>100</v>
      </c>
      <c r="BB54" s="37">
        <v>100</v>
      </c>
      <c r="BC54" s="37">
        <v>100</v>
      </c>
      <c r="BD54" s="37">
        <v>100</v>
      </c>
    </row>
    <row r="55" spans="19:56" ht="27.5" thickBot="1" x14ac:dyDescent="0.95">
      <c r="S55" s="47" t="s">
        <v>41</v>
      </c>
      <c r="T55" s="48" t="s">
        <v>226</v>
      </c>
      <c r="U55" s="40">
        <v>1</v>
      </c>
      <c r="V55" s="36">
        <v>1</v>
      </c>
      <c r="W55" s="36">
        <v>1</v>
      </c>
      <c r="X55" s="36">
        <v>1</v>
      </c>
      <c r="Y55" s="36">
        <v>0</v>
      </c>
      <c r="Z55" s="36">
        <v>1</v>
      </c>
      <c r="AG55" s="51">
        <v>0</v>
      </c>
      <c r="AH55" s="51">
        <v>100</v>
      </c>
      <c r="AM55" s="55"/>
      <c r="AN55" s="55"/>
      <c r="AO55" s="55"/>
      <c r="AP55" s="55"/>
      <c r="AQ55" s="55"/>
      <c r="AR55" s="55" t="s">
        <v>227</v>
      </c>
      <c r="AS55" s="82" t="s">
        <v>142</v>
      </c>
      <c r="AT55" s="83">
        <f>SUM(AT24,AT27,AT30,AT33,AT36,AT39,AT42,AT45,AT50,AT53,V60)</f>
        <v>15</v>
      </c>
      <c r="AU55" s="83">
        <f>SUM(AU24,AU27,AU30,AU33,AU36,AU39,AU42,AU45,AU50,AU53,W60)</f>
        <v>16</v>
      </c>
      <c r="AV55" s="83">
        <f t="shared" ref="AV55:AX55" si="34">SUM(AV24,AV27,AV30,AV33,AV36,AV39,AV42,AV45,AV50,AV53,X60)</f>
        <v>8</v>
      </c>
      <c r="AW55" s="83">
        <f t="shared" si="34"/>
        <v>14</v>
      </c>
      <c r="AX55" s="83">
        <f t="shared" si="34"/>
        <v>14</v>
      </c>
      <c r="AY55" s="83"/>
      <c r="AZ55" s="83">
        <v>15</v>
      </c>
      <c r="BA55" s="83">
        <v>16</v>
      </c>
      <c r="BB55" s="83">
        <v>8</v>
      </c>
      <c r="BC55" s="83">
        <v>14</v>
      </c>
      <c r="BD55" s="83">
        <v>14</v>
      </c>
    </row>
    <row r="56" spans="19:56" ht="27.5" thickBot="1" x14ac:dyDescent="0.95">
      <c r="S56" s="47"/>
      <c r="T56" s="48"/>
      <c r="U56" s="49" t="s">
        <v>142</v>
      </c>
      <c r="V56" s="36">
        <v>2</v>
      </c>
      <c r="W56" s="36">
        <v>2</v>
      </c>
      <c r="X56" s="36">
        <v>2</v>
      </c>
      <c r="Y56" s="36">
        <v>0</v>
      </c>
      <c r="Z56" s="36">
        <v>2</v>
      </c>
      <c r="AM56" s="55"/>
      <c r="AN56" s="55"/>
      <c r="AO56" s="55"/>
      <c r="AP56" s="55"/>
      <c r="AQ56" s="55"/>
      <c r="AR56" s="55"/>
      <c r="AS56" s="82" t="s">
        <v>191</v>
      </c>
      <c r="AT56" s="83">
        <f>(100/16)*AT55</f>
        <v>93.75</v>
      </c>
      <c r="AU56" s="83">
        <f t="shared" ref="AU56:AX56" si="35">(100/16)*AU55</f>
        <v>100</v>
      </c>
      <c r="AV56" s="83">
        <f t="shared" si="35"/>
        <v>50</v>
      </c>
      <c r="AW56" s="83">
        <f t="shared" si="35"/>
        <v>87.5</v>
      </c>
      <c r="AX56" s="83">
        <f t="shared" si="35"/>
        <v>87.5</v>
      </c>
      <c r="AY56" s="83"/>
      <c r="AZ56" s="84">
        <v>93.75</v>
      </c>
      <c r="BA56" s="84">
        <v>100</v>
      </c>
      <c r="BB56" s="84">
        <v>50</v>
      </c>
      <c r="BC56" s="84">
        <v>87.5</v>
      </c>
      <c r="BD56" s="84">
        <v>87.5</v>
      </c>
    </row>
    <row r="57" spans="19:56" ht="27.5" thickBot="1" x14ac:dyDescent="0.95">
      <c r="S57" s="47"/>
      <c r="T57" s="48"/>
      <c r="U57" s="49" t="s">
        <v>191</v>
      </c>
      <c r="V57" s="51">
        <v>100</v>
      </c>
      <c r="W57" s="51">
        <v>100</v>
      </c>
      <c r="X57" s="51">
        <v>100</v>
      </c>
      <c r="Y57" s="51">
        <v>0</v>
      </c>
      <c r="Z57" s="51">
        <v>100</v>
      </c>
      <c r="AD57" s="51">
        <v>100</v>
      </c>
      <c r="AE57" s="51">
        <v>100</v>
      </c>
      <c r="AF57" s="51">
        <v>100</v>
      </c>
      <c r="AM57" s="55"/>
      <c r="AN57" s="55"/>
      <c r="AO57" s="55"/>
      <c r="AP57" s="55"/>
      <c r="AQ57" s="55"/>
      <c r="AR57" s="55"/>
    </row>
    <row r="58" spans="19:56" ht="27.5" thickBot="1" x14ac:dyDescent="0.95">
      <c r="S58" s="47" t="s">
        <v>22</v>
      </c>
      <c r="T58" s="48" t="s">
        <v>228</v>
      </c>
      <c r="U58" s="40">
        <v>1</v>
      </c>
      <c r="V58" s="36">
        <v>1</v>
      </c>
      <c r="W58" s="36">
        <v>1</v>
      </c>
      <c r="X58" s="36">
        <v>0</v>
      </c>
      <c r="Y58" s="36">
        <v>0</v>
      </c>
      <c r="Z58" s="36">
        <v>0</v>
      </c>
      <c r="AM58" s="55"/>
      <c r="AN58" s="55"/>
      <c r="AO58" s="55"/>
      <c r="AP58" s="55"/>
      <c r="AQ58" s="55"/>
      <c r="AR58" s="55"/>
    </row>
    <row r="59" spans="19:56" ht="27.5" thickBot="1" x14ac:dyDescent="0.95">
      <c r="S59" s="47" t="s">
        <v>26</v>
      </c>
      <c r="T59" s="48" t="s">
        <v>229</v>
      </c>
      <c r="U59" s="40">
        <v>1</v>
      </c>
      <c r="V59" s="36">
        <v>0</v>
      </c>
      <c r="W59" s="36">
        <v>1</v>
      </c>
      <c r="X59" s="36">
        <v>0</v>
      </c>
      <c r="Y59" s="36">
        <v>0</v>
      </c>
      <c r="Z59" s="36">
        <v>1</v>
      </c>
      <c r="AG59" s="51">
        <v>0</v>
      </c>
      <c r="AH59" s="51">
        <v>50</v>
      </c>
      <c r="AM59" s="55"/>
      <c r="AN59" s="55"/>
      <c r="AO59" s="55"/>
      <c r="AP59" s="55"/>
      <c r="AQ59" s="55"/>
      <c r="AR59" s="55"/>
    </row>
    <row r="60" spans="19:56" x14ac:dyDescent="0.9">
      <c r="U60" s="49" t="s">
        <v>142</v>
      </c>
      <c r="V60" s="36">
        <f>SUM(V58:V59)</f>
        <v>1</v>
      </c>
      <c r="W60" s="36">
        <f t="shared" ref="W60:Z60" si="36">SUM(W58:W59)</f>
        <v>2</v>
      </c>
      <c r="X60" s="36">
        <f t="shared" si="36"/>
        <v>0</v>
      </c>
      <c r="Y60" s="36">
        <f t="shared" si="36"/>
        <v>0</v>
      </c>
      <c r="Z60" s="36">
        <f t="shared" si="36"/>
        <v>1</v>
      </c>
      <c r="AM60" s="55"/>
      <c r="AN60" s="55"/>
      <c r="AO60" s="55"/>
      <c r="AP60" s="55"/>
      <c r="AQ60" s="55"/>
      <c r="AR60" s="55"/>
    </row>
    <row r="61" spans="19:56" x14ac:dyDescent="0.9">
      <c r="U61" s="49" t="s">
        <v>191</v>
      </c>
      <c r="V61" s="51">
        <f>(V60/2)*100</f>
        <v>50</v>
      </c>
      <c r="W61" s="51">
        <f t="shared" ref="W61:Z61" si="37">(W60/2)*100</f>
        <v>100</v>
      </c>
      <c r="X61" s="51">
        <f t="shared" si="37"/>
        <v>0</v>
      </c>
      <c r="Y61" s="51">
        <f t="shared" si="37"/>
        <v>0</v>
      </c>
      <c r="Z61" s="51">
        <f t="shared" si="37"/>
        <v>50</v>
      </c>
      <c r="AD61" s="51">
        <v>50</v>
      </c>
      <c r="AE61" s="51">
        <v>100</v>
      </c>
      <c r="AF61" s="51">
        <v>0</v>
      </c>
      <c r="AM61" s="55"/>
      <c r="AN61" s="55"/>
      <c r="AO61" s="55"/>
      <c r="AP61" s="55"/>
      <c r="AQ61" s="55"/>
      <c r="AR61" s="55"/>
    </row>
    <row r="62" spans="19:56" x14ac:dyDescent="0.9">
      <c r="AM62" s="55"/>
      <c r="AN62" s="55"/>
      <c r="AO62" s="55"/>
      <c r="AP62" s="55"/>
      <c r="AQ62" s="55"/>
      <c r="AR62" s="55"/>
    </row>
    <row r="63" spans="19:56" x14ac:dyDescent="0.9">
      <c r="AM63" s="55"/>
      <c r="AN63" s="55"/>
      <c r="AO63" s="55"/>
      <c r="AP63" s="55"/>
      <c r="AQ63" s="55"/>
      <c r="AR63" s="55"/>
    </row>
    <row r="64" spans="19:56" x14ac:dyDescent="0.9">
      <c r="AM64" s="55"/>
      <c r="AN64" s="55"/>
      <c r="AO64" s="55"/>
      <c r="AP64" s="55"/>
      <c r="AQ64" s="55"/>
      <c r="AR64" s="55"/>
    </row>
    <row r="65" spans="39:44" x14ac:dyDescent="0.9">
      <c r="AM65" s="55"/>
      <c r="AN65" s="55"/>
      <c r="AO65" s="55"/>
      <c r="AP65" s="55"/>
      <c r="AQ65" s="55"/>
      <c r="AR65" s="55"/>
    </row>
    <row r="66" spans="39:44" x14ac:dyDescent="0.9">
      <c r="AM66" s="55"/>
      <c r="AN66" s="55"/>
      <c r="AO66" s="55"/>
      <c r="AP66" s="55"/>
      <c r="AQ66" s="55"/>
      <c r="AR66" s="55"/>
    </row>
    <row r="67" spans="39:44" x14ac:dyDescent="0.9">
      <c r="AM67" s="55"/>
      <c r="AN67" s="55"/>
      <c r="AO67" s="55"/>
      <c r="AP67" s="55"/>
      <c r="AQ67" s="55"/>
      <c r="AR67" s="55"/>
    </row>
    <row r="68" spans="39:44" x14ac:dyDescent="0.9">
      <c r="AM68" s="55"/>
      <c r="AN68" s="55"/>
      <c r="AO68" s="55"/>
      <c r="AP68" s="55"/>
      <c r="AQ68" s="55"/>
      <c r="AR68" s="55"/>
    </row>
    <row r="69" spans="39:44" x14ac:dyDescent="0.9">
      <c r="AM69" s="55"/>
      <c r="AN69" s="55"/>
      <c r="AO69" s="55"/>
      <c r="AP69" s="55"/>
      <c r="AQ69" s="55"/>
      <c r="AR69" s="55"/>
    </row>
    <row r="70" spans="39:44" x14ac:dyDescent="0.9">
      <c r="AM70" s="55"/>
      <c r="AN70" s="55"/>
      <c r="AO70" s="55"/>
      <c r="AP70" s="55"/>
      <c r="AQ70" s="55"/>
      <c r="AR70" s="55"/>
    </row>
    <row r="71" spans="39:44" x14ac:dyDescent="0.9">
      <c r="AM71" s="55"/>
      <c r="AN71" s="55"/>
      <c r="AO71" s="55"/>
      <c r="AP71" s="55"/>
      <c r="AQ71" s="55"/>
      <c r="AR71" s="55"/>
    </row>
    <row r="72" spans="39:44" x14ac:dyDescent="0.9">
      <c r="AM72" s="55"/>
      <c r="AN72" s="55"/>
      <c r="AO72" s="55"/>
      <c r="AP72" s="55"/>
      <c r="AQ72" s="55"/>
      <c r="AR72" s="55"/>
    </row>
    <row r="73" spans="39:44" x14ac:dyDescent="0.9">
      <c r="AM73" s="55"/>
      <c r="AN73" s="55"/>
      <c r="AO73" s="55"/>
      <c r="AP73" s="55"/>
      <c r="AQ73" s="55"/>
      <c r="AR73" s="55"/>
    </row>
    <row r="74" spans="39:44" x14ac:dyDescent="0.9">
      <c r="AM74" s="55"/>
      <c r="AN74" s="55"/>
      <c r="AO74" s="55"/>
      <c r="AP74" s="55"/>
      <c r="AQ74" s="55"/>
      <c r="AR74" s="55"/>
    </row>
    <row r="75" spans="39:44" x14ac:dyDescent="0.9">
      <c r="AM75" s="55"/>
      <c r="AN75" s="55"/>
      <c r="AO75" s="55"/>
      <c r="AP75" s="55"/>
      <c r="AQ75" s="55"/>
      <c r="AR75" s="55"/>
    </row>
    <row r="76" spans="39:44" x14ac:dyDescent="0.9">
      <c r="AM76" s="55"/>
      <c r="AN76" s="55"/>
      <c r="AO76" s="55"/>
      <c r="AP76" s="55"/>
      <c r="AQ76" s="55"/>
      <c r="AR76" s="55"/>
    </row>
    <row r="77" spans="39:44" x14ac:dyDescent="0.9">
      <c r="AM77" s="55"/>
      <c r="AN77" s="55"/>
      <c r="AO77" s="55"/>
      <c r="AP77" s="55"/>
      <c r="AQ77" s="55"/>
      <c r="AR77" s="55"/>
    </row>
    <row r="78" spans="39:44" x14ac:dyDescent="0.9">
      <c r="AM78" s="55"/>
      <c r="AN78" s="55"/>
      <c r="AO78" s="55"/>
      <c r="AP78" s="55"/>
      <c r="AQ78" s="55"/>
      <c r="AR78" s="55"/>
    </row>
    <row r="79" spans="39:44" x14ac:dyDescent="0.9">
      <c r="AM79" s="85"/>
      <c r="AN79" s="85"/>
      <c r="AO79" s="85"/>
      <c r="AP79" s="85"/>
      <c r="AQ79" s="85"/>
      <c r="AR79" s="85"/>
    </row>
    <row r="80" spans="39:44" x14ac:dyDescent="0.9">
      <c r="AM80" s="85"/>
      <c r="AN80" s="85"/>
      <c r="AO80" s="85"/>
      <c r="AP80" s="85"/>
      <c r="AQ80" s="85"/>
      <c r="AR80" s="85"/>
    </row>
  </sheetData>
  <mergeCells count="17">
    <mergeCell ref="V1:Z1"/>
    <mergeCell ref="AM1:AQ1"/>
    <mergeCell ref="AC4:AD4"/>
    <mergeCell ref="A1:A2"/>
    <mergeCell ref="A13:A14"/>
    <mergeCell ref="E1:G1"/>
    <mergeCell ref="H1:J1"/>
    <mergeCell ref="B1:D1"/>
    <mergeCell ref="A27:A28"/>
    <mergeCell ref="B27:D27"/>
    <mergeCell ref="E27:G27"/>
    <mergeCell ref="H27:J27"/>
    <mergeCell ref="N13:P13"/>
    <mergeCell ref="B13:D13"/>
    <mergeCell ref="E13:G13"/>
    <mergeCell ref="H13:J13"/>
    <mergeCell ref="K13:M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AST(1)</vt:lpstr>
      <vt:lpstr>AST(2)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arisapin</dc:creator>
  <cp:lastModifiedBy>Pirom</cp:lastModifiedBy>
  <dcterms:created xsi:type="dcterms:W3CDTF">2024-10-30T12:25:42Z</dcterms:created>
  <dcterms:modified xsi:type="dcterms:W3CDTF">2025-01-17T12:44:45Z</dcterms:modified>
</cp:coreProperties>
</file>