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Gut content research_Davis_Smith\Submission_PeerJ\"/>
    </mc:Choice>
  </mc:AlternateContent>
  <xr:revisionPtr revIDLastSave="0" documentId="13_ncr:1_{4998BEA1-BD7A-49D4-ADD3-8A216C50FB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elpout raw data &amp; Ivlev" sheetId="1" r:id="rId1"/>
    <sheet name="Crab Gut Content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4" l="1"/>
  <c r="N29" i="4" s="1"/>
  <c r="M28" i="4"/>
  <c r="M29" i="4" s="1"/>
  <c r="L28" i="4"/>
  <c r="L29" i="4" s="1"/>
  <c r="K28" i="4"/>
  <c r="K29" i="4" s="1"/>
  <c r="J28" i="4"/>
  <c r="J29" i="4" s="1"/>
  <c r="I28" i="4"/>
  <c r="I29" i="4" s="1"/>
  <c r="H28" i="4"/>
  <c r="H29" i="4" s="1"/>
  <c r="G28" i="4"/>
  <c r="G29" i="4" s="1"/>
  <c r="F28" i="4"/>
  <c r="F29" i="4" s="1"/>
  <c r="E28" i="4"/>
  <c r="E29" i="4" s="1"/>
  <c r="N27" i="4"/>
  <c r="M27" i="4"/>
  <c r="L27" i="4"/>
  <c r="K27" i="4"/>
  <c r="J27" i="4"/>
  <c r="I27" i="4"/>
  <c r="H27" i="4"/>
  <c r="G27" i="4"/>
  <c r="F27" i="4"/>
  <c r="E27" i="4"/>
  <c r="AT7" i="4"/>
  <c r="AS7" i="4"/>
  <c r="AR7" i="4"/>
  <c r="AQ7" i="4"/>
  <c r="AP7" i="4"/>
  <c r="AO7" i="4"/>
  <c r="AN7" i="4"/>
  <c r="AM7" i="4"/>
  <c r="AL7" i="4"/>
  <c r="AK7" i="4"/>
  <c r="AW2" i="4"/>
  <c r="AV2" i="4"/>
  <c r="AT2" i="4"/>
  <c r="AS2" i="4"/>
  <c r="AR2" i="4"/>
  <c r="AQ2" i="4"/>
  <c r="AP2" i="4"/>
  <c r="AO2" i="4"/>
  <c r="AM2" i="4"/>
  <c r="AK2" i="4"/>
  <c r="D61" i="1"/>
  <c r="D62" i="1" s="1"/>
  <c r="E61" i="1" l="1"/>
  <c r="E62" i="1" s="1"/>
  <c r="C61" i="1"/>
  <c r="F61" i="1"/>
  <c r="F62" i="1" s="1"/>
  <c r="C60" i="1"/>
  <c r="F60" i="1"/>
  <c r="E60" i="1"/>
  <c r="D60" i="1"/>
  <c r="E11" i="1" l="1"/>
  <c r="D11" i="1"/>
  <c r="C11" i="1"/>
  <c r="B11" i="1"/>
  <c r="B14" i="1"/>
  <c r="B31" i="1" s="1"/>
  <c r="D14" i="1"/>
  <c r="D27" i="1" s="1"/>
  <c r="C14" i="1"/>
  <c r="B22" i="1"/>
  <c r="C22" i="1"/>
  <c r="D22" i="1"/>
  <c r="E22" i="1"/>
  <c r="C26" i="1"/>
  <c r="H40" i="1"/>
  <c r="G40" i="1"/>
  <c r="F40" i="1"/>
  <c r="E40" i="1"/>
  <c r="D40" i="1"/>
  <c r="C40" i="1"/>
  <c r="B40" i="1"/>
  <c r="E14" i="1"/>
  <c r="E31" i="1" s="1"/>
  <c r="C30" i="1"/>
  <c r="D26" i="1"/>
  <c r="B26" i="1" l="1"/>
  <c r="B25" i="1"/>
  <c r="E28" i="1"/>
  <c r="E33" i="1" s="1"/>
  <c r="B28" i="1"/>
  <c r="B30" i="1"/>
  <c r="B29" i="1"/>
  <c r="D30" i="1"/>
  <c r="D33" i="1" s="1"/>
  <c r="C25" i="1"/>
  <c r="B27" i="1"/>
  <c r="C33" i="1" l="1"/>
  <c r="B33" i="1"/>
</calcChain>
</file>

<file path=xl/sharedStrings.xml><?xml version="1.0" encoding="utf-8"?>
<sst xmlns="http://schemas.openxmlformats.org/spreadsheetml/2006/main" count="197" uniqueCount="109">
  <si>
    <t>Abundance (Number)</t>
  </si>
  <si>
    <r>
      <rPr>
        <i/>
        <sz val="11"/>
        <color rgb="FF000000"/>
        <rFont val="Calibri"/>
        <family val="2"/>
      </rPr>
      <t xml:space="preserve">Chorocaris </t>
    </r>
    <r>
      <rPr>
        <sz val="11"/>
        <color rgb="FF000000"/>
        <rFont val="Calibri"/>
        <family val="2"/>
      </rPr>
      <t xml:space="preserve">sp. </t>
    </r>
  </si>
  <si>
    <t>Olgasolaris tollmanni</t>
  </si>
  <si>
    <t>Leptodrilus schrolli</t>
  </si>
  <si>
    <t>Eochinoelasmus ohtai</t>
  </si>
  <si>
    <t>Total</t>
  </si>
  <si>
    <r>
      <rPr>
        <sz val="11"/>
        <color rgb="FF000000"/>
        <rFont val="Calibri"/>
        <family val="2"/>
      </rPr>
      <t>South Su (</t>
    </r>
    <r>
      <rPr>
        <i/>
        <sz val="11"/>
        <color rgb="FF000000"/>
        <rFont val="Calibri"/>
        <family val="2"/>
      </rPr>
      <t>Ifremeria</t>
    </r>
    <r>
      <rPr>
        <sz val="11"/>
        <color rgb="FF000000"/>
        <rFont val="Calibri"/>
        <family val="2"/>
      </rPr>
      <t xml:space="preserve"> microhabitat)</t>
    </r>
  </si>
  <si>
    <t>Fish 1</t>
  </si>
  <si>
    <t>Fish 2</t>
  </si>
  <si>
    <t>Fish 3</t>
  </si>
  <si>
    <t>Fish 4</t>
  </si>
  <si>
    <t>Fish 5</t>
  </si>
  <si>
    <t>fish 6</t>
  </si>
  <si>
    <t>Fish 7</t>
  </si>
  <si>
    <t>Relative Abundance (%)</t>
  </si>
  <si>
    <t>Ivlev Index</t>
  </si>
  <si>
    <t>Fish 6</t>
  </si>
  <si>
    <t>mean</t>
  </si>
  <si>
    <t># of Individuals</t>
  </si>
  <si>
    <t>Species</t>
  </si>
  <si>
    <t>Lepetodrilus schrolli</t>
  </si>
  <si>
    <t>Olgasolaris tollmani</t>
  </si>
  <si>
    <t>Amphisamytha galapagenesis</t>
  </si>
  <si>
    <t>Chorocaris sp.</t>
  </si>
  <si>
    <t>Neomphalid sp.</t>
  </si>
  <si>
    <t>Branchinotogluma trifurcus</t>
  </si>
  <si>
    <t>Ifremeria sp.</t>
  </si>
  <si>
    <t>Proportion to environment</t>
  </si>
  <si>
    <t>selected most often</t>
  </si>
  <si>
    <t>selected least often</t>
  </si>
  <si>
    <t>not selected often</t>
  </si>
  <si>
    <t>Highest Abundance Populations (most-&gt;least)</t>
  </si>
  <si>
    <t>Length</t>
  </si>
  <si>
    <t>15.5cm</t>
  </si>
  <si>
    <t>14.75 cm</t>
  </si>
  <si>
    <t>16.5 cm</t>
  </si>
  <si>
    <t>18 cm</t>
  </si>
  <si>
    <t>15 cm</t>
  </si>
  <si>
    <t xml:space="preserve">Fish 3 (14.75 cm) </t>
  </si>
  <si>
    <t xml:space="preserve">Fish 7 (15 cm) </t>
  </si>
  <si>
    <t>Fish 1 (15.5 cm)</t>
  </si>
  <si>
    <t>Fish 2 (16.5 cm )</t>
  </si>
  <si>
    <t xml:space="preserve">Fish 4 (16.5 cm) </t>
  </si>
  <si>
    <t xml:space="preserve">Fish 6 (17 cm) </t>
  </si>
  <si>
    <t xml:space="preserve">Fish 5 (18 cm) </t>
  </si>
  <si>
    <r>
      <t xml:space="preserve">Chorocaris </t>
    </r>
    <r>
      <rPr>
        <sz val="11"/>
        <color rgb="FF000000"/>
        <rFont val="Calibri"/>
        <family val="2"/>
      </rPr>
      <t xml:space="preserve">sp. </t>
    </r>
  </si>
  <si>
    <t>17 cm</t>
  </si>
  <si>
    <t>total</t>
  </si>
  <si>
    <t>length</t>
  </si>
  <si>
    <t>Shrimp (chorocharis)</t>
  </si>
  <si>
    <t>Barnacle (cirripeida)</t>
  </si>
  <si>
    <t>hydroid</t>
  </si>
  <si>
    <t>sponge</t>
  </si>
  <si>
    <t>eggs</t>
  </si>
  <si>
    <t>Limpet</t>
  </si>
  <si>
    <t>copepod</t>
  </si>
  <si>
    <t>polkadot scale worm</t>
  </si>
  <si>
    <t>polychaete</t>
  </si>
  <si>
    <t>Crustacean</t>
  </si>
  <si>
    <t>Hydroid</t>
  </si>
  <si>
    <t>Sponge</t>
  </si>
  <si>
    <t>Eggs</t>
  </si>
  <si>
    <t>Copepod</t>
  </si>
  <si>
    <t>Polka-dot scale worm</t>
  </si>
  <si>
    <t>Polychaete</t>
  </si>
  <si>
    <t># of taxa eaten</t>
  </si>
  <si>
    <t>10 taxa eaten by crabs of the 22 present</t>
  </si>
  <si>
    <t>crab 1</t>
  </si>
  <si>
    <t>4 taxa eaten by fish of the 22 present</t>
  </si>
  <si>
    <t>crab 2</t>
  </si>
  <si>
    <t>crab 3</t>
  </si>
  <si>
    <t>crab 4</t>
  </si>
  <si>
    <t>Hydroid sp.</t>
  </si>
  <si>
    <t>Sponge sp.</t>
  </si>
  <si>
    <t>Limpet sp.</t>
  </si>
  <si>
    <t>Copepod sp.</t>
  </si>
  <si>
    <t>Polychaete sp.</t>
  </si>
  <si>
    <t>Crustacean sp.</t>
  </si>
  <si>
    <t>crab 5</t>
  </si>
  <si>
    <t>crab 6</t>
  </si>
  <si>
    <t>crab 7</t>
  </si>
  <si>
    <t>crab 8</t>
  </si>
  <si>
    <t>crab 9</t>
  </si>
  <si>
    <t>crab 10</t>
  </si>
  <si>
    <t>crab 11</t>
  </si>
  <si>
    <t>crab 12</t>
  </si>
  <si>
    <t>crab 13</t>
  </si>
  <si>
    <t>crab 14</t>
  </si>
  <si>
    <t>crab 15</t>
  </si>
  <si>
    <t>crab 16</t>
  </si>
  <si>
    <t>crab 17</t>
  </si>
  <si>
    <t>crab 18</t>
  </si>
  <si>
    <t>crab 19</t>
  </si>
  <si>
    <t>crab 20</t>
  </si>
  <si>
    <t>crab 21</t>
  </si>
  <si>
    <t>crab 22</t>
  </si>
  <si>
    <t>crab 23</t>
  </si>
  <si>
    <t>crab 24</t>
  </si>
  <si>
    <t>crab 25</t>
  </si>
  <si>
    <t>average</t>
  </si>
  <si>
    <t>st dev</t>
  </si>
  <si>
    <t>st error</t>
  </si>
  <si>
    <t>Crustacean (unidentified)</t>
  </si>
  <si>
    <t xml:space="preserve">Shrimp </t>
  </si>
  <si>
    <t>Barnacle</t>
  </si>
  <si>
    <t>Polychaete (unidentified)</t>
  </si>
  <si>
    <t>Polka-dot Scale Worm</t>
  </si>
  <si>
    <t>Data for Figure 3</t>
  </si>
  <si>
    <t>Figure 2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</si>
</sst>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2" fontId="0" fillId="0" borderId="0" xfId="0" applyNumberFormat="1"/>
    <xf numFmtId="164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/>
    <xf numFmtId="3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9" fillId="0" borderId="0" xfId="0" applyFont="1"/>
    <xf numFmtId="0" fontId="1" fillId="0" borderId="0" xfId="1"/>
    <xf numFmtId="0" fontId="10" fillId="0" borderId="0" xfId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</cellXfs>
  <cellStyles count="2">
    <cellStyle name="Normal" xfId="0" builtinId="0"/>
    <cellStyle name="Normal 2" xfId="1" xr:uid="{1C58FC7C-7E74-1B45-B8A2-02D9F8ADC5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'Crab Gut Contents'!$AK$6:$AT$6</c:f>
              <c:strCache>
                <c:ptCount val="10"/>
                <c:pt idx="0">
                  <c:v>Shrimp (chorocharis)</c:v>
                </c:pt>
                <c:pt idx="1">
                  <c:v>Barnacle (cirripeida)</c:v>
                </c:pt>
                <c:pt idx="2">
                  <c:v>Hydroid sp.</c:v>
                </c:pt>
                <c:pt idx="3">
                  <c:v>Sponge sp.</c:v>
                </c:pt>
                <c:pt idx="4">
                  <c:v>Eggs</c:v>
                </c:pt>
                <c:pt idx="5">
                  <c:v>Limpet sp.</c:v>
                </c:pt>
                <c:pt idx="6">
                  <c:v>Copepod sp.</c:v>
                </c:pt>
                <c:pt idx="7">
                  <c:v>Polka-dot scale worm</c:v>
                </c:pt>
                <c:pt idx="8">
                  <c:v>Polychaete sp.</c:v>
                </c:pt>
                <c:pt idx="9">
                  <c:v>Crustacean sp.</c:v>
                </c:pt>
              </c:strCache>
            </c:strRef>
          </c:cat>
          <c:val>
            <c:numRef>
              <c:f>'Crab Gut Contents'!$AK$7:$AT$7</c:f>
              <c:numCache>
                <c:formatCode>General</c:formatCode>
                <c:ptCount val="10"/>
                <c:pt idx="0">
                  <c:v>0.48</c:v>
                </c:pt>
                <c:pt idx="1">
                  <c:v>0.28000000000000003</c:v>
                </c:pt>
                <c:pt idx="2">
                  <c:v>0.16</c:v>
                </c:pt>
                <c:pt idx="3">
                  <c:v>0.08</c:v>
                </c:pt>
                <c:pt idx="4">
                  <c:v>0.12</c:v>
                </c:pt>
                <c:pt idx="5">
                  <c:v>0.08</c:v>
                </c:pt>
                <c:pt idx="6">
                  <c:v>0.08</c:v>
                </c:pt>
                <c:pt idx="7">
                  <c:v>0.04</c:v>
                </c:pt>
                <c:pt idx="8">
                  <c:v>0.36</c:v>
                </c:pt>
                <c:pt idx="9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4-AA41-908F-D6EEDBB4F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9312224"/>
        <c:axId val="339006640"/>
      </c:barChart>
      <c:catAx>
        <c:axId val="33931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Items</a:t>
                </a:r>
                <a:r>
                  <a:rPr lang="en-US" baseline="0"/>
                  <a:t> in stomach contents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006640"/>
        <c:crosses val="autoZero"/>
        <c:auto val="1"/>
        <c:lblAlgn val="ctr"/>
        <c:lblOffset val="100"/>
        <c:noMultiLvlLbl val="0"/>
      </c:catAx>
      <c:valAx>
        <c:axId val="3390066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crab sample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31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304800</xdr:colOff>
      <xdr:row>8</xdr:row>
      <xdr:rowOff>114300</xdr:rowOff>
    </xdr:from>
    <xdr:to>
      <xdr:col>46</xdr:col>
      <xdr:colOff>279400</xdr:colOff>
      <xdr:row>22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77540D-5B97-5A45-AF2D-45D9BBBBA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FD85-BE7D-6F41-8886-918A0A27C66F}">
  <dimension ref="A1:N62"/>
  <sheetViews>
    <sheetView tabSelected="1" zoomScaleNormal="100" zoomScaleSheetLayoutView="100" workbookViewId="0">
      <selection activeCell="I12" sqref="I12"/>
    </sheetView>
  </sheetViews>
  <sheetFormatPr defaultColWidth="8.81640625" defaultRowHeight="14.5" x14ac:dyDescent="0.35"/>
  <cols>
    <col min="1" max="1" width="36.1796875" customWidth="1"/>
    <col min="2" max="2" width="13.453125" customWidth="1"/>
    <col min="3" max="3" width="21.36328125" customWidth="1"/>
    <col min="4" max="4" width="21.1796875" customWidth="1"/>
    <col min="5" max="5" width="20.6328125" customWidth="1"/>
    <col min="7" max="7" width="11.6328125" bestFit="1" customWidth="1"/>
    <col min="8" max="10" width="12.1796875" bestFit="1" customWidth="1"/>
  </cols>
  <sheetData>
    <row r="1" spans="1:7" x14ac:dyDescent="0.35">
      <c r="B1" s="21" t="s">
        <v>0</v>
      </c>
      <c r="C1" s="21"/>
      <c r="D1" s="21"/>
      <c r="E1" s="21"/>
      <c r="F1" s="7"/>
      <c r="G1" s="7"/>
    </row>
    <row r="2" spans="1:7" x14ac:dyDescent="0.35">
      <c r="B2" s="5" t="s">
        <v>1</v>
      </c>
      <c r="C2" s="4" t="s">
        <v>2</v>
      </c>
      <c r="D2" s="4" t="s">
        <v>3</v>
      </c>
      <c r="E2" s="4" t="s">
        <v>4</v>
      </c>
      <c r="F2" s="4"/>
      <c r="G2" s="11" t="s">
        <v>5</v>
      </c>
    </row>
    <row r="3" spans="1:7" x14ac:dyDescent="0.35">
      <c r="A3" s="3" t="s">
        <v>6</v>
      </c>
      <c r="B3">
        <v>173</v>
      </c>
      <c r="C3">
        <v>858</v>
      </c>
      <c r="D3">
        <v>11360</v>
      </c>
      <c r="E3">
        <v>25</v>
      </c>
      <c r="G3">
        <v>13199</v>
      </c>
    </row>
    <row r="4" spans="1:7" x14ac:dyDescent="0.35">
      <c r="A4" t="s">
        <v>7</v>
      </c>
      <c r="B4">
        <v>3</v>
      </c>
      <c r="C4">
        <v>0</v>
      </c>
      <c r="D4">
        <v>0</v>
      </c>
      <c r="E4">
        <v>0</v>
      </c>
      <c r="G4">
        <v>3</v>
      </c>
    </row>
    <row r="5" spans="1:7" x14ac:dyDescent="0.35">
      <c r="A5" t="s">
        <v>8</v>
      </c>
      <c r="B5">
        <v>2</v>
      </c>
      <c r="C5">
        <v>2</v>
      </c>
      <c r="D5">
        <v>0</v>
      </c>
      <c r="E5">
        <v>0</v>
      </c>
      <c r="G5">
        <v>4</v>
      </c>
    </row>
    <row r="6" spans="1:7" x14ac:dyDescent="0.35">
      <c r="A6" t="s">
        <v>9</v>
      </c>
      <c r="B6">
        <v>2</v>
      </c>
      <c r="C6">
        <v>0</v>
      </c>
      <c r="D6" s="24">
        <v>8</v>
      </c>
      <c r="E6">
        <v>0</v>
      </c>
      <c r="G6">
        <v>10</v>
      </c>
    </row>
    <row r="7" spans="1:7" x14ac:dyDescent="0.35">
      <c r="A7" t="s">
        <v>10</v>
      </c>
      <c r="B7">
        <v>2</v>
      </c>
      <c r="C7">
        <v>0</v>
      </c>
      <c r="D7">
        <v>0</v>
      </c>
      <c r="E7">
        <v>1</v>
      </c>
      <c r="G7">
        <v>3</v>
      </c>
    </row>
    <row r="8" spans="1:7" x14ac:dyDescent="0.35">
      <c r="A8" t="s">
        <v>11</v>
      </c>
      <c r="B8">
        <v>3</v>
      </c>
      <c r="C8">
        <v>0</v>
      </c>
      <c r="D8">
        <v>0</v>
      </c>
      <c r="E8">
        <v>0</v>
      </c>
      <c r="G8">
        <v>3</v>
      </c>
    </row>
    <row r="9" spans="1:7" x14ac:dyDescent="0.35">
      <c r="A9" t="s">
        <v>12</v>
      </c>
      <c r="B9">
        <v>2</v>
      </c>
      <c r="C9">
        <v>1</v>
      </c>
      <c r="D9">
        <v>1</v>
      </c>
      <c r="E9">
        <v>0</v>
      </c>
      <c r="G9">
        <v>4</v>
      </c>
    </row>
    <row r="10" spans="1:7" x14ac:dyDescent="0.35">
      <c r="A10" t="s">
        <v>13</v>
      </c>
      <c r="B10">
        <v>2</v>
      </c>
      <c r="C10">
        <v>0</v>
      </c>
      <c r="D10">
        <v>0</v>
      </c>
      <c r="E10">
        <v>3</v>
      </c>
      <c r="G10">
        <v>5</v>
      </c>
    </row>
    <row r="11" spans="1:7" x14ac:dyDescent="0.35">
      <c r="A11" t="s">
        <v>47</v>
      </c>
      <c r="B11">
        <f>SUM(B4:B10)</f>
        <v>16</v>
      </c>
      <c r="C11">
        <f>SUM(C4:C10)</f>
        <v>3</v>
      </c>
      <c r="D11">
        <f>SUM(D4:D10)</f>
        <v>9</v>
      </c>
      <c r="E11">
        <f>SUM(E4:E10)</f>
        <v>4</v>
      </c>
    </row>
    <row r="12" spans="1:7" x14ac:dyDescent="0.35">
      <c r="B12" s="21" t="s">
        <v>14</v>
      </c>
      <c r="C12" s="21"/>
      <c r="D12" s="21"/>
      <c r="E12" s="21"/>
      <c r="F12" s="21"/>
      <c r="G12" s="21"/>
    </row>
    <row r="13" spans="1:7" x14ac:dyDescent="0.35">
      <c r="B13" s="9" t="s">
        <v>1</v>
      </c>
      <c r="C13" s="10" t="s">
        <v>2</v>
      </c>
      <c r="D13" s="10" t="s">
        <v>3</v>
      </c>
      <c r="E13" s="10" t="s">
        <v>4</v>
      </c>
    </row>
    <row r="14" spans="1:7" x14ac:dyDescent="0.35">
      <c r="A14" s="3" t="s">
        <v>6</v>
      </c>
      <c r="B14" s="16">
        <f>B3/G3</f>
        <v>1.310705356466399E-2</v>
      </c>
      <c r="C14" s="16">
        <f>C3/G3</f>
        <v>6.500492461550117E-2</v>
      </c>
      <c r="D14" s="1">
        <f>D3/G3</f>
        <v>0.86067126297446772</v>
      </c>
      <c r="E14" s="17">
        <f>E3/G3</f>
        <v>1.8940828850670505E-3</v>
      </c>
    </row>
    <row r="15" spans="1:7" x14ac:dyDescent="0.35">
      <c r="A15" t="s">
        <v>7</v>
      </c>
      <c r="B15" s="2">
        <v>1</v>
      </c>
      <c r="C15" s="2">
        <v>0</v>
      </c>
      <c r="D15" s="2">
        <v>0</v>
      </c>
      <c r="E15" s="2">
        <v>0</v>
      </c>
    </row>
    <row r="16" spans="1:7" x14ac:dyDescent="0.35">
      <c r="A16" t="s">
        <v>8</v>
      </c>
      <c r="B16" s="2">
        <v>0.5</v>
      </c>
      <c r="C16" s="2">
        <v>0.5</v>
      </c>
      <c r="D16" s="2">
        <v>0</v>
      </c>
      <c r="E16" s="2">
        <v>0</v>
      </c>
    </row>
    <row r="17" spans="1:14" x14ac:dyDescent="0.35">
      <c r="A17" t="s">
        <v>9</v>
      </c>
      <c r="B17" s="2">
        <v>0.2</v>
      </c>
      <c r="C17" s="2">
        <v>0</v>
      </c>
      <c r="D17" s="2">
        <v>0.8</v>
      </c>
      <c r="E17" s="2">
        <v>0</v>
      </c>
    </row>
    <row r="18" spans="1:14" x14ac:dyDescent="0.35">
      <c r="A18" t="s">
        <v>10</v>
      </c>
      <c r="B18" s="2">
        <v>0.66669999999999996</v>
      </c>
      <c r="C18" s="2">
        <v>0</v>
      </c>
      <c r="D18" s="2">
        <v>0</v>
      </c>
      <c r="E18" s="2">
        <v>0.33329999999999999</v>
      </c>
    </row>
    <row r="19" spans="1:14" x14ac:dyDescent="0.35">
      <c r="A19" t="s">
        <v>11</v>
      </c>
      <c r="B19" s="2">
        <v>1</v>
      </c>
      <c r="C19" s="2">
        <v>0</v>
      </c>
      <c r="D19" s="2">
        <v>0</v>
      </c>
      <c r="E19" s="2">
        <v>0</v>
      </c>
    </row>
    <row r="20" spans="1:14" x14ac:dyDescent="0.35">
      <c r="A20" t="s">
        <v>12</v>
      </c>
      <c r="B20" s="2">
        <v>0.5</v>
      </c>
      <c r="C20" s="2">
        <v>0.25</v>
      </c>
      <c r="D20" s="2">
        <v>0.25</v>
      </c>
      <c r="E20" s="2">
        <v>0</v>
      </c>
    </row>
    <row r="21" spans="1:14" x14ac:dyDescent="0.35">
      <c r="A21" t="s">
        <v>13</v>
      </c>
      <c r="B21" s="2">
        <v>0.4</v>
      </c>
      <c r="C21" s="2">
        <v>0</v>
      </c>
      <c r="D21" s="2">
        <v>0</v>
      </c>
      <c r="E21" s="2">
        <v>0.6</v>
      </c>
    </row>
    <row r="22" spans="1:14" x14ac:dyDescent="0.35">
      <c r="B22" s="2">
        <f>SUM(B15:B21)/7</f>
        <v>0.60952857142857142</v>
      </c>
      <c r="C22" s="2">
        <f>SUM(C15:C21)/7</f>
        <v>0.10714285714285714</v>
      </c>
      <c r="D22" s="2">
        <f>SUM(D15:D21)/7</f>
        <v>0.15</v>
      </c>
      <c r="E22" s="2">
        <f>SUM(E15:E21)/7</f>
        <v>0.13332857142857144</v>
      </c>
    </row>
    <row r="23" spans="1:14" x14ac:dyDescent="0.35">
      <c r="B23" s="22" t="s">
        <v>15</v>
      </c>
      <c r="C23" s="23"/>
      <c r="D23" s="23"/>
      <c r="E23" s="23"/>
      <c r="F23" s="23"/>
    </row>
    <row r="24" spans="1:14" x14ac:dyDescent="0.35">
      <c r="A24" s="3" t="s">
        <v>6</v>
      </c>
      <c r="B24" s="9" t="s">
        <v>1</v>
      </c>
      <c r="C24" s="10" t="s">
        <v>2</v>
      </c>
      <c r="D24" s="10" t="s">
        <v>3</v>
      </c>
      <c r="E24" s="10" t="s">
        <v>4</v>
      </c>
      <c r="G24" s="10" t="s">
        <v>32</v>
      </c>
      <c r="I24" s="10"/>
      <c r="J24" s="9" t="s">
        <v>45</v>
      </c>
      <c r="K24" s="10" t="s">
        <v>2</v>
      </c>
      <c r="L24" s="10" t="s">
        <v>3</v>
      </c>
      <c r="M24" s="10" t="s">
        <v>4</v>
      </c>
    </row>
    <row r="25" spans="1:14" x14ac:dyDescent="0.35">
      <c r="A25" t="s">
        <v>7</v>
      </c>
      <c r="B25" s="2">
        <f>(B15-B14)/(B15+B14)</f>
        <v>0.97412503739156442</v>
      </c>
      <c r="C25" s="2">
        <f>(C15-C14)/(C15+C14)</f>
        <v>-1</v>
      </c>
      <c r="D25" s="2">
        <v>-1</v>
      </c>
      <c r="E25" s="2">
        <v>-1</v>
      </c>
      <c r="F25" s="1"/>
      <c r="G25" t="s">
        <v>33</v>
      </c>
      <c r="I25" t="s">
        <v>38</v>
      </c>
      <c r="J25">
        <v>0.9</v>
      </c>
      <c r="K25">
        <v>-1</v>
      </c>
      <c r="L25">
        <v>0</v>
      </c>
      <c r="M25">
        <v>-1</v>
      </c>
      <c r="N25" s="1"/>
    </row>
    <row r="26" spans="1:14" x14ac:dyDescent="0.35">
      <c r="A26" t="s">
        <v>8</v>
      </c>
      <c r="B26" s="2">
        <f>(B16-B14)/(B16+B14)</f>
        <v>0.9489110372831302</v>
      </c>
      <c r="C26" s="2">
        <f>(C16-C14)/(C16+C14)</f>
        <v>0.76989607777405311</v>
      </c>
      <c r="D26" s="2">
        <f>-1</f>
        <v>-1</v>
      </c>
      <c r="E26" s="2">
        <v>-1</v>
      </c>
      <c r="F26" s="1"/>
      <c r="G26" t="s">
        <v>35</v>
      </c>
      <c r="I26" t="s">
        <v>39</v>
      </c>
      <c r="J26">
        <v>0.9</v>
      </c>
      <c r="K26">
        <v>-1</v>
      </c>
      <c r="L26">
        <v>-1</v>
      </c>
      <c r="M26">
        <v>1</v>
      </c>
    </row>
    <row r="27" spans="1:14" x14ac:dyDescent="0.35">
      <c r="A27" t="s">
        <v>9</v>
      </c>
      <c r="B27" s="2">
        <f>(B17-B14)/(B17+B14)</f>
        <v>0.87699089874857794</v>
      </c>
      <c r="C27" s="2">
        <v>-1</v>
      </c>
      <c r="D27" s="1">
        <f>(D17-D14)/(D17+D14)</f>
        <v>-3.6534180079564896E-2</v>
      </c>
      <c r="E27" s="2">
        <v>-1</v>
      </c>
      <c r="F27" s="8"/>
      <c r="G27" t="s">
        <v>34</v>
      </c>
      <c r="I27" t="s">
        <v>40</v>
      </c>
      <c r="J27" s="2">
        <v>1</v>
      </c>
      <c r="K27" s="2">
        <v>-1</v>
      </c>
      <c r="L27" s="2">
        <v>-1</v>
      </c>
      <c r="M27" s="2">
        <v>-1</v>
      </c>
    </row>
    <row r="28" spans="1:14" x14ac:dyDescent="0.35">
      <c r="A28" t="s">
        <v>10</v>
      </c>
      <c r="B28" s="2">
        <f>(B18-B14)/(B18+B14)</f>
        <v>0.96143890094715745</v>
      </c>
      <c r="C28" s="2">
        <v>-1</v>
      </c>
      <c r="D28" s="2">
        <v>-1</v>
      </c>
      <c r="E28" s="2">
        <f>(E18-E14)/(E18+E14)</f>
        <v>0.98869858997053661</v>
      </c>
      <c r="F28" s="1"/>
      <c r="G28" t="s">
        <v>35</v>
      </c>
      <c r="I28" t="s">
        <v>41</v>
      </c>
      <c r="J28">
        <v>0.9</v>
      </c>
      <c r="K28">
        <v>0.8</v>
      </c>
      <c r="L28">
        <v>-1</v>
      </c>
      <c r="M28">
        <v>-1</v>
      </c>
    </row>
    <row r="29" spans="1:14" x14ac:dyDescent="0.35">
      <c r="A29" t="s">
        <v>11</v>
      </c>
      <c r="B29" s="2">
        <f>(B19-B14)/(B19+B14)</f>
        <v>0.97412503739156442</v>
      </c>
      <c r="C29" s="2">
        <v>-1</v>
      </c>
      <c r="D29" s="2">
        <v>-1</v>
      </c>
      <c r="E29" s="2">
        <v>-1</v>
      </c>
      <c r="F29" s="1"/>
      <c r="G29" t="s">
        <v>36</v>
      </c>
      <c r="I29" t="s">
        <v>42</v>
      </c>
      <c r="J29">
        <v>1</v>
      </c>
      <c r="K29">
        <v>-1</v>
      </c>
      <c r="L29">
        <v>-1</v>
      </c>
      <c r="M29">
        <v>1</v>
      </c>
    </row>
    <row r="30" spans="1:14" x14ac:dyDescent="0.35">
      <c r="A30" t="s">
        <v>16</v>
      </c>
      <c r="B30" s="2">
        <f>(B20-B14)/(B20+B14)</f>
        <v>0.9489110372831302</v>
      </c>
      <c r="C30" s="2">
        <f>(C20-C14)/(C20+C14)</f>
        <v>0.58727677229270636</v>
      </c>
      <c r="D30" s="2">
        <f>(D20-D14)/(D20+D14)</f>
        <v>-0.54982179095823602</v>
      </c>
      <c r="E30" s="2">
        <v>-1</v>
      </c>
      <c r="F30" s="1"/>
      <c r="G30" t="s">
        <v>46</v>
      </c>
      <c r="I30" t="s">
        <v>43</v>
      </c>
      <c r="J30">
        <v>0.9</v>
      </c>
      <c r="K30">
        <v>0.6</v>
      </c>
      <c r="L30">
        <v>-0.5</v>
      </c>
      <c r="M30">
        <v>-1</v>
      </c>
    </row>
    <row r="31" spans="1:14" x14ac:dyDescent="0.35">
      <c r="A31" t="s">
        <v>13</v>
      </c>
      <c r="B31" s="2">
        <f>(B21-B14)/(B21+B14)</f>
        <v>0.93654403403880704</v>
      </c>
      <c r="C31" s="2">
        <v>-1</v>
      </c>
      <c r="D31" s="2">
        <v>-1</v>
      </c>
      <c r="E31" s="2">
        <f>(E21-E14)/(E21+E14)</f>
        <v>0.99370625849655092</v>
      </c>
      <c r="F31" s="1"/>
      <c r="G31" t="s">
        <v>37</v>
      </c>
      <c r="I31" t="s">
        <v>44</v>
      </c>
      <c r="J31">
        <v>1</v>
      </c>
      <c r="K31">
        <v>-1</v>
      </c>
      <c r="L31">
        <v>-1</v>
      </c>
      <c r="M31">
        <v>-1</v>
      </c>
    </row>
    <row r="33" spans="1:8" x14ac:dyDescent="0.35">
      <c r="A33" t="s">
        <v>17</v>
      </c>
      <c r="B33" s="12">
        <f>AVERAGE(B25:B31)</f>
        <v>0.94586371186913298</v>
      </c>
      <c r="C33" s="12">
        <f>AVERAGE(C25:C31)</f>
        <v>-0.52040387856189152</v>
      </c>
      <c r="D33" s="12">
        <f>AVERAGE(D25:D31)</f>
        <v>-0.79805085300540024</v>
      </c>
      <c r="E33" s="12">
        <f>AVERAGE(E25:E31)</f>
        <v>-0.43108502164755891</v>
      </c>
    </row>
    <row r="34" spans="1:8" x14ac:dyDescent="0.35">
      <c r="B34" s="6" t="s">
        <v>28</v>
      </c>
      <c r="C34" s="6" t="s">
        <v>30</v>
      </c>
      <c r="D34" s="6" t="s">
        <v>29</v>
      </c>
      <c r="E34" s="6" t="s">
        <v>30</v>
      </c>
    </row>
    <row r="37" spans="1:8" x14ac:dyDescent="0.35">
      <c r="D37" s="14" t="s">
        <v>31</v>
      </c>
    </row>
    <row r="38" spans="1:8" x14ac:dyDescent="0.35">
      <c r="A38" t="s">
        <v>19</v>
      </c>
      <c r="B38" s="18" t="s">
        <v>20</v>
      </c>
      <c r="C38" s="4" t="s">
        <v>21</v>
      </c>
      <c r="D38" s="4" t="s">
        <v>22</v>
      </c>
      <c r="E38" s="4" t="s">
        <v>23</v>
      </c>
      <c r="F38" s="4" t="s">
        <v>24</v>
      </c>
      <c r="G38" s="4" t="s">
        <v>26</v>
      </c>
      <c r="H38" s="4" t="s">
        <v>25</v>
      </c>
    </row>
    <row r="39" spans="1:8" x14ac:dyDescent="0.35">
      <c r="A39" t="s">
        <v>18</v>
      </c>
      <c r="B39" s="15">
        <v>11360</v>
      </c>
      <c r="C39">
        <v>858</v>
      </c>
      <c r="D39">
        <v>327</v>
      </c>
      <c r="E39">
        <v>173</v>
      </c>
      <c r="F39">
        <v>166</v>
      </c>
      <c r="G39">
        <v>131</v>
      </c>
      <c r="H39">
        <v>109</v>
      </c>
    </row>
    <row r="40" spans="1:8" x14ac:dyDescent="0.35">
      <c r="A40" t="s">
        <v>27</v>
      </c>
      <c r="B40">
        <f>D3/G3</f>
        <v>0.86067126297446772</v>
      </c>
      <c r="C40">
        <f>C39/G3</f>
        <v>6.500492461550117E-2</v>
      </c>
      <c r="D40">
        <f>D39/G3</f>
        <v>2.4774604136677023E-2</v>
      </c>
      <c r="E40">
        <f>E39/G3</f>
        <v>1.310705356466399E-2</v>
      </c>
      <c r="F40">
        <f>F39/G3</f>
        <v>1.2576710356845216E-2</v>
      </c>
      <c r="G40">
        <f>G39/G3</f>
        <v>9.9249943177513456E-3</v>
      </c>
      <c r="H40">
        <f>H39/G3</f>
        <v>8.2582013788923408E-3</v>
      </c>
    </row>
    <row r="43" spans="1:8" x14ac:dyDescent="0.35">
      <c r="C43" s="5" t="s">
        <v>1</v>
      </c>
      <c r="D43" s="4" t="s">
        <v>2</v>
      </c>
      <c r="E43" s="4" t="s">
        <v>3</v>
      </c>
      <c r="F43" s="4" t="s">
        <v>4</v>
      </c>
    </row>
    <row r="44" spans="1:8" x14ac:dyDescent="0.35">
      <c r="A44" t="s">
        <v>107</v>
      </c>
      <c r="B44" t="s">
        <v>7</v>
      </c>
      <c r="C44">
        <v>3</v>
      </c>
      <c r="D44">
        <v>0</v>
      </c>
      <c r="E44">
        <v>0</v>
      </c>
      <c r="F44">
        <v>0</v>
      </c>
      <c r="H44">
        <v>3</v>
      </c>
    </row>
    <row r="45" spans="1:8" x14ac:dyDescent="0.35">
      <c r="B45" t="s">
        <v>8</v>
      </c>
      <c r="C45">
        <v>2</v>
      </c>
      <c r="D45">
        <v>2</v>
      </c>
      <c r="E45">
        <v>0</v>
      </c>
      <c r="F45">
        <v>0</v>
      </c>
      <c r="H45">
        <v>4</v>
      </c>
    </row>
    <row r="46" spans="1:8" x14ac:dyDescent="0.35">
      <c r="B46" t="s">
        <v>9</v>
      </c>
      <c r="C46">
        <v>2</v>
      </c>
      <c r="D46">
        <v>0</v>
      </c>
      <c r="E46" s="13">
        <v>8</v>
      </c>
      <c r="F46">
        <v>0</v>
      </c>
      <c r="H46">
        <v>10</v>
      </c>
    </row>
    <row r="47" spans="1:8" x14ac:dyDescent="0.35">
      <c r="B47" t="s">
        <v>10</v>
      </c>
      <c r="C47">
        <v>2</v>
      </c>
      <c r="D47">
        <v>0</v>
      </c>
      <c r="E47">
        <v>0</v>
      </c>
      <c r="F47">
        <v>1</v>
      </c>
      <c r="H47">
        <v>3</v>
      </c>
    </row>
    <row r="48" spans="1:8" x14ac:dyDescent="0.35">
      <c r="B48" t="s">
        <v>11</v>
      </c>
      <c r="C48">
        <v>3</v>
      </c>
      <c r="D48">
        <v>0</v>
      </c>
      <c r="E48">
        <v>0</v>
      </c>
      <c r="F48">
        <v>0</v>
      </c>
      <c r="H48">
        <v>3</v>
      </c>
    </row>
    <row r="49" spans="2:8" x14ac:dyDescent="0.35">
      <c r="B49" t="s">
        <v>12</v>
      </c>
      <c r="C49">
        <v>2</v>
      </c>
      <c r="D49">
        <v>1</v>
      </c>
      <c r="E49">
        <v>1</v>
      </c>
      <c r="F49">
        <v>0</v>
      </c>
      <c r="H49">
        <v>4</v>
      </c>
    </row>
    <row r="50" spans="2:8" x14ac:dyDescent="0.35">
      <c r="B50" t="s">
        <v>13</v>
      </c>
      <c r="C50">
        <v>2</v>
      </c>
      <c r="D50">
        <v>0</v>
      </c>
      <c r="E50">
        <v>0</v>
      </c>
      <c r="F50">
        <v>3</v>
      </c>
      <c r="H50">
        <v>5</v>
      </c>
    </row>
    <row r="52" spans="2:8" x14ac:dyDescent="0.35">
      <c r="C52" s="5" t="s">
        <v>1</v>
      </c>
      <c r="D52" s="4" t="s">
        <v>2</v>
      </c>
      <c r="E52" s="4" t="s">
        <v>3</v>
      </c>
      <c r="F52" s="4" t="s">
        <v>4</v>
      </c>
    </row>
    <row r="53" spans="2:8" x14ac:dyDescent="0.35">
      <c r="B53" t="s">
        <v>7</v>
      </c>
      <c r="C53">
        <v>1</v>
      </c>
      <c r="D53">
        <v>0</v>
      </c>
      <c r="E53">
        <v>0</v>
      </c>
      <c r="F53">
        <v>0</v>
      </c>
    </row>
    <row r="54" spans="2:8" x14ac:dyDescent="0.35">
      <c r="B54" t="s">
        <v>8</v>
      </c>
      <c r="C54">
        <v>1</v>
      </c>
      <c r="D54">
        <v>1</v>
      </c>
      <c r="E54">
        <v>0</v>
      </c>
      <c r="F54">
        <v>0</v>
      </c>
    </row>
    <row r="55" spans="2:8" x14ac:dyDescent="0.35">
      <c r="B55" t="s">
        <v>9</v>
      </c>
      <c r="C55">
        <v>1</v>
      </c>
      <c r="D55">
        <v>0</v>
      </c>
      <c r="E55" s="13">
        <v>1</v>
      </c>
      <c r="F55">
        <v>0</v>
      </c>
    </row>
    <row r="56" spans="2:8" x14ac:dyDescent="0.35">
      <c r="B56" t="s">
        <v>10</v>
      </c>
      <c r="C56">
        <v>1</v>
      </c>
      <c r="D56">
        <v>0</v>
      </c>
      <c r="E56">
        <v>0</v>
      </c>
      <c r="F56">
        <v>1</v>
      </c>
    </row>
    <row r="57" spans="2:8" x14ac:dyDescent="0.35">
      <c r="B57" t="s">
        <v>11</v>
      </c>
      <c r="C57">
        <v>1</v>
      </c>
      <c r="D57">
        <v>0</v>
      </c>
      <c r="E57">
        <v>0</v>
      </c>
      <c r="F57">
        <v>0</v>
      </c>
    </row>
    <row r="58" spans="2:8" x14ac:dyDescent="0.35">
      <c r="B58" t="s">
        <v>12</v>
      </c>
      <c r="C58">
        <v>1</v>
      </c>
      <c r="D58">
        <v>1</v>
      </c>
      <c r="E58">
        <v>1</v>
      </c>
      <c r="F58">
        <v>0</v>
      </c>
    </row>
    <row r="59" spans="2:8" x14ac:dyDescent="0.35">
      <c r="B59" t="s">
        <v>13</v>
      </c>
      <c r="C59">
        <v>1</v>
      </c>
      <c r="D59">
        <v>0</v>
      </c>
      <c r="E59">
        <v>0</v>
      </c>
      <c r="F59">
        <v>1</v>
      </c>
    </row>
    <row r="60" spans="2:8" x14ac:dyDescent="0.35">
      <c r="C60">
        <f>AVERAGE(C53:C59)</f>
        <v>1</v>
      </c>
      <c r="D60">
        <f>AVERAGE(D53:D59)</f>
        <v>0.2857142857142857</v>
      </c>
      <c r="E60">
        <f>AVERAGE(E53:E59)</f>
        <v>0.2857142857142857</v>
      </c>
      <c r="F60">
        <f>AVERAGE(F53:F59)</f>
        <v>0.2857142857142857</v>
      </c>
    </row>
    <row r="61" spans="2:8" x14ac:dyDescent="0.35">
      <c r="C61">
        <f>STDEV(C53:C59)</f>
        <v>0</v>
      </c>
      <c r="D61">
        <f>STDEV(D53:D59)</f>
        <v>0.4879500364742666</v>
      </c>
      <c r="E61">
        <f>STDEV(E53:E59)</f>
        <v>0.4879500364742666</v>
      </c>
      <c r="F61">
        <f>STDEV(F53:F59)</f>
        <v>0.4879500364742666</v>
      </c>
    </row>
    <row r="62" spans="2:8" x14ac:dyDescent="0.35">
      <c r="C62">
        <v>0</v>
      </c>
      <c r="D62">
        <f>D61/SQRT(7)</f>
        <v>0.18442777839082938</v>
      </c>
      <c r="E62">
        <f>E61/SQRT(7)</f>
        <v>0.18442777839082938</v>
      </c>
      <c r="F62">
        <f>F61/SQRT(7)</f>
        <v>0.18442777839082938</v>
      </c>
    </row>
  </sheetData>
  <mergeCells count="3">
    <mergeCell ref="B12:G12"/>
    <mergeCell ref="B23:F23"/>
    <mergeCell ref="B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E574-9F7B-614F-9DFC-0FE5B31AF793}">
  <dimension ref="A1:AW39"/>
  <sheetViews>
    <sheetView zoomScaleNormal="100" workbookViewId="0">
      <selection activeCell="H10" sqref="H10"/>
    </sheetView>
  </sheetViews>
  <sheetFormatPr defaultColWidth="10.81640625" defaultRowHeight="15.5" x14ac:dyDescent="0.35"/>
  <cols>
    <col min="1" max="16384" width="10.81640625" style="19"/>
  </cols>
  <sheetData>
    <row r="1" spans="1:49" x14ac:dyDescent="0.35">
      <c r="B1" s="19" t="s">
        <v>48</v>
      </c>
      <c r="E1" s="19" t="s">
        <v>49</v>
      </c>
      <c r="F1" s="19" t="s">
        <v>50</v>
      </c>
      <c r="G1" s="19" t="s">
        <v>51</v>
      </c>
      <c r="H1" s="19" t="s">
        <v>52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58</v>
      </c>
      <c r="AK1" s="19" t="s">
        <v>49</v>
      </c>
      <c r="AM1" s="19" t="s">
        <v>50</v>
      </c>
      <c r="AO1" s="19" t="s">
        <v>59</v>
      </c>
      <c r="AP1" s="19" t="s">
        <v>60</v>
      </c>
      <c r="AQ1" s="19" t="s">
        <v>61</v>
      </c>
      <c r="AR1" s="19" t="s">
        <v>54</v>
      </c>
      <c r="AS1" s="19" t="s">
        <v>62</v>
      </c>
      <c r="AT1" s="19" t="s">
        <v>63</v>
      </c>
      <c r="AV1" s="19" t="s">
        <v>64</v>
      </c>
      <c r="AW1" s="19" t="s">
        <v>58</v>
      </c>
    </row>
    <row r="2" spans="1:49" x14ac:dyDescent="0.35">
      <c r="E2" s="19">
        <v>1</v>
      </c>
      <c r="F2" s="19">
        <v>1</v>
      </c>
      <c r="G2" s="20">
        <v>0</v>
      </c>
      <c r="H2" s="19">
        <v>1</v>
      </c>
      <c r="I2" s="19">
        <v>1</v>
      </c>
      <c r="J2" s="20">
        <v>0</v>
      </c>
      <c r="K2" s="20">
        <v>0</v>
      </c>
      <c r="L2" s="20">
        <v>0</v>
      </c>
      <c r="M2" s="20">
        <v>0</v>
      </c>
      <c r="N2" s="19">
        <v>1</v>
      </c>
      <c r="R2" s="19" t="s">
        <v>65</v>
      </c>
      <c r="U2" s="19" t="s">
        <v>66</v>
      </c>
      <c r="AK2" s="19">
        <f>12/25</f>
        <v>0.48</v>
      </c>
      <c r="AM2" s="19">
        <f>7/25</f>
        <v>0.28000000000000003</v>
      </c>
      <c r="AO2" s="19">
        <f>4/25</f>
        <v>0.16</v>
      </c>
      <c r="AP2" s="19">
        <f>2/25</f>
        <v>0.08</v>
      </c>
      <c r="AQ2" s="19">
        <f>3/25</f>
        <v>0.12</v>
      </c>
      <c r="AR2" s="19">
        <f>2/25</f>
        <v>0.08</v>
      </c>
      <c r="AS2" s="19">
        <f>2/25</f>
        <v>0.08</v>
      </c>
      <c r="AT2" s="19">
        <f>1/25</f>
        <v>0.04</v>
      </c>
      <c r="AV2" s="19">
        <f>9/25</f>
        <v>0.36</v>
      </c>
      <c r="AW2" s="19">
        <f>9/25</f>
        <v>0.36</v>
      </c>
    </row>
    <row r="3" spans="1:49" x14ac:dyDescent="0.35">
      <c r="A3" s="19" t="s">
        <v>67</v>
      </c>
      <c r="B3" s="19">
        <v>3.61</v>
      </c>
      <c r="E3" s="19">
        <v>1</v>
      </c>
      <c r="F3" s="19">
        <v>0</v>
      </c>
      <c r="G3" s="20">
        <v>0</v>
      </c>
      <c r="H3" s="19">
        <v>1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Q3" s="19" t="s">
        <v>67</v>
      </c>
      <c r="R3" s="19">
        <v>5</v>
      </c>
      <c r="U3" s="19" t="s">
        <v>68</v>
      </c>
    </row>
    <row r="4" spans="1:49" x14ac:dyDescent="0.35">
      <c r="A4" s="19" t="s">
        <v>69</v>
      </c>
      <c r="B4" s="19">
        <v>3.2</v>
      </c>
      <c r="E4" s="19">
        <v>1</v>
      </c>
      <c r="F4" s="19">
        <v>1</v>
      </c>
      <c r="G4" s="19">
        <v>1</v>
      </c>
      <c r="H4" s="20">
        <v>0</v>
      </c>
      <c r="I4" s="20">
        <v>0</v>
      </c>
      <c r="J4" s="20">
        <v>0</v>
      </c>
      <c r="K4" s="19">
        <v>1</v>
      </c>
      <c r="L4" s="20">
        <v>0</v>
      </c>
      <c r="M4" s="20">
        <v>0</v>
      </c>
      <c r="N4" s="20">
        <v>0</v>
      </c>
      <c r="Q4" s="19" t="s">
        <v>69</v>
      </c>
      <c r="R4" s="19">
        <v>2</v>
      </c>
    </row>
    <row r="5" spans="1:49" x14ac:dyDescent="0.35">
      <c r="A5" s="19" t="s">
        <v>70</v>
      </c>
      <c r="B5" s="19">
        <v>3.36</v>
      </c>
      <c r="E5" s="19">
        <v>1</v>
      </c>
      <c r="F5" s="19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Q5" s="19" t="s">
        <v>70</v>
      </c>
      <c r="R5" s="19">
        <v>4</v>
      </c>
    </row>
    <row r="6" spans="1:49" x14ac:dyDescent="0.35">
      <c r="A6" s="19" t="s">
        <v>71</v>
      </c>
      <c r="B6" s="19">
        <v>4.7</v>
      </c>
      <c r="E6" s="19">
        <v>0</v>
      </c>
      <c r="F6" s="19">
        <v>0</v>
      </c>
      <c r="G6" s="19">
        <v>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19">
        <v>1</v>
      </c>
      <c r="N6" s="20">
        <v>0</v>
      </c>
      <c r="Q6" s="19" t="s">
        <v>71</v>
      </c>
      <c r="R6" s="19">
        <v>1</v>
      </c>
      <c r="AK6" s="19" t="s">
        <v>49</v>
      </c>
      <c r="AL6" s="19" t="s">
        <v>50</v>
      </c>
      <c r="AM6" s="19" t="s">
        <v>72</v>
      </c>
      <c r="AN6" s="19" t="s">
        <v>73</v>
      </c>
      <c r="AO6" s="19" t="s">
        <v>61</v>
      </c>
      <c r="AP6" s="19" t="s">
        <v>74</v>
      </c>
      <c r="AQ6" s="19" t="s">
        <v>75</v>
      </c>
      <c r="AR6" s="19" t="s">
        <v>63</v>
      </c>
      <c r="AS6" s="19" t="s">
        <v>76</v>
      </c>
      <c r="AT6" s="19" t="s">
        <v>77</v>
      </c>
    </row>
    <row r="7" spans="1:49" x14ac:dyDescent="0.35">
      <c r="A7" s="19" t="s">
        <v>78</v>
      </c>
      <c r="B7" s="19">
        <v>3.42</v>
      </c>
      <c r="E7" s="19">
        <v>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Q7" s="19" t="s">
        <v>78</v>
      </c>
      <c r="R7" s="19">
        <v>2</v>
      </c>
      <c r="AK7" s="19">
        <f>12/25</f>
        <v>0.48</v>
      </c>
      <c r="AL7" s="19">
        <f>7/25</f>
        <v>0.28000000000000003</v>
      </c>
      <c r="AM7" s="19">
        <f>4/25</f>
        <v>0.16</v>
      </c>
      <c r="AN7" s="19">
        <f>2/25</f>
        <v>0.08</v>
      </c>
      <c r="AO7" s="19">
        <f>3/25</f>
        <v>0.12</v>
      </c>
      <c r="AP7" s="19">
        <f>2/25</f>
        <v>0.08</v>
      </c>
      <c r="AQ7" s="19">
        <f>2/25</f>
        <v>0.08</v>
      </c>
      <c r="AR7" s="19">
        <f>1/25</f>
        <v>0.04</v>
      </c>
      <c r="AS7" s="19">
        <f>9/25</f>
        <v>0.36</v>
      </c>
      <c r="AT7" s="19">
        <f>9/25</f>
        <v>0.36</v>
      </c>
    </row>
    <row r="8" spans="1:49" x14ac:dyDescent="0.35">
      <c r="A8" s="19" t="s">
        <v>79</v>
      </c>
      <c r="B8" s="19">
        <v>4.16</v>
      </c>
      <c r="E8" s="19">
        <v>0</v>
      </c>
      <c r="F8" s="20">
        <v>0</v>
      </c>
      <c r="G8" s="19">
        <v>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9">
        <v>1</v>
      </c>
      <c r="Q8" s="19" t="s">
        <v>79</v>
      </c>
      <c r="R8" s="19">
        <v>1</v>
      </c>
    </row>
    <row r="9" spans="1:49" x14ac:dyDescent="0.35">
      <c r="A9" s="19" t="s">
        <v>80</v>
      </c>
      <c r="B9" s="19">
        <v>3.02</v>
      </c>
      <c r="E9" s="19">
        <v>1</v>
      </c>
      <c r="F9" s="19">
        <v>1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9">
        <v>1</v>
      </c>
      <c r="N9" s="20">
        <v>0</v>
      </c>
      <c r="Q9" s="19" t="s">
        <v>80</v>
      </c>
      <c r="R9" s="19">
        <v>2</v>
      </c>
    </row>
    <row r="10" spans="1:49" x14ac:dyDescent="0.35">
      <c r="A10" s="19" t="s">
        <v>81</v>
      </c>
      <c r="B10" s="19">
        <v>3.4</v>
      </c>
      <c r="E10" s="19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Q10" s="19" t="s">
        <v>81</v>
      </c>
      <c r="R10" s="19">
        <v>3</v>
      </c>
    </row>
    <row r="11" spans="1:49" x14ac:dyDescent="0.35">
      <c r="A11" s="19" t="s">
        <v>82</v>
      </c>
      <c r="B11" s="19">
        <v>2.62</v>
      </c>
      <c r="E11" s="19">
        <v>0</v>
      </c>
      <c r="F11" s="20">
        <v>0</v>
      </c>
      <c r="G11" s="20">
        <v>0</v>
      </c>
      <c r="H11" s="20">
        <v>0</v>
      </c>
      <c r="I11" s="20">
        <v>0</v>
      </c>
      <c r="J11" s="19">
        <v>1</v>
      </c>
      <c r="K11" s="20">
        <v>0</v>
      </c>
      <c r="L11" s="20">
        <v>0</v>
      </c>
      <c r="M11" s="20">
        <v>0</v>
      </c>
      <c r="N11" s="19">
        <v>1</v>
      </c>
      <c r="Q11" s="19" t="s">
        <v>82</v>
      </c>
      <c r="R11" s="19">
        <v>0</v>
      </c>
    </row>
    <row r="12" spans="1:49" x14ac:dyDescent="0.35">
      <c r="A12" s="19" t="s">
        <v>83</v>
      </c>
      <c r="B12" s="19">
        <v>3.07</v>
      </c>
      <c r="E12" s="19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19">
        <v>1</v>
      </c>
      <c r="Q12" s="19" t="s">
        <v>83</v>
      </c>
      <c r="R12" s="19">
        <v>2</v>
      </c>
    </row>
    <row r="13" spans="1:49" x14ac:dyDescent="0.35">
      <c r="A13" s="19" t="s">
        <v>84</v>
      </c>
      <c r="B13" s="19">
        <v>2.74</v>
      </c>
      <c r="E13" s="19">
        <v>1</v>
      </c>
      <c r="F13" s="19">
        <v>1</v>
      </c>
      <c r="G13" s="20">
        <v>0</v>
      </c>
      <c r="H13" s="20">
        <v>0</v>
      </c>
      <c r="I13" s="19">
        <v>1</v>
      </c>
      <c r="J13" s="19">
        <v>1</v>
      </c>
      <c r="K13" s="20">
        <v>0</v>
      </c>
      <c r="L13" s="20">
        <v>0</v>
      </c>
      <c r="M13" s="20">
        <v>0</v>
      </c>
      <c r="N13" s="19">
        <v>1</v>
      </c>
      <c r="Q13" s="19" t="s">
        <v>84</v>
      </c>
      <c r="R13" s="19">
        <v>1</v>
      </c>
    </row>
    <row r="14" spans="1:49" x14ac:dyDescent="0.35">
      <c r="A14" s="19" t="s">
        <v>85</v>
      </c>
      <c r="B14" s="19">
        <v>2.92</v>
      </c>
      <c r="E14" s="19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Q14" s="19" t="s">
        <v>85</v>
      </c>
      <c r="R14" s="19">
        <v>5</v>
      </c>
    </row>
    <row r="15" spans="1:49" x14ac:dyDescent="0.35">
      <c r="A15" s="19" t="s">
        <v>86</v>
      </c>
      <c r="B15" s="19">
        <v>3.58</v>
      </c>
      <c r="E15" s="19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19">
        <v>1</v>
      </c>
      <c r="N15" s="19">
        <v>1</v>
      </c>
      <c r="Q15" s="19" t="s">
        <v>86</v>
      </c>
      <c r="R15" s="19">
        <v>0</v>
      </c>
    </row>
    <row r="16" spans="1:49" x14ac:dyDescent="0.35">
      <c r="A16" s="19" t="s">
        <v>87</v>
      </c>
      <c r="B16" s="19">
        <v>2.87</v>
      </c>
      <c r="E16" s="19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9">
        <v>1</v>
      </c>
      <c r="N16" s="20">
        <v>0</v>
      </c>
      <c r="Q16" s="19" t="s">
        <v>87</v>
      </c>
      <c r="R16" s="19">
        <v>2</v>
      </c>
    </row>
    <row r="17" spans="1:18" x14ac:dyDescent="0.35">
      <c r="A17" s="19" t="s">
        <v>88</v>
      </c>
      <c r="B17" s="19">
        <v>3.35</v>
      </c>
      <c r="E17" s="19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19">
        <v>1</v>
      </c>
      <c r="N17" s="19">
        <v>1</v>
      </c>
      <c r="Q17" s="19" t="s">
        <v>88</v>
      </c>
      <c r="R17" s="19">
        <v>1</v>
      </c>
    </row>
    <row r="18" spans="1:18" x14ac:dyDescent="0.35">
      <c r="A18" s="19" t="s">
        <v>89</v>
      </c>
      <c r="B18" s="19">
        <v>2.67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19">
        <v>1</v>
      </c>
      <c r="M18" s="20">
        <v>0</v>
      </c>
      <c r="N18" s="20">
        <v>0</v>
      </c>
      <c r="Q18" s="19" t="s">
        <v>89</v>
      </c>
      <c r="R18" s="19">
        <v>2</v>
      </c>
    </row>
    <row r="19" spans="1:18" x14ac:dyDescent="0.35">
      <c r="A19" s="19" t="s">
        <v>90</v>
      </c>
      <c r="B19" s="19">
        <v>3.2</v>
      </c>
      <c r="E19" s="19">
        <v>0</v>
      </c>
      <c r="F19" s="19">
        <v>1</v>
      </c>
      <c r="G19" s="19">
        <v>1</v>
      </c>
      <c r="H19" s="20">
        <v>0</v>
      </c>
      <c r="I19" s="20">
        <v>0</v>
      </c>
      <c r="J19" s="20">
        <v>0</v>
      </c>
      <c r="K19" s="19">
        <v>1</v>
      </c>
      <c r="L19" s="20">
        <v>0</v>
      </c>
      <c r="M19" s="20">
        <v>0</v>
      </c>
      <c r="N19" s="20">
        <v>0</v>
      </c>
      <c r="Q19" s="19" t="s">
        <v>90</v>
      </c>
      <c r="R19" s="19">
        <v>1</v>
      </c>
    </row>
    <row r="20" spans="1:18" x14ac:dyDescent="0.35">
      <c r="A20" s="19" t="s">
        <v>91</v>
      </c>
      <c r="B20" s="19">
        <v>2.61</v>
      </c>
      <c r="E20" s="19">
        <v>1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Q20" s="19" t="s">
        <v>91</v>
      </c>
      <c r="R20" s="19">
        <v>3</v>
      </c>
    </row>
    <row r="21" spans="1:18" x14ac:dyDescent="0.35">
      <c r="A21" s="19" t="s">
        <v>92</v>
      </c>
      <c r="B21" s="19">
        <v>2.54</v>
      </c>
      <c r="E21" s="19">
        <v>1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9">
        <v>1</v>
      </c>
      <c r="N21" s="20">
        <v>0</v>
      </c>
      <c r="Q21" s="19" t="s">
        <v>92</v>
      </c>
      <c r="R21" s="19">
        <v>1</v>
      </c>
    </row>
    <row r="22" spans="1:18" x14ac:dyDescent="0.35">
      <c r="A22" s="19" t="s">
        <v>93</v>
      </c>
      <c r="B22" s="19">
        <v>2.5299999999999998</v>
      </c>
      <c r="E22" s="19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19">
        <v>1</v>
      </c>
      <c r="N22" s="19">
        <v>1</v>
      </c>
      <c r="Q22" s="19" t="s">
        <v>93</v>
      </c>
      <c r="R22" s="19">
        <v>2</v>
      </c>
    </row>
    <row r="23" spans="1:18" x14ac:dyDescent="0.35">
      <c r="A23" s="19" t="s">
        <v>94</v>
      </c>
      <c r="B23" s="19">
        <v>3.1</v>
      </c>
      <c r="E23" s="19">
        <v>1</v>
      </c>
      <c r="F23" s="19">
        <v>1</v>
      </c>
      <c r="G23" s="20">
        <v>0</v>
      </c>
      <c r="H23" s="20">
        <v>0</v>
      </c>
      <c r="I23" s="19">
        <v>1</v>
      </c>
      <c r="J23" s="20">
        <v>0</v>
      </c>
      <c r="K23" s="20">
        <v>0</v>
      </c>
      <c r="L23" s="20">
        <v>0</v>
      </c>
      <c r="M23" s="20">
        <v>0</v>
      </c>
      <c r="N23" s="19">
        <v>1</v>
      </c>
      <c r="Q23" s="19" t="s">
        <v>94</v>
      </c>
      <c r="R23" s="19">
        <v>2</v>
      </c>
    </row>
    <row r="24" spans="1:18" x14ac:dyDescent="0.35">
      <c r="A24" s="19" t="s">
        <v>95</v>
      </c>
      <c r="B24" s="19">
        <v>3.05</v>
      </c>
      <c r="E24" s="19">
        <v>1</v>
      </c>
      <c r="F24" s="19">
        <v>1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19">
        <v>1</v>
      </c>
      <c r="N24" s="20">
        <v>0</v>
      </c>
      <c r="Q24" s="19" t="s">
        <v>95</v>
      </c>
      <c r="R24" s="19">
        <v>3</v>
      </c>
    </row>
    <row r="25" spans="1:18" x14ac:dyDescent="0.35">
      <c r="A25" s="19" t="s">
        <v>96</v>
      </c>
      <c r="B25" s="19">
        <v>3.35</v>
      </c>
      <c r="E25" s="19">
        <v>1</v>
      </c>
      <c r="F25" s="19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9">
        <v>1</v>
      </c>
      <c r="N25" s="20">
        <v>0</v>
      </c>
      <c r="Q25" s="19" t="s">
        <v>96</v>
      </c>
      <c r="R25" s="19">
        <v>3</v>
      </c>
    </row>
    <row r="26" spans="1:18" x14ac:dyDescent="0.35">
      <c r="A26" s="19" t="s">
        <v>97</v>
      </c>
      <c r="B26" s="19">
        <v>3.06</v>
      </c>
      <c r="E26" s="19">
        <v>1</v>
      </c>
      <c r="F26" s="19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Q26" s="19" t="s">
        <v>97</v>
      </c>
      <c r="R26" s="19">
        <v>2</v>
      </c>
    </row>
    <row r="27" spans="1:18" x14ac:dyDescent="0.35">
      <c r="A27" s="19" t="s">
        <v>98</v>
      </c>
      <c r="B27" s="19">
        <v>2.59</v>
      </c>
      <c r="E27" s="19">
        <f>AVERAGE(E2:E26)</f>
        <v>0.52</v>
      </c>
      <c r="F27" s="19">
        <f t="shared" ref="F27:N27" si="0">AVERAGE(F2:F26)</f>
        <v>0.28000000000000003</v>
      </c>
      <c r="G27" s="19">
        <f t="shared" si="0"/>
        <v>0.16</v>
      </c>
      <c r="H27" s="19">
        <f t="shared" si="0"/>
        <v>0.08</v>
      </c>
      <c r="I27" s="19">
        <f t="shared" si="0"/>
        <v>0.12</v>
      </c>
      <c r="J27" s="19">
        <f t="shared" si="0"/>
        <v>0.08</v>
      </c>
      <c r="K27" s="19">
        <f t="shared" si="0"/>
        <v>0.08</v>
      </c>
      <c r="L27" s="19">
        <f t="shared" si="0"/>
        <v>0.04</v>
      </c>
      <c r="M27" s="19">
        <f t="shared" si="0"/>
        <v>0.36</v>
      </c>
      <c r="N27" s="19">
        <f t="shared" si="0"/>
        <v>0.36</v>
      </c>
      <c r="O27" s="19" t="s">
        <v>99</v>
      </c>
      <c r="Q27" s="19" t="s">
        <v>98</v>
      </c>
      <c r="R27" s="19">
        <v>0</v>
      </c>
    </row>
    <row r="28" spans="1:18" x14ac:dyDescent="0.35">
      <c r="E28" s="19">
        <f t="shared" ref="E28:N28" si="1">STDEV(E2:E26)</f>
        <v>0.50990195135927852</v>
      </c>
      <c r="F28" s="19">
        <f t="shared" si="1"/>
        <v>0.45825756949558399</v>
      </c>
      <c r="G28" s="19">
        <f>STDEV(G2:G26)</f>
        <v>0.37416573867739411</v>
      </c>
      <c r="H28" s="19">
        <f t="shared" si="1"/>
        <v>0.27688746209726917</v>
      </c>
      <c r="I28" s="19">
        <f t="shared" si="1"/>
        <v>0.33166247903553997</v>
      </c>
      <c r="J28" s="19">
        <f t="shared" si="1"/>
        <v>0.27688746209726917</v>
      </c>
      <c r="K28" s="19">
        <f t="shared" si="1"/>
        <v>0.27688746209726917</v>
      </c>
      <c r="L28" s="19">
        <f t="shared" si="1"/>
        <v>0.2</v>
      </c>
      <c r="M28" s="19">
        <f t="shared" si="1"/>
        <v>0.4898979485566356</v>
      </c>
      <c r="N28" s="19">
        <f t="shared" si="1"/>
        <v>0.4898979485566356</v>
      </c>
      <c r="O28" s="19" t="s">
        <v>100</v>
      </c>
    </row>
    <row r="29" spans="1:18" x14ac:dyDescent="0.35">
      <c r="E29" s="19">
        <f t="shared" ref="E29:N29" si="2">E28/SQRT(25)</f>
        <v>0.10198039027185571</v>
      </c>
      <c r="F29" s="19">
        <f t="shared" si="2"/>
        <v>9.1651513899116799E-2</v>
      </c>
      <c r="G29" s="19">
        <f>G28/SQRT(25)</f>
        <v>7.4833147735478819E-2</v>
      </c>
      <c r="H29" s="19">
        <f t="shared" si="2"/>
        <v>5.5377492419453833E-2</v>
      </c>
      <c r="I29" s="19">
        <f>I28/SQRT(25)</f>
        <v>6.6332495807107997E-2</v>
      </c>
      <c r="J29" s="19">
        <f t="shared" si="2"/>
        <v>5.5377492419453833E-2</v>
      </c>
      <c r="K29" s="19">
        <f t="shared" si="2"/>
        <v>5.5377492419453833E-2</v>
      </c>
      <c r="L29" s="19">
        <f t="shared" si="2"/>
        <v>0.04</v>
      </c>
      <c r="M29" s="19">
        <f t="shared" si="2"/>
        <v>9.7979589711327114E-2</v>
      </c>
      <c r="N29" s="19">
        <f t="shared" si="2"/>
        <v>9.7979589711327114E-2</v>
      </c>
      <c r="O29" s="19" t="s">
        <v>101</v>
      </c>
      <c r="Q29" s="19">
        <v>2.5299999999999998</v>
      </c>
    </row>
    <row r="35" spans="3:14" x14ac:dyDescent="0.35">
      <c r="E35" s="19">
        <v>0.52</v>
      </c>
      <c r="F35" s="19">
        <v>0.28000000000000003</v>
      </c>
      <c r="G35" s="19">
        <v>0.16</v>
      </c>
      <c r="H35" s="19">
        <v>0.08</v>
      </c>
      <c r="I35" s="19">
        <v>0.12</v>
      </c>
      <c r="J35" s="19">
        <v>0.08</v>
      </c>
      <c r="K35" s="19">
        <v>0.08</v>
      </c>
      <c r="L35" s="19">
        <v>0.04</v>
      </c>
      <c r="M35" s="19">
        <v>0.36</v>
      </c>
    </row>
    <row r="38" spans="3:14" x14ac:dyDescent="0.35">
      <c r="C38" s="19" t="s">
        <v>108</v>
      </c>
      <c r="E38" s="19" t="s">
        <v>102</v>
      </c>
      <c r="F38" s="19" t="s">
        <v>103</v>
      </c>
      <c r="G38" s="19" t="s">
        <v>62</v>
      </c>
      <c r="H38" s="19" t="s">
        <v>104</v>
      </c>
      <c r="I38" s="19" t="s">
        <v>105</v>
      </c>
      <c r="J38" s="19" t="s">
        <v>106</v>
      </c>
      <c r="K38" s="19" t="s">
        <v>59</v>
      </c>
      <c r="L38" s="19" t="s">
        <v>60</v>
      </c>
      <c r="M38" s="19" t="s">
        <v>54</v>
      </c>
      <c r="N38" s="19" t="s">
        <v>61</v>
      </c>
    </row>
    <row r="39" spans="3:14" x14ac:dyDescent="0.35">
      <c r="E39" s="19">
        <v>0.36</v>
      </c>
      <c r="F39" s="19">
        <v>0.52</v>
      </c>
      <c r="G39" s="19">
        <v>0.08</v>
      </c>
      <c r="H39" s="19">
        <v>0.28000000000000003</v>
      </c>
      <c r="I39" s="19">
        <v>0.36</v>
      </c>
      <c r="J39" s="19">
        <v>0.04</v>
      </c>
      <c r="K39" s="19">
        <v>0.16</v>
      </c>
      <c r="L39" s="19">
        <v>0.08</v>
      </c>
      <c r="M39" s="19">
        <v>0.08</v>
      </c>
      <c r="N39" s="19">
        <v>0.12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Eelpout raw data &amp; Ivlev</vt:lpstr>
      <vt:lpstr>Crab Gut Contents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Deidric David</dc:creator>
  <cp:keywords/>
  <dc:description/>
  <cp:lastModifiedBy>smithnf</cp:lastModifiedBy>
  <cp:revision/>
  <dcterms:created xsi:type="dcterms:W3CDTF">2020-10-19T15:08:27Z</dcterms:created>
  <dcterms:modified xsi:type="dcterms:W3CDTF">2024-07-04T18:21:55Z</dcterms:modified>
  <cp:category/>
  <cp:contentStatus/>
</cp:coreProperties>
</file>