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Yayınlarım\Epinephelus costae\Yayın\PeerJ\R1\"/>
    </mc:Choice>
  </mc:AlternateContent>
  <xr:revisionPtr revIDLastSave="0" documentId="13_ncr:1_{89FC1258-6B06-4FFF-A37D-7F516793320B}" xr6:coauthVersionLast="47" xr6:coauthVersionMax="47" xr10:uidLastSave="{00000000-0000-0000-0000-000000000000}"/>
  <bookViews>
    <workbookView xWindow="-108" yWindow="-108" windowWidth="23256" windowHeight="13176" tabRatio="474" firstSheet="1" activeTab="4" xr2:uid="{00000000-000D-0000-FFFF-FFFF00000000}"/>
  </bookViews>
  <sheets>
    <sheet name="LWR" sheetId="4" r:id="rId1"/>
    <sheet name="Regresyon" sheetId="12" r:id="rId2"/>
    <sheet name="K" sheetId="2" r:id="rId3"/>
    <sheet name="Von calculation" sheetId="16" r:id="rId4"/>
    <sheet name="Genetic statistic" sheetId="18" r:id="rId5"/>
    <sheet name="Fulton" sheetId="15" r:id="rId6"/>
    <sheet name="Age" sheetId="6" r:id="rId7"/>
    <sheet name="1" sheetId="7" r:id="rId8"/>
    <sheet name="2" sheetId="8" r:id="rId9"/>
    <sheet name="3" sheetId="9" r:id="rId10"/>
    <sheet name="4" sheetId="10" r:id="rId11"/>
    <sheet name="5" sheetId="11" r:id="rId12"/>
  </sheets>
  <externalReferences>
    <externalReference r:id="rId13"/>
    <externalReference r:id="rId14"/>
  </externalReferences>
  <definedNames>
    <definedName name="_xlnm.Print_Area" localSheetId="3">'Von calculation'!$A$1:$J$35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6" l="1"/>
  <c r="C11" i="16"/>
  <c r="C13" i="16" s="1"/>
  <c r="B11" i="16"/>
  <c r="C14" i="16" s="1"/>
  <c r="E20" i="16" s="1"/>
  <c r="E9" i="16"/>
  <c r="D9" i="16"/>
  <c r="C9" i="16"/>
  <c r="B9" i="16"/>
  <c r="F8" i="16"/>
  <c r="E8" i="16"/>
  <c r="D8" i="16"/>
  <c r="C8" i="16"/>
  <c r="B8" i="16"/>
  <c r="C17" i="16" l="1"/>
  <c r="C16" i="16"/>
  <c r="G20" i="16"/>
  <c r="C18" i="16"/>
  <c r="C19" i="16" l="1"/>
  <c r="I20" i="16" s="1"/>
  <c r="B26" i="16" s="1"/>
  <c r="B32" i="16" l="1"/>
  <c r="B24" i="16"/>
  <c r="B30" i="16"/>
  <c r="B27" i="16"/>
  <c r="B34" i="16"/>
  <c r="B31" i="16"/>
  <c r="B29" i="16"/>
  <c r="B33" i="16"/>
  <c r="B28" i="16"/>
  <c r="B25" i="16"/>
  <c r="D11" i="15" l="1"/>
  <c r="E11" i="15" s="1"/>
  <c r="E10" i="15"/>
  <c r="D10" i="15"/>
  <c r="E9" i="15"/>
  <c r="D9" i="15"/>
  <c r="D8" i="15"/>
  <c r="E8" i="15" s="1"/>
  <c r="D7" i="15"/>
  <c r="E7" i="15" s="1"/>
  <c r="D6" i="15"/>
  <c r="E6" i="15" s="1"/>
  <c r="J7" i="12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F2" i="4"/>
  <c r="E2" i="4"/>
  <c r="D334" i="4"/>
  <c r="AE6" i="6" l="1"/>
  <c r="AE7" i="6"/>
  <c r="AE8" i="6"/>
  <c r="AE9" i="6"/>
  <c r="AE10" i="6"/>
  <c r="AE5" i="6"/>
  <c r="AD10" i="6"/>
  <c r="AD6" i="6"/>
  <c r="AD7" i="6"/>
  <c r="AD8" i="6"/>
  <c r="AD9" i="6"/>
  <c r="AD5" i="6"/>
  <c r="F6" i="11" l="1"/>
  <c r="E6" i="11"/>
  <c r="F54" i="10"/>
  <c r="E54" i="10"/>
  <c r="F70" i="9"/>
  <c r="E70" i="9"/>
  <c r="F105" i="8"/>
  <c r="E105" i="8"/>
  <c r="F100" i="7"/>
  <c r="E100" i="7"/>
  <c r="F5" i="11"/>
  <c r="E5" i="11"/>
  <c r="F53" i="10"/>
  <c r="E53" i="10"/>
  <c r="F69" i="9"/>
  <c r="E69" i="9"/>
  <c r="F104" i="8"/>
  <c r="E104" i="8"/>
  <c r="F99" i="7"/>
  <c r="E99" i="7"/>
  <c r="F326" i="6"/>
  <c r="E326" i="6"/>
  <c r="E322" i="6"/>
  <c r="F322" i="6"/>
  <c r="F270" i="6"/>
  <c r="E270" i="6"/>
  <c r="F202" i="6"/>
  <c r="E202" i="6"/>
  <c r="F99" i="6"/>
  <c r="E99" i="6"/>
  <c r="C332" i="6"/>
  <c r="B332" i="6"/>
  <c r="C331" i="6"/>
  <c r="B331" i="6"/>
  <c r="D335" i="4" l="1"/>
  <c r="D333" i="4"/>
  <c r="D332" i="4"/>
  <c r="L3" i="2" l="1"/>
  <c r="K3" i="2"/>
</calcChain>
</file>

<file path=xl/sharedStrings.xml><?xml version="1.0" encoding="utf-8"?>
<sst xmlns="http://schemas.openxmlformats.org/spreadsheetml/2006/main" count="171" uniqueCount="113">
  <si>
    <t>AĞ</t>
  </si>
  <si>
    <t>TB (cm)</t>
  </si>
  <si>
    <t>Yaş</t>
  </si>
  <si>
    <t>Sex</t>
  </si>
  <si>
    <t>N</t>
  </si>
  <si>
    <t xml:space="preserve">TL min–max </t>
  </si>
  <si>
    <t>Mean TL ± SD (cm)</t>
  </si>
  <si>
    <t>W min–max (g)</t>
  </si>
  <si>
    <t>Mean W ± SD</t>
  </si>
  <si>
    <r>
      <t>W = aL</t>
    </r>
    <r>
      <rPr>
        <b/>
        <vertAlign val="superscript"/>
        <sz val="10"/>
        <color theme="1"/>
        <rFont val="Times New Roman"/>
        <family val="1"/>
        <charset val="162"/>
      </rPr>
      <t>b</t>
    </r>
  </si>
  <si>
    <t>(cm)</t>
  </si>
  <si>
    <t>a</t>
  </si>
  <si>
    <t>b</t>
  </si>
  <si>
    <r>
      <t>R</t>
    </r>
    <r>
      <rPr>
        <b/>
        <vertAlign val="superscript"/>
        <sz val="10"/>
        <color theme="1"/>
        <rFont val="Times New Roman"/>
        <family val="1"/>
        <charset val="162"/>
      </rPr>
      <t>2</t>
    </r>
  </si>
  <si>
    <t>16.7-43.5</t>
  </si>
  <si>
    <t>28.8±6.5</t>
  </si>
  <si>
    <t>51.75-1020.90</t>
  </si>
  <si>
    <t>337.40±242.52</t>
  </si>
  <si>
    <t>W calculate</t>
  </si>
  <si>
    <t>K value</t>
  </si>
  <si>
    <t>3.0839</t>
  </si>
  <si>
    <t>No</t>
  </si>
  <si>
    <t>Ort. Boy</t>
  </si>
  <si>
    <t>Std. Sapma</t>
  </si>
  <si>
    <t>Sıra</t>
  </si>
  <si>
    <t>Age</t>
  </si>
  <si>
    <t>15-25</t>
  </si>
  <si>
    <t>25-35</t>
  </si>
  <si>
    <t>35-45</t>
  </si>
  <si>
    <t>TL ort</t>
  </si>
  <si>
    <t>W ort</t>
  </si>
  <si>
    <t>K=(W/L3)*100</t>
  </si>
  <si>
    <t>L</t>
  </si>
  <si>
    <t>W</t>
  </si>
  <si>
    <t>K</t>
  </si>
  <si>
    <r>
      <t>L</t>
    </r>
    <r>
      <rPr>
        <vertAlign val="superscript"/>
        <sz val="11"/>
        <color theme="1"/>
        <rFont val="Calibri"/>
        <family val="2"/>
        <charset val="162"/>
        <scheme val="minor"/>
      </rPr>
      <t>3</t>
    </r>
  </si>
  <si>
    <t>Avarege</t>
  </si>
  <si>
    <t xml:space="preserve">Fulton’s condition factor (K) </t>
  </si>
  <si>
    <t>Average Length</t>
  </si>
  <si>
    <t>Std. Deviation</t>
  </si>
  <si>
    <t>Total Lenght  (cm)</t>
  </si>
  <si>
    <t>Weight (g)</t>
  </si>
  <si>
    <t>Unsexes</t>
  </si>
  <si>
    <t>Average Weight</t>
  </si>
  <si>
    <t>Log L</t>
  </si>
  <si>
    <t>Log W</t>
  </si>
  <si>
    <t>ÖZET ÇIKIŞI</t>
  </si>
  <si>
    <t>Regresyon İstatistikleri</t>
  </si>
  <si>
    <t>Çoklu R</t>
  </si>
  <si>
    <t>R Kare</t>
  </si>
  <si>
    <t>Ayarlı R Kare</t>
  </si>
  <si>
    <t>Standart Hata</t>
  </si>
  <si>
    <t>Gözlem</t>
  </si>
  <si>
    <t>ANOVA</t>
  </si>
  <si>
    <t>Regresyon</t>
  </si>
  <si>
    <t>Fark</t>
  </si>
  <si>
    <t>Toplam</t>
  </si>
  <si>
    <t>Kesişim</t>
  </si>
  <si>
    <t>df</t>
  </si>
  <si>
    <t>SS</t>
  </si>
  <si>
    <t>MS</t>
  </si>
  <si>
    <t>F</t>
  </si>
  <si>
    <t>Anlamlılık F</t>
  </si>
  <si>
    <t>Katsayılar</t>
  </si>
  <si>
    <t>t Stat</t>
  </si>
  <si>
    <t>P-değeri</t>
  </si>
  <si>
    <t>Düşük %95</t>
  </si>
  <si>
    <t>Yüksek %95</t>
  </si>
  <si>
    <t>Düşük 95,0%</t>
  </si>
  <si>
    <t>Yüksek 95,0%</t>
  </si>
  <si>
    <t>X Değişkeni 1</t>
  </si>
  <si>
    <r>
      <t>t</t>
    </r>
    <r>
      <rPr>
        <sz val="8"/>
        <color rgb="FF000000"/>
        <rFont val="Times New Roman"/>
        <family val="1"/>
        <charset val="162"/>
      </rPr>
      <t>s</t>
    </r>
    <r>
      <rPr>
        <sz val="12"/>
        <color rgb="FF000000"/>
        <rFont val="Times New Roman"/>
        <family val="1"/>
        <charset val="162"/>
      </rPr>
      <t>= b – 3/s</t>
    </r>
    <r>
      <rPr>
        <sz val="8"/>
        <color rgb="FF000000"/>
        <rFont val="Times New Roman"/>
        <family val="1"/>
        <charset val="162"/>
      </rPr>
      <t>b</t>
    </r>
  </si>
  <si>
    <r>
      <t>t</t>
    </r>
    <r>
      <rPr>
        <vertAlign val="subscript"/>
        <sz val="11"/>
        <color theme="1"/>
        <rFont val="Calibri"/>
        <family val="2"/>
        <charset val="162"/>
        <scheme val="minor"/>
      </rPr>
      <t>0,05, N&gt;300</t>
    </r>
  </si>
  <si>
    <r>
      <t>t</t>
    </r>
    <r>
      <rPr>
        <vertAlign val="subscript"/>
        <sz val="11"/>
        <color theme="1"/>
        <rFont val="Calibri"/>
        <family val="2"/>
        <charset val="162"/>
        <scheme val="minor"/>
      </rPr>
      <t>test</t>
    </r>
  </si>
  <si>
    <t>Bulduğumuz ttest değeri (3,92), ttablo değerinden (1,96) büyük olduğu için b değeri (3,07) pozitif allometrik ve istatistiksel olarak anlamlı (P &lt; 0.05).</t>
  </si>
  <si>
    <t>von Bertalanffy</t>
  </si>
  <si>
    <t>parameter determination based on mean length-at-age data</t>
  </si>
  <si>
    <t>Chapman's method</t>
  </si>
  <si>
    <t>age</t>
  </si>
  <si>
    <t>mean length at age(cm)</t>
  </si>
  <si>
    <t>regression:</t>
  </si>
  <si>
    <t>x=lt</t>
  </si>
  <si>
    <t>y=lt+1-lt</t>
  </si>
  <si>
    <t>delete the last y</t>
  </si>
  <si>
    <t>Chapman line equation</t>
  </si>
  <si>
    <t>y=</t>
  </si>
  <si>
    <t>x</t>
  </si>
  <si>
    <t>r=</t>
  </si>
  <si>
    <t>calculation of parameters:</t>
  </si>
  <si>
    <t>K=-ln(b+1)=</t>
  </si>
  <si>
    <t>Linf(x para y=0)=</t>
  </si>
  <si>
    <t>cm</t>
  </si>
  <si>
    <t>to=t+(1/K)ln((linf-lt)/(linf))</t>
  </si>
  <si>
    <t>t=1&gt;&gt;&gt;to=</t>
  </si>
  <si>
    <t>t=2&gt;&gt;&gt;to=</t>
  </si>
  <si>
    <t>t=3&gt;&gt;&gt;to=</t>
  </si>
  <si>
    <t>to=</t>
  </si>
  <si>
    <t>growth equation  &gt;&gt;&gt;&gt;&gt;&gt;&gt;&gt;&gt;</t>
  </si>
  <si>
    <t>Lt=</t>
  </si>
  <si>
    <t xml:space="preserve"> (1-exp</t>
  </si>
  <si>
    <t>(t-</t>
  </si>
  <si>
    <t>))</t>
  </si>
  <si>
    <t>SIMULATION:</t>
  </si>
  <si>
    <t>t</t>
  </si>
  <si>
    <t>Lt</t>
  </si>
  <si>
    <t>Value</t>
  </si>
  <si>
    <t>Achaz Y</t>
  </si>
  <si>
    <t>Tajima's D</t>
  </si>
  <si>
    <t>Statistic</t>
  </si>
  <si>
    <t>Fu's Fs</t>
  </si>
  <si>
    <t>Fu ve Li's D</t>
  </si>
  <si>
    <t>Fu ve Li's F</t>
  </si>
  <si>
    <t>Strobeck's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</si>
</sst>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vertAlign val="superscript"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vertAlign val="superscript"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vertAlign val="subscript"/>
      <sz val="11"/>
      <color theme="1"/>
      <name val="Calibri"/>
      <family val="2"/>
      <charset val="162"/>
      <scheme val="minor"/>
    </font>
    <font>
      <sz val="10"/>
      <name val="Arial"/>
    </font>
    <font>
      <b/>
      <sz val="11"/>
      <name val="Courier New"/>
      <family val="3"/>
    </font>
    <font>
      <sz val="10"/>
      <color indexed="10"/>
      <name val="Courier New"/>
      <family val="3"/>
    </font>
    <font>
      <sz val="10"/>
      <name val="Courier New"/>
      <family val="3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/>
    <xf numFmtId="49" fontId="4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/>
    <xf numFmtId="0" fontId="1" fillId="3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0" fillId="2" borderId="10" xfId="0" applyFill="1" applyBorder="1"/>
    <xf numFmtId="0" fontId="6" fillId="0" borderId="0" xfId="0" applyFont="1" applyAlignment="1">
      <alignment horizontal="center"/>
    </xf>
    <xf numFmtId="0" fontId="7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0" fillId="0" borderId="0" xfId="1" applyAlignment="1">
      <alignment horizontal="left"/>
    </xf>
    <xf numFmtId="0" fontId="10" fillId="0" borderId="0" xfId="1" quotePrefix="1" applyAlignment="1">
      <alignment horizontal="left"/>
    </xf>
    <xf numFmtId="0" fontId="10" fillId="0" borderId="0" xfId="1"/>
    <xf numFmtId="0" fontId="10" fillId="4" borderId="0" xfId="1" applyFill="1"/>
    <xf numFmtId="0" fontId="13" fillId="4" borderId="0" xfId="1" applyFont="1" applyFill="1"/>
    <xf numFmtId="0" fontId="10" fillId="5" borderId="0" xfId="1" applyFill="1"/>
    <xf numFmtId="0" fontId="10" fillId="0" borderId="0" xfId="1" applyAlignment="1">
      <alignment horizontal="right"/>
    </xf>
    <xf numFmtId="164" fontId="10" fillId="0" borderId="0" xfId="1" applyNumberFormat="1"/>
    <xf numFmtId="0" fontId="10" fillId="6" borderId="0" xfId="1" applyFill="1" applyAlignment="1">
      <alignment horizontal="left"/>
    </xf>
    <xf numFmtId="0" fontId="10" fillId="6" borderId="0" xfId="1" applyFill="1"/>
    <xf numFmtId="0" fontId="14" fillId="6" borderId="0" xfId="1" applyFont="1" applyFill="1"/>
    <xf numFmtId="0" fontId="15" fillId="7" borderId="0" xfId="1" applyFont="1" applyFill="1" applyAlignment="1">
      <alignment horizontal="left"/>
    </xf>
    <xf numFmtId="0" fontId="10" fillId="7" borderId="0" xfId="1" applyFill="1"/>
    <xf numFmtId="0" fontId="16" fillId="7" borderId="0" xfId="1" applyFont="1" applyFill="1" applyAlignment="1">
      <alignment horizontal="center"/>
    </xf>
    <xf numFmtId="165" fontId="16" fillId="7" borderId="0" xfId="1" applyNumberFormat="1" applyFont="1" applyFill="1"/>
    <xf numFmtId="0" fontId="16" fillId="7" borderId="0" xfId="1" applyFont="1" applyFill="1" applyAlignment="1">
      <alignment horizontal="left"/>
    </xf>
    <xf numFmtId="0" fontId="11" fillId="7" borderId="0" xfId="1" applyFont="1" applyFill="1"/>
    <xf numFmtId="0" fontId="10" fillId="0" borderId="0" xfId="1" applyAlignment="1">
      <alignment horizontal="center"/>
    </xf>
    <xf numFmtId="0" fontId="13" fillId="5" borderId="0" xfId="1" applyFont="1" applyFill="1"/>
    <xf numFmtId="0" fontId="10" fillId="5" borderId="0" xfId="1" applyFill="1" applyAlignment="1">
      <alignment horizontal="center"/>
    </xf>
    <xf numFmtId="0" fontId="10" fillId="5" borderId="0" xfId="1" applyFill="1" applyAlignment="1">
      <alignment horizontal="left"/>
    </xf>
    <xf numFmtId="0" fontId="17" fillId="5" borderId="0" xfId="1" applyFont="1" applyFill="1" applyAlignment="1">
      <alignment horizontal="right"/>
    </xf>
    <xf numFmtId="0" fontId="10" fillId="5" borderId="0" xfId="1" applyFill="1" applyAlignment="1">
      <alignment horizontal="right"/>
    </xf>
    <xf numFmtId="0" fontId="18" fillId="5" borderId="0" xfId="1" applyFont="1" applyFill="1" applyAlignment="1">
      <alignment horizontal="righ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</cellXfs>
  <cellStyles count="2">
    <cellStyle name="Normal" xfId="0" builtinId="0"/>
    <cellStyle name="Normal 2" xfId="1" xr:uid="{96232DAA-41FD-4303-8484-52DFAA085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8323858389547"/>
          <c:y val="8.6035210631160194E-2"/>
          <c:w val="0.75774886789780393"/>
          <c:h val="0.73094069814070495"/>
        </c:manualLayout>
      </c:layout>
      <c:scatterChart>
        <c:scatterStyle val="lineMarker"/>
        <c:varyColors val="0"/>
        <c:ser>
          <c:idx val="0"/>
          <c:order val="0"/>
          <c:tx>
            <c:strRef>
              <c:f>LWR!$C$1</c:f>
              <c:strCache>
                <c:ptCount val="1"/>
                <c:pt idx="0">
                  <c:v>Weight (g)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79375">
                <a:solidFill>
                  <a:srgbClr val="FF0000"/>
                </a:solidFill>
              </a:ln>
              <a:effectLst/>
            </c:spPr>
          </c:marker>
          <c:trendline>
            <c:spPr>
              <a:ln w="82550" cap="rnd">
                <a:solidFill>
                  <a:schemeClr val="tx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0509556012993877"/>
                  <c:y val="4.04437370762036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2000" b="1" i="0" u="none" strike="noStrike" kern="1200" baseline="0">
                        <a:solidFill>
                          <a:schemeClr val="tx1"/>
                        </a:solidFill>
                        <a:latin typeface="DejaVu Sans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tr-TR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W</a:t>
                    </a:r>
                    <a:r>
                      <a:rPr lang="en-US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 = 0.009</a:t>
                    </a:r>
                    <a:r>
                      <a:rPr lang="tr-TR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 </a:t>
                    </a:r>
                    <a:r>
                      <a:rPr lang="en-US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x</a:t>
                    </a:r>
                    <a:r>
                      <a:rPr lang="tr-TR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 L</a:t>
                    </a:r>
                    <a:r>
                      <a:rPr lang="en-US" sz="2000" b="1" baseline="3000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3.0839</a:t>
                    </a:r>
                    <a:br>
                      <a:rPr lang="en-US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</a:br>
                    <a:r>
                      <a:rPr lang="en-US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R² = 0.9941</a:t>
                    </a:r>
                    <a:endParaRPr lang="tr-TR" sz="2000" b="1" baseline="0">
                      <a:solidFill>
                        <a:schemeClr val="tx1"/>
                      </a:solidFill>
                      <a:latin typeface="DejaVu Sans"/>
                      <a:cs typeface="Times New Roman" panose="02020603050405020304" pitchFamily="18" charset="0"/>
                    </a:endParaRPr>
                  </a:p>
                  <a:p>
                    <a:pPr>
                      <a:defRPr sz="2000" b="1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defRPr>
                    </a:pPr>
                    <a:r>
                      <a:rPr lang="tr-TR" sz="2000" b="1" baseline="0">
                        <a:solidFill>
                          <a:schemeClr val="tx1"/>
                        </a:solidFill>
                        <a:latin typeface="DejaVu Sans"/>
                        <a:cs typeface="Times New Roman" panose="02020603050405020304" pitchFamily="18" charset="0"/>
                      </a:rPr>
                      <a:t>N=325</a:t>
                    </a:r>
                    <a:endParaRPr lang="en-US" sz="2000" b="1">
                      <a:solidFill>
                        <a:schemeClr val="tx1"/>
                      </a:solidFill>
                      <a:latin typeface="DejaVu Sans"/>
                      <a:cs typeface="Times New Roman" panose="02020603050405020304" pitchFamily="18" charset="0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000" b="1" i="0" u="none" strike="noStrike" kern="1200" baseline="0">
                      <a:solidFill>
                        <a:schemeClr val="tx1"/>
                      </a:solidFill>
                      <a:latin typeface="DejaVu Sans"/>
                      <a:ea typeface="+mn-ea"/>
                      <a:cs typeface="Times New Roman" panose="02020603050405020304" pitchFamily="18" charset="0"/>
                    </a:defRPr>
                  </a:pPr>
                  <a:endParaRPr lang="tr-TR"/>
                </a:p>
              </c:txPr>
            </c:trendlineLbl>
          </c:trendline>
          <c:xVal>
            <c:numRef>
              <c:f>LWR!$B$2:$B$326</c:f>
              <c:numCache>
                <c:formatCode>General</c:formatCode>
                <c:ptCount val="325"/>
                <c:pt idx="0">
                  <c:v>16.7</c:v>
                </c:pt>
                <c:pt idx="1">
                  <c:v>16.7</c:v>
                </c:pt>
                <c:pt idx="2">
                  <c:v>17.3</c:v>
                </c:pt>
                <c:pt idx="3">
                  <c:v>17.399999999999999</c:v>
                </c:pt>
                <c:pt idx="4">
                  <c:v>18.5</c:v>
                </c:pt>
                <c:pt idx="5">
                  <c:v>18.600000000000001</c:v>
                </c:pt>
                <c:pt idx="6">
                  <c:v>19.8</c:v>
                </c:pt>
                <c:pt idx="7">
                  <c:v>20</c:v>
                </c:pt>
                <c:pt idx="8">
                  <c:v>20.3</c:v>
                </c:pt>
                <c:pt idx="9">
                  <c:v>20.100000000000001</c:v>
                </c:pt>
                <c:pt idx="10">
                  <c:v>20.2</c:v>
                </c:pt>
                <c:pt idx="11">
                  <c:v>20.5</c:v>
                </c:pt>
                <c:pt idx="12">
                  <c:v>20.5</c:v>
                </c:pt>
                <c:pt idx="13">
                  <c:v>20.5</c:v>
                </c:pt>
                <c:pt idx="14">
                  <c:v>20.6</c:v>
                </c:pt>
                <c:pt idx="15">
                  <c:v>20.9</c:v>
                </c:pt>
                <c:pt idx="16">
                  <c:v>20.9</c:v>
                </c:pt>
                <c:pt idx="17">
                  <c:v>20.9</c:v>
                </c:pt>
                <c:pt idx="18">
                  <c:v>20.9</c:v>
                </c:pt>
                <c:pt idx="19">
                  <c:v>21.1</c:v>
                </c:pt>
                <c:pt idx="20">
                  <c:v>20.9</c:v>
                </c:pt>
                <c:pt idx="21">
                  <c:v>20.8</c:v>
                </c:pt>
                <c:pt idx="22">
                  <c:v>21.3</c:v>
                </c:pt>
                <c:pt idx="23">
                  <c:v>21.4</c:v>
                </c:pt>
                <c:pt idx="24">
                  <c:v>21.2</c:v>
                </c:pt>
                <c:pt idx="25">
                  <c:v>21.1</c:v>
                </c:pt>
                <c:pt idx="26">
                  <c:v>21.4</c:v>
                </c:pt>
                <c:pt idx="27">
                  <c:v>21.2</c:v>
                </c:pt>
                <c:pt idx="28">
                  <c:v>21</c:v>
                </c:pt>
                <c:pt idx="29">
                  <c:v>21.2</c:v>
                </c:pt>
                <c:pt idx="30">
                  <c:v>21.1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21.3</c:v>
                </c:pt>
                <c:pt idx="35">
                  <c:v>21.4</c:v>
                </c:pt>
                <c:pt idx="36">
                  <c:v>21.5</c:v>
                </c:pt>
                <c:pt idx="37">
                  <c:v>21.5</c:v>
                </c:pt>
                <c:pt idx="38">
                  <c:v>21.8</c:v>
                </c:pt>
                <c:pt idx="39">
                  <c:v>21.5</c:v>
                </c:pt>
                <c:pt idx="40">
                  <c:v>21.6</c:v>
                </c:pt>
                <c:pt idx="41">
                  <c:v>21.6</c:v>
                </c:pt>
                <c:pt idx="42">
                  <c:v>21.6</c:v>
                </c:pt>
                <c:pt idx="43">
                  <c:v>21.6</c:v>
                </c:pt>
                <c:pt idx="44">
                  <c:v>21.8</c:v>
                </c:pt>
                <c:pt idx="45">
                  <c:v>21.8</c:v>
                </c:pt>
                <c:pt idx="46">
                  <c:v>21.8</c:v>
                </c:pt>
                <c:pt idx="47">
                  <c:v>21.9</c:v>
                </c:pt>
                <c:pt idx="48">
                  <c:v>21.9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22.1</c:v>
                </c:pt>
                <c:pt idx="54">
                  <c:v>22.1</c:v>
                </c:pt>
                <c:pt idx="55">
                  <c:v>22.2</c:v>
                </c:pt>
                <c:pt idx="56">
                  <c:v>22.2</c:v>
                </c:pt>
                <c:pt idx="57">
                  <c:v>22.4</c:v>
                </c:pt>
                <c:pt idx="58">
                  <c:v>22.4</c:v>
                </c:pt>
                <c:pt idx="59">
                  <c:v>22.4</c:v>
                </c:pt>
                <c:pt idx="60">
                  <c:v>22.4</c:v>
                </c:pt>
                <c:pt idx="61">
                  <c:v>22.5</c:v>
                </c:pt>
                <c:pt idx="62">
                  <c:v>22.5</c:v>
                </c:pt>
                <c:pt idx="63">
                  <c:v>22.5</c:v>
                </c:pt>
                <c:pt idx="64">
                  <c:v>22.5</c:v>
                </c:pt>
                <c:pt idx="65">
                  <c:v>22.7</c:v>
                </c:pt>
                <c:pt idx="66">
                  <c:v>22.7</c:v>
                </c:pt>
                <c:pt idx="67">
                  <c:v>22.8</c:v>
                </c:pt>
                <c:pt idx="68">
                  <c:v>22.8</c:v>
                </c:pt>
                <c:pt idx="69">
                  <c:v>22.8</c:v>
                </c:pt>
                <c:pt idx="70">
                  <c:v>22.9</c:v>
                </c:pt>
                <c:pt idx="71">
                  <c:v>22.9</c:v>
                </c:pt>
                <c:pt idx="72">
                  <c:v>22.9</c:v>
                </c:pt>
                <c:pt idx="73">
                  <c:v>22.8</c:v>
                </c:pt>
                <c:pt idx="74">
                  <c:v>22.9</c:v>
                </c:pt>
                <c:pt idx="75">
                  <c:v>22.9</c:v>
                </c:pt>
                <c:pt idx="76">
                  <c:v>22.8</c:v>
                </c:pt>
                <c:pt idx="77">
                  <c:v>22.9</c:v>
                </c:pt>
                <c:pt idx="78">
                  <c:v>23.1</c:v>
                </c:pt>
                <c:pt idx="79">
                  <c:v>23.2</c:v>
                </c:pt>
                <c:pt idx="80">
                  <c:v>23.2</c:v>
                </c:pt>
                <c:pt idx="81">
                  <c:v>23.2</c:v>
                </c:pt>
                <c:pt idx="82">
                  <c:v>23.2</c:v>
                </c:pt>
                <c:pt idx="83">
                  <c:v>23.2</c:v>
                </c:pt>
                <c:pt idx="84">
                  <c:v>23.3</c:v>
                </c:pt>
                <c:pt idx="85">
                  <c:v>23.4</c:v>
                </c:pt>
                <c:pt idx="86">
                  <c:v>23.5</c:v>
                </c:pt>
                <c:pt idx="87">
                  <c:v>23.6</c:v>
                </c:pt>
                <c:pt idx="88">
                  <c:v>23.6</c:v>
                </c:pt>
                <c:pt idx="89">
                  <c:v>23.7</c:v>
                </c:pt>
                <c:pt idx="90">
                  <c:v>23.8</c:v>
                </c:pt>
                <c:pt idx="91">
                  <c:v>23.9</c:v>
                </c:pt>
                <c:pt idx="92">
                  <c:v>23.9</c:v>
                </c:pt>
                <c:pt idx="93">
                  <c:v>23.9</c:v>
                </c:pt>
                <c:pt idx="94">
                  <c:v>23.9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24.1</c:v>
                </c:pt>
                <c:pt idx="100">
                  <c:v>24.1</c:v>
                </c:pt>
                <c:pt idx="101">
                  <c:v>24.1</c:v>
                </c:pt>
                <c:pt idx="102">
                  <c:v>24.1</c:v>
                </c:pt>
                <c:pt idx="103">
                  <c:v>24.2</c:v>
                </c:pt>
                <c:pt idx="104">
                  <c:v>24.2</c:v>
                </c:pt>
                <c:pt idx="105">
                  <c:v>24.2</c:v>
                </c:pt>
                <c:pt idx="106">
                  <c:v>24.2</c:v>
                </c:pt>
                <c:pt idx="107">
                  <c:v>24.2</c:v>
                </c:pt>
                <c:pt idx="108">
                  <c:v>24.2</c:v>
                </c:pt>
                <c:pt idx="109">
                  <c:v>24.2</c:v>
                </c:pt>
                <c:pt idx="110">
                  <c:v>24.2</c:v>
                </c:pt>
                <c:pt idx="111">
                  <c:v>24.3</c:v>
                </c:pt>
                <c:pt idx="112">
                  <c:v>24.3</c:v>
                </c:pt>
                <c:pt idx="113">
                  <c:v>24.3</c:v>
                </c:pt>
                <c:pt idx="114">
                  <c:v>24.4</c:v>
                </c:pt>
                <c:pt idx="115">
                  <c:v>24.5</c:v>
                </c:pt>
                <c:pt idx="116">
                  <c:v>24.6</c:v>
                </c:pt>
                <c:pt idx="117">
                  <c:v>24.7</c:v>
                </c:pt>
                <c:pt idx="118">
                  <c:v>24.3</c:v>
                </c:pt>
                <c:pt idx="119">
                  <c:v>24.8</c:v>
                </c:pt>
                <c:pt idx="120">
                  <c:v>24.8</c:v>
                </c:pt>
                <c:pt idx="121">
                  <c:v>24.8</c:v>
                </c:pt>
                <c:pt idx="122">
                  <c:v>24.8</c:v>
                </c:pt>
                <c:pt idx="123">
                  <c:v>25.2</c:v>
                </c:pt>
                <c:pt idx="124">
                  <c:v>25.1</c:v>
                </c:pt>
                <c:pt idx="125">
                  <c:v>25.4</c:v>
                </c:pt>
                <c:pt idx="126">
                  <c:v>25.2</c:v>
                </c:pt>
                <c:pt idx="127">
                  <c:v>25.5</c:v>
                </c:pt>
                <c:pt idx="128">
                  <c:v>25.5</c:v>
                </c:pt>
                <c:pt idx="129">
                  <c:v>25.5</c:v>
                </c:pt>
                <c:pt idx="130">
                  <c:v>25.5</c:v>
                </c:pt>
                <c:pt idx="131">
                  <c:v>25.8</c:v>
                </c:pt>
                <c:pt idx="132">
                  <c:v>25.8</c:v>
                </c:pt>
                <c:pt idx="133">
                  <c:v>25.8</c:v>
                </c:pt>
                <c:pt idx="134">
                  <c:v>25.8</c:v>
                </c:pt>
                <c:pt idx="135">
                  <c:v>25.9</c:v>
                </c:pt>
                <c:pt idx="136">
                  <c:v>25.9</c:v>
                </c:pt>
                <c:pt idx="137">
                  <c:v>25.9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26.2</c:v>
                </c:pt>
                <c:pt idx="142">
                  <c:v>26.2</c:v>
                </c:pt>
                <c:pt idx="143">
                  <c:v>26.2</c:v>
                </c:pt>
                <c:pt idx="144">
                  <c:v>26.3</c:v>
                </c:pt>
                <c:pt idx="145">
                  <c:v>26.4</c:v>
                </c:pt>
                <c:pt idx="146">
                  <c:v>26.4</c:v>
                </c:pt>
                <c:pt idx="147">
                  <c:v>26.5</c:v>
                </c:pt>
                <c:pt idx="148">
                  <c:v>26.8</c:v>
                </c:pt>
                <c:pt idx="149">
                  <c:v>26.8</c:v>
                </c:pt>
                <c:pt idx="150">
                  <c:v>26.9</c:v>
                </c:pt>
                <c:pt idx="151">
                  <c:v>26.9</c:v>
                </c:pt>
                <c:pt idx="152">
                  <c:v>26.9</c:v>
                </c:pt>
                <c:pt idx="153">
                  <c:v>26.9</c:v>
                </c:pt>
                <c:pt idx="154">
                  <c:v>26.9</c:v>
                </c:pt>
                <c:pt idx="155">
                  <c:v>26.9</c:v>
                </c:pt>
                <c:pt idx="156">
                  <c:v>26.9</c:v>
                </c:pt>
                <c:pt idx="157">
                  <c:v>26.9</c:v>
                </c:pt>
                <c:pt idx="158">
                  <c:v>26.9</c:v>
                </c:pt>
                <c:pt idx="159">
                  <c:v>27.1</c:v>
                </c:pt>
                <c:pt idx="160">
                  <c:v>27.1</c:v>
                </c:pt>
                <c:pt idx="161">
                  <c:v>27.1</c:v>
                </c:pt>
                <c:pt idx="162">
                  <c:v>27.2</c:v>
                </c:pt>
                <c:pt idx="163">
                  <c:v>27.2</c:v>
                </c:pt>
                <c:pt idx="164">
                  <c:v>27.2</c:v>
                </c:pt>
                <c:pt idx="165">
                  <c:v>27.4</c:v>
                </c:pt>
                <c:pt idx="166">
                  <c:v>27.4</c:v>
                </c:pt>
                <c:pt idx="167">
                  <c:v>27.4</c:v>
                </c:pt>
                <c:pt idx="168">
                  <c:v>27.6</c:v>
                </c:pt>
                <c:pt idx="169">
                  <c:v>27.6</c:v>
                </c:pt>
                <c:pt idx="170">
                  <c:v>27.6</c:v>
                </c:pt>
                <c:pt idx="171">
                  <c:v>27.6</c:v>
                </c:pt>
                <c:pt idx="172">
                  <c:v>27.6</c:v>
                </c:pt>
                <c:pt idx="173">
                  <c:v>27.6</c:v>
                </c:pt>
                <c:pt idx="174">
                  <c:v>27.8</c:v>
                </c:pt>
                <c:pt idx="175">
                  <c:v>27.8</c:v>
                </c:pt>
                <c:pt idx="176">
                  <c:v>27.8</c:v>
                </c:pt>
                <c:pt idx="177">
                  <c:v>28.1</c:v>
                </c:pt>
                <c:pt idx="178">
                  <c:v>28.1</c:v>
                </c:pt>
                <c:pt idx="179">
                  <c:v>28.1</c:v>
                </c:pt>
                <c:pt idx="180">
                  <c:v>28.2</c:v>
                </c:pt>
                <c:pt idx="181">
                  <c:v>28.2</c:v>
                </c:pt>
                <c:pt idx="182">
                  <c:v>28.2</c:v>
                </c:pt>
                <c:pt idx="183">
                  <c:v>28.4</c:v>
                </c:pt>
                <c:pt idx="184">
                  <c:v>28.4</c:v>
                </c:pt>
                <c:pt idx="185">
                  <c:v>28.4</c:v>
                </c:pt>
                <c:pt idx="186">
                  <c:v>28.6</c:v>
                </c:pt>
                <c:pt idx="187">
                  <c:v>28.6</c:v>
                </c:pt>
                <c:pt idx="188">
                  <c:v>28.6</c:v>
                </c:pt>
                <c:pt idx="189">
                  <c:v>29.4</c:v>
                </c:pt>
                <c:pt idx="190">
                  <c:v>29.4</c:v>
                </c:pt>
                <c:pt idx="191">
                  <c:v>29.4</c:v>
                </c:pt>
                <c:pt idx="192">
                  <c:v>29.4</c:v>
                </c:pt>
                <c:pt idx="193">
                  <c:v>29.4</c:v>
                </c:pt>
                <c:pt idx="194">
                  <c:v>29.4</c:v>
                </c:pt>
                <c:pt idx="195">
                  <c:v>29.7</c:v>
                </c:pt>
                <c:pt idx="196">
                  <c:v>29.7</c:v>
                </c:pt>
                <c:pt idx="197">
                  <c:v>29.7</c:v>
                </c:pt>
                <c:pt idx="198">
                  <c:v>30.4</c:v>
                </c:pt>
                <c:pt idx="199">
                  <c:v>30.4</c:v>
                </c:pt>
                <c:pt idx="200">
                  <c:v>30.4</c:v>
                </c:pt>
                <c:pt idx="201">
                  <c:v>30.9</c:v>
                </c:pt>
                <c:pt idx="202">
                  <c:v>30.9</c:v>
                </c:pt>
                <c:pt idx="203">
                  <c:v>30.9</c:v>
                </c:pt>
                <c:pt idx="204">
                  <c:v>32.1</c:v>
                </c:pt>
                <c:pt idx="205">
                  <c:v>32.1</c:v>
                </c:pt>
                <c:pt idx="206">
                  <c:v>32.1</c:v>
                </c:pt>
                <c:pt idx="207">
                  <c:v>32.200000000000003</c:v>
                </c:pt>
                <c:pt idx="208">
                  <c:v>32.200000000000003</c:v>
                </c:pt>
                <c:pt idx="209">
                  <c:v>32.200000000000003</c:v>
                </c:pt>
                <c:pt idx="210">
                  <c:v>32.200000000000003</c:v>
                </c:pt>
                <c:pt idx="211">
                  <c:v>32.200000000000003</c:v>
                </c:pt>
                <c:pt idx="212">
                  <c:v>32.200000000000003</c:v>
                </c:pt>
                <c:pt idx="213">
                  <c:v>32.299999999999997</c:v>
                </c:pt>
                <c:pt idx="214">
                  <c:v>32.299999999999997</c:v>
                </c:pt>
                <c:pt idx="215">
                  <c:v>32.299999999999997</c:v>
                </c:pt>
                <c:pt idx="216">
                  <c:v>32.5</c:v>
                </c:pt>
                <c:pt idx="217">
                  <c:v>32.5</c:v>
                </c:pt>
                <c:pt idx="218">
                  <c:v>32.5</c:v>
                </c:pt>
                <c:pt idx="219">
                  <c:v>32.6</c:v>
                </c:pt>
                <c:pt idx="220">
                  <c:v>32.6</c:v>
                </c:pt>
                <c:pt idx="221">
                  <c:v>32.6</c:v>
                </c:pt>
                <c:pt idx="222">
                  <c:v>32.799999999999997</c:v>
                </c:pt>
                <c:pt idx="223">
                  <c:v>32.799999999999997</c:v>
                </c:pt>
                <c:pt idx="224">
                  <c:v>32.799999999999997</c:v>
                </c:pt>
                <c:pt idx="225">
                  <c:v>32.799999999999997</c:v>
                </c:pt>
                <c:pt idx="226">
                  <c:v>32.799999999999997</c:v>
                </c:pt>
                <c:pt idx="227">
                  <c:v>32.799999999999997</c:v>
                </c:pt>
                <c:pt idx="228">
                  <c:v>32.9</c:v>
                </c:pt>
                <c:pt idx="229">
                  <c:v>32.9</c:v>
                </c:pt>
                <c:pt idx="230">
                  <c:v>32.9</c:v>
                </c:pt>
                <c:pt idx="231">
                  <c:v>33.1</c:v>
                </c:pt>
                <c:pt idx="232">
                  <c:v>33.1</c:v>
                </c:pt>
                <c:pt idx="233">
                  <c:v>33.1</c:v>
                </c:pt>
                <c:pt idx="234">
                  <c:v>33.5</c:v>
                </c:pt>
                <c:pt idx="235">
                  <c:v>33.5</c:v>
                </c:pt>
                <c:pt idx="236">
                  <c:v>33.5</c:v>
                </c:pt>
                <c:pt idx="237">
                  <c:v>33.5</c:v>
                </c:pt>
                <c:pt idx="238">
                  <c:v>33.5</c:v>
                </c:pt>
                <c:pt idx="239">
                  <c:v>33.6</c:v>
                </c:pt>
                <c:pt idx="240">
                  <c:v>33.6</c:v>
                </c:pt>
                <c:pt idx="241">
                  <c:v>33.6</c:v>
                </c:pt>
                <c:pt idx="242">
                  <c:v>33.6</c:v>
                </c:pt>
                <c:pt idx="243">
                  <c:v>33.700000000000003</c:v>
                </c:pt>
                <c:pt idx="244">
                  <c:v>33.700000000000003</c:v>
                </c:pt>
                <c:pt idx="245">
                  <c:v>33.799999999999997</c:v>
                </c:pt>
                <c:pt idx="246">
                  <c:v>33.799999999999997</c:v>
                </c:pt>
                <c:pt idx="247">
                  <c:v>33.9</c:v>
                </c:pt>
                <c:pt idx="248">
                  <c:v>33.9</c:v>
                </c:pt>
                <c:pt idx="249">
                  <c:v>34.1</c:v>
                </c:pt>
                <c:pt idx="250">
                  <c:v>34.1</c:v>
                </c:pt>
                <c:pt idx="251">
                  <c:v>34.4</c:v>
                </c:pt>
                <c:pt idx="252">
                  <c:v>34.4</c:v>
                </c:pt>
                <c:pt idx="253">
                  <c:v>34.5</c:v>
                </c:pt>
                <c:pt idx="254">
                  <c:v>34.5</c:v>
                </c:pt>
                <c:pt idx="255">
                  <c:v>34.700000000000003</c:v>
                </c:pt>
                <c:pt idx="256">
                  <c:v>34.700000000000003</c:v>
                </c:pt>
                <c:pt idx="257">
                  <c:v>35.1</c:v>
                </c:pt>
                <c:pt idx="258">
                  <c:v>35.1</c:v>
                </c:pt>
                <c:pt idx="259">
                  <c:v>35.200000000000003</c:v>
                </c:pt>
                <c:pt idx="260">
                  <c:v>35.200000000000003</c:v>
                </c:pt>
                <c:pt idx="261">
                  <c:v>35.4</c:v>
                </c:pt>
                <c:pt idx="262">
                  <c:v>35.4</c:v>
                </c:pt>
                <c:pt idx="263">
                  <c:v>35.700000000000003</c:v>
                </c:pt>
                <c:pt idx="264">
                  <c:v>35.700000000000003</c:v>
                </c:pt>
                <c:pt idx="265">
                  <c:v>35.9</c:v>
                </c:pt>
                <c:pt idx="266">
                  <c:v>35.9</c:v>
                </c:pt>
                <c:pt idx="267">
                  <c:v>36.1</c:v>
                </c:pt>
                <c:pt idx="268">
                  <c:v>36.1</c:v>
                </c:pt>
                <c:pt idx="269">
                  <c:v>36.200000000000003</c:v>
                </c:pt>
                <c:pt idx="270">
                  <c:v>36.200000000000003</c:v>
                </c:pt>
                <c:pt idx="271">
                  <c:v>36.5</c:v>
                </c:pt>
                <c:pt idx="272">
                  <c:v>36.5</c:v>
                </c:pt>
                <c:pt idx="273">
                  <c:v>36.9</c:v>
                </c:pt>
                <c:pt idx="274">
                  <c:v>36.9</c:v>
                </c:pt>
                <c:pt idx="275">
                  <c:v>37</c:v>
                </c:pt>
                <c:pt idx="276">
                  <c:v>37</c:v>
                </c:pt>
                <c:pt idx="277">
                  <c:v>37.1</c:v>
                </c:pt>
                <c:pt idx="278">
                  <c:v>37.1</c:v>
                </c:pt>
                <c:pt idx="279">
                  <c:v>37.200000000000003</c:v>
                </c:pt>
                <c:pt idx="280">
                  <c:v>37.200000000000003</c:v>
                </c:pt>
                <c:pt idx="281">
                  <c:v>37.200000000000003</c:v>
                </c:pt>
                <c:pt idx="282">
                  <c:v>37.200000000000003</c:v>
                </c:pt>
                <c:pt idx="283">
                  <c:v>37.299999999999997</c:v>
                </c:pt>
                <c:pt idx="284">
                  <c:v>37.299999999999997</c:v>
                </c:pt>
                <c:pt idx="285">
                  <c:v>37.5</c:v>
                </c:pt>
                <c:pt idx="286">
                  <c:v>37.5</c:v>
                </c:pt>
                <c:pt idx="287">
                  <c:v>37.799999999999997</c:v>
                </c:pt>
                <c:pt idx="288">
                  <c:v>37.799999999999997</c:v>
                </c:pt>
                <c:pt idx="289">
                  <c:v>38.1</c:v>
                </c:pt>
                <c:pt idx="290">
                  <c:v>38.1</c:v>
                </c:pt>
                <c:pt idx="291">
                  <c:v>38.4</c:v>
                </c:pt>
                <c:pt idx="292">
                  <c:v>38.4</c:v>
                </c:pt>
                <c:pt idx="293">
                  <c:v>39.1</c:v>
                </c:pt>
                <c:pt idx="294">
                  <c:v>39.1</c:v>
                </c:pt>
                <c:pt idx="295">
                  <c:v>39.1</c:v>
                </c:pt>
                <c:pt idx="296">
                  <c:v>39.1</c:v>
                </c:pt>
                <c:pt idx="297">
                  <c:v>39.5</c:v>
                </c:pt>
                <c:pt idx="298">
                  <c:v>39.5</c:v>
                </c:pt>
                <c:pt idx="299">
                  <c:v>39.5</c:v>
                </c:pt>
                <c:pt idx="300">
                  <c:v>39.5</c:v>
                </c:pt>
                <c:pt idx="301">
                  <c:v>40.1</c:v>
                </c:pt>
                <c:pt idx="302">
                  <c:v>40.5</c:v>
                </c:pt>
                <c:pt idx="303">
                  <c:v>40.9</c:v>
                </c:pt>
                <c:pt idx="304">
                  <c:v>41.2</c:v>
                </c:pt>
                <c:pt idx="305">
                  <c:v>41</c:v>
                </c:pt>
                <c:pt idx="306">
                  <c:v>40.799999999999997</c:v>
                </c:pt>
                <c:pt idx="307">
                  <c:v>42.1</c:v>
                </c:pt>
                <c:pt idx="308">
                  <c:v>41.5</c:v>
                </c:pt>
                <c:pt idx="309">
                  <c:v>42.1</c:v>
                </c:pt>
                <c:pt idx="310">
                  <c:v>41.5</c:v>
                </c:pt>
                <c:pt idx="311">
                  <c:v>42.3</c:v>
                </c:pt>
                <c:pt idx="312">
                  <c:v>42.5</c:v>
                </c:pt>
                <c:pt idx="313">
                  <c:v>41.6</c:v>
                </c:pt>
                <c:pt idx="314">
                  <c:v>41.9</c:v>
                </c:pt>
                <c:pt idx="315">
                  <c:v>43.2</c:v>
                </c:pt>
                <c:pt idx="316">
                  <c:v>43.1</c:v>
                </c:pt>
                <c:pt idx="317">
                  <c:v>43.5</c:v>
                </c:pt>
                <c:pt idx="318">
                  <c:v>40.799999999999997</c:v>
                </c:pt>
                <c:pt idx="319">
                  <c:v>41.8</c:v>
                </c:pt>
                <c:pt idx="320">
                  <c:v>40.6</c:v>
                </c:pt>
                <c:pt idx="321">
                  <c:v>41</c:v>
                </c:pt>
                <c:pt idx="322">
                  <c:v>40.6</c:v>
                </c:pt>
                <c:pt idx="323">
                  <c:v>41.2</c:v>
                </c:pt>
                <c:pt idx="324">
                  <c:v>43.5</c:v>
                </c:pt>
              </c:numCache>
            </c:numRef>
          </c:xVal>
          <c:yVal>
            <c:numRef>
              <c:f>LWR!$C$2:$C$326</c:f>
              <c:numCache>
                <c:formatCode>General</c:formatCode>
                <c:ptCount val="325"/>
                <c:pt idx="0">
                  <c:v>55.75</c:v>
                </c:pt>
                <c:pt idx="1">
                  <c:v>51.75</c:v>
                </c:pt>
                <c:pt idx="2">
                  <c:v>58.05</c:v>
                </c:pt>
                <c:pt idx="3">
                  <c:v>58.25</c:v>
                </c:pt>
                <c:pt idx="4">
                  <c:v>73.25</c:v>
                </c:pt>
                <c:pt idx="5">
                  <c:v>74.48</c:v>
                </c:pt>
                <c:pt idx="6">
                  <c:v>91.92</c:v>
                </c:pt>
                <c:pt idx="7">
                  <c:v>121.29</c:v>
                </c:pt>
                <c:pt idx="8">
                  <c:v>125.35</c:v>
                </c:pt>
                <c:pt idx="9">
                  <c:v>91.3</c:v>
                </c:pt>
                <c:pt idx="10">
                  <c:v>87.2</c:v>
                </c:pt>
                <c:pt idx="11">
                  <c:v>109.47</c:v>
                </c:pt>
                <c:pt idx="12">
                  <c:v>88.5</c:v>
                </c:pt>
                <c:pt idx="13">
                  <c:v>109.53</c:v>
                </c:pt>
                <c:pt idx="14">
                  <c:v>121.22</c:v>
                </c:pt>
                <c:pt idx="15">
                  <c:v>129.12</c:v>
                </c:pt>
                <c:pt idx="16">
                  <c:v>122.26</c:v>
                </c:pt>
                <c:pt idx="17">
                  <c:v>119.17</c:v>
                </c:pt>
                <c:pt idx="18">
                  <c:v>111.66</c:v>
                </c:pt>
                <c:pt idx="19">
                  <c:v>125.21</c:v>
                </c:pt>
                <c:pt idx="20">
                  <c:v>121.2</c:v>
                </c:pt>
                <c:pt idx="21">
                  <c:v>115.6</c:v>
                </c:pt>
                <c:pt idx="22">
                  <c:v>108.21</c:v>
                </c:pt>
                <c:pt idx="23">
                  <c:v>121.78</c:v>
                </c:pt>
                <c:pt idx="24">
                  <c:v>132.13</c:v>
                </c:pt>
                <c:pt idx="25">
                  <c:v>108.3</c:v>
                </c:pt>
                <c:pt idx="26">
                  <c:v>112.16</c:v>
                </c:pt>
                <c:pt idx="27">
                  <c:v>116.52</c:v>
                </c:pt>
                <c:pt idx="28">
                  <c:v>99.25</c:v>
                </c:pt>
                <c:pt idx="29">
                  <c:v>115.2</c:v>
                </c:pt>
                <c:pt idx="30">
                  <c:v>117.5</c:v>
                </c:pt>
                <c:pt idx="31">
                  <c:v>100.78</c:v>
                </c:pt>
                <c:pt idx="32">
                  <c:v>122.55</c:v>
                </c:pt>
                <c:pt idx="33">
                  <c:v>126.46</c:v>
                </c:pt>
                <c:pt idx="34">
                  <c:v>106.9</c:v>
                </c:pt>
                <c:pt idx="35">
                  <c:v>106.7</c:v>
                </c:pt>
                <c:pt idx="36">
                  <c:v>125.87</c:v>
                </c:pt>
                <c:pt idx="37">
                  <c:v>135.77000000000001</c:v>
                </c:pt>
                <c:pt idx="38">
                  <c:v>128.36000000000001</c:v>
                </c:pt>
                <c:pt idx="39">
                  <c:v>132.57</c:v>
                </c:pt>
                <c:pt idx="40">
                  <c:v>129.65</c:v>
                </c:pt>
                <c:pt idx="41">
                  <c:v>137.22999999999999</c:v>
                </c:pt>
                <c:pt idx="42">
                  <c:v>142.36000000000001</c:v>
                </c:pt>
                <c:pt idx="43">
                  <c:v>152.47</c:v>
                </c:pt>
                <c:pt idx="44">
                  <c:v>127.57</c:v>
                </c:pt>
                <c:pt idx="45">
                  <c:v>138.59</c:v>
                </c:pt>
                <c:pt idx="46">
                  <c:v>134.26</c:v>
                </c:pt>
                <c:pt idx="47">
                  <c:v>112.58</c:v>
                </c:pt>
                <c:pt idx="48">
                  <c:v>106.4</c:v>
                </c:pt>
                <c:pt idx="49">
                  <c:v>132.69999999999999</c:v>
                </c:pt>
                <c:pt idx="50">
                  <c:v>126.88</c:v>
                </c:pt>
                <c:pt idx="51">
                  <c:v>139.19999999999999</c:v>
                </c:pt>
                <c:pt idx="52">
                  <c:v>128.9</c:v>
                </c:pt>
                <c:pt idx="53">
                  <c:v>131.5</c:v>
                </c:pt>
                <c:pt idx="54">
                  <c:v>131.78</c:v>
                </c:pt>
                <c:pt idx="55">
                  <c:v>133.78</c:v>
                </c:pt>
                <c:pt idx="56">
                  <c:v>141.30000000000001</c:v>
                </c:pt>
                <c:pt idx="57">
                  <c:v>142.25</c:v>
                </c:pt>
                <c:pt idx="58">
                  <c:v>135.62</c:v>
                </c:pt>
                <c:pt idx="59">
                  <c:v>130.15</c:v>
                </c:pt>
                <c:pt idx="60">
                  <c:v>127.25</c:v>
                </c:pt>
                <c:pt idx="61">
                  <c:v>130.68</c:v>
                </c:pt>
                <c:pt idx="62">
                  <c:v>132.78</c:v>
                </c:pt>
                <c:pt idx="63">
                  <c:v>128.69</c:v>
                </c:pt>
                <c:pt idx="64">
                  <c:v>122.52</c:v>
                </c:pt>
                <c:pt idx="65">
                  <c:v>125.69</c:v>
                </c:pt>
                <c:pt idx="66">
                  <c:v>127.17</c:v>
                </c:pt>
                <c:pt idx="67">
                  <c:v>125.48</c:v>
                </c:pt>
                <c:pt idx="68">
                  <c:v>120.18</c:v>
                </c:pt>
                <c:pt idx="69">
                  <c:v>122.5</c:v>
                </c:pt>
                <c:pt idx="70">
                  <c:v>123.78</c:v>
                </c:pt>
                <c:pt idx="71">
                  <c:v>131.65</c:v>
                </c:pt>
                <c:pt idx="72">
                  <c:v>135.9</c:v>
                </c:pt>
                <c:pt idx="73">
                  <c:v>130.62</c:v>
                </c:pt>
                <c:pt idx="74">
                  <c:v>136.88999999999999</c:v>
                </c:pt>
                <c:pt idx="75">
                  <c:v>140.68</c:v>
                </c:pt>
                <c:pt idx="76">
                  <c:v>151.27000000000001</c:v>
                </c:pt>
                <c:pt idx="77">
                  <c:v>132.02000000000001</c:v>
                </c:pt>
                <c:pt idx="78">
                  <c:v>147.97999999999999</c:v>
                </c:pt>
                <c:pt idx="79">
                  <c:v>145.19999999999999</c:v>
                </c:pt>
                <c:pt idx="80">
                  <c:v>139.22999999999999</c:v>
                </c:pt>
                <c:pt idx="81">
                  <c:v>142.97999999999999</c:v>
                </c:pt>
                <c:pt idx="82">
                  <c:v>157.25</c:v>
                </c:pt>
                <c:pt idx="83">
                  <c:v>141.22</c:v>
                </c:pt>
                <c:pt idx="84">
                  <c:v>157.6</c:v>
                </c:pt>
                <c:pt idx="85">
                  <c:v>154.97999999999999</c:v>
                </c:pt>
                <c:pt idx="86">
                  <c:v>156.78</c:v>
                </c:pt>
                <c:pt idx="87">
                  <c:v>142.16999999999999</c:v>
                </c:pt>
                <c:pt idx="88">
                  <c:v>159.54</c:v>
                </c:pt>
                <c:pt idx="89">
                  <c:v>162.65</c:v>
                </c:pt>
                <c:pt idx="90">
                  <c:v>137.94</c:v>
                </c:pt>
                <c:pt idx="91">
                  <c:v>148.32</c:v>
                </c:pt>
                <c:pt idx="92">
                  <c:v>168.59</c:v>
                </c:pt>
                <c:pt idx="93">
                  <c:v>158.12</c:v>
                </c:pt>
                <c:pt idx="94">
                  <c:v>138.44999999999999</c:v>
                </c:pt>
                <c:pt idx="95">
                  <c:v>159.24</c:v>
                </c:pt>
                <c:pt idx="96">
                  <c:v>171.58</c:v>
                </c:pt>
                <c:pt idx="97">
                  <c:v>154.56</c:v>
                </c:pt>
                <c:pt idx="98">
                  <c:v>198.67</c:v>
                </c:pt>
                <c:pt idx="99">
                  <c:v>172.56</c:v>
                </c:pt>
                <c:pt idx="100">
                  <c:v>176.24</c:v>
                </c:pt>
                <c:pt idx="101">
                  <c:v>175.68</c:v>
                </c:pt>
                <c:pt idx="102">
                  <c:v>179.65</c:v>
                </c:pt>
                <c:pt idx="103">
                  <c:v>154.19999999999999</c:v>
                </c:pt>
                <c:pt idx="104">
                  <c:v>157.58000000000001</c:v>
                </c:pt>
                <c:pt idx="105">
                  <c:v>142.69</c:v>
                </c:pt>
                <c:pt idx="106">
                  <c:v>144.36000000000001</c:v>
                </c:pt>
                <c:pt idx="107">
                  <c:v>170.25</c:v>
                </c:pt>
                <c:pt idx="108">
                  <c:v>167.69</c:v>
                </c:pt>
                <c:pt idx="109">
                  <c:v>175.47</c:v>
                </c:pt>
                <c:pt idx="110">
                  <c:v>149.19</c:v>
                </c:pt>
                <c:pt idx="111">
                  <c:v>178.22</c:v>
                </c:pt>
                <c:pt idx="112">
                  <c:v>182.14</c:v>
                </c:pt>
                <c:pt idx="113">
                  <c:v>176.53</c:v>
                </c:pt>
                <c:pt idx="114">
                  <c:v>173.29</c:v>
                </c:pt>
                <c:pt idx="115">
                  <c:v>178.98</c:v>
                </c:pt>
                <c:pt idx="116">
                  <c:v>181.22</c:v>
                </c:pt>
                <c:pt idx="117">
                  <c:v>174.49</c:v>
                </c:pt>
                <c:pt idx="118">
                  <c:v>177.36</c:v>
                </c:pt>
                <c:pt idx="119">
                  <c:v>192.56</c:v>
                </c:pt>
                <c:pt idx="120">
                  <c:v>186.12</c:v>
                </c:pt>
                <c:pt idx="121">
                  <c:v>179.52</c:v>
                </c:pt>
                <c:pt idx="122">
                  <c:v>189.22</c:v>
                </c:pt>
                <c:pt idx="123">
                  <c:v>190.58</c:v>
                </c:pt>
                <c:pt idx="124">
                  <c:v>186.14</c:v>
                </c:pt>
                <c:pt idx="125">
                  <c:v>190.87</c:v>
                </c:pt>
                <c:pt idx="126">
                  <c:v>182.22</c:v>
                </c:pt>
                <c:pt idx="127">
                  <c:v>190.27</c:v>
                </c:pt>
                <c:pt idx="128">
                  <c:v>191.22</c:v>
                </c:pt>
                <c:pt idx="129">
                  <c:v>195.25</c:v>
                </c:pt>
                <c:pt idx="130">
                  <c:v>186.5</c:v>
                </c:pt>
                <c:pt idx="131">
                  <c:v>192.37</c:v>
                </c:pt>
                <c:pt idx="132">
                  <c:v>182.27</c:v>
                </c:pt>
                <c:pt idx="133">
                  <c:v>195.68</c:v>
                </c:pt>
                <c:pt idx="134">
                  <c:v>188.78</c:v>
                </c:pt>
                <c:pt idx="135">
                  <c:v>189.88</c:v>
                </c:pt>
                <c:pt idx="136">
                  <c:v>195.36</c:v>
                </c:pt>
                <c:pt idx="137">
                  <c:v>186.28</c:v>
                </c:pt>
                <c:pt idx="138">
                  <c:v>200.58</c:v>
                </c:pt>
                <c:pt idx="139">
                  <c:v>215.77</c:v>
                </c:pt>
                <c:pt idx="140">
                  <c:v>207.69</c:v>
                </c:pt>
                <c:pt idx="141">
                  <c:v>212.52</c:v>
                </c:pt>
                <c:pt idx="142">
                  <c:v>217.25</c:v>
                </c:pt>
                <c:pt idx="143">
                  <c:v>215.66</c:v>
                </c:pt>
                <c:pt idx="144">
                  <c:v>200.78</c:v>
                </c:pt>
                <c:pt idx="145">
                  <c:v>205.3</c:v>
                </c:pt>
                <c:pt idx="146">
                  <c:v>199.25</c:v>
                </c:pt>
                <c:pt idx="147">
                  <c:v>215.25</c:v>
                </c:pt>
                <c:pt idx="148">
                  <c:v>198.2</c:v>
                </c:pt>
                <c:pt idx="149">
                  <c:v>188.92</c:v>
                </c:pt>
                <c:pt idx="150">
                  <c:v>195.3</c:v>
                </c:pt>
                <c:pt idx="151">
                  <c:v>188.24</c:v>
                </c:pt>
                <c:pt idx="152">
                  <c:v>201.25</c:v>
                </c:pt>
                <c:pt idx="153">
                  <c:v>205.35</c:v>
                </c:pt>
                <c:pt idx="154">
                  <c:v>199.64</c:v>
                </c:pt>
                <c:pt idx="155">
                  <c:v>195.87</c:v>
                </c:pt>
                <c:pt idx="156">
                  <c:v>199.2</c:v>
                </c:pt>
                <c:pt idx="157">
                  <c:v>201.15</c:v>
                </c:pt>
                <c:pt idx="158">
                  <c:v>192.5</c:v>
                </c:pt>
                <c:pt idx="159">
                  <c:v>210.58</c:v>
                </c:pt>
                <c:pt idx="160">
                  <c:v>212.25</c:v>
                </c:pt>
                <c:pt idx="161">
                  <c:v>208.74</c:v>
                </c:pt>
                <c:pt idx="162">
                  <c:v>212.5</c:v>
                </c:pt>
                <c:pt idx="163">
                  <c:v>215.29</c:v>
                </c:pt>
                <c:pt idx="164">
                  <c:v>216.28</c:v>
                </c:pt>
                <c:pt idx="165">
                  <c:v>230.89</c:v>
                </c:pt>
                <c:pt idx="166">
                  <c:v>225.17</c:v>
                </c:pt>
                <c:pt idx="167">
                  <c:v>219.78</c:v>
                </c:pt>
                <c:pt idx="168">
                  <c:v>212.8</c:v>
                </c:pt>
                <c:pt idx="169">
                  <c:v>228.69</c:v>
                </c:pt>
                <c:pt idx="170">
                  <c:v>220.87</c:v>
                </c:pt>
                <c:pt idx="171">
                  <c:v>220.35</c:v>
                </c:pt>
                <c:pt idx="172">
                  <c:v>222.13</c:v>
                </c:pt>
                <c:pt idx="173">
                  <c:v>232.18</c:v>
                </c:pt>
                <c:pt idx="174">
                  <c:v>232.35</c:v>
                </c:pt>
                <c:pt idx="175">
                  <c:v>242.5</c:v>
                </c:pt>
                <c:pt idx="176">
                  <c:v>240.25</c:v>
                </c:pt>
                <c:pt idx="177">
                  <c:v>254.12</c:v>
                </c:pt>
                <c:pt idx="178">
                  <c:v>235.89</c:v>
                </c:pt>
                <c:pt idx="179">
                  <c:v>287.95999999999998</c:v>
                </c:pt>
                <c:pt idx="180">
                  <c:v>298.23</c:v>
                </c:pt>
                <c:pt idx="181">
                  <c:v>278.3</c:v>
                </c:pt>
                <c:pt idx="182">
                  <c:v>308.39</c:v>
                </c:pt>
                <c:pt idx="183">
                  <c:v>279.45</c:v>
                </c:pt>
                <c:pt idx="184">
                  <c:v>285.11</c:v>
                </c:pt>
                <c:pt idx="185">
                  <c:v>300.87</c:v>
                </c:pt>
                <c:pt idx="186">
                  <c:v>290.33999999999997</c:v>
                </c:pt>
                <c:pt idx="187">
                  <c:v>305.2</c:v>
                </c:pt>
                <c:pt idx="188">
                  <c:v>308.25</c:v>
                </c:pt>
                <c:pt idx="189">
                  <c:v>320.10000000000002</c:v>
                </c:pt>
                <c:pt idx="190">
                  <c:v>315.3</c:v>
                </c:pt>
                <c:pt idx="191">
                  <c:v>322.89999999999998</c:v>
                </c:pt>
                <c:pt idx="192">
                  <c:v>329.2</c:v>
                </c:pt>
                <c:pt idx="193">
                  <c:v>331.25</c:v>
                </c:pt>
                <c:pt idx="194">
                  <c:v>342.2</c:v>
                </c:pt>
                <c:pt idx="195">
                  <c:v>329.17</c:v>
                </c:pt>
                <c:pt idx="196">
                  <c:v>325.2</c:v>
                </c:pt>
                <c:pt idx="197">
                  <c:v>319.77999999999997</c:v>
                </c:pt>
                <c:pt idx="198">
                  <c:v>330.54</c:v>
                </c:pt>
                <c:pt idx="199">
                  <c:v>335.17</c:v>
                </c:pt>
                <c:pt idx="200">
                  <c:v>342.89</c:v>
                </c:pt>
                <c:pt idx="201">
                  <c:v>366.95</c:v>
                </c:pt>
                <c:pt idx="202">
                  <c:v>372.12</c:v>
                </c:pt>
                <c:pt idx="203">
                  <c:v>376.89</c:v>
                </c:pt>
                <c:pt idx="204">
                  <c:v>377.52</c:v>
                </c:pt>
                <c:pt idx="205">
                  <c:v>388.47</c:v>
                </c:pt>
                <c:pt idx="206">
                  <c:v>387.52</c:v>
                </c:pt>
                <c:pt idx="207">
                  <c:v>398.14</c:v>
                </c:pt>
                <c:pt idx="208">
                  <c:v>397.21</c:v>
                </c:pt>
                <c:pt idx="209">
                  <c:v>405.15</c:v>
                </c:pt>
                <c:pt idx="210">
                  <c:v>400.17</c:v>
                </c:pt>
                <c:pt idx="211">
                  <c:v>401.78</c:v>
                </c:pt>
                <c:pt idx="212">
                  <c:v>399.47</c:v>
                </c:pt>
                <c:pt idx="213">
                  <c:v>405.23</c:v>
                </c:pt>
                <c:pt idx="214">
                  <c:v>410.25</c:v>
                </c:pt>
                <c:pt idx="215">
                  <c:v>402.95</c:v>
                </c:pt>
                <c:pt idx="216">
                  <c:v>413.22</c:v>
                </c:pt>
                <c:pt idx="217">
                  <c:v>405.82</c:v>
                </c:pt>
                <c:pt idx="218">
                  <c:v>403.58</c:v>
                </c:pt>
                <c:pt idx="219">
                  <c:v>402.57</c:v>
                </c:pt>
                <c:pt idx="220">
                  <c:v>412.57</c:v>
                </c:pt>
                <c:pt idx="221">
                  <c:v>409.22</c:v>
                </c:pt>
                <c:pt idx="222">
                  <c:v>413.98</c:v>
                </c:pt>
                <c:pt idx="223">
                  <c:v>400.89</c:v>
                </c:pt>
                <c:pt idx="224">
                  <c:v>415.2</c:v>
                </c:pt>
                <c:pt idx="225">
                  <c:v>411.54</c:v>
                </c:pt>
                <c:pt idx="226">
                  <c:v>421.36</c:v>
                </c:pt>
                <c:pt idx="227">
                  <c:v>420.89</c:v>
                </c:pt>
                <c:pt idx="228">
                  <c:v>408.48</c:v>
                </c:pt>
                <c:pt idx="229">
                  <c:v>419.58</c:v>
                </c:pt>
                <c:pt idx="230">
                  <c:v>420.37</c:v>
                </c:pt>
                <c:pt idx="231">
                  <c:v>423.28</c:v>
                </c:pt>
                <c:pt idx="232">
                  <c:v>418.25</c:v>
                </c:pt>
                <c:pt idx="233">
                  <c:v>437.35</c:v>
                </c:pt>
                <c:pt idx="234">
                  <c:v>447.2</c:v>
                </c:pt>
                <c:pt idx="235">
                  <c:v>437.9</c:v>
                </c:pt>
                <c:pt idx="236">
                  <c:v>445.88</c:v>
                </c:pt>
                <c:pt idx="237">
                  <c:v>468.9</c:v>
                </c:pt>
                <c:pt idx="238">
                  <c:v>477.24</c:v>
                </c:pt>
                <c:pt idx="239">
                  <c:v>470.85</c:v>
                </c:pt>
                <c:pt idx="240">
                  <c:v>465.6</c:v>
                </c:pt>
                <c:pt idx="241">
                  <c:v>456.97</c:v>
                </c:pt>
                <c:pt idx="242">
                  <c:v>444.98</c:v>
                </c:pt>
                <c:pt idx="243">
                  <c:v>453.17</c:v>
                </c:pt>
                <c:pt idx="244">
                  <c:v>468.58</c:v>
                </c:pt>
                <c:pt idx="245">
                  <c:v>478.25</c:v>
                </c:pt>
                <c:pt idx="246">
                  <c:v>472.58</c:v>
                </c:pt>
                <c:pt idx="247">
                  <c:v>479.99</c:v>
                </c:pt>
                <c:pt idx="248">
                  <c:v>483.15</c:v>
                </c:pt>
                <c:pt idx="249">
                  <c:v>485.2</c:v>
                </c:pt>
                <c:pt idx="250">
                  <c:v>498.55</c:v>
                </c:pt>
                <c:pt idx="251">
                  <c:v>506.78</c:v>
                </c:pt>
                <c:pt idx="252">
                  <c:v>512.22</c:v>
                </c:pt>
                <c:pt idx="253">
                  <c:v>508.34</c:v>
                </c:pt>
                <c:pt idx="254">
                  <c:v>513.32000000000005</c:v>
                </c:pt>
                <c:pt idx="255">
                  <c:v>518.34</c:v>
                </c:pt>
                <c:pt idx="256">
                  <c:v>528.39</c:v>
                </c:pt>
                <c:pt idx="257">
                  <c:v>539.11</c:v>
                </c:pt>
                <c:pt idx="258">
                  <c:v>510.89</c:v>
                </c:pt>
                <c:pt idx="259">
                  <c:v>548.52</c:v>
                </c:pt>
                <c:pt idx="260">
                  <c:v>543.37</c:v>
                </c:pt>
                <c:pt idx="261">
                  <c:v>545.28</c:v>
                </c:pt>
                <c:pt idx="262">
                  <c:v>541.22</c:v>
                </c:pt>
                <c:pt idx="263">
                  <c:v>552.69000000000005</c:v>
                </c:pt>
                <c:pt idx="264">
                  <c:v>549.88</c:v>
                </c:pt>
                <c:pt idx="265">
                  <c:v>568.9</c:v>
                </c:pt>
                <c:pt idx="266">
                  <c:v>575.36</c:v>
                </c:pt>
                <c:pt idx="267">
                  <c:v>572.58000000000004</c:v>
                </c:pt>
                <c:pt idx="268">
                  <c:v>620.14</c:v>
                </c:pt>
                <c:pt idx="269">
                  <c:v>598.57000000000005</c:v>
                </c:pt>
                <c:pt idx="270">
                  <c:v>587.85</c:v>
                </c:pt>
                <c:pt idx="271">
                  <c:v>599.70000000000005</c:v>
                </c:pt>
                <c:pt idx="272">
                  <c:v>602.14</c:v>
                </c:pt>
                <c:pt idx="273">
                  <c:v>615.16999999999996</c:v>
                </c:pt>
                <c:pt idx="274">
                  <c:v>612.25</c:v>
                </c:pt>
                <c:pt idx="275">
                  <c:v>612.52</c:v>
                </c:pt>
                <c:pt idx="276">
                  <c:v>622.28</c:v>
                </c:pt>
                <c:pt idx="277">
                  <c:v>619.71</c:v>
                </c:pt>
                <c:pt idx="278">
                  <c:v>625.1</c:v>
                </c:pt>
                <c:pt idx="279">
                  <c:v>622.36</c:v>
                </c:pt>
                <c:pt idx="280">
                  <c:v>624.17999999999995</c:v>
                </c:pt>
                <c:pt idx="281">
                  <c:v>602.83000000000004</c:v>
                </c:pt>
                <c:pt idx="282">
                  <c:v>626.47</c:v>
                </c:pt>
                <c:pt idx="283">
                  <c:v>636.25</c:v>
                </c:pt>
                <c:pt idx="284">
                  <c:v>660.85</c:v>
                </c:pt>
                <c:pt idx="285">
                  <c:v>678.24</c:v>
                </c:pt>
                <c:pt idx="286">
                  <c:v>687.98</c:v>
                </c:pt>
                <c:pt idx="287">
                  <c:v>666.71</c:v>
                </c:pt>
                <c:pt idx="288">
                  <c:v>693.15</c:v>
                </c:pt>
                <c:pt idx="289">
                  <c:v>700.65</c:v>
                </c:pt>
                <c:pt idx="290">
                  <c:v>710.25</c:v>
                </c:pt>
                <c:pt idx="291">
                  <c:v>712.98</c:v>
                </c:pt>
                <c:pt idx="292">
                  <c:v>705.12</c:v>
                </c:pt>
                <c:pt idx="293">
                  <c:v>708.9</c:v>
                </c:pt>
                <c:pt idx="294">
                  <c:v>738.64</c:v>
                </c:pt>
                <c:pt idx="295">
                  <c:v>746.18</c:v>
                </c:pt>
                <c:pt idx="296">
                  <c:v>772.8</c:v>
                </c:pt>
                <c:pt idx="297">
                  <c:v>770.96</c:v>
                </c:pt>
                <c:pt idx="298">
                  <c:v>780.25</c:v>
                </c:pt>
                <c:pt idx="299">
                  <c:v>760.2</c:v>
                </c:pt>
                <c:pt idx="300">
                  <c:v>775.98</c:v>
                </c:pt>
                <c:pt idx="301">
                  <c:v>808.2</c:v>
                </c:pt>
                <c:pt idx="302">
                  <c:v>812.5</c:v>
                </c:pt>
                <c:pt idx="303">
                  <c:v>880.6</c:v>
                </c:pt>
                <c:pt idx="304">
                  <c:v>898.78</c:v>
                </c:pt>
                <c:pt idx="305">
                  <c:v>878.25</c:v>
                </c:pt>
                <c:pt idx="306">
                  <c:v>905.7</c:v>
                </c:pt>
                <c:pt idx="307">
                  <c:v>941.64</c:v>
                </c:pt>
                <c:pt idx="308">
                  <c:v>915.2</c:v>
                </c:pt>
                <c:pt idx="309">
                  <c:v>935.8</c:v>
                </c:pt>
                <c:pt idx="310">
                  <c:v>920.25</c:v>
                </c:pt>
                <c:pt idx="311">
                  <c:v>950.8</c:v>
                </c:pt>
                <c:pt idx="312">
                  <c:v>941.36</c:v>
                </c:pt>
                <c:pt idx="313">
                  <c:v>922.83</c:v>
                </c:pt>
                <c:pt idx="314">
                  <c:v>925.2</c:v>
                </c:pt>
                <c:pt idx="315">
                  <c:v>930.52</c:v>
                </c:pt>
                <c:pt idx="316">
                  <c:v>962.9</c:v>
                </c:pt>
                <c:pt idx="317">
                  <c:v>976.2</c:v>
                </c:pt>
                <c:pt idx="318">
                  <c:v>895.3</c:v>
                </c:pt>
                <c:pt idx="319">
                  <c:v>935.4</c:v>
                </c:pt>
                <c:pt idx="320">
                  <c:v>912.66</c:v>
                </c:pt>
                <c:pt idx="321">
                  <c:v>895.28</c:v>
                </c:pt>
                <c:pt idx="322">
                  <c:v>914.34</c:v>
                </c:pt>
                <c:pt idx="323">
                  <c:v>923.85</c:v>
                </c:pt>
                <c:pt idx="324">
                  <c:v>1020.9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08-4029-9D66-14F81FEB3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127199"/>
        <c:axId val="27117599"/>
      </c:scatterChart>
      <c:valAx>
        <c:axId val="27127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tr-TR" sz="2000" b="1" i="0" u="none" strike="noStrike" kern="1200" baseline="0">
                    <a:solidFill>
                      <a:schemeClr val="tx1"/>
                    </a:solidFill>
                    <a:latin typeface="DejaVu Sans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2000" b="1" i="0" u="none" strike="noStrike" kern="1200" baseline="0">
                    <a:solidFill>
                      <a:schemeClr val="tx1"/>
                    </a:solidFill>
                    <a:latin typeface="DejaVu Sans"/>
                    <a:ea typeface="+mn-ea"/>
                    <a:cs typeface="Times New Roman" panose="02020603050405020304" pitchFamily="18" charset="0"/>
                  </a:rPr>
                  <a:t>Total Length (cm)</a:t>
                </a:r>
              </a:p>
            </c:rich>
          </c:tx>
          <c:layout>
            <c:manualLayout>
              <c:xMode val="edge"/>
              <c:yMode val="edge"/>
              <c:x val="0.43381216376377402"/>
              <c:y val="0.9072250684714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tr-TR" sz="2000" b="1" i="0" u="none" strike="noStrike" kern="1200" baseline="0">
                  <a:solidFill>
                    <a:schemeClr val="tx1"/>
                  </a:solidFill>
                  <a:latin typeface="DejaVu Sans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600" b="1" i="0" u="none" strike="noStrike" kern="1200" baseline="0">
                <a:solidFill>
                  <a:schemeClr val="tx1"/>
                </a:solidFill>
                <a:latin typeface="DejaVu Sans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7117599"/>
        <c:crosses val="autoZero"/>
        <c:crossBetween val="midCat"/>
      </c:valAx>
      <c:valAx>
        <c:axId val="271175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DejaVu Sans"/>
                    <a:ea typeface="+mn-ea"/>
                    <a:cs typeface="+mn-cs"/>
                  </a:defRPr>
                </a:pPr>
                <a:r>
                  <a:rPr lang="tr-TR" sz="2000" b="1">
                    <a:solidFill>
                      <a:schemeClr val="tx1"/>
                    </a:solidFill>
                    <a:latin typeface="DejaVu Sans"/>
                    <a:cs typeface="Times New Roman" panose="02020603050405020304" pitchFamily="18" charset="0"/>
                  </a:rPr>
                  <a:t>Weight (g)</a:t>
                </a:r>
              </a:p>
            </c:rich>
          </c:tx>
          <c:layout>
            <c:manualLayout>
              <c:xMode val="edge"/>
              <c:yMode val="edge"/>
              <c:x val="2.8068331830141718E-2"/>
              <c:y val="0.33343854564031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/>
                  </a:solidFill>
                  <a:latin typeface="DejaVu Sans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600" b="1" i="0" u="none" strike="noStrike" kern="1200" baseline="0">
                <a:solidFill>
                  <a:schemeClr val="tx1"/>
                </a:solidFill>
                <a:latin typeface="DejaVu Sans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27127199"/>
        <c:crosses val="autoZero"/>
        <c:crossBetween val="midCat"/>
      </c:valAx>
      <c:spPr>
        <a:noFill/>
        <a:ln w="1905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GROWTH CURVE</a:t>
            </a:r>
          </a:p>
        </c:rich>
      </c:tx>
      <c:layout>
        <c:manualLayout>
          <c:xMode val="edge"/>
          <c:yMode val="edge"/>
          <c:x val="0.31750984251968506"/>
          <c:y val="4.304809580921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50553666536256"/>
          <c:y val="0.2384191649733462"/>
          <c:w val="0.75502355032309132"/>
          <c:h val="0.516574857442250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'Von calculation'!$B$23</c:f>
              <c:strCache>
                <c:ptCount val="1"/>
                <c:pt idx="0">
                  <c:v>Lt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'Von calculation'!$A$24:$A$34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'Von calculation'!$B$24:$B$34</c:f>
              <c:numCache>
                <c:formatCode>General</c:formatCode>
                <c:ptCount val="11"/>
                <c:pt idx="0">
                  <c:v>15.305007446330745</c:v>
                </c:pt>
                <c:pt idx="1">
                  <c:v>21.518228659219179</c:v>
                </c:pt>
                <c:pt idx="2">
                  <c:v>27.382384428389908</c:v>
                </c:pt>
                <c:pt idx="3">
                  <c:v>32.91708562553459</c:v>
                </c:pt>
                <c:pt idx="4">
                  <c:v>38.140841362501753</c:v>
                </c:pt>
                <c:pt idx="5">
                  <c:v>43.071120889348641</c:v>
                </c:pt>
                <c:pt idx="6">
                  <c:v>47.724412014893922</c:v>
                </c:pt>
                <c:pt idx="7">
                  <c:v>52.116276245141044</c:v>
                </c:pt>
                <c:pt idx="8">
                  <c:v>56.26140082396563</c:v>
                </c:pt>
                <c:pt idx="9">
                  <c:v>60.173647850101254</c:v>
                </c:pt>
                <c:pt idx="10">
                  <c:v>63.866100634680087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80-4B5D-B2CD-E253EB4BE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671504"/>
        <c:axId val="1"/>
      </c:scatterChart>
      <c:valAx>
        <c:axId val="172167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AGE (years)</a:t>
                </a:r>
              </a:p>
            </c:rich>
          </c:tx>
          <c:layout>
            <c:manualLayout>
              <c:xMode val="edge"/>
              <c:yMode val="edge"/>
              <c:x val="0.45001410761154853"/>
              <c:y val="0.860958005249343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r-TR"/>
                  <a:t>LENGTH (cm)</a:t>
                </a:r>
              </a:p>
            </c:rich>
          </c:tx>
          <c:layout>
            <c:manualLayout>
              <c:xMode val="edge"/>
              <c:yMode val="edge"/>
              <c:x val="4.7501640419947505E-2"/>
              <c:y val="0.34438302828040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7216715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2739505158572"/>
          <c:y val="0.1011201235998455"/>
          <c:w val="0.83696787315419097"/>
          <c:h val="0.722026959165448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'Von calculation'!$B$23</c:f>
              <c:strCache>
                <c:ptCount val="1"/>
                <c:pt idx="0">
                  <c:v>Lt</c:v>
                </c:pt>
              </c:strCache>
            </c:strRef>
          </c:tx>
          <c:spPr>
            <a:ln w="254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'Von calculation'!$A$24:$A$34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'Von calculation'!$B$24:$B$34</c:f>
              <c:numCache>
                <c:formatCode>General</c:formatCode>
                <c:ptCount val="11"/>
                <c:pt idx="0">
                  <c:v>15.305007446330745</c:v>
                </c:pt>
                <c:pt idx="1">
                  <c:v>21.518228659219179</c:v>
                </c:pt>
                <c:pt idx="2">
                  <c:v>27.382384428389908</c:v>
                </c:pt>
                <c:pt idx="3">
                  <c:v>32.91708562553459</c:v>
                </c:pt>
                <c:pt idx="4">
                  <c:v>38.140841362501753</c:v>
                </c:pt>
                <c:pt idx="5">
                  <c:v>43.071120889348641</c:v>
                </c:pt>
                <c:pt idx="6">
                  <c:v>47.724412014893922</c:v>
                </c:pt>
                <c:pt idx="7">
                  <c:v>52.116276245141044</c:v>
                </c:pt>
                <c:pt idx="8">
                  <c:v>56.26140082396563</c:v>
                </c:pt>
                <c:pt idx="9">
                  <c:v>60.173647850101254</c:v>
                </c:pt>
                <c:pt idx="10">
                  <c:v>63.866100634680087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29-401B-A802-4E62A3B73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1661424"/>
        <c:axId val="1"/>
      </c:scatterChart>
      <c:valAx>
        <c:axId val="172166142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tr-TR"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Time (years)</a:t>
                </a:r>
              </a:p>
            </c:rich>
          </c:tx>
          <c:layout>
            <c:manualLayout>
              <c:xMode val="edge"/>
              <c:yMode val="edge"/>
              <c:x val="0.42104091472739413"/>
              <c:y val="0.910862978285906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4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Total</a:t>
                </a:r>
                <a:r>
                  <a:rPr lang="tr-TR" sz="14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Length (cm)</a:t>
                </a:r>
                <a:endParaRPr lang="tr-TR" sz="14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8.9528082143307697E-3"/>
              <c:y val="0.309094166901453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721661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0323397075366"/>
          <c:y val="8.3912037037037035E-2"/>
          <c:w val="0.76340152793400839"/>
          <c:h val="0.791092975357247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'Genetic statistic'!$B$1</c:f>
              <c:strCache>
                <c:ptCount val="1"/>
                <c:pt idx="0">
                  <c:v>Value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9-4270-83EA-E7AB0A29A5E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9-4270-83EA-E7AB0A29A5E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59-4270-83EA-E7AB0A29A5E4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59-4270-83EA-E7AB0A29A5E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59-4270-83EA-E7AB0A29A5E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59-4270-83EA-E7AB0A29A5E4}"/>
              </c:ext>
            </c:extLst>
          </c:dPt>
          <c:dLbls>
            <c:dLbl>
              <c:idx val="4"/>
              <c:layout>
                <c:manualLayout>
                  <c:x val="2.976190476190476E-3"/>
                  <c:y val="1.15743019101778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59-4270-83EA-E7AB0A29A5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'Genetic statistic'!$A$2:$A$7</c:f>
              <c:strCache>
                <c:ptCount val="6"/>
                <c:pt idx="0">
                  <c:v>Tajima's D</c:v>
                </c:pt>
                <c:pt idx="1">
                  <c:v>Fu's Fs</c:v>
                </c:pt>
                <c:pt idx="2">
                  <c:v>Fu ve Li's D</c:v>
                </c:pt>
                <c:pt idx="3">
                  <c:v>Fu ve Li's F</c:v>
                </c:pt>
                <c:pt idx="4">
                  <c:v>Achaz Y</c:v>
                </c:pt>
                <c:pt idx="5">
                  <c:v>Strobeck's S</c:v>
                </c:pt>
              </c:strCache>
            </c:strRef>
          </c:cat>
          <c:val>
            <c:numRef>
              <c:f>'Genetic statistic'!$B$2:$B$7</c:f>
              <c:numCache>
                <c:formatCode>General</c:formatCode>
                <c:ptCount val="6"/>
                <c:pt idx="0">
                  <c:v>-0.94375100000000001</c:v>
                </c:pt>
                <c:pt idx="1">
                  <c:v>-3.4000000000000002E-2</c:v>
                </c:pt>
                <c:pt idx="2">
                  <c:v>1.1570199999999999</c:v>
                </c:pt>
                <c:pt idx="3">
                  <c:v>0.44446000000000002</c:v>
                </c:pt>
                <c:pt idx="4">
                  <c:v>-1.8728499999999999</c:v>
                </c:pt>
                <c:pt idx="5">
                  <c:v>0.66200000000000003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59-4270-83EA-E7AB0A29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73104"/>
        <c:axId val="82071664"/>
      </c:barChart>
      <c:catAx>
        <c:axId val="8207310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 algn="ctr">
              <a:defRPr lang="en-US"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82071664"/>
        <c:crosses val="autoZero"/>
        <c:auto val="0"/>
        <c:lblAlgn val="ctr"/>
        <c:lblOffset val="100"/>
        <c:tickMarkSkip val="1"/>
        <c:noMultiLvlLbl val="0"/>
      </c:catAx>
      <c:valAx>
        <c:axId val="82071664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Value</a:t>
                </a:r>
              </a:p>
            </c:rich>
          </c:tx>
          <c:layout>
            <c:manualLayout>
              <c:xMode val="edge"/>
              <c:yMode val="edge"/>
              <c:x val="2.7662401574803149E-2"/>
              <c:y val="0.39214648950131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8207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44938490513113"/>
          <c:y val="7.5117370892018781E-2"/>
          <c:w val="0.7408409468854561"/>
          <c:h val="0.74834645669291333"/>
        </c:manualLayout>
      </c:layout>
      <c:scatterChart>
        <c:scatterStyle val="lineMarker"/>
        <c:varyColors val="0"/>
        <c:ser>
          <c:idx val="0"/>
          <c:order val="0"/>
          <c:tx>
            <c:strRef>
              <c:f>Fulton!$I$5</c:f>
              <c:strCache>
                <c:ptCount val="1"/>
                <c:pt idx="0">
                  <c:v>K</c:v>
                </c:pt>
              </c:strCache>
            </c:strRef>
          </c:tx>
          <c:spPr>
            <a:ln w="3175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rgbClr val="FF0000"/>
              </a:solidFill>
              <a:ln w="31750">
                <a:solidFill>
                  <a:srgbClr val="FF0000"/>
                </a:solidFill>
              </a:ln>
              <a:effectLst/>
            </c:spPr>
          </c:marker>
          <c:xVal>
            <c:numRef>
              <c:f>Fulton!$H$6:$H$10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Fulton!$I$6:$I$10</c:f>
              <c:numCache>
                <c:formatCode>General</c:formatCode>
                <c:ptCount val="5"/>
                <c:pt idx="0">
                  <c:v>1.2153202746811076</c:v>
                </c:pt>
                <c:pt idx="1">
                  <c:v>1.1864877582049418</c:v>
                </c:pt>
                <c:pt idx="2">
                  <c:v>1.2195480672632291</c:v>
                </c:pt>
                <c:pt idx="3">
                  <c:v>1.2715705482178763</c:v>
                </c:pt>
                <c:pt idx="4">
                  <c:v>1.1980749059987967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C5-48EA-BF0F-702FC81552E5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1988511840"/>
        <c:axId val="1988509440"/>
      </c:scatterChart>
      <c:valAx>
        <c:axId val="198851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tr-TR" sz="1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6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rPr>
                  <a:t>Age (years)</a:t>
                </a:r>
              </a:p>
            </c:rich>
          </c:tx>
          <c:layout>
            <c:manualLayout>
              <c:xMode val="edge"/>
              <c:yMode val="edge"/>
              <c:x val="0.45969237743182861"/>
              <c:y val="0.90772047860214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tr-TR" sz="16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88509440"/>
        <c:crosses val="autoZero"/>
        <c:crossBetween val="midCat"/>
      </c:valAx>
      <c:valAx>
        <c:axId val="1988509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6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Fulton's</a:t>
                </a:r>
                <a:r>
                  <a:rPr lang="tr-TR" sz="16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Condition Factor (K)</a:t>
                </a:r>
                <a:endParaRPr lang="tr-TR" sz="16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5.0890585241730277E-2"/>
              <c:y val="0.14048500979631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988511840"/>
        <c:crosses val="autoZero"/>
        <c:crossBetween val="midCat"/>
        <c:minorUnit val="2.0000000000000004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012239285928952"/>
          <c:y val="7.2965386368957427E-2"/>
          <c:w val="7.5819082967682472E-2"/>
          <c:h val="0.109155299249565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DejaVu Sans"/>
                <a:ea typeface="+mn-ea"/>
                <a:cs typeface="+mn-cs"/>
              </a:defRPr>
            </a:pPr>
            <a:r>
              <a:rPr lang="tr-TR" sz="1800">
                <a:solidFill>
                  <a:sysClr val="windowText" lastClr="000000"/>
                </a:solidFill>
                <a:latin typeface="DejaVu Sans"/>
                <a:cs typeface="Times New Roman" panose="02020603050405020304" pitchFamily="18" charset="0"/>
              </a:rPr>
              <a:t>Age</a:t>
            </a:r>
          </a:p>
        </c:rich>
      </c:tx>
      <c:layout>
        <c:manualLayout>
          <c:xMode val="edge"/>
          <c:yMode val="edge"/>
          <c:x val="0.91676156487714877"/>
          <c:y val="0.307008348441760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/>
              </a:solidFill>
              <a:latin typeface="DejaVu Sans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3267747096937724"/>
          <c:y val="8.2352494566315063E-2"/>
          <c:w val="0.71841504660762301"/>
          <c:h val="0.67828096783545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Age!$L$4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Age!$M$3:$O$3</c:f>
              <c:strCache>
                <c:ptCount val="3"/>
                <c:pt idx="0">
                  <c:v>15-25</c:v>
                </c:pt>
                <c:pt idx="1">
                  <c:v>25-35</c:v>
                </c:pt>
                <c:pt idx="2">
                  <c:v>35-45</c:v>
                </c:pt>
              </c:strCache>
            </c:strRef>
          </c:cat>
          <c:val>
            <c:numRef>
              <c:f>Age!$M$4:$O$4</c:f>
              <c:numCache>
                <c:formatCode>General</c:formatCode>
                <c:ptCount val="3"/>
                <c:pt idx="0">
                  <c:v>99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8-475D-9B3D-A7A0333C8F78}"/>
            </c:ext>
          </c:extLst>
        </c:ser>
        <c:ser>
          <c:idx val="1"/>
          <c:order val="1"/>
          <c:tx>
            <c:strRef>
              <c:f>Age!$L$5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Age!$M$3:$O$3</c:f>
              <c:strCache>
                <c:ptCount val="3"/>
                <c:pt idx="0">
                  <c:v>15-25</c:v>
                </c:pt>
                <c:pt idx="1">
                  <c:v>25-35</c:v>
                </c:pt>
                <c:pt idx="2">
                  <c:v>35-45</c:v>
                </c:pt>
              </c:strCache>
            </c:strRef>
          </c:cat>
          <c:val>
            <c:numRef>
              <c:f>Age!$M$5:$O$5</c:f>
              <c:numCache>
                <c:formatCode>General</c:formatCode>
                <c:ptCount val="3"/>
                <c:pt idx="0">
                  <c:v>25</c:v>
                </c:pt>
                <c:pt idx="1">
                  <c:v>78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8-475D-9B3D-A7A0333C8F78}"/>
            </c:ext>
          </c:extLst>
        </c:ser>
        <c:ser>
          <c:idx val="2"/>
          <c:order val="2"/>
          <c:tx>
            <c:strRef>
              <c:f>Age!$L$6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Age!$M$3:$O$3</c:f>
              <c:strCache>
                <c:ptCount val="3"/>
                <c:pt idx="0">
                  <c:v>15-25</c:v>
                </c:pt>
                <c:pt idx="1">
                  <c:v>25-35</c:v>
                </c:pt>
                <c:pt idx="2">
                  <c:v>35-45</c:v>
                </c:pt>
              </c:strCache>
            </c:strRef>
          </c:cat>
          <c:val>
            <c:numRef>
              <c:f>Age!$M$6:$O$6</c:f>
              <c:numCache>
                <c:formatCode>General</c:formatCode>
                <c:ptCount val="3"/>
                <c:pt idx="0">
                  <c:v>0</c:v>
                </c:pt>
                <c:pt idx="1">
                  <c:v>56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8-475D-9B3D-A7A0333C8F78}"/>
            </c:ext>
          </c:extLst>
        </c:ser>
        <c:ser>
          <c:idx val="3"/>
          <c:order val="3"/>
          <c:tx>
            <c:strRef>
              <c:f>Age!$L$7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Age!$M$3:$O$3</c:f>
              <c:strCache>
                <c:ptCount val="3"/>
                <c:pt idx="0">
                  <c:v>15-25</c:v>
                </c:pt>
                <c:pt idx="1">
                  <c:v>25-35</c:v>
                </c:pt>
                <c:pt idx="2">
                  <c:v>35-45</c:v>
                </c:pt>
              </c:strCache>
            </c:strRef>
          </c:cat>
          <c:val>
            <c:numRef>
              <c:f>Age!$M$7:$O$7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8-475D-9B3D-A7A0333C8F78}"/>
            </c:ext>
          </c:extLst>
        </c:ser>
        <c:ser>
          <c:idx val="4"/>
          <c:order val="4"/>
          <c:tx>
            <c:strRef>
              <c:f>Age!$L$8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Age!$M$3:$O$3</c:f>
              <c:strCache>
                <c:ptCount val="3"/>
                <c:pt idx="0">
                  <c:v>15-25</c:v>
                </c:pt>
                <c:pt idx="1">
                  <c:v>25-35</c:v>
                </c:pt>
                <c:pt idx="2">
                  <c:v>35-45</c:v>
                </c:pt>
              </c:strCache>
            </c:strRef>
          </c:cat>
          <c:val>
            <c:numRef>
              <c:f>Age!$M$8:$O$8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8-475D-9B3D-A7A0333C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482175"/>
        <c:axId val="1832465855"/>
      </c:barChart>
      <c:catAx>
        <c:axId val="18324821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lang="tr-TR"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tr-TR" sz="1800" b="1" i="0" u="none" strike="noStrike" kern="1200" baseline="0">
                    <a:solidFill>
                      <a:sysClr val="windowText" lastClr="000000"/>
                    </a:solidFill>
                    <a:latin typeface="DejaVu Sans"/>
                    <a:ea typeface="+mn-ea"/>
                    <a:cs typeface="Times New Roman" panose="02020603050405020304" pitchFamily="18" charset="0"/>
                  </a:rPr>
                  <a:t>Total Length</a:t>
                </a:r>
              </a:p>
              <a:p>
                <a:pPr algn="ctr">
                  <a:defRPr lang="tr-TR" sz="18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tr-TR" sz="1800" b="1" i="0" u="none" strike="noStrike" kern="1200" baseline="0">
                    <a:solidFill>
                      <a:sysClr val="windowText" lastClr="000000"/>
                    </a:solidFill>
                    <a:latin typeface="DejaVu Sans"/>
                    <a:ea typeface="+mn-ea"/>
                    <a:cs typeface="Times New Roman" panose="02020603050405020304" pitchFamily="18" charset="0"/>
                  </a:rPr>
                  <a:t>(cm)</a:t>
                </a:r>
              </a:p>
            </c:rich>
          </c:tx>
          <c:layout>
            <c:manualLayout>
              <c:xMode val="edge"/>
              <c:yMode val="edge"/>
              <c:x val="0.42510684664099424"/>
              <c:y val="0.858611167338277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lang="tr-TR"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ysClr val="windowText" lastClr="000000"/>
                </a:solidFill>
                <a:latin typeface="DejaVu Sans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32465855"/>
        <c:crosses val="autoZero"/>
        <c:auto val="1"/>
        <c:lblAlgn val="ctr"/>
        <c:lblOffset val="100"/>
        <c:noMultiLvlLbl val="0"/>
      </c:catAx>
      <c:valAx>
        <c:axId val="1832465855"/>
        <c:scaling>
          <c:orientation val="minMax"/>
          <c:max val="100"/>
        </c:scaling>
        <c:delete val="0"/>
        <c:axPos val="l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2"/>
                    </a:solidFill>
                    <a:latin typeface="Times" panose="02020603050405020304" pitchFamily="18" charset="0"/>
                    <a:ea typeface="+mn-ea"/>
                    <a:cs typeface="+mn-cs"/>
                  </a:defRPr>
                </a:pPr>
                <a:r>
                  <a:rPr lang="tr-TR" sz="1800" b="1" i="0" u="none" strike="noStrike" kern="1200" baseline="0">
                    <a:solidFill>
                      <a:schemeClr val="tx1"/>
                    </a:solidFill>
                    <a:latin typeface="DejaVu Sans"/>
                    <a:cs typeface="Times New Roman" panose="02020603050405020304" pitchFamily="18" charset="0"/>
                  </a:rPr>
                  <a:t>Samples</a:t>
                </a:r>
              </a:p>
              <a:p>
                <a:pPr>
                  <a:defRPr sz="1800"/>
                </a:pPr>
                <a:r>
                  <a:rPr lang="tr-TR" sz="1800" b="1" i="0" u="none" strike="noStrike" kern="1200" baseline="0">
                    <a:solidFill>
                      <a:schemeClr val="tx1"/>
                    </a:solidFill>
                    <a:latin typeface="DejaVu Sans"/>
                    <a:cs typeface="Times New Roman" panose="02020603050405020304" pitchFamily="18" charset="0"/>
                  </a:rPr>
                  <a:t>(n)</a:t>
                </a:r>
              </a:p>
            </c:rich>
          </c:tx>
          <c:layout>
            <c:manualLayout>
              <c:xMode val="edge"/>
              <c:yMode val="edge"/>
              <c:x val="1.5677492983704664E-2"/>
              <c:y val="0.34846305838807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2"/>
                  </a:solidFill>
                  <a:latin typeface="Times" panose="02020603050405020304" pitchFamily="18" charset="0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DejaVu Sans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183248217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72173602105644"/>
          <c:y val="0.37444310250413482"/>
          <c:w val="5.3644224595374927E-2"/>
          <c:h val="0.262321718191681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2000" b="1" i="0" u="none" strike="noStrike" kern="1200" baseline="0">
              <a:solidFill>
                <a:schemeClr val="tx2"/>
              </a:solidFill>
              <a:latin typeface="DejaVu Sans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315685</xdr:colOff>
      <xdr:row>257</xdr:row>
      <xdr:rowOff>21768</xdr:rowOff>
    </xdr:from>
    <xdr:to>
      <xdr:col>22</xdr:col>
      <xdr:colOff>566056</xdr:colOff>
      <xdr:row>291</xdr:row>
      <xdr:rowOff>119743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3990B01-0D75-49B3-A5F6-7BFD83A58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21</xdr:row>
      <xdr:rowOff>0</xdr:rowOff>
    </xdr:from>
    <xdr:to>
      <xdr:col>8</xdr:col>
      <xdr:colOff>91440</xdr:colOff>
      <xdr:row>34</xdr:row>
      <xdr:rowOff>22860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A31FCDDC-AB08-40C0-A4F6-A01AFC69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137160</xdr:colOff>
      <xdr:row>18</xdr:row>
      <xdr:rowOff>22860</xdr:rowOff>
    </xdr:from>
    <xdr:to>
      <xdr:col>20</xdr:col>
      <xdr:colOff>388620</xdr:colOff>
      <xdr:row>41</xdr:row>
      <xdr:rowOff>22860</xdr:rowOff>
    </xdr:to>
    <xdr:grpSp>
      <xdr:nvGrpSpPr>
        <xdr:cNvPr id="3" name="Grup 12">
          <a:extLst>
            <a:ext uri="{FF2B5EF4-FFF2-40B4-BE49-F238E27FC236}">
              <a16:creationId xmlns:a16="http://schemas.microsoft.com/office/drawing/2014/main" id="{A87BA40C-5B32-423D-BAD7-ED91C78C4AB2}"/>
            </a:ext>
          </a:extLst>
        </xdr:cNvPr>
        <xdr:cNvGrpSpPr>
          <a:grpSpLocks/>
        </xdr:cNvGrpSpPr>
      </xdr:nvGrpSpPr>
      <xdr:grpSpPr bwMode="auto">
        <a:xfrm>
          <a:off x="7239000" y="3185160"/>
          <a:ext cx="6499860" cy="4038600"/>
          <a:chOff x="7239000" y="3181350"/>
          <a:chExt cx="6499860" cy="4042410"/>
        </a:xfrm>
      </xdr:grpSpPr>
      <xdr:graphicFrame macro="">
        <xdr:nvGraphicFramePr>
          <xdr:cNvPr id="4" name="Grafik 2">
            <a:extLst>
              <a:ext uri="{FF2B5EF4-FFF2-40B4-BE49-F238E27FC236}">
                <a16:creationId xmlns:a16="http://schemas.microsoft.com/office/drawing/2014/main" id="{6858BDD3-1312-2E16-F0A5-4C8B5C1E9DDA}"/>
              </a:ext>
            </a:extLst>
          </xdr:cNvPr>
          <xdr:cNvGraphicFramePr>
            <a:graphicFrameLocks/>
          </xdr:cNvGraphicFramePr>
        </xdr:nvGraphicFramePr>
        <xdr:xfrm>
          <a:off x="7239000" y="3181350"/>
          <a:ext cx="6499860" cy="40424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Metin kutusu 4">
            <a:extLst>
              <a:ext uri="{FF2B5EF4-FFF2-40B4-BE49-F238E27FC236}">
                <a16:creationId xmlns:a16="http://schemas.microsoft.com/office/drawing/2014/main" id="{ACADDFB0-D5A1-F1EC-AF08-249D5004552B}"/>
              </a:ext>
            </a:extLst>
          </xdr:cNvPr>
          <xdr:cNvSpPr txBox="1"/>
        </xdr:nvSpPr>
        <xdr:spPr>
          <a:xfrm>
            <a:off x="8282940" y="3570337"/>
            <a:ext cx="2278380" cy="312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Von Bentalanffy</a:t>
            </a:r>
            <a:r>
              <a:rPr lang="tr-TR" sz="11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Grow Curve</a:t>
            </a:r>
            <a:endParaRPr lang="tr-TR" sz="11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Metin kutusu 5">
            <a:extLst>
              <a:ext uri="{FF2B5EF4-FFF2-40B4-BE49-F238E27FC236}">
                <a16:creationId xmlns:a16="http://schemas.microsoft.com/office/drawing/2014/main" id="{41E894ED-9350-F51C-2073-5CB96E5C4F2A}"/>
              </a:ext>
            </a:extLst>
          </xdr:cNvPr>
          <xdr:cNvSpPr txBox="1"/>
        </xdr:nvSpPr>
        <xdr:spPr>
          <a:xfrm>
            <a:off x="8282940" y="3829661"/>
            <a:ext cx="1356360" cy="3127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Simulation</a:t>
            </a:r>
            <a:r>
              <a:rPr lang="tr-TR" sz="11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tr-TR" sz="1100" b="1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Data</a:t>
            </a:r>
          </a:p>
        </xdr:txBody>
      </xdr:sp>
      <xdr:sp macro="" textlink="">
        <xdr:nvSpPr>
          <xdr:cNvPr id="7" name="Metin kutusu 6">
            <a:extLst>
              <a:ext uri="{FF2B5EF4-FFF2-40B4-BE49-F238E27FC236}">
                <a16:creationId xmlns:a16="http://schemas.microsoft.com/office/drawing/2014/main" id="{507DE079-8F7F-01E6-DC64-F2C2E5EE996B}"/>
              </a:ext>
            </a:extLst>
          </xdr:cNvPr>
          <xdr:cNvSpPr txBox="1"/>
        </xdr:nvSpPr>
        <xdr:spPr>
          <a:xfrm>
            <a:off x="8092440" y="3814407"/>
            <a:ext cx="312420" cy="3813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r-TR" sz="1400" b="1">
                <a:solidFill>
                  <a:srgbClr val="FF0000"/>
                </a:solidFill>
                <a:latin typeface="+mj-lt"/>
                <a:cs typeface="Arial" panose="020B0604020202020204" pitchFamily="34" charset="0"/>
              </a:rPr>
              <a:t>X</a:t>
            </a:r>
          </a:p>
        </xdr:txBody>
      </xdr:sp>
      <xdr:cxnSp macro="">
        <xdr:nvCxnSpPr>
          <xdr:cNvPr id="8" name="Düz Bağlayıcı 8">
            <a:extLst>
              <a:ext uri="{FF2B5EF4-FFF2-40B4-BE49-F238E27FC236}">
                <a16:creationId xmlns:a16="http://schemas.microsoft.com/office/drawing/2014/main" id="{FD7397FC-24EC-1DCE-FCA9-6E88306E21F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149257" y="3708281"/>
            <a:ext cx="170875" cy="0"/>
          </a:xfrm>
          <a:prstGeom prst="line">
            <a:avLst/>
          </a:prstGeom>
          <a:noFill/>
          <a:ln w="19050" algn="ctr">
            <a:solidFill>
              <a:srgbClr val="000000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18</xdr:col>
      <xdr:colOff>0</xdr:colOff>
      <xdr:row>29</xdr:row>
      <xdr:rowOff>1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3AE45FCA-5106-4D18-958E-7249E1843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144780</xdr:colOff>
      <xdr:row>4</xdr:row>
      <xdr:rowOff>87630</xdr:rowOff>
    </xdr:from>
    <xdr:to>
      <xdr:col>22</xdr:col>
      <xdr:colOff>205740</xdr:colOff>
      <xdr:row>26</xdr:row>
      <xdr:rowOff>99060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83070070-E0AF-C74C-5979-7F0E83B34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348344</xdr:colOff>
      <xdr:row>14</xdr:row>
      <xdr:rowOff>141512</xdr:rowOff>
    </xdr:from>
    <xdr:to>
      <xdr:col>24</xdr:col>
      <xdr:colOff>315686</xdr:colOff>
      <xdr:row>41</xdr:row>
      <xdr:rowOff>174171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608E32E9-67E0-F090-D82D-57C169A0F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Yay&#305;nlar&#305;m\Epinephelus%20costae\Yay&#305;n\PeerJ\R1\BERTALANFFY%20(1).xls" TargetMode="External"/><Relationship Id="rId1" Type="http://schemas.openxmlformats.org/officeDocument/2006/relationships/externalLinkPath" Target="BERTALANFFY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D\Desktop\genetik_test_istatistikleri.xlsx" TargetMode="External"/><Relationship Id="rId1" Type="http://schemas.openxmlformats.org/officeDocument/2006/relationships/externalLinkPath" Target="file:///C:\Users\SAD\Desktop\genetik_test_istatistikl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calculation"/>
    </sheetNames>
    <sheetDataSet>
      <sheetData sheetId="0" refreshError="1"/>
      <sheetData sheetId="1">
        <row r="23">
          <cell r="B23" t="str">
            <v>Lt</v>
          </cell>
        </row>
        <row r="24">
          <cell r="A24">
            <v>0</v>
          </cell>
          <cell r="B24">
            <v>15.305007446330745</v>
          </cell>
        </row>
        <row r="25">
          <cell r="A25">
            <v>1</v>
          </cell>
          <cell r="B25">
            <v>21.518228659219179</v>
          </cell>
        </row>
        <row r="26">
          <cell r="A26">
            <v>2</v>
          </cell>
          <cell r="B26">
            <v>27.382384428389908</v>
          </cell>
        </row>
        <row r="27">
          <cell r="A27">
            <v>3</v>
          </cell>
          <cell r="B27">
            <v>32.91708562553459</v>
          </cell>
        </row>
        <row r="28">
          <cell r="A28">
            <v>4</v>
          </cell>
          <cell r="B28">
            <v>38.140841362501753</v>
          </cell>
        </row>
        <row r="29">
          <cell r="A29">
            <v>5</v>
          </cell>
          <cell r="B29">
            <v>43.071120889348641</v>
          </cell>
        </row>
        <row r="30">
          <cell r="A30">
            <v>6</v>
          </cell>
          <cell r="B30">
            <v>47.724412014893922</v>
          </cell>
        </row>
        <row r="31">
          <cell r="A31">
            <v>7</v>
          </cell>
          <cell r="B31">
            <v>52.116276245141044</v>
          </cell>
        </row>
        <row r="32">
          <cell r="A32">
            <v>8</v>
          </cell>
          <cell r="B32">
            <v>56.26140082396563</v>
          </cell>
        </row>
        <row r="33">
          <cell r="A33">
            <v>9</v>
          </cell>
          <cell r="B33">
            <v>60.173647850101254</v>
          </cell>
        </row>
        <row r="34">
          <cell r="A34">
            <v>10</v>
          </cell>
          <cell r="B34">
            <v>63.866100634680087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tic statistic"/>
    </sheetNames>
    <sheetDataSet>
      <sheetData sheetId="0">
        <row r="1">
          <cell r="B1" t="str">
            <v>Value</v>
          </cell>
        </row>
        <row r="2">
          <cell r="A2" t="str">
            <v>Tajima's D</v>
          </cell>
          <cell r="B2">
            <v>-0.94375100000000001</v>
          </cell>
        </row>
        <row r="3">
          <cell r="A3" t="str">
            <v>Fu's Fs</v>
          </cell>
          <cell r="B3">
            <v>-3.4000000000000002E-2</v>
          </cell>
        </row>
        <row r="4">
          <cell r="A4" t="str">
            <v>Fu ve Li's D</v>
          </cell>
          <cell r="B4">
            <v>1.1570199999999999</v>
          </cell>
        </row>
        <row r="5">
          <cell r="A5" t="str">
            <v>Fu ve Li's F</v>
          </cell>
          <cell r="B5">
            <v>0.44446000000000002</v>
          </cell>
        </row>
        <row r="6">
          <cell r="A6" t="str">
            <v>Achaz Y</v>
          </cell>
          <cell r="B6">
            <v>-1.8728499999999999</v>
          </cell>
        </row>
        <row r="7">
          <cell r="A7" t="str">
            <v>Strobeck's S</v>
          </cell>
          <cell r="B7">
            <v>0.66200000000000003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DFBE-7531-48D6-B0BC-5536FC7B0B8E}">
  <dimension ref="A1:F335"/>
  <sheetViews>
    <sheetView topLeftCell="A239" zoomScaleNormal="100" workbookViewId="0">
      <selection activeCell="G2" sqref="G2"/>
    </sheetView>
  </sheetViews>
  <sheetFormatPr defaultRowHeight="14.4" x14ac:dyDescent="0.3"/>
  <cols>
    <col min="1" max="1" width="4" bestFit="1" customWidth="1"/>
    <col min="2" max="2" width="13.33203125" style="4" bestFit="1" customWidth="1"/>
    <col min="3" max="3" width="8.88671875" style="4"/>
  </cols>
  <sheetData>
    <row r="1" spans="1:6" ht="28.8" x14ac:dyDescent="0.3">
      <c r="A1" s="19" t="s">
        <v>21</v>
      </c>
      <c r="B1" s="20" t="s">
        <v>40</v>
      </c>
      <c r="C1" s="20" t="s">
        <v>41</v>
      </c>
      <c r="D1" s="1" t="s">
        <v>25</v>
      </c>
      <c r="E1" t="s">
        <v>44</v>
      </c>
      <c r="F1" t="s">
        <v>45</v>
      </c>
    </row>
    <row r="2" spans="1:6" x14ac:dyDescent="0.3">
      <c r="A2">
        <v>1</v>
      </c>
      <c r="B2" s="2">
        <v>16.7</v>
      </c>
      <c r="C2" s="2">
        <v>55.75</v>
      </c>
      <c r="D2" s="3">
        <v>1</v>
      </c>
      <c r="E2">
        <f>LOG10(B2)</f>
        <v>1.2227164711475833</v>
      </c>
      <c r="F2">
        <f>LOG10(C2)</f>
        <v>1.7462448717201984</v>
      </c>
    </row>
    <row r="3" spans="1:6" x14ac:dyDescent="0.3">
      <c r="A3">
        <v>2</v>
      </c>
      <c r="B3" s="2">
        <v>16.7</v>
      </c>
      <c r="C3" s="2">
        <v>51.75</v>
      </c>
      <c r="D3" s="3">
        <v>1</v>
      </c>
      <c r="E3">
        <f t="shared" ref="E3:E66" si="0">LOG10(B3)</f>
        <v>1.2227164711475833</v>
      </c>
      <c r="F3">
        <f t="shared" ref="F3:F66" si="1">LOG10(C3)</f>
        <v>1.7139103541289553</v>
      </c>
    </row>
    <row r="4" spans="1:6" x14ac:dyDescent="0.3">
      <c r="A4">
        <v>3</v>
      </c>
      <c r="B4" s="2">
        <v>17.3</v>
      </c>
      <c r="C4" s="2">
        <v>58.05</v>
      </c>
      <c r="D4" s="3">
        <v>1</v>
      </c>
      <c r="E4">
        <f t="shared" si="0"/>
        <v>1.2380461031287955</v>
      </c>
      <c r="F4">
        <f t="shared" si="1"/>
        <v>1.7638022240745925</v>
      </c>
    </row>
    <row r="5" spans="1:6" x14ac:dyDescent="0.3">
      <c r="A5">
        <v>4</v>
      </c>
      <c r="B5" s="2">
        <v>17.399999999999999</v>
      </c>
      <c r="C5" s="2">
        <v>58.25</v>
      </c>
      <c r="D5" s="3">
        <v>1</v>
      </c>
      <c r="E5">
        <f t="shared" si="0"/>
        <v>1.2405492482825997</v>
      </c>
      <c r="F5">
        <f t="shared" si="1"/>
        <v>1.7652959296980566</v>
      </c>
    </row>
    <row r="6" spans="1:6" x14ac:dyDescent="0.3">
      <c r="A6">
        <v>5</v>
      </c>
      <c r="B6" s="2">
        <v>18.5</v>
      </c>
      <c r="C6" s="2">
        <v>73.25</v>
      </c>
      <c r="D6" s="3">
        <v>1</v>
      </c>
      <c r="E6">
        <f t="shared" si="0"/>
        <v>1.2671717284030137</v>
      </c>
      <c r="F6">
        <f t="shared" si="1"/>
        <v>1.8648076290261471</v>
      </c>
    </row>
    <row r="7" spans="1:6" x14ac:dyDescent="0.3">
      <c r="A7">
        <v>6</v>
      </c>
      <c r="B7" s="2">
        <v>18.600000000000001</v>
      </c>
      <c r="C7" s="2">
        <v>74.48</v>
      </c>
      <c r="D7" s="3">
        <v>1</v>
      </c>
      <c r="E7">
        <f t="shared" si="0"/>
        <v>1.2695129442179163</v>
      </c>
      <c r="F7">
        <f t="shared" si="1"/>
        <v>1.8720396679732862</v>
      </c>
    </row>
    <row r="8" spans="1:6" x14ac:dyDescent="0.3">
      <c r="A8">
        <v>7</v>
      </c>
      <c r="B8" s="2">
        <v>19.8</v>
      </c>
      <c r="C8" s="2">
        <v>91.92</v>
      </c>
      <c r="D8" s="3">
        <v>1</v>
      </c>
      <c r="E8">
        <f t="shared" si="0"/>
        <v>1.2966651902615312</v>
      </c>
      <c r="F8">
        <f t="shared" si="1"/>
        <v>1.9634100156802288</v>
      </c>
    </row>
    <row r="9" spans="1:6" x14ac:dyDescent="0.3">
      <c r="A9">
        <v>8</v>
      </c>
      <c r="B9" s="2">
        <v>20</v>
      </c>
      <c r="C9" s="2">
        <v>121.29</v>
      </c>
      <c r="D9" s="3">
        <v>1</v>
      </c>
      <c r="E9">
        <f t="shared" si="0"/>
        <v>1.3010299956639813</v>
      </c>
      <c r="F9">
        <f t="shared" si="1"/>
        <v>2.0838249960533366</v>
      </c>
    </row>
    <row r="10" spans="1:6" x14ac:dyDescent="0.3">
      <c r="A10">
        <v>9</v>
      </c>
      <c r="B10" s="2">
        <v>20.3</v>
      </c>
      <c r="C10" s="2">
        <v>125.35</v>
      </c>
      <c r="D10" s="3">
        <v>1</v>
      </c>
      <c r="E10">
        <f t="shared" si="0"/>
        <v>1.307496037913213</v>
      </c>
      <c r="F10">
        <f t="shared" si="1"/>
        <v>2.0981243382942352</v>
      </c>
    </row>
    <row r="11" spans="1:6" x14ac:dyDescent="0.3">
      <c r="A11">
        <v>10</v>
      </c>
      <c r="B11" s="2">
        <v>20.100000000000001</v>
      </c>
      <c r="C11" s="2">
        <v>91.3</v>
      </c>
      <c r="D11" s="3">
        <v>1</v>
      </c>
      <c r="E11">
        <f t="shared" si="0"/>
        <v>1.3031960574204888</v>
      </c>
      <c r="F11">
        <f t="shared" si="1"/>
        <v>1.9604707775342989</v>
      </c>
    </row>
    <row r="12" spans="1:6" x14ac:dyDescent="0.3">
      <c r="A12">
        <v>11</v>
      </c>
      <c r="B12" s="2">
        <v>20.2</v>
      </c>
      <c r="C12" s="2">
        <v>87.2</v>
      </c>
      <c r="D12" s="3">
        <v>1</v>
      </c>
      <c r="E12">
        <f t="shared" si="0"/>
        <v>1.3053513694466237</v>
      </c>
      <c r="F12">
        <f t="shared" si="1"/>
        <v>1.9405164849325673</v>
      </c>
    </row>
    <row r="13" spans="1:6" x14ac:dyDescent="0.3">
      <c r="A13">
        <v>12</v>
      </c>
      <c r="B13" s="2">
        <v>20.5</v>
      </c>
      <c r="C13" s="2">
        <v>109.47</v>
      </c>
      <c r="D13" s="3">
        <v>1</v>
      </c>
      <c r="E13">
        <f t="shared" si="0"/>
        <v>1.3117538610557542</v>
      </c>
      <c r="F13">
        <f t="shared" si="1"/>
        <v>2.0392951180843109</v>
      </c>
    </row>
    <row r="14" spans="1:6" x14ac:dyDescent="0.3">
      <c r="A14">
        <v>13</v>
      </c>
      <c r="B14" s="2">
        <v>20.5</v>
      </c>
      <c r="C14" s="2">
        <v>88.5</v>
      </c>
      <c r="D14" s="3">
        <v>1</v>
      </c>
      <c r="E14">
        <f t="shared" si="0"/>
        <v>1.3117538610557542</v>
      </c>
      <c r="F14">
        <f t="shared" si="1"/>
        <v>1.9469432706978254</v>
      </c>
    </row>
    <row r="15" spans="1:6" x14ac:dyDescent="0.3">
      <c r="A15">
        <v>14</v>
      </c>
      <c r="B15" s="2">
        <v>20.5</v>
      </c>
      <c r="C15" s="2">
        <v>109.53</v>
      </c>
      <c r="D15" s="3">
        <v>1</v>
      </c>
      <c r="E15">
        <f t="shared" si="0"/>
        <v>1.3117538610557542</v>
      </c>
      <c r="F15">
        <f t="shared" si="1"/>
        <v>2.03953308766939</v>
      </c>
    </row>
    <row r="16" spans="1:6" x14ac:dyDescent="0.3">
      <c r="A16">
        <v>15</v>
      </c>
      <c r="B16" s="2">
        <v>20.6</v>
      </c>
      <c r="C16" s="2">
        <v>121.22</v>
      </c>
      <c r="D16" s="3">
        <v>1</v>
      </c>
      <c r="E16">
        <f t="shared" si="0"/>
        <v>1.3138672203691535</v>
      </c>
      <c r="F16">
        <f t="shared" si="1"/>
        <v>2.0835742796739911</v>
      </c>
    </row>
    <row r="17" spans="1:6" x14ac:dyDescent="0.3">
      <c r="A17">
        <v>16</v>
      </c>
      <c r="B17" s="2">
        <v>20.9</v>
      </c>
      <c r="C17" s="2">
        <v>129.12</v>
      </c>
      <c r="D17" s="3">
        <v>1</v>
      </c>
      <c r="E17">
        <f t="shared" si="0"/>
        <v>1.320146286111054</v>
      </c>
      <c r="F17">
        <f t="shared" si="1"/>
        <v>2.1109935173779952</v>
      </c>
    </row>
    <row r="18" spans="1:6" x14ac:dyDescent="0.3">
      <c r="A18">
        <v>17</v>
      </c>
      <c r="B18" s="2">
        <v>20.9</v>
      </c>
      <c r="C18" s="2">
        <v>122.26</v>
      </c>
      <c r="D18" s="3">
        <v>1</v>
      </c>
      <c r="E18">
        <f t="shared" si="0"/>
        <v>1.320146286111054</v>
      </c>
      <c r="F18">
        <f t="shared" si="1"/>
        <v>2.0872843914537613</v>
      </c>
    </row>
    <row r="19" spans="1:6" x14ac:dyDescent="0.3">
      <c r="A19">
        <v>18</v>
      </c>
      <c r="B19" s="2">
        <v>20.9</v>
      </c>
      <c r="C19" s="2">
        <v>119.17</v>
      </c>
      <c r="D19" s="3">
        <v>1</v>
      </c>
      <c r="E19">
        <f t="shared" si="0"/>
        <v>1.320146286111054</v>
      </c>
      <c r="F19">
        <f t="shared" si="1"/>
        <v>2.0761669393449327</v>
      </c>
    </row>
    <row r="20" spans="1:6" x14ac:dyDescent="0.3">
      <c r="A20">
        <v>19</v>
      </c>
      <c r="B20" s="2">
        <v>20.9</v>
      </c>
      <c r="C20" s="2">
        <v>111.66</v>
      </c>
      <c r="D20" s="3">
        <v>1</v>
      </c>
      <c r="E20">
        <f t="shared" si="0"/>
        <v>1.320146286111054</v>
      </c>
      <c r="F20">
        <f t="shared" si="1"/>
        <v>2.0478976235144106</v>
      </c>
    </row>
    <row r="21" spans="1:6" x14ac:dyDescent="0.3">
      <c r="A21">
        <v>20</v>
      </c>
      <c r="B21" s="2">
        <v>21.1</v>
      </c>
      <c r="C21" s="2">
        <v>125.21</v>
      </c>
      <c r="D21" s="3">
        <v>1</v>
      </c>
      <c r="E21">
        <f t="shared" si="0"/>
        <v>1.3242824552976926</v>
      </c>
      <c r="F21">
        <f t="shared" si="1"/>
        <v>2.097639015546839</v>
      </c>
    </row>
    <row r="22" spans="1:6" x14ac:dyDescent="0.3">
      <c r="A22">
        <v>21</v>
      </c>
      <c r="B22" s="2">
        <v>20.9</v>
      </c>
      <c r="C22" s="2">
        <v>121.2</v>
      </c>
      <c r="D22" s="3">
        <v>1</v>
      </c>
      <c r="E22">
        <f t="shared" si="0"/>
        <v>1.320146286111054</v>
      </c>
      <c r="F22">
        <f t="shared" si="1"/>
        <v>2.0835026198302673</v>
      </c>
    </row>
    <row r="23" spans="1:6" x14ac:dyDescent="0.3">
      <c r="A23">
        <v>22</v>
      </c>
      <c r="B23" s="2">
        <v>20.8</v>
      </c>
      <c r="C23" s="2">
        <v>115.6</v>
      </c>
      <c r="D23" s="3">
        <v>1</v>
      </c>
      <c r="E23">
        <f t="shared" si="0"/>
        <v>1.3180633349627615</v>
      </c>
      <c r="F23">
        <f t="shared" si="1"/>
        <v>2.0629578340845103</v>
      </c>
    </row>
    <row r="24" spans="1:6" x14ac:dyDescent="0.3">
      <c r="A24">
        <v>23</v>
      </c>
      <c r="B24" s="2">
        <v>21.3</v>
      </c>
      <c r="C24" s="2">
        <v>108.21</v>
      </c>
      <c r="D24" s="3">
        <v>1</v>
      </c>
      <c r="E24">
        <f t="shared" si="0"/>
        <v>1.3283796034387378</v>
      </c>
      <c r="F24">
        <f t="shared" si="1"/>
        <v>2.0342673970380254</v>
      </c>
    </row>
    <row r="25" spans="1:6" x14ac:dyDescent="0.3">
      <c r="A25">
        <v>24</v>
      </c>
      <c r="B25" s="2">
        <v>21.4</v>
      </c>
      <c r="C25" s="2">
        <v>121.78</v>
      </c>
      <c r="D25" s="3">
        <v>1</v>
      </c>
      <c r="E25">
        <f t="shared" si="0"/>
        <v>1.3304137733491908</v>
      </c>
      <c r="F25">
        <f t="shared" si="1"/>
        <v>2.0855759697185037</v>
      </c>
    </row>
    <row r="26" spans="1:6" x14ac:dyDescent="0.3">
      <c r="A26">
        <v>25</v>
      </c>
      <c r="B26" s="2">
        <v>21.2</v>
      </c>
      <c r="C26" s="2">
        <v>132.13</v>
      </c>
      <c r="D26" s="3">
        <v>1</v>
      </c>
      <c r="E26">
        <f t="shared" si="0"/>
        <v>1.3263358609287514</v>
      </c>
      <c r="F26">
        <f t="shared" si="1"/>
        <v>2.1210014349896404</v>
      </c>
    </row>
    <row r="27" spans="1:6" x14ac:dyDescent="0.3">
      <c r="A27">
        <v>26</v>
      </c>
      <c r="B27" s="2">
        <v>21.1</v>
      </c>
      <c r="C27" s="2">
        <v>108.3</v>
      </c>
      <c r="D27" s="3">
        <v>1</v>
      </c>
      <c r="E27">
        <f t="shared" si="0"/>
        <v>1.3242824552976926</v>
      </c>
      <c r="F27">
        <f t="shared" si="1"/>
        <v>2.0346284566253203</v>
      </c>
    </row>
    <row r="28" spans="1:6" x14ac:dyDescent="0.3">
      <c r="A28">
        <v>27</v>
      </c>
      <c r="B28" s="2">
        <v>21.4</v>
      </c>
      <c r="C28" s="2">
        <v>112.16</v>
      </c>
      <c r="D28" s="3">
        <v>1</v>
      </c>
      <c r="E28">
        <f t="shared" si="0"/>
        <v>1.3304137733491908</v>
      </c>
      <c r="F28">
        <f t="shared" si="1"/>
        <v>2.0498380006225836</v>
      </c>
    </row>
    <row r="29" spans="1:6" x14ac:dyDescent="0.3">
      <c r="A29">
        <v>28</v>
      </c>
      <c r="B29" s="2">
        <v>21.2</v>
      </c>
      <c r="C29" s="2">
        <v>116.52</v>
      </c>
      <c r="D29" s="3">
        <v>1</v>
      </c>
      <c r="E29">
        <f t="shared" si="0"/>
        <v>1.3263358609287514</v>
      </c>
      <c r="F29">
        <f t="shared" si="1"/>
        <v>2.0664004759556298</v>
      </c>
    </row>
    <row r="30" spans="1:6" x14ac:dyDescent="0.3">
      <c r="A30">
        <v>29</v>
      </c>
      <c r="B30" s="2">
        <v>21</v>
      </c>
      <c r="C30" s="2">
        <v>99.25</v>
      </c>
      <c r="D30" s="3">
        <v>1</v>
      </c>
      <c r="E30">
        <f t="shared" si="0"/>
        <v>1.3222192947339193</v>
      </c>
      <c r="F30">
        <f t="shared" si="1"/>
        <v>1.9967305154351527</v>
      </c>
    </row>
    <row r="31" spans="1:6" x14ac:dyDescent="0.3">
      <c r="A31">
        <v>30</v>
      </c>
      <c r="B31" s="2">
        <v>21.2</v>
      </c>
      <c r="C31" s="2">
        <v>115.2</v>
      </c>
      <c r="D31" s="3">
        <v>1</v>
      </c>
      <c r="E31">
        <f t="shared" si="0"/>
        <v>1.3263358609287514</v>
      </c>
      <c r="F31">
        <f t="shared" si="1"/>
        <v>2.0614524790871931</v>
      </c>
    </row>
    <row r="32" spans="1:6" x14ac:dyDescent="0.3">
      <c r="A32">
        <v>31</v>
      </c>
      <c r="B32" s="2">
        <v>21.1</v>
      </c>
      <c r="C32" s="2">
        <v>117.5</v>
      </c>
      <c r="D32" s="3">
        <v>1</v>
      </c>
      <c r="E32">
        <f t="shared" si="0"/>
        <v>1.3242824552976926</v>
      </c>
      <c r="F32">
        <f t="shared" si="1"/>
        <v>2.070037866607755</v>
      </c>
    </row>
    <row r="33" spans="1:6" x14ac:dyDescent="0.3">
      <c r="A33">
        <v>32</v>
      </c>
      <c r="B33" s="2">
        <v>21</v>
      </c>
      <c r="C33" s="2">
        <v>100.78</v>
      </c>
      <c r="D33" s="3">
        <v>1</v>
      </c>
      <c r="E33">
        <f t="shared" si="0"/>
        <v>1.3222192947339193</v>
      </c>
      <c r="F33">
        <f t="shared" si="1"/>
        <v>2.0033743540197499</v>
      </c>
    </row>
    <row r="34" spans="1:6" x14ac:dyDescent="0.3">
      <c r="A34">
        <v>33</v>
      </c>
      <c r="B34" s="2">
        <v>21</v>
      </c>
      <c r="C34" s="2">
        <v>122.55</v>
      </c>
      <c r="D34" s="3">
        <v>1</v>
      </c>
      <c r="E34">
        <f t="shared" si="0"/>
        <v>1.3222192947339193</v>
      </c>
      <c r="F34">
        <f t="shared" si="1"/>
        <v>2.0883133155880969</v>
      </c>
    </row>
    <row r="35" spans="1:6" x14ac:dyDescent="0.3">
      <c r="A35">
        <v>34</v>
      </c>
      <c r="B35" s="2">
        <v>21</v>
      </c>
      <c r="C35" s="2">
        <v>126.46</v>
      </c>
      <c r="D35" s="3">
        <v>1</v>
      </c>
      <c r="E35">
        <f t="shared" si="0"/>
        <v>1.3222192947339193</v>
      </c>
      <c r="F35">
        <f t="shared" si="1"/>
        <v>2.1019531774771996</v>
      </c>
    </row>
    <row r="36" spans="1:6" x14ac:dyDescent="0.3">
      <c r="A36">
        <v>35</v>
      </c>
      <c r="B36" s="2">
        <v>21.3</v>
      </c>
      <c r="C36" s="2">
        <v>106.9</v>
      </c>
      <c r="D36" s="3">
        <v>1</v>
      </c>
      <c r="E36">
        <f t="shared" si="0"/>
        <v>1.3283796034387378</v>
      </c>
      <c r="F36">
        <f t="shared" si="1"/>
        <v>2.0289777052087778</v>
      </c>
    </row>
    <row r="37" spans="1:6" x14ac:dyDescent="0.3">
      <c r="A37">
        <v>36</v>
      </c>
      <c r="B37" s="2">
        <v>21.4</v>
      </c>
      <c r="C37" s="2">
        <v>106.7</v>
      </c>
      <c r="D37" s="3">
        <v>1</v>
      </c>
      <c r="E37">
        <f t="shared" si="0"/>
        <v>1.3304137733491908</v>
      </c>
      <c r="F37">
        <f t="shared" si="1"/>
        <v>2.0281644194244701</v>
      </c>
    </row>
    <row r="38" spans="1:6" x14ac:dyDescent="0.3">
      <c r="A38">
        <v>37</v>
      </c>
      <c r="B38" s="2">
        <v>21.5</v>
      </c>
      <c r="C38" s="2">
        <v>125.87</v>
      </c>
      <c r="D38" s="3">
        <v>1</v>
      </c>
      <c r="E38">
        <f t="shared" si="0"/>
        <v>1.3324384599156054</v>
      </c>
      <c r="F38">
        <f t="shared" si="1"/>
        <v>2.099922232196922</v>
      </c>
    </row>
    <row r="39" spans="1:6" x14ac:dyDescent="0.3">
      <c r="A39">
        <v>38</v>
      </c>
      <c r="B39" s="2">
        <v>21.5</v>
      </c>
      <c r="C39" s="2">
        <v>135.77000000000001</v>
      </c>
      <c r="D39" s="3">
        <v>1</v>
      </c>
      <c r="E39">
        <f t="shared" si="0"/>
        <v>1.3324384599156054</v>
      </c>
      <c r="F39">
        <f t="shared" si="1"/>
        <v>2.1328038180019995</v>
      </c>
    </row>
    <row r="40" spans="1:6" x14ac:dyDescent="0.3">
      <c r="A40">
        <v>39</v>
      </c>
      <c r="B40" s="2">
        <v>21.8</v>
      </c>
      <c r="C40" s="2">
        <v>128.36000000000001</v>
      </c>
      <c r="D40" s="3">
        <v>1</v>
      </c>
      <c r="E40">
        <f t="shared" si="0"/>
        <v>1.3384564936046048</v>
      </c>
      <c r="F40">
        <f t="shared" si="1"/>
        <v>2.1084297084234667</v>
      </c>
    </row>
    <row r="41" spans="1:6" x14ac:dyDescent="0.3">
      <c r="A41">
        <v>40</v>
      </c>
      <c r="B41" s="2">
        <v>21.5</v>
      </c>
      <c r="C41" s="2">
        <v>132.57</v>
      </c>
      <c r="D41" s="3">
        <v>1</v>
      </c>
      <c r="E41">
        <f t="shared" si="0"/>
        <v>1.3324384599156054</v>
      </c>
      <c r="F41">
        <f t="shared" si="1"/>
        <v>2.1224452562819556</v>
      </c>
    </row>
    <row r="42" spans="1:6" x14ac:dyDescent="0.3">
      <c r="A42">
        <v>41</v>
      </c>
      <c r="B42" s="2">
        <v>21.6</v>
      </c>
      <c r="C42" s="2">
        <v>129.65</v>
      </c>
      <c r="D42" s="3">
        <v>1</v>
      </c>
      <c r="E42">
        <f t="shared" si="0"/>
        <v>1.3344537511509309</v>
      </c>
      <c r="F42">
        <f t="shared" si="1"/>
        <v>2.1127725211053705</v>
      </c>
    </row>
    <row r="43" spans="1:6" x14ac:dyDescent="0.3">
      <c r="A43">
        <v>42</v>
      </c>
      <c r="B43" s="2">
        <v>21.6</v>
      </c>
      <c r="C43" s="2">
        <v>137.22999999999999</v>
      </c>
      <c r="D43" s="3">
        <v>1</v>
      </c>
      <c r="E43">
        <f t="shared" si="0"/>
        <v>1.3344537511509309</v>
      </c>
      <c r="F43">
        <f t="shared" si="1"/>
        <v>2.1374490633403354</v>
      </c>
    </row>
    <row r="44" spans="1:6" x14ac:dyDescent="0.3">
      <c r="A44">
        <v>43</v>
      </c>
      <c r="B44" s="2">
        <v>21.6</v>
      </c>
      <c r="C44" s="2">
        <v>142.36000000000001</v>
      </c>
      <c r="D44" s="3">
        <v>1</v>
      </c>
      <c r="E44">
        <f t="shared" si="0"/>
        <v>1.3344537511509309</v>
      </c>
      <c r="F44">
        <f t="shared" si="1"/>
        <v>2.1533879793318085</v>
      </c>
    </row>
    <row r="45" spans="1:6" x14ac:dyDescent="0.3">
      <c r="A45">
        <v>44</v>
      </c>
      <c r="B45" s="2">
        <v>21.6</v>
      </c>
      <c r="C45" s="2">
        <v>152.47</v>
      </c>
      <c r="D45" s="3">
        <v>1</v>
      </c>
      <c r="E45">
        <f t="shared" si="0"/>
        <v>1.3344537511509309</v>
      </c>
      <c r="F45">
        <f t="shared" si="1"/>
        <v>2.1831844002982153</v>
      </c>
    </row>
    <row r="46" spans="1:6" x14ac:dyDescent="0.3">
      <c r="A46">
        <v>45</v>
      </c>
      <c r="B46" s="2">
        <v>21.8</v>
      </c>
      <c r="C46" s="2">
        <v>127.57</v>
      </c>
      <c r="D46" s="3">
        <v>1</v>
      </c>
      <c r="E46">
        <f t="shared" si="0"/>
        <v>1.3384564936046048</v>
      </c>
      <c r="F46">
        <f t="shared" si="1"/>
        <v>2.105748555526993</v>
      </c>
    </row>
    <row r="47" spans="1:6" x14ac:dyDescent="0.3">
      <c r="A47">
        <v>46</v>
      </c>
      <c r="B47" s="2">
        <v>21.8</v>
      </c>
      <c r="C47" s="2">
        <v>138.59</v>
      </c>
      <c r="D47" s="3">
        <v>1</v>
      </c>
      <c r="E47">
        <f t="shared" si="0"/>
        <v>1.3384564936046048</v>
      </c>
      <c r="F47">
        <f t="shared" si="1"/>
        <v>2.1417318947671409</v>
      </c>
    </row>
    <row r="48" spans="1:6" x14ac:dyDescent="0.3">
      <c r="A48">
        <v>47</v>
      </c>
      <c r="B48" s="2">
        <v>21.8</v>
      </c>
      <c r="C48" s="2">
        <v>134.26</v>
      </c>
      <c r="D48" s="3">
        <v>1</v>
      </c>
      <c r="E48">
        <f t="shared" si="0"/>
        <v>1.3384564936046048</v>
      </c>
      <c r="F48">
        <f t="shared" si="1"/>
        <v>2.1279466428489018</v>
      </c>
    </row>
    <row r="49" spans="1:6" x14ac:dyDescent="0.3">
      <c r="A49">
        <v>48</v>
      </c>
      <c r="B49" s="2">
        <v>21.9</v>
      </c>
      <c r="C49" s="2">
        <v>112.58</v>
      </c>
      <c r="D49" s="3">
        <v>1</v>
      </c>
      <c r="E49">
        <f t="shared" si="0"/>
        <v>1.3404441148401183</v>
      </c>
      <c r="F49">
        <f t="shared" si="1"/>
        <v>2.0514612443241833</v>
      </c>
    </row>
    <row r="50" spans="1:6" x14ac:dyDescent="0.3">
      <c r="A50">
        <v>49</v>
      </c>
      <c r="B50" s="2">
        <v>21.9</v>
      </c>
      <c r="C50" s="2">
        <v>106.4</v>
      </c>
      <c r="D50" s="3">
        <v>1</v>
      </c>
      <c r="E50">
        <f t="shared" si="0"/>
        <v>1.3404441148401183</v>
      </c>
      <c r="F50">
        <f t="shared" si="1"/>
        <v>2.0269416279590295</v>
      </c>
    </row>
    <row r="51" spans="1:6" x14ac:dyDescent="0.3">
      <c r="A51">
        <v>50</v>
      </c>
      <c r="B51" s="2">
        <v>22</v>
      </c>
      <c r="C51" s="2">
        <v>132.69999999999999</v>
      </c>
      <c r="D51" s="3">
        <v>1</v>
      </c>
      <c r="E51">
        <f t="shared" si="0"/>
        <v>1.3424226808222062</v>
      </c>
      <c r="F51">
        <f t="shared" si="1"/>
        <v>2.1228709228644354</v>
      </c>
    </row>
    <row r="52" spans="1:6" x14ac:dyDescent="0.3">
      <c r="A52">
        <v>51</v>
      </c>
      <c r="B52" s="2">
        <v>22</v>
      </c>
      <c r="C52" s="2">
        <v>126.88</v>
      </c>
      <c r="D52" s="3">
        <v>1</v>
      </c>
      <c r="E52">
        <f t="shared" si="0"/>
        <v>1.3424226808222062</v>
      </c>
      <c r="F52">
        <f t="shared" si="1"/>
        <v>2.1033931699735287</v>
      </c>
    </row>
    <row r="53" spans="1:6" x14ac:dyDescent="0.3">
      <c r="A53">
        <v>52</v>
      </c>
      <c r="B53" s="2">
        <v>22</v>
      </c>
      <c r="C53" s="2">
        <v>139.19999999999999</v>
      </c>
      <c r="D53" s="3">
        <v>1</v>
      </c>
      <c r="E53">
        <f t="shared" si="0"/>
        <v>1.3424226808222062</v>
      </c>
      <c r="F53">
        <f t="shared" si="1"/>
        <v>2.1436392352745433</v>
      </c>
    </row>
    <row r="54" spans="1:6" x14ac:dyDescent="0.3">
      <c r="A54">
        <v>53</v>
      </c>
      <c r="B54" s="2">
        <v>22</v>
      </c>
      <c r="C54" s="2">
        <v>128.9</v>
      </c>
      <c r="D54" s="3">
        <v>1</v>
      </c>
      <c r="E54">
        <f t="shared" si="0"/>
        <v>1.3424226808222062</v>
      </c>
      <c r="F54">
        <f t="shared" si="1"/>
        <v>2.110252917353403</v>
      </c>
    </row>
    <row r="55" spans="1:6" x14ac:dyDescent="0.3">
      <c r="A55">
        <v>54</v>
      </c>
      <c r="B55" s="2">
        <v>22.1</v>
      </c>
      <c r="C55" s="2">
        <v>131.5</v>
      </c>
      <c r="D55" s="3">
        <v>1</v>
      </c>
      <c r="E55">
        <f t="shared" si="0"/>
        <v>1.3443922736851108</v>
      </c>
      <c r="F55">
        <f t="shared" si="1"/>
        <v>2.1189257528257768</v>
      </c>
    </row>
    <row r="56" spans="1:6" x14ac:dyDescent="0.3">
      <c r="A56">
        <v>55</v>
      </c>
      <c r="B56" s="2">
        <v>22.1</v>
      </c>
      <c r="C56" s="2">
        <v>131.78</v>
      </c>
      <c r="D56" s="3">
        <v>1</v>
      </c>
      <c r="E56">
        <f t="shared" si="0"/>
        <v>1.3443922736851108</v>
      </c>
      <c r="F56">
        <f t="shared" si="1"/>
        <v>2.1198495032115177</v>
      </c>
    </row>
    <row r="57" spans="1:6" x14ac:dyDescent="0.3">
      <c r="A57">
        <v>56</v>
      </c>
      <c r="B57" s="2">
        <v>22.2</v>
      </c>
      <c r="C57" s="2">
        <v>133.78</v>
      </c>
      <c r="D57" s="3">
        <v>1</v>
      </c>
      <c r="E57">
        <f t="shared" si="0"/>
        <v>1.3463529744506386</v>
      </c>
      <c r="F57">
        <f t="shared" si="1"/>
        <v>2.1263911916166145</v>
      </c>
    </row>
    <row r="58" spans="1:6" x14ac:dyDescent="0.3">
      <c r="A58">
        <v>57</v>
      </c>
      <c r="B58" s="2">
        <v>22.2</v>
      </c>
      <c r="C58" s="2">
        <v>141.30000000000001</v>
      </c>
      <c r="D58" s="3">
        <v>1</v>
      </c>
      <c r="E58">
        <f t="shared" si="0"/>
        <v>1.3463529744506386</v>
      </c>
      <c r="F58">
        <f t="shared" si="1"/>
        <v>2.1501421618485588</v>
      </c>
    </row>
    <row r="59" spans="1:6" x14ac:dyDescent="0.3">
      <c r="A59">
        <v>58</v>
      </c>
      <c r="B59" s="2">
        <v>22.4</v>
      </c>
      <c r="C59" s="2">
        <v>142.25</v>
      </c>
      <c r="D59" s="3">
        <v>1</v>
      </c>
      <c r="E59">
        <f t="shared" si="0"/>
        <v>1.3502480183341627</v>
      </c>
      <c r="F59">
        <f t="shared" si="1"/>
        <v>2.1530522750671088</v>
      </c>
    </row>
    <row r="60" spans="1:6" x14ac:dyDescent="0.3">
      <c r="A60">
        <v>59</v>
      </c>
      <c r="B60" s="2">
        <v>22.4</v>
      </c>
      <c r="C60" s="2">
        <v>135.62</v>
      </c>
      <c r="D60" s="3">
        <v>1</v>
      </c>
      <c r="E60">
        <f t="shared" si="0"/>
        <v>1.3502480183341627</v>
      </c>
      <c r="F60">
        <f t="shared" si="1"/>
        <v>2.1323237400409907</v>
      </c>
    </row>
    <row r="61" spans="1:6" x14ac:dyDescent="0.3">
      <c r="A61">
        <v>60</v>
      </c>
      <c r="B61" s="2">
        <v>22.4</v>
      </c>
      <c r="C61" s="2">
        <v>130.15</v>
      </c>
      <c r="D61" s="3">
        <v>1</v>
      </c>
      <c r="E61">
        <f t="shared" si="0"/>
        <v>1.3502480183341627</v>
      </c>
      <c r="F61">
        <f t="shared" si="1"/>
        <v>2.1144441724452547</v>
      </c>
    </row>
    <row r="62" spans="1:6" x14ac:dyDescent="0.3">
      <c r="A62">
        <v>61</v>
      </c>
      <c r="B62" s="2">
        <v>22.4</v>
      </c>
      <c r="C62" s="2">
        <v>127.25</v>
      </c>
      <c r="D62" s="3">
        <v>1</v>
      </c>
      <c r="E62">
        <f t="shared" si="0"/>
        <v>1.3502480183341627</v>
      </c>
      <c r="F62">
        <f t="shared" si="1"/>
        <v>2.1046577910087962</v>
      </c>
    </row>
    <row r="63" spans="1:6" x14ac:dyDescent="0.3">
      <c r="A63">
        <v>62</v>
      </c>
      <c r="B63" s="2">
        <v>22.5</v>
      </c>
      <c r="C63" s="2">
        <v>130.68</v>
      </c>
      <c r="D63" s="3">
        <v>1</v>
      </c>
      <c r="E63">
        <f t="shared" si="0"/>
        <v>1.3521825181113625</v>
      </c>
      <c r="F63">
        <f t="shared" si="1"/>
        <v>2.1162091258033997</v>
      </c>
    </row>
    <row r="64" spans="1:6" x14ac:dyDescent="0.3">
      <c r="A64">
        <v>63</v>
      </c>
      <c r="B64" s="2">
        <v>22.5</v>
      </c>
      <c r="C64" s="2">
        <v>132.78</v>
      </c>
      <c r="D64" s="3">
        <v>1</v>
      </c>
      <c r="E64">
        <f t="shared" si="0"/>
        <v>1.3521825181113625</v>
      </c>
      <c r="F64">
        <f t="shared" si="1"/>
        <v>2.1231326643109014</v>
      </c>
    </row>
    <row r="65" spans="1:6" x14ac:dyDescent="0.3">
      <c r="A65">
        <v>64</v>
      </c>
      <c r="B65" s="2">
        <v>22.5</v>
      </c>
      <c r="C65" s="2">
        <v>128.69</v>
      </c>
      <c r="D65" s="3">
        <v>1</v>
      </c>
      <c r="E65">
        <f t="shared" si="0"/>
        <v>1.3521825181113625</v>
      </c>
      <c r="F65">
        <f t="shared" si="1"/>
        <v>2.1095448008783468</v>
      </c>
    </row>
    <row r="66" spans="1:6" x14ac:dyDescent="0.3">
      <c r="A66">
        <v>65</v>
      </c>
      <c r="B66" s="2">
        <v>22.5</v>
      </c>
      <c r="C66" s="2">
        <v>122.52</v>
      </c>
      <c r="D66" s="3">
        <v>1</v>
      </c>
      <c r="E66">
        <f t="shared" si="0"/>
        <v>1.3521825181113625</v>
      </c>
      <c r="F66">
        <f t="shared" si="1"/>
        <v>2.0882069881345351</v>
      </c>
    </row>
    <row r="67" spans="1:6" x14ac:dyDescent="0.3">
      <c r="A67">
        <v>66</v>
      </c>
      <c r="B67" s="2">
        <v>22.7</v>
      </c>
      <c r="C67" s="2">
        <v>125.69</v>
      </c>
      <c r="D67" s="3">
        <v>1</v>
      </c>
      <c r="E67">
        <f t="shared" ref="E67:E130" si="2">LOG10(B67)</f>
        <v>1.3560258571931227</v>
      </c>
      <c r="F67">
        <f t="shared" ref="F67:F130" si="3">LOG10(C67)</f>
        <v>2.0993007262334631</v>
      </c>
    </row>
    <row r="68" spans="1:6" x14ac:dyDescent="0.3">
      <c r="A68">
        <v>67</v>
      </c>
      <c r="B68" s="2">
        <v>22.7</v>
      </c>
      <c r="C68" s="2">
        <v>127.17</v>
      </c>
      <c r="D68" s="3">
        <v>1</v>
      </c>
      <c r="E68">
        <f t="shared" si="2"/>
        <v>1.3560258571931227</v>
      </c>
      <c r="F68">
        <f t="shared" si="3"/>
        <v>2.1043846712878835</v>
      </c>
    </row>
    <row r="69" spans="1:6" x14ac:dyDescent="0.3">
      <c r="A69">
        <v>68</v>
      </c>
      <c r="B69" s="2">
        <v>22.8</v>
      </c>
      <c r="C69" s="2">
        <v>125.48</v>
      </c>
      <c r="D69" s="3">
        <v>1</v>
      </c>
      <c r="E69">
        <f t="shared" si="2"/>
        <v>1.3579348470004537</v>
      </c>
      <c r="F69">
        <f t="shared" si="3"/>
        <v>2.0985745100257076</v>
      </c>
    </row>
    <row r="70" spans="1:6" x14ac:dyDescent="0.3">
      <c r="A70">
        <v>69</v>
      </c>
      <c r="B70" s="2">
        <v>22.8</v>
      </c>
      <c r="C70" s="2">
        <v>120.18</v>
      </c>
      <c r="D70" s="3">
        <v>1</v>
      </c>
      <c r="E70">
        <f t="shared" si="2"/>
        <v>1.3579348470004537</v>
      </c>
      <c r="F70">
        <f t="shared" si="3"/>
        <v>2.0798321996772198</v>
      </c>
    </row>
    <row r="71" spans="1:6" x14ac:dyDescent="0.3">
      <c r="A71">
        <v>70</v>
      </c>
      <c r="B71" s="2">
        <v>22.8</v>
      </c>
      <c r="C71" s="2">
        <v>122.5</v>
      </c>
      <c r="D71" s="3">
        <v>1</v>
      </c>
      <c r="E71">
        <f t="shared" si="2"/>
        <v>1.3579348470004537</v>
      </c>
      <c r="F71">
        <f t="shared" si="3"/>
        <v>2.0881360887005513</v>
      </c>
    </row>
    <row r="72" spans="1:6" x14ac:dyDescent="0.3">
      <c r="A72">
        <v>71</v>
      </c>
      <c r="B72" s="2">
        <v>22.9</v>
      </c>
      <c r="C72" s="2">
        <v>123.78</v>
      </c>
      <c r="D72" s="3">
        <v>1</v>
      </c>
      <c r="E72">
        <f t="shared" si="2"/>
        <v>1.3598354823398879</v>
      </c>
      <c r="F72">
        <f t="shared" si="3"/>
        <v>2.0926504783567954</v>
      </c>
    </row>
    <row r="73" spans="1:6" x14ac:dyDescent="0.3">
      <c r="A73">
        <v>72</v>
      </c>
      <c r="B73" s="2">
        <v>22.9</v>
      </c>
      <c r="C73" s="2">
        <v>131.65</v>
      </c>
      <c r="D73" s="3">
        <v>1</v>
      </c>
      <c r="E73">
        <f t="shared" si="2"/>
        <v>1.3598354823398879</v>
      </c>
      <c r="F73">
        <f t="shared" si="3"/>
        <v>2.119420863442087</v>
      </c>
    </row>
    <row r="74" spans="1:6" x14ac:dyDescent="0.3">
      <c r="A74">
        <v>73</v>
      </c>
      <c r="B74" s="2">
        <v>22.9</v>
      </c>
      <c r="C74" s="2">
        <v>135.9</v>
      </c>
      <c r="D74" s="3">
        <v>1</v>
      </c>
      <c r="E74">
        <f t="shared" si="2"/>
        <v>1.3598354823398879</v>
      </c>
      <c r="F74">
        <f t="shared" si="3"/>
        <v>2.1332194567324945</v>
      </c>
    </row>
    <row r="75" spans="1:6" x14ac:dyDescent="0.3">
      <c r="A75">
        <v>74</v>
      </c>
      <c r="B75" s="2">
        <v>22.8</v>
      </c>
      <c r="C75" s="2">
        <v>130.62</v>
      </c>
      <c r="D75" s="3">
        <v>1</v>
      </c>
      <c r="E75">
        <f t="shared" si="2"/>
        <v>1.3579348470004537</v>
      </c>
      <c r="F75">
        <f t="shared" si="3"/>
        <v>2.1160096794247378</v>
      </c>
    </row>
    <row r="76" spans="1:6" x14ac:dyDescent="0.3">
      <c r="A76">
        <v>75</v>
      </c>
      <c r="B76" s="2">
        <v>22.9</v>
      </c>
      <c r="C76" s="2">
        <v>136.88999999999999</v>
      </c>
      <c r="D76" s="3">
        <v>1</v>
      </c>
      <c r="E76">
        <f t="shared" si="2"/>
        <v>1.3598354823398879</v>
      </c>
      <c r="F76">
        <f t="shared" si="3"/>
        <v>2.1363717234923234</v>
      </c>
    </row>
    <row r="77" spans="1:6" x14ac:dyDescent="0.3">
      <c r="A77">
        <v>76</v>
      </c>
      <c r="B77" s="2">
        <v>22.9</v>
      </c>
      <c r="C77" s="2">
        <v>140.68</v>
      </c>
      <c r="D77" s="3">
        <v>1</v>
      </c>
      <c r="E77">
        <f t="shared" si="2"/>
        <v>1.3598354823398879</v>
      </c>
      <c r="F77">
        <f t="shared" si="3"/>
        <v>2.1482323596449051</v>
      </c>
    </row>
    <row r="78" spans="1:6" x14ac:dyDescent="0.3">
      <c r="A78">
        <v>77</v>
      </c>
      <c r="B78" s="2">
        <v>22.8</v>
      </c>
      <c r="C78" s="2">
        <v>151.27000000000001</v>
      </c>
      <c r="D78" s="3">
        <v>1</v>
      </c>
      <c r="E78">
        <f t="shared" si="2"/>
        <v>1.3579348470004537</v>
      </c>
      <c r="F78">
        <f t="shared" si="3"/>
        <v>2.1797528068974983</v>
      </c>
    </row>
    <row r="79" spans="1:6" x14ac:dyDescent="0.3">
      <c r="A79">
        <v>78</v>
      </c>
      <c r="B79" s="2">
        <v>22.9</v>
      </c>
      <c r="C79" s="2">
        <v>132.02000000000001</v>
      </c>
      <c r="D79" s="3">
        <v>1</v>
      </c>
      <c r="E79">
        <f t="shared" si="2"/>
        <v>1.3598354823398879</v>
      </c>
      <c r="F79">
        <f t="shared" si="3"/>
        <v>2.1206397284155662</v>
      </c>
    </row>
    <row r="80" spans="1:6" x14ac:dyDescent="0.3">
      <c r="A80">
        <v>79</v>
      </c>
      <c r="B80" s="2">
        <v>23.1</v>
      </c>
      <c r="C80" s="2">
        <v>147.97999999999999</v>
      </c>
      <c r="D80" s="3">
        <v>1</v>
      </c>
      <c r="E80">
        <f t="shared" si="2"/>
        <v>1.3636119798921444</v>
      </c>
      <c r="F80">
        <f t="shared" si="3"/>
        <v>2.1702030229856644</v>
      </c>
    </row>
    <row r="81" spans="1:6" x14ac:dyDescent="0.3">
      <c r="A81">
        <v>80</v>
      </c>
      <c r="B81" s="2">
        <v>23.2</v>
      </c>
      <c r="C81" s="2">
        <v>145.19999999999999</v>
      </c>
      <c r="D81" s="3">
        <v>1</v>
      </c>
      <c r="E81">
        <f t="shared" si="2"/>
        <v>1.3654879848908996</v>
      </c>
      <c r="F81">
        <f t="shared" si="3"/>
        <v>2.1619666163640749</v>
      </c>
    </row>
    <row r="82" spans="1:6" x14ac:dyDescent="0.3">
      <c r="A82">
        <v>81</v>
      </c>
      <c r="B82" s="2">
        <v>23.2</v>
      </c>
      <c r="C82" s="2">
        <v>139.22999999999999</v>
      </c>
      <c r="D82" s="3">
        <v>1</v>
      </c>
      <c r="E82">
        <f t="shared" si="2"/>
        <v>1.3654879848908996</v>
      </c>
      <c r="F82">
        <f t="shared" si="3"/>
        <v>2.1437328231386923</v>
      </c>
    </row>
    <row r="83" spans="1:6" x14ac:dyDescent="0.3">
      <c r="A83">
        <v>82</v>
      </c>
      <c r="B83" s="2">
        <v>23.2</v>
      </c>
      <c r="C83" s="2">
        <v>142.97999999999999</v>
      </c>
      <c r="D83" s="3">
        <v>1</v>
      </c>
      <c r="E83">
        <f t="shared" si="2"/>
        <v>1.3654879848908996</v>
      </c>
      <c r="F83">
        <f t="shared" si="3"/>
        <v>2.1552752927300998</v>
      </c>
    </row>
    <row r="84" spans="1:6" x14ac:dyDescent="0.3">
      <c r="A84">
        <v>83</v>
      </c>
      <c r="B84" s="2">
        <v>23.2</v>
      </c>
      <c r="C84" s="2">
        <v>157.25</v>
      </c>
      <c r="D84" s="3">
        <v>1</v>
      </c>
      <c r="E84">
        <f t="shared" si="2"/>
        <v>1.3654879848908996</v>
      </c>
      <c r="F84">
        <f t="shared" si="3"/>
        <v>2.1965906541173066</v>
      </c>
    </row>
    <row r="85" spans="1:6" x14ac:dyDescent="0.3">
      <c r="A85">
        <v>84</v>
      </c>
      <c r="B85" s="2">
        <v>23.2</v>
      </c>
      <c r="C85" s="2">
        <v>141.22</v>
      </c>
      <c r="D85" s="3">
        <v>1</v>
      </c>
      <c r="E85">
        <f t="shared" si="2"/>
        <v>1.3654879848908996</v>
      </c>
      <c r="F85">
        <f t="shared" si="3"/>
        <v>2.1498962071587604</v>
      </c>
    </row>
    <row r="86" spans="1:6" x14ac:dyDescent="0.3">
      <c r="A86">
        <v>85</v>
      </c>
      <c r="B86" s="2">
        <v>23.3</v>
      </c>
      <c r="C86" s="2">
        <v>157.6</v>
      </c>
      <c r="D86" s="3">
        <v>1</v>
      </c>
      <c r="E86">
        <f t="shared" si="2"/>
        <v>1.3673559210260189</v>
      </c>
      <c r="F86">
        <f t="shared" si="3"/>
        <v>2.1975562131535367</v>
      </c>
    </row>
    <row r="87" spans="1:6" x14ac:dyDescent="0.3">
      <c r="A87">
        <v>86</v>
      </c>
      <c r="B87" s="2">
        <v>23.4</v>
      </c>
      <c r="C87" s="2">
        <v>154.97999999999999</v>
      </c>
      <c r="D87" s="3">
        <v>1</v>
      </c>
      <c r="E87">
        <f t="shared" si="2"/>
        <v>1.3692158574101427</v>
      </c>
      <c r="F87">
        <f t="shared" si="3"/>
        <v>2.190275656556961</v>
      </c>
    </row>
    <row r="88" spans="1:6" x14ac:dyDescent="0.3">
      <c r="A88">
        <v>87</v>
      </c>
      <c r="B88" s="2">
        <v>23.5</v>
      </c>
      <c r="C88" s="2">
        <v>156.78</v>
      </c>
      <c r="D88" s="3">
        <v>1</v>
      </c>
      <c r="E88">
        <f t="shared" si="2"/>
        <v>1.3710678622717363</v>
      </c>
      <c r="F88">
        <f t="shared" si="3"/>
        <v>2.1952906601109694</v>
      </c>
    </row>
    <row r="89" spans="1:6" x14ac:dyDescent="0.3">
      <c r="A89">
        <v>88</v>
      </c>
      <c r="B89" s="2">
        <v>23.6</v>
      </c>
      <c r="C89" s="2">
        <v>142.16999999999999</v>
      </c>
      <c r="D89" s="3">
        <v>1</v>
      </c>
      <c r="E89">
        <f t="shared" si="2"/>
        <v>1.3729120029701065</v>
      </c>
      <c r="F89">
        <f t="shared" si="3"/>
        <v>2.1528079634190633</v>
      </c>
    </row>
    <row r="90" spans="1:6" x14ac:dyDescent="0.3">
      <c r="A90">
        <v>89</v>
      </c>
      <c r="B90" s="2">
        <v>23.6</v>
      </c>
      <c r="C90" s="2">
        <v>159.54</v>
      </c>
      <c r="D90" s="3">
        <v>1</v>
      </c>
      <c r="E90">
        <f t="shared" si="2"/>
        <v>1.3729120029701065</v>
      </c>
      <c r="F90">
        <f t="shared" si="3"/>
        <v>2.2028695877152105</v>
      </c>
    </row>
    <row r="91" spans="1:6" x14ac:dyDescent="0.3">
      <c r="A91">
        <v>90</v>
      </c>
      <c r="B91" s="2">
        <v>23.7</v>
      </c>
      <c r="C91" s="2">
        <v>162.65</v>
      </c>
      <c r="D91" s="3">
        <v>1</v>
      </c>
      <c r="E91">
        <f t="shared" si="2"/>
        <v>1.3747483460101038</v>
      </c>
      <c r="F91">
        <f t="shared" si="3"/>
        <v>2.2112540676178725</v>
      </c>
    </row>
    <row r="92" spans="1:6" x14ac:dyDescent="0.3">
      <c r="A92">
        <v>91</v>
      </c>
      <c r="B92" s="2">
        <v>23.8</v>
      </c>
      <c r="C92" s="2">
        <v>137.94</v>
      </c>
      <c r="D92" s="3">
        <v>1</v>
      </c>
      <c r="E92">
        <f t="shared" si="2"/>
        <v>1.3765769570565121</v>
      </c>
      <c r="F92">
        <f t="shared" si="3"/>
        <v>2.1396902216529226</v>
      </c>
    </row>
    <row r="93" spans="1:6" x14ac:dyDescent="0.3">
      <c r="A93">
        <v>92</v>
      </c>
      <c r="B93" s="2">
        <v>23.9</v>
      </c>
      <c r="C93" s="2">
        <v>148.32</v>
      </c>
      <c r="D93" s="3">
        <v>1</v>
      </c>
      <c r="E93">
        <f t="shared" si="2"/>
        <v>1.3783979009481377</v>
      </c>
      <c r="F93">
        <f t="shared" si="3"/>
        <v>2.1711997168004218</v>
      </c>
    </row>
    <row r="94" spans="1:6" x14ac:dyDescent="0.3">
      <c r="A94">
        <v>93</v>
      </c>
      <c r="B94" s="2">
        <v>23.9</v>
      </c>
      <c r="C94" s="2">
        <v>168.59</v>
      </c>
      <c r="D94" s="3">
        <v>1</v>
      </c>
      <c r="E94">
        <f t="shared" si="2"/>
        <v>1.3783979009481377</v>
      </c>
      <c r="F94">
        <f t="shared" si="3"/>
        <v>2.2268318106587208</v>
      </c>
    </row>
    <row r="95" spans="1:6" x14ac:dyDescent="0.3">
      <c r="A95">
        <v>94</v>
      </c>
      <c r="B95" s="2">
        <v>23.9</v>
      </c>
      <c r="C95" s="2">
        <v>158.12</v>
      </c>
      <c r="D95" s="3">
        <v>1</v>
      </c>
      <c r="E95">
        <f t="shared" si="2"/>
        <v>1.3783979009481377</v>
      </c>
      <c r="F95">
        <f t="shared" si="3"/>
        <v>2.1989868056709332</v>
      </c>
    </row>
    <row r="96" spans="1:6" x14ac:dyDescent="0.3">
      <c r="A96">
        <v>95</v>
      </c>
      <c r="B96" s="2">
        <v>23.9</v>
      </c>
      <c r="C96" s="2">
        <v>138.44999999999999</v>
      </c>
      <c r="D96" s="3">
        <v>1</v>
      </c>
      <c r="E96">
        <f t="shared" si="2"/>
        <v>1.3783979009481377</v>
      </c>
      <c r="F96">
        <f t="shared" si="3"/>
        <v>2.1412929600815933</v>
      </c>
    </row>
    <row r="97" spans="1:6" x14ac:dyDescent="0.3">
      <c r="A97">
        <v>96</v>
      </c>
      <c r="B97" s="2">
        <v>24</v>
      </c>
      <c r="C97" s="2">
        <v>159.24</v>
      </c>
      <c r="D97" s="7">
        <v>2</v>
      </c>
      <c r="E97">
        <f t="shared" si="2"/>
        <v>1.3802112417116059</v>
      </c>
      <c r="F97">
        <f t="shared" si="3"/>
        <v>2.2020521689120605</v>
      </c>
    </row>
    <row r="98" spans="1:6" x14ac:dyDescent="0.3">
      <c r="A98">
        <v>97</v>
      </c>
      <c r="B98" s="2">
        <v>24</v>
      </c>
      <c r="C98" s="2">
        <v>171.58</v>
      </c>
      <c r="D98" s="14">
        <v>2</v>
      </c>
      <c r="E98">
        <f t="shared" si="2"/>
        <v>1.3802112417116059</v>
      </c>
      <c r="F98">
        <f t="shared" si="3"/>
        <v>2.2344666634902617</v>
      </c>
    </row>
    <row r="99" spans="1:6" x14ac:dyDescent="0.3">
      <c r="A99">
        <v>98</v>
      </c>
      <c r="B99" s="2">
        <v>24</v>
      </c>
      <c r="C99" s="2">
        <v>154.56</v>
      </c>
      <c r="D99" s="7">
        <v>2</v>
      </c>
      <c r="E99">
        <f t="shared" si="2"/>
        <v>1.3802112417116059</v>
      </c>
      <c r="F99">
        <f t="shared" si="3"/>
        <v>2.189097109071418</v>
      </c>
    </row>
    <row r="100" spans="1:6" x14ac:dyDescent="0.3">
      <c r="A100">
        <v>99</v>
      </c>
      <c r="B100" s="2">
        <v>24</v>
      </c>
      <c r="C100" s="2">
        <v>198.67</v>
      </c>
      <c r="D100" s="7">
        <v>2</v>
      </c>
      <c r="E100">
        <f t="shared" si="2"/>
        <v>1.3802112417116059</v>
      </c>
      <c r="F100">
        <f t="shared" si="3"/>
        <v>2.2981322917796096</v>
      </c>
    </row>
    <row r="101" spans="1:6" x14ac:dyDescent="0.3">
      <c r="A101">
        <v>100</v>
      </c>
      <c r="B101" s="2">
        <v>24.1</v>
      </c>
      <c r="C101" s="2">
        <v>172.56</v>
      </c>
      <c r="D101" s="7">
        <v>2</v>
      </c>
      <c r="E101">
        <f t="shared" si="2"/>
        <v>1.3820170425748683</v>
      </c>
      <c r="F101">
        <f t="shared" si="3"/>
        <v>2.2369401320944888</v>
      </c>
    </row>
    <row r="102" spans="1:6" x14ac:dyDescent="0.3">
      <c r="A102">
        <v>101</v>
      </c>
      <c r="B102" s="2">
        <v>24.1</v>
      </c>
      <c r="C102" s="2">
        <v>176.24</v>
      </c>
      <c r="D102" s="7">
        <v>1</v>
      </c>
      <c r="E102">
        <f t="shared" si="2"/>
        <v>1.3820170425748683</v>
      </c>
      <c r="F102">
        <f t="shared" si="3"/>
        <v>2.2461044841427111</v>
      </c>
    </row>
    <row r="103" spans="1:6" x14ac:dyDescent="0.3">
      <c r="A103">
        <v>102</v>
      </c>
      <c r="B103" s="2">
        <v>24.1</v>
      </c>
      <c r="C103" s="2">
        <v>175.68</v>
      </c>
      <c r="D103" s="7">
        <v>2</v>
      </c>
      <c r="E103">
        <f t="shared" si="2"/>
        <v>1.3820170425748683</v>
      </c>
      <c r="F103">
        <f t="shared" si="3"/>
        <v>2.2447223227699977</v>
      </c>
    </row>
    <row r="104" spans="1:6" x14ac:dyDescent="0.3">
      <c r="A104">
        <v>103</v>
      </c>
      <c r="B104" s="2">
        <v>24.1</v>
      </c>
      <c r="C104" s="2">
        <v>179.65</v>
      </c>
      <c r="D104" s="7">
        <v>2</v>
      </c>
      <c r="E104">
        <f t="shared" si="2"/>
        <v>1.3820170425748683</v>
      </c>
      <c r="F104">
        <f t="shared" si="3"/>
        <v>2.2544272215406682</v>
      </c>
    </row>
    <row r="105" spans="1:6" x14ac:dyDescent="0.3">
      <c r="A105">
        <v>104</v>
      </c>
      <c r="B105" s="2">
        <v>24.2</v>
      </c>
      <c r="C105" s="2">
        <v>154.19999999999999</v>
      </c>
      <c r="D105" s="7">
        <v>2</v>
      </c>
      <c r="E105">
        <f t="shared" si="2"/>
        <v>1.3838153659804313</v>
      </c>
      <c r="F105">
        <f t="shared" si="3"/>
        <v>2.188084373714938</v>
      </c>
    </row>
    <row r="106" spans="1:6" x14ac:dyDescent="0.3">
      <c r="A106">
        <v>105</v>
      </c>
      <c r="B106" s="2">
        <v>24.2</v>
      </c>
      <c r="C106" s="2">
        <v>157.58000000000001</v>
      </c>
      <c r="D106" s="7">
        <v>2</v>
      </c>
      <c r="E106">
        <f t="shared" si="2"/>
        <v>1.3838153659804313</v>
      </c>
      <c r="F106">
        <f t="shared" si="3"/>
        <v>2.1975010961432586</v>
      </c>
    </row>
    <row r="107" spans="1:6" x14ac:dyDescent="0.3">
      <c r="A107">
        <v>106</v>
      </c>
      <c r="B107" s="2">
        <v>24.2</v>
      </c>
      <c r="C107" s="2">
        <v>142.69</v>
      </c>
      <c r="D107" s="7">
        <v>2</v>
      </c>
      <c r="E107">
        <f t="shared" si="2"/>
        <v>1.3838153659804313</v>
      </c>
      <c r="F107">
        <f t="shared" si="3"/>
        <v>2.1543935379569974</v>
      </c>
    </row>
    <row r="108" spans="1:6" x14ac:dyDescent="0.3">
      <c r="A108">
        <v>107</v>
      </c>
      <c r="B108" s="2">
        <v>24.2</v>
      </c>
      <c r="C108" s="2">
        <v>144.36000000000001</v>
      </c>
      <c r="D108" s="7">
        <v>2</v>
      </c>
      <c r="E108">
        <f t="shared" si="2"/>
        <v>1.3838153659804313</v>
      </c>
      <c r="F108">
        <f t="shared" si="3"/>
        <v>2.1594468733874694</v>
      </c>
    </row>
    <row r="109" spans="1:6" x14ac:dyDescent="0.3">
      <c r="A109">
        <v>108</v>
      </c>
      <c r="B109" s="2">
        <v>24.2</v>
      </c>
      <c r="C109" s="2">
        <v>170.25</v>
      </c>
      <c r="D109" s="7">
        <v>2</v>
      </c>
      <c r="E109">
        <f t="shared" si="2"/>
        <v>1.3838153659804313</v>
      </c>
      <c r="F109">
        <f t="shared" si="3"/>
        <v>2.2310871205848226</v>
      </c>
    </row>
    <row r="110" spans="1:6" x14ac:dyDescent="0.3">
      <c r="A110">
        <v>109</v>
      </c>
      <c r="B110" s="2">
        <v>24.2</v>
      </c>
      <c r="C110" s="2">
        <v>167.69</v>
      </c>
      <c r="D110" s="7">
        <v>2</v>
      </c>
      <c r="E110">
        <f t="shared" si="2"/>
        <v>1.3838153659804313</v>
      </c>
      <c r="F110">
        <f t="shared" si="3"/>
        <v>2.2245071647270773</v>
      </c>
    </row>
    <row r="111" spans="1:6" x14ac:dyDescent="0.3">
      <c r="A111">
        <v>110</v>
      </c>
      <c r="B111" s="2">
        <v>24.2</v>
      </c>
      <c r="C111" s="2">
        <v>175.47</v>
      </c>
      <c r="D111" s="7">
        <v>1</v>
      </c>
      <c r="E111">
        <f t="shared" si="2"/>
        <v>1.3838153659804313</v>
      </c>
      <c r="F111">
        <f t="shared" si="3"/>
        <v>2.2442028760829849</v>
      </c>
    </row>
    <row r="112" spans="1:6" x14ac:dyDescent="0.3">
      <c r="A112">
        <v>111</v>
      </c>
      <c r="B112" s="2">
        <v>24.2</v>
      </c>
      <c r="C112" s="2">
        <v>149.19</v>
      </c>
      <c r="D112" s="7">
        <v>1</v>
      </c>
      <c r="E112">
        <f t="shared" si="2"/>
        <v>1.3838153659804313</v>
      </c>
      <c r="F112">
        <f t="shared" si="3"/>
        <v>2.1737397139518873</v>
      </c>
    </row>
    <row r="113" spans="1:6" x14ac:dyDescent="0.3">
      <c r="A113">
        <v>112</v>
      </c>
      <c r="B113" s="2">
        <v>24.3</v>
      </c>
      <c r="C113" s="2">
        <v>178.22</v>
      </c>
      <c r="D113" s="7">
        <v>2</v>
      </c>
      <c r="E113">
        <f t="shared" si="2"/>
        <v>1.3856062735983121</v>
      </c>
      <c r="F113">
        <f t="shared" si="3"/>
        <v>2.2509564393318935</v>
      </c>
    </row>
    <row r="114" spans="1:6" x14ac:dyDescent="0.3">
      <c r="A114">
        <v>113</v>
      </c>
      <c r="B114" s="2">
        <v>24.3</v>
      </c>
      <c r="C114" s="2">
        <v>182.14</v>
      </c>
      <c r="D114" s="7">
        <v>2</v>
      </c>
      <c r="E114">
        <f t="shared" si="2"/>
        <v>1.3856062735983121</v>
      </c>
      <c r="F114">
        <f t="shared" si="3"/>
        <v>2.2604053322398241</v>
      </c>
    </row>
    <row r="115" spans="1:6" x14ac:dyDescent="0.3">
      <c r="A115">
        <v>114</v>
      </c>
      <c r="B115" s="2">
        <v>24.3</v>
      </c>
      <c r="C115" s="2">
        <v>176.53</v>
      </c>
      <c r="D115" s="7">
        <v>2</v>
      </c>
      <c r="E115">
        <f t="shared" si="2"/>
        <v>1.3856062735983121</v>
      </c>
      <c r="F115">
        <f t="shared" si="3"/>
        <v>2.2468185212100518</v>
      </c>
    </row>
    <row r="116" spans="1:6" x14ac:dyDescent="0.3">
      <c r="A116">
        <v>115</v>
      </c>
      <c r="B116" s="2">
        <v>24.4</v>
      </c>
      <c r="C116" s="2">
        <v>173.29</v>
      </c>
      <c r="D116" s="7">
        <v>2</v>
      </c>
      <c r="E116">
        <f t="shared" si="2"/>
        <v>1.3873898263387294</v>
      </c>
      <c r="F116">
        <f t="shared" si="3"/>
        <v>2.2387735017206958</v>
      </c>
    </row>
    <row r="117" spans="1:6" x14ac:dyDescent="0.3">
      <c r="A117">
        <v>116</v>
      </c>
      <c r="B117" s="2">
        <v>24.5</v>
      </c>
      <c r="C117" s="2">
        <v>178.98</v>
      </c>
      <c r="D117" s="7">
        <v>2</v>
      </c>
      <c r="E117">
        <f t="shared" si="2"/>
        <v>1.3891660843645324</v>
      </c>
      <c r="F117">
        <f t="shared" si="3"/>
        <v>2.2528045037457063</v>
      </c>
    </row>
    <row r="118" spans="1:6" x14ac:dyDescent="0.3">
      <c r="A118">
        <v>117</v>
      </c>
      <c r="B118" s="2">
        <v>24.6</v>
      </c>
      <c r="C118" s="2">
        <v>181.22</v>
      </c>
      <c r="D118" s="7">
        <v>2</v>
      </c>
      <c r="E118">
        <f t="shared" si="2"/>
        <v>1.3909351071033791</v>
      </c>
      <c r="F118">
        <f t="shared" si="3"/>
        <v>2.2582061260688273</v>
      </c>
    </row>
    <row r="119" spans="1:6" x14ac:dyDescent="0.3">
      <c r="A119">
        <v>118</v>
      </c>
      <c r="B119" s="2">
        <v>24.7</v>
      </c>
      <c r="C119" s="2">
        <v>174.49</v>
      </c>
      <c r="D119" s="7">
        <v>2</v>
      </c>
      <c r="E119">
        <f t="shared" si="2"/>
        <v>1.3926969532596658</v>
      </c>
      <c r="F119">
        <f t="shared" si="3"/>
        <v>2.2417705426461243</v>
      </c>
    </row>
    <row r="120" spans="1:6" x14ac:dyDescent="0.3">
      <c r="A120">
        <v>119</v>
      </c>
      <c r="B120" s="2">
        <v>24.3</v>
      </c>
      <c r="C120" s="2">
        <v>177.36</v>
      </c>
      <c r="D120" s="7">
        <v>2</v>
      </c>
      <c r="E120">
        <f t="shared" si="2"/>
        <v>1.3856062735983121</v>
      </c>
      <c r="F120">
        <f t="shared" si="3"/>
        <v>2.2488556801064319</v>
      </c>
    </row>
    <row r="121" spans="1:6" x14ac:dyDescent="0.3">
      <c r="A121">
        <v>120</v>
      </c>
      <c r="B121" s="2">
        <v>24.8</v>
      </c>
      <c r="C121" s="2">
        <v>192.56</v>
      </c>
      <c r="D121" s="7">
        <v>2</v>
      </c>
      <c r="E121">
        <f t="shared" si="2"/>
        <v>1.3944516808262162</v>
      </c>
      <c r="F121">
        <f t="shared" si="3"/>
        <v>2.2845660772669736</v>
      </c>
    </row>
    <row r="122" spans="1:6" x14ac:dyDescent="0.3">
      <c r="A122">
        <v>121</v>
      </c>
      <c r="B122" s="2">
        <v>24.8</v>
      </c>
      <c r="C122" s="2">
        <v>186.12</v>
      </c>
      <c r="D122" s="7">
        <v>2</v>
      </c>
      <c r="E122">
        <f t="shared" si="2"/>
        <v>1.3944516808262162</v>
      </c>
      <c r="F122">
        <f t="shared" si="3"/>
        <v>2.2697930438612297</v>
      </c>
    </row>
    <row r="123" spans="1:6" x14ac:dyDescent="0.3">
      <c r="A123">
        <v>122</v>
      </c>
      <c r="B123" s="2">
        <v>24.8</v>
      </c>
      <c r="C123" s="2">
        <v>179.52</v>
      </c>
      <c r="D123" s="7">
        <v>2</v>
      </c>
      <c r="E123">
        <f t="shared" si="2"/>
        <v>1.3944516808262162</v>
      </c>
      <c r="F123">
        <f t="shared" si="3"/>
        <v>2.2541128395760675</v>
      </c>
    </row>
    <row r="124" spans="1:6" x14ac:dyDescent="0.3">
      <c r="A124">
        <v>123</v>
      </c>
      <c r="B124" s="2">
        <v>24.8</v>
      </c>
      <c r="C124" s="2">
        <v>189.22</v>
      </c>
      <c r="D124" s="7">
        <v>2</v>
      </c>
      <c r="E124">
        <f t="shared" si="2"/>
        <v>1.3944516808262162</v>
      </c>
      <c r="F124">
        <f t="shared" si="3"/>
        <v>2.2769670381470917</v>
      </c>
    </row>
    <row r="125" spans="1:6" x14ac:dyDescent="0.3">
      <c r="A125">
        <v>124</v>
      </c>
      <c r="B125" s="2">
        <v>25.2</v>
      </c>
      <c r="C125" s="2">
        <v>190.58</v>
      </c>
      <c r="D125" s="7">
        <v>2</v>
      </c>
      <c r="E125">
        <f t="shared" si="2"/>
        <v>1.4014005407815442</v>
      </c>
      <c r="F125">
        <f t="shared" si="3"/>
        <v>2.280077322611946</v>
      </c>
    </row>
    <row r="126" spans="1:6" x14ac:dyDescent="0.3">
      <c r="A126">
        <v>125</v>
      </c>
      <c r="B126" s="2">
        <v>25.1</v>
      </c>
      <c r="C126" s="2">
        <v>186.14</v>
      </c>
      <c r="D126" s="7">
        <v>2</v>
      </c>
      <c r="E126">
        <f t="shared" si="2"/>
        <v>1.3996737214810382</v>
      </c>
      <c r="F126">
        <f t="shared" si="3"/>
        <v>2.2698397095768392</v>
      </c>
    </row>
    <row r="127" spans="1:6" x14ac:dyDescent="0.3">
      <c r="A127">
        <v>126</v>
      </c>
      <c r="B127" s="2">
        <v>25.4</v>
      </c>
      <c r="C127" s="2">
        <v>190.87</v>
      </c>
      <c r="D127" s="7">
        <v>2</v>
      </c>
      <c r="E127">
        <f t="shared" si="2"/>
        <v>1.4048337166199381</v>
      </c>
      <c r="F127">
        <f t="shared" si="3"/>
        <v>2.2807376735046816</v>
      </c>
    </row>
    <row r="128" spans="1:6" x14ac:dyDescent="0.3">
      <c r="A128">
        <v>127</v>
      </c>
      <c r="B128" s="2">
        <v>25.2</v>
      </c>
      <c r="C128" s="2">
        <v>182.22</v>
      </c>
      <c r="D128" s="7">
        <v>2</v>
      </c>
      <c r="E128">
        <f t="shared" si="2"/>
        <v>1.4014005407815442</v>
      </c>
      <c r="F128">
        <f t="shared" si="3"/>
        <v>2.2605960423019087</v>
      </c>
    </row>
    <row r="129" spans="1:6" x14ac:dyDescent="0.3">
      <c r="A129">
        <v>128</v>
      </c>
      <c r="B129" s="2">
        <v>25.5</v>
      </c>
      <c r="C129" s="2">
        <v>190.27</v>
      </c>
      <c r="D129" s="7">
        <v>2</v>
      </c>
      <c r="E129">
        <f t="shared" si="2"/>
        <v>1.4065401804339552</v>
      </c>
      <c r="F129">
        <f t="shared" si="3"/>
        <v>2.2793703181791081</v>
      </c>
    </row>
    <row r="130" spans="1:6" x14ac:dyDescent="0.3">
      <c r="A130">
        <v>129</v>
      </c>
      <c r="B130" s="2">
        <v>25.5</v>
      </c>
      <c r="C130" s="2">
        <v>191.22</v>
      </c>
      <c r="D130" s="7">
        <v>2</v>
      </c>
      <c r="E130">
        <f t="shared" si="2"/>
        <v>1.4065401804339552</v>
      </c>
      <c r="F130">
        <f t="shared" si="3"/>
        <v>2.2815333138573761</v>
      </c>
    </row>
    <row r="131" spans="1:6" x14ac:dyDescent="0.3">
      <c r="A131">
        <v>130</v>
      </c>
      <c r="B131" s="2">
        <v>25.5</v>
      </c>
      <c r="C131" s="2">
        <v>195.25</v>
      </c>
      <c r="D131" s="7">
        <v>2</v>
      </c>
      <c r="E131">
        <f t="shared" ref="E131:E194" si="4">LOG10(B131)</f>
        <v>1.4065401804339552</v>
      </c>
      <c r="F131">
        <f t="shared" ref="F131:F194" si="5">LOG10(C131)</f>
        <v>2.2905910425493379</v>
      </c>
    </row>
    <row r="132" spans="1:6" x14ac:dyDescent="0.3">
      <c r="A132">
        <v>131</v>
      </c>
      <c r="B132" s="2">
        <v>25.5</v>
      </c>
      <c r="C132" s="2">
        <v>186.5</v>
      </c>
      <c r="D132" s="7">
        <v>2</v>
      </c>
      <c r="E132">
        <f t="shared" si="4"/>
        <v>1.4065401804339552</v>
      </c>
      <c r="F132">
        <f t="shared" si="5"/>
        <v>2.2706788361447066</v>
      </c>
    </row>
    <row r="133" spans="1:6" x14ac:dyDescent="0.3">
      <c r="A133">
        <v>132</v>
      </c>
      <c r="B133" s="2">
        <v>25.8</v>
      </c>
      <c r="C133" s="2">
        <v>192.37</v>
      </c>
      <c r="D133" s="7">
        <v>2</v>
      </c>
      <c r="E133">
        <f t="shared" si="4"/>
        <v>1.4116197059632303</v>
      </c>
      <c r="F133">
        <f t="shared" si="5"/>
        <v>2.2841373449870113</v>
      </c>
    </row>
    <row r="134" spans="1:6" x14ac:dyDescent="0.3">
      <c r="A134">
        <v>133</v>
      </c>
      <c r="B134" s="2">
        <v>25.8</v>
      </c>
      <c r="C134" s="2">
        <v>182.27</v>
      </c>
      <c r="D134" s="7">
        <v>2</v>
      </c>
      <c r="E134">
        <f t="shared" si="4"/>
        <v>1.4116197059632303</v>
      </c>
      <c r="F134">
        <f t="shared" si="5"/>
        <v>2.2607151935775618</v>
      </c>
    </row>
    <row r="135" spans="1:6" x14ac:dyDescent="0.3">
      <c r="A135">
        <v>134</v>
      </c>
      <c r="B135" s="2">
        <v>25.8</v>
      </c>
      <c r="C135" s="2">
        <v>195.68</v>
      </c>
      <c r="D135" s="7">
        <v>2</v>
      </c>
      <c r="E135">
        <f t="shared" si="4"/>
        <v>1.4116197059632303</v>
      </c>
      <c r="F135">
        <f t="shared" si="5"/>
        <v>2.2915464396922101</v>
      </c>
    </row>
    <row r="136" spans="1:6" x14ac:dyDescent="0.3">
      <c r="A136">
        <v>135</v>
      </c>
      <c r="B136" s="2">
        <v>25.8</v>
      </c>
      <c r="C136" s="2">
        <v>188.78</v>
      </c>
      <c r="D136" s="7">
        <v>2</v>
      </c>
      <c r="E136">
        <f t="shared" si="4"/>
        <v>1.4116197059632303</v>
      </c>
      <c r="F136">
        <f t="shared" si="5"/>
        <v>2.2759559817537438</v>
      </c>
    </row>
    <row r="137" spans="1:6" x14ac:dyDescent="0.3">
      <c r="A137">
        <v>136</v>
      </c>
      <c r="B137" s="2">
        <v>25.9</v>
      </c>
      <c r="C137" s="2">
        <v>189.88</v>
      </c>
      <c r="D137" s="7">
        <v>2</v>
      </c>
      <c r="E137">
        <f t="shared" si="4"/>
        <v>1.4132997640812519</v>
      </c>
      <c r="F137">
        <f t="shared" si="5"/>
        <v>2.2784792230463222</v>
      </c>
    </row>
    <row r="138" spans="1:6" x14ac:dyDescent="0.3">
      <c r="A138">
        <v>137</v>
      </c>
      <c r="B138" s="2">
        <v>25.9</v>
      </c>
      <c r="C138" s="2">
        <v>195.36</v>
      </c>
      <c r="D138" s="7">
        <v>2</v>
      </c>
      <c r="E138">
        <f t="shared" si="4"/>
        <v>1.4132997640812519</v>
      </c>
      <c r="F138">
        <f t="shared" si="5"/>
        <v>2.2908356466008071</v>
      </c>
    </row>
    <row r="139" spans="1:6" x14ac:dyDescent="0.3">
      <c r="A139">
        <v>138</v>
      </c>
      <c r="B139" s="2">
        <v>25.9</v>
      </c>
      <c r="C139" s="2">
        <v>186.28</v>
      </c>
      <c r="D139" s="7">
        <v>2</v>
      </c>
      <c r="E139">
        <f t="shared" si="4"/>
        <v>1.4132997640812519</v>
      </c>
      <c r="F139">
        <f t="shared" si="5"/>
        <v>2.2701662292606937</v>
      </c>
    </row>
    <row r="140" spans="1:6" x14ac:dyDescent="0.3">
      <c r="A140">
        <v>139</v>
      </c>
      <c r="B140" s="2">
        <v>26</v>
      </c>
      <c r="C140" s="2">
        <v>200.58</v>
      </c>
      <c r="D140" s="7">
        <v>2</v>
      </c>
      <c r="E140">
        <f t="shared" si="4"/>
        <v>1.414973347970818</v>
      </c>
      <c r="F140">
        <f t="shared" si="5"/>
        <v>2.302287626976212</v>
      </c>
    </row>
    <row r="141" spans="1:6" x14ac:dyDescent="0.3">
      <c r="A141">
        <v>140</v>
      </c>
      <c r="B141" s="2">
        <v>26</v>
      </c>
      <c r="C141" s="2">
        <v>215.77</v>
      </c>
      <c r="D141" s="7">
        <v>2</v>
      </c>
      <c r="E141">
        <f t="shared" si="4"/>
        <v>1.414973347970818</v>
      </c>
      <c r="F141">
        <f t="shared" si="5"/>
        <v>2.3339910615695065</v>
      </c>
    </row>
    <row r="142" spans="1:6" x14ac:dyDescent="0.3">
      <c r="A142">
        <v>141</v>
      </c>
      <c r="B142" s="2">
        <v>26</v>
      </c>
      <c r="C142" s="2">
        <v>207.69</v>
      </c>
      <c r="D142" s="7">
        <v>2</v>
      </c>
      <c r="E142">
        <f t="shared" si="4"/>
        <v>1.414973347970818</v>
      </c>
      <c r="F142">
        <f t="shared" si="5"/>
        <v>2.3174155863310988</v>
      </c>
    </row>
    <row r="143" spans="1:6" x14ac:dyDescent="0.3">
      <c r="A143">
        <v>142</v>
      </c>
      <c r="B143" s="2">
        <v>26.2</v>
      </c>
      <c r="C143" s="2">
        <v>212.52</v>
      </c>
      <c r="D143" s="7">
        <v>2</v>
      </c>
      <c r="E143">
        <f t="shared" si="4"/>
        <v>1.4183012913197455</v>
      </c>
      <c r="F143">
        <f t="shared" si="5"/>
        <v>2.3273998072376996</v>
      </c>
    </row>
    <row r="144" spans="1:6" x14ac:dyDescent="0.3">
      <c r="A144">
        <v>143</v>
      </c>
      <c r="B144" s="2">
        <v>26.2</v>
      </c>
      <c r="C144" s="2">
        <v>217.25</v>
      </c>
      <c r="D144" s="7">
        <v>2</v>
      </c>
      <c r="E144">
        <f t="shared" si="4"/>
        <v>1.4183012913197455</v>
      </c>
      <c r="F144">
        <f t="shared" si="5"/>
        <v>2.3369597851207042</v>
      </c>
    </row>
    <row r="145" spans="1:6" x14ac:dyDescent="0.3">
      <c r="A145">
        <v>144</v>
      </c>
      <c r="B145" s="2">
        <v>26.2</v>
      </c>
      <c r="C145" s="2">
        <v>215.66</v>
      </c>
      <c r="D145" s="7">
        <v>2</v>
      </c>
      <c r="E145">
        <f t="shared" si="4"/>
        <v>1.4183012913197455</v>
      </c>
      <c r="F145">
        <f t="shared" si="5"/>
        <v>2.3337696008734747</v>
      </c>
    </row>
    <row r="146" spans="1:6" x14ac:dyDescent="0.3">
      <c r="A146">
        <v>145</v>
      </c>
      <c r="B146" s="2">
        <v>26.3</v>
      </c>
      <c r="C146" s="2">
        <v>200.78</v>
      </c>
      <c r="D146" s="7">
        <v>2</v>
      </c>
      <c r="E146">
        <f t="shared" si="4"/>
        <v>1.4199557484897578</v>
      </c>
      <c r="F146">
        <f t="shared" si="5"/>
        <v>2.302720449896134</v>
      </c>
    </row>
    <row r="147" spans="1:6" x14ac:dyDescent="0.3">
      <c r="A147">
        <v>146</v>
      </c>
      <c r="B147" s="2">
        <v>26.4</v>
      </c>
      <c r="C147" s="2">
        <v>205.3</v>
      </c>
      <c r="D147" s="7">
        <v>2</v>
      </c>
      <c r="E147">
        <f t="shared" si="4"/>
        <v>1.4216039268698311</v>
      </c>
      <c r="F147">
        <f t="shared" si="5"/>
        <v>2.3123889493705918</v>
      </c>
    </row>
    <row r="148" spans="1:6" x14ac:dyDescent="0.3">
      <c r="A148">
        <v>147</v>
      </c>
      <c r="B148" s="2">
        <v>26.4</v>
      </c>
      <c r="C148" s="2">
        <v>199.25</v>
      </c>
      <c r="D148" s="7">
        <v>2</v>
      </c>
      <c r="E148">
        <f t="shared" si="4"/>
        <v>1.4216039268698311</v>
      </c>
      <c r="F148">
        <f t="shared" si="5"/>
        <v>2.2993983300681498</v>
      </c>
    </row>
    <row r="149" spans="1:6" x14ac:dyDescent="0.3">
      <c r="A149">
        <v>148</v>
      </c>
      <c r="B149" s="2">
        <v>26.5</v>
      </c>
      <c r="C149" s="2">
        <v>215.25</v>
      </c>
      <c r="D149" s="7">
        <v>2</v>
      </c>
      <c r="E149">
        <f t="shared" si="4"/>
        <v>1.4232458739368079</v>
      </c>
      <c r="F149">
        <f t="shared" si="5"/>
        <v>2.3329431601256925</v>
      </c>
    </row>
    <row r="150" spans="1:6" x14ac:dyDescent="0.3">
      <c r="A150">
        <v>149</v>
      </c>
      <c r="B150" s="2">
        <v>26.8</v>
      </c>
      <c r="C150" s="2">
        <v>198.2</v>
      </c>
      <c r="D150" s="7">
        <v>2</v>
      </c>
      <c r="E150">
        <f t="shared" si="4"/>
        <v>1.4281347940287887</v>
      </c>
      <c r="F150">
        <f t="shared" si="5"/>
        <v>2.2971036501492565</v>
      </c>
    </row>
    <row r="151" spans="1:6" x14ac:dyDescent="0.3">
      <c r="A151">
        <v>150</v>
      </c>
      <c r="B151" s="2">
        <v>26.8</v>
      </c>
      <c r="C151" s="2">
        <v>188.92</v>
      </c>
      <c r="D151" s="7">
        <v>2</v>
      </c>
      <c r="E151">
        <f t="shared" si="4"/>
        <v>1.4281347940287887</v>
      </c>
      <c r="F151">
        <f t="shared" si="5"/>
        <v>2.2762779369046622</v>
      </c>
    </row>
    <row r="152" spans="1:6" x14ac:dyDescent="0.3">
      <c r="A152">
        <v>151</v>
      </c>
      <c r="B152" s="2">
        <v>26.9</v>
      </c>
      <c r="C152" s="2">
        <v>195.3</v>
      </c>
      <c r="D152" s="7">
        <v>2</v>
      </c>
      <c r="E152">
        <f t="shared" si="4"/>
        <v>1.4297522800024081</v>
      </c>
      <c r="F152">
        <f t="shared" si="5"/>
        <v>2.2907022432878543</v>
      </c>
    </row>
    <row r="153" spans="1:6" x14ac:dyDescent="0.3">
      <c r="A153">
        <v>152</v>
      </c>
      <c r="B153" s="2">
        <v>26.9</v>
      </c>
      <c r="C153" s="2">
        <v>188.24</v>
      </c>
      <c r="D153" s="7">
        <v>2</v>
      </c>
      <c r="E153">
        <f t="shared" si="4"/>
        <v>1.4297522800024081</v>
      </c>
      <c r="F153">
        <f t="shared" si="5"/>
        <v>2.2747119141679648</v>
      </c>
    </row>
    <row r="154" spans="1:6" x14ac:dyDescent="0.3">
      <c r="A154">
        <v>153</v>
      </c>
      <c r="B154" s="6">
        <v>26.9</v>
      </c>
      <c r="C154" s="6">
        <v>201.25</v>
      </c>
      <c r="D154" s="7">
        <v>2</v>
      </c>
      <c r="E154">
        <f t="shared" si="4"/>
        <v>1.4297522800024081</v>
      </c>
      <c r="F154">
        <f t="shared" si="5"/>
        <v>2.3037358890399062</v>
      </c>
    </row>
    <row r="155" spans="1:6" x14ac:dyDescent="0.3">
      <c r="A155">
        <v>154</v>
      </c>
      <c r="B155" s="2">
        <v>26.9</v>
      </c>
      <c r="C155" s="2">
        <v>205.35</v>
      </c>
      <c r="D155" s="7">
        <v>2</v>
      </c>
      <c r="E155">
        <f t="shared" si="4"/>
        <v>1.4297522800024081</v>
      </c>
      <c r="F155">
        <f t="shared" si="5"/>
        <v>2.3124947071896713</v>
      </c>
    </row>
    <row r="156" spans="1:6" x14ac:dyDescent="0.3">
      <c r="A156">
        <v>155</v>
      </c>
      <c r="B156" s="2">
        <v>26.9</v>
      </c>
      <c r="C156" s="2">
        <v>199.64</v>
      </c>
      <c r="D156" s="7">
        <v>2</v>
      </c>
      <c r="E156">
        <f t="shared" si="4"/>
        <v>1.4297522800024081</v>
      </c>
      <c r="F156">
        <f t="shared" si="5"/>
        <v>2.3002475611940847</v>
      </c>
    </row>
    <row r="157" spans="1:6" x14ac:dyDescent="0.3">
      <c r="A157">
        <v>156</v>
      </c>
      <c r="B157" s="6">
        <v>26.9</v>
      </c>
      <c r="C157" s="6">
        <v>195.87</v>
      </c>
      <c r="D157" s="7">
        <v>2</v>
      </c>
      <c r="E157">
        <f t="shared" si="4"/>
        <v>1.4297522800024081</v>
      </c>
      <c r="F157">
        <f t="shared" si="5"/>
        <v>2.2919679233241257</v>
      </c>
    </row>
    <row r="158" spans="1:6" x14ac:dyDescent="0.3">
      <c r="A158">
        <v>157</v>
      </c>
      <c r="B158" s="2">
        <v>26.9</v>
      </c>
      <c r="C158" s="2">
        <v>199.2</v>
      </c>
      <c r="D158" s="7">
        <v>2</v>
      </c>
      <c r="E158">
        <f t="shared" si="4"/>
        <v>1.4297522800024081</v>
      </c>
      <c r="F158">
        <f t="shared" si="5"/>
        <v>2.2992893340876801</v>
      </c>
    </row>
    <row r="159" spans="1:6" x14ac:dyDescent="0.3">
      <c r="A159">
        <v>158</v>
      </c>
      <c r="B159" s="2">
        <v>26.9</v>
      </c>
      <c r="C159" s="2">
        <v>201.15</v>
      </c>
      <c r="D159" s="7">
        <v>2</v>
      </c>
      <c r="E159">
        <f t="shared" si="4"/>
        <v>1.4297522800024081</v>
      </c>
      <c r="F159">
        <f t="shared" si="5"/>
        <v>2.3035200369072801</v>
      </c>
    </row>
    <row r="160" spans="1:6" x14ac:dyDescent="0.3">
      <c r="A160">
        <v>159</v>
      </c>
      <c r="B160" s="6">
        <v>26.9</v>
      </c>
      <c r="C160" s="6">
        <v>192.5</v>
      </c>
      <c r="D160" s="7">
        <v>2</v>
      </c>
      <c r="E160">
        <f t="shared" si="4"/>
        <v>1.4297522800024081</v>
      </c>
      <c r="F160">
        <f t="shared" si="5"/>
        <v>2.2844307338445193</v>
      </c>
    </row>
    <row r="161" spans="1:6" x14ac:dyDescent="0.3">
      <c r="A161">
        <v>160</v>
      </c>
      <c r="B161" s="2">
        <v>27.1</v>
      </c>
      <c r="C161" s="2">
        <v>210.58</v>
      </c>
      <c r="D161" s="7">
        <v>2</v>
      </c>
      <c r="E161">
        <f t="shared" si="4"/>
        <v>1.4329692908744058</v>
      </c>
      <c r="F161">
        <f t="shared" si="5"/>
        <v>2.3234171213504196</v>
      </c>
    </row>
    <row r="162" spans="1:6" x14ac:dyDescent="0.3">
      <c r="A162">
        <v>161</v>
      </c>
      <c r="B162" s="2">
        <v>27.1</v>
      </c>
      <c r="C162" s="2">
        <v>212.25</v>
      </c>
      <c r="D162" s="7">
        <v>2</v>
      </c>
      <c r="E162">
        <f t="shared" si="4"/>
        <v>1.4329692908744058</v>
      </c>
      <c r="F162">
        <f t="shared" si="5"/>
        <v>2.3268476989159903</v>
      </c>
    </row>
    <row r="163" spans="1:6" x14ac:dyDescent="0.3">
      <c r="A163">
        <v>162</v>
      </c>
      <c r="B163" s="2">
        <v>27.1</v>
      </c>
      <c r="C163" s="2">
        <v>208.74</v>
      </c>
      <c r="D163" s="7">
        <v>2</v>
      </c>
      <c r="E163">
        <f t="shared" si="4"/>
        <v>1.4329692908744058</v>
      </c>
      <c r="F163">
        <f t="shared" si="5"/>
        <v>2.3196056791312327</v>
      </c>
    </row>
    <row r="164" spans="1:6" x14ac:dyDescent="0.3">
      <c r="A164">
        <v>163</v>
      </c>
      <c r="B164" s="2">
        <v>27.2</v>
      </c>
      <c r="C164" s="2">
        <v>212.5</v>
      </c>
      <c r="D164" s="7">
        <v>2</v>
      </c>
      <c r="E164">
        <f t="shared" si="4"/>
        <v>1.4345689040341987</v>
      </c>
      <c r="F164">
        <f t="shared" si="5"/>
        <v>2.3273589343863303</v>
      </c>
    </row>
    <row r="165" spans="1:6" x14ac:dyDescent="0.3">
      <c r="A165">
        <v>164</v>
      </c>
      <c r="B165" s="2">
        <v>27.2</v>
      </c>
      <c r="C165" s="2">
        <v>215.29</v>
      </c>
      <c r="D165" s="7">
        <v>2</v>
      </c>
      <c r="E165">
        <f t="shared" si="4"/>
        <v>1.4345689040341987</v>
      </c>
      <c r="F165">
        <f t="shared" si="5"/>
        <v>2.3330238577580893</v>
      </c>
    </row>
    <row r="166" spans="1:6" x14ac:dyDescent="0.3">
      <c r="A166">
        <v>165</v>
      </c>
      <c r="B166" s="2">
        <v>27.2</v>
      </c>
      <c r="C166" s="2">
        <v>216.28</v>
      </c>
      <c r="D166" s="7">
        <v>2</v>
      </c>
      <c r="E166">
        <f t="shared" si="4"/>
        <v>1.4345689040341987</v>
      </c>
      <c r="F166">
        <f t="shared" si="5"/>
        <v>2.335016360903587</v>
      </c>
    </row>
    <row r="167" spans="1:6" x14ac:dyDescent="0.3">
      <c r="A167">
        <v>166</v>
      </c>
      <c r="B167" s="6">
        <v>27.4</v>
      </c>
      <c r="C167" s="6">
        <v>230.89</v>
      </c>
      <c r="D167" s="7">
        <v>2</v>
      </c>
      <c r="E167">
        <f t="shared" si="4"/>
        <v>1.4377505628203879</v>
      </c>
      <c r="F167">
        <f t="shared" si="5"/>
        <v>2.3634051237406255</v>
      </c>
    </row>
    <row r="168" spans="1:6" x14ac:dyDescent="0.3">
      <c r="A168">
        <v>167</v>
      </c>
      <c r="B168" s="6">
        <v>27.4</v>
      </c>
      <c r="C168" s="6">
        <v>225.17</v>
      </c>
      <c r="D168" s="7">
        <v>2</v>
      </c>
      <c r="E168">
        <f t="shared" si="4"/>
        <v>1.4377505628203879</v>
      </c>
      <c r="F168">
        <f t="shared" si="5"/>
        <v>2.3525105278207308</v>
      </c>
    </row>
    <row r="169" spans="1:6" x14ac:dyDescent="0.3">
      <c r="A169">
        <v>168</v>
      </c>
      <c r="B169" s="6">
        <v>27.4</v>
      </c>
      <c r="C169" s="6">
        <v>219.78</v>
      </c>
      <c r="D169" s="7">
        <v>2</v>
      </c>
      <c r="E169">
        <f t="shared" si="4"/>
        <v>1.4377505628203879</v>
      </c>
      <c r="F169">
        <f t="shared" si="5"/>
        <v>2.3419881690481885</v>
      </c>
    </row>
    <row r="170" spans="1:6" x14ac:dyDescent="0.3">
      <c r="A170">
        <v>169</v>
      </c>
      <c r="B170" s="6">
        <v>27.6</v>
      </c>
      <c r="C170" s="6">
        <v>212.8</v>
      </c>
      <c r="D170" s="7">
        <v>2</v>
      </c>
      <c r="E170">
        <f t="shared" si="4"/>
        <v>1.4409090820652177</v>
      </c>
      <c r="F170">
        <f t="shared" si="5"/>
        <v>2.3279716236230108</v>
      </c>
    </row>
    <row r="171" spans="1:6" x14ac:dyDescent="0.3">
      <c r="A171">
        <v>170</v>
      </c>
      <c r="B171" s="6">
        <v>27.6</v>
      </c>
      <c r="C171" s="6">
        <v>228.69</v>
      </c>
      <c r="D171" s="7">
        <v>2</v>
      </c>
      <c r="E171">
        <f t="shared" si="4"/>
        <v>1.4409090820652177</v>
      </c>
      <c r="F171">
        <f t="shared" si="5"/>
        <v>2.3592471744896941</v>
      </c>
    </row>
    <row r="172" spans="1:6" x14ac:dyDescent="0.3">
      <c r="A172">
        <v>171</v>
      </c>
      <c r="B172" s="6">
        <v>27.6</v>
      </c>
      <c r="C172" s="6">
        <v>220.87</v>
      </c>
      <c r="D172" s="7">
        <v>2</v>
      </c>
      <c r="E172">
        <f t="shared" si="4"/>
        <v>1.4409090820652177</v>
      </c>
      <c r="F172">
        <f t="shared" si="5"/>
        <v>2.3441367311758823</v>
      </c>
    </row>
    <row r="173" spans="1:6" x14ac:dyDescent="0.3">
      <c r="A173">
        <v>172</v>
      </c>
      <c r="B173" s="6">
        <v>27.6</v>
      </c>
      <c r="C173" s="6">
        <v>220.35</v>
      </c>
      <c r="D173" s="7">
        <v>2</v>
      </c>
      <c r="E173">
        <f t="shared" si="4"/>
        <v>1.4409090820652177</v>
      </c>
      <c r="F173">
        <f t="shared" si="5"/>
        <v>2.3431130548459378</v>
      </c>
    </row>
    <row r="174" spans="1:6" x14ac:dyDescent="0.3">
      <c r="A174">
        <v>173</v>
      </c>
      <c r="B174" s="6">
        <v>27.6</v>
      </c>
      <c r="C174" s="6">
        <v>222.13</v>
      </c>
      <c r="D174" s="7">
        <v>2</v>
      </c>
      <c r="E174">
        <f t="shared" si="4"/>
        <v>1.4409090820652177</v>
      </c>
      <c r="F174">
        <f t="shared" si="5"/>
        <v>2.3466072166061327</v>
      </c>
    </row>
    <row r="175" spans="1:6" x14ac:dyDescent="0.3">
      <c r="A175">
        <v>174</v>
      </c>
      <c r="B175" s="6">
        <v>27.6</v>
      </c>
      <c r="C175" s="6">
        <v>232.18</v>
      </c>
      <c r="D175" s="7">
        <v>2</v>
      </c>
      <c r="E175">
        <f t="shared" si="4"/>
        <v>1.4409090820652177</v>
      </c>
      <c r="F175">
        <f t="shared" si="5"/>
        <v>2.3658248068593646</v>
      </c>
    </row>
    <row r="176" spans="1:6" x14ac:dyDescent="0.3">
      <c r="A176">
        <v>175</v>
      </c>
      <c r="B176" s="2">
        <v>27.8</v>
      </c>
      <c r="C176" s="2">
        <v>232.35</v>
      </c>
      <c r="D176" s="7">
        <v>2</v>
      </c>
      <c r="E176">
        <f t="shared" si="4"/>
        <v>1.4440447959180762</v>
      </c>
      <c r="F176">
        <f t="shared" si="5"/>
        <v>2.3661426768148872</v>
      </c>
    </row>
    <row r="177" spans="1:6" x14ac:dyDescent="0.3">
      <c r="A177">
        <v>176</v>
      </c>
      <c r="B177" s="2">
        <v>27.8</v>
      </c>
      <c r="C177" s="2">
        <v>242.5</v>
      </c>
      <c r="D177" s="7">
        <v>2</v>
      </c>
      <c r="E177">
        <f t="shared" si="4"/>
        <v>1.4440447959180762</v>
      </c>
      <c r="F177">
        <f t="shared" si="5"/>
        <v>2.3847117429382823</v>
      </c>
    </row>
    <row r="178" spans="1:6" x14ac:dyDescent="0.3">
      <c r="A178">
        <v>177</v>
      </c>
      <c r="B178" s="2">
        <v>27.8</v>
      </c>
      <c r="C178" s="2">
        <v>240.25</v>
      </c>
      <c r="D178" s="7">
        <v>2</v>
      </c>
      <c r="E178">
        <f t="shared" si="4"/>
        <v>1.4440447959180762</v>
      </c>
      <c r="F178">
        <f t="shared" si="5"/>
        <v>2.3806633963405828</v>
      </c>
    </row>
    <row r="179" spans="1:6" x14ac:dyDescent="0.3">
      <c r="A179">
        <v>178</v>
      </c>
      <c r="B179" s="6">
        <v>28.1</v>
      </c>
      <c r="C179" s="6">
        <v>254.12</v>
      </c>
      <c r="D179" s="7">
        <v>2</v>
      </c>
      <c r="E179">
        <f t="shared" si="4"/>
        <v>1.4487063199050798</v>
      </c>
      <c r="F179">
        <f t="shared" si="5"/>
        <v>2.4050388466632242</v>
      </c>
    </row>
    <row r="180" spans="1:6" x14ac:dyDescent="0.3">
      <c r="A180">
        <v>179</v>
      </c>
      <c r="B180" s="6">
        <v>28.1</v>
      </c>
      <c r="C180" s="6">
        <v>235.89</v>
      </c>
      <c r="D180" s="7">
        <v>2</v>
      </c>
      <c r="E180">
        <f t="shared" si="4"/>
        <v>1.4487063199050798</v>
      </c>
      <c r="F180">
        <f t="shared" si="5"/>
        <v>2.3727095303859254</v>
      </c>
    </row>
    <row r="181" spans="1:6" x14ac:dyDescent="0.3">
      <c r="A181">
        <v>180</v>
      </c>
      <c r="B181" s="6">
        <v>28.1</v>
      </c>
      <c r="C181" s="6">
        <v>287.95999999999998</v>
      </c>
      <c r="D181" s="7">
        <v>2</v>
      </c>
      <c r="E181">
        <f t="shared" si="4"/>
        <v>1.4487063199050798</v>
      </c>
      <c r="F181">
        <f t="shared" si="5"/>
        <v>2.4593321648920039</v>
      </c>
    </row>
    <row r="182" spans="1:6" x14ac:dyDescent="0.3">
      <c r="A182">
        <v>181</v>
      </c>
      <c r="B182" s="2">
        <v>28.2</v>
      </c>
      <c r="C182" s="2">
        <v>298.23</v>
      </c>
      <c r="D182" s="7">
        <v>2</v>
      </c>
      <c r="E182">
        <f t="shared" si="4"/>
        <v>1.4502491083193612</v>
      </c>
      <c r="F182">
        <f t="shared" si="5"/>
        <v>2.4745513285171339</v>
      </c>
    </row>
    <row r="183" spans="1:6" x14ac:dyDescent="0.3">
      <c r="A183">
        <v>182</v>
      </c>
      <c r="B183" s="2">
        <v>28.2</v>
      </c>
      <c r="C183" s="2">
        <v>278.3</v>
      </c>
      <c r="D183" s="7">
        <v>2</v>
      </c>
      <c r="E183">
        <f t="shared" si="4"/>
        <v>1.4502491083193612</v>
      </c>
      <c r="F183">
        <f t="shared" si="5"/>
        <v>2.4445132063340429</v>
      </c>
    </row>
    <row r="184" spans="1:6" x14ac:dyDescent="0.3">
      <c r="A184">
        <v>183</v>
      </c>
      <c r="B184" s="2">
        <v>28.2</v>
      </c>
      <c r="C184" s="2">
        <v>308.39</v>
      </c>
      <c r="D184" s="7">
        <v>2</v>
      </c>
      <c r="E184">
        <f t="shared" si="4"/>
        <v>1.4502491083193612</v>
      </c>
      <c r="F184">
        <f t="shared" si="5"/>
        <v>2.4891002869689598</v>
      </c>
    </row>
    <row r="185" spans="1:6" x14ac:dyDescent="0.3">
      <c r="A185">
        <v>184</v>
      </c>
      <c r="B185" s="6">
        <v>28.4</v>
      </c>
      <c r="C185" s="6">
        <v>279.45</v>
      </c>
      <c r="D185" s="7">
        <v>2</v>
      </c>
      <c r="E185">
        <f t="shared" si="4"/>
        <v>1.4533183400470377</v>
      </c>
      <c r="F185">
        <f t="shared" si="5"/>
        <v>2.4463041139519239</v>
      </c>
    </row>
    <row r="186" spans="1:6" x14ac:dyDescent="0.3">
      <c r="A186">
        <v>185</v>
      </c>
      <c r="B186" s="6">
        <v>28.4</v>
      </c>
      <c r="C186" s="6">
        <v>285.11</v>
      </c>
      <c r="D186" s="7">
        <v>2</v>
      </c>
      <c r="E186">
        <f t="shared" si="4"/>
        <v>1.4533183400470377</v>
      </c>
      <c r="F186">
        <f t="shared" si="5"/>
        <v>2.4550124501002544</v>
      </c>
    </row>
    <row r="187" spans="1:6" x14ac:dyDescent="0.3">
      <c r="A187">
        <v>186</v>
      </c>
      <c r="B187" s="6">
        <v>28.4</v>
      </c>
      <c r="C187" s="6">
        <v>300.87</v>
      </c>
      <c r="D187" s="7">
        <v>2</v>
      </c>
      <c r="E187">
        <f t="shared" si="4"/>
        <v>1.4533183400470377</v>
      </c>
      <c r="F187">
        <f t="shared" si="5"/>
        <v>2.4783788860318934</v>
      </c>
    </row>
    <row r="188" spans="1:6" x14ac:dyDescent="0.3">
      <c r="A188">
        <v>187</v>
      </c>
      <c r="B188" s="2">
        <v>28.6</v>
      </c>
      <c r="C188" s="2">
        <v>290.33999999999997</v>
      </c>
      <c r="D188" s="7">
        <v>2</v>
      </c>
      <c r="E188">
        <f t="shared" si="4"/>
        <v>1.4563660331290431</v>
      </c>
      <c r="F188">
        <f t="shared" si="5"/>
        <v>2.4629068724922676</v>
      </c>
    </row>
    <row r="189" spans="1:6" x14ac:dyDescent="0.3">
      <c r="A189">
        <v>188</v>
      </c>
      <c r="B189" s="2">
        <v>28.6</v>
      </c>
      <c r="C189" s="2">
        <v>305.2</v>
      </c>
      <c r="D189" s="7">
        <v>2</v>
      </c>
      <c r="E189">
        <f t="shared" si="4"/>
        <v>1.4563660331290431</v>
      </c>
      <c r="F189">
        <f t="shared" si="5"/>
        <v>2.4845845292828428</v>
      </c>
    </row>
    <row r="190" spans="1:6" x14ac:dyDescent="0.3">
      <c r="A190">
        <v>189</v>
      </c>
      <c r="B190" s="2">
        <v>28.6</v>
      </c>
      <c r="C190" s="2">
        <v>308.25</v>
      </c>
      <c r="D190" s="7">
        <v>2</v>
      </c>
      <c r="E190">
        <f t="shared" si="4"/>
        <v>1.4563660331290431</v>
      </c>
      <c r="F190">
        <f t="shared" si="5"/>
        <v>2.4889030852677694</v>
      </c>
    </row>
    <row r="191" spans="1:6" x14ac:dyDescent="0.3">
      <c r="A191">
        <v>190</v>
      </c>
      <c r="B191" s="6">
        <v>29.4</v>
      </c>
      <c r="C191" s="6">
        <v>320.10000000000002</v>
      </c>
      <c r="D191" s="7">
        <v>2</v>
      </c>
      <c r="E191">
        <f t="shared" si="4"/>
        <v>1.4683473304121573</v>
      </c>
      <c r="F191">
        <f t="shared" si="5"/>
        <v>2.5052856741441323</v>
      </c>
    </row>
    <row r="192" spans="1:6" x14ac:dyDescent="0.3">
      <c r="A192">
        <v>191</v>
      </c>
      <c r="B192" s="6">
        <v>29.4</v>
      </c>
      <c r="C192" s="6">
        <v>315.3</v>
      </c>
      <c r="D192" s="7">
        <v>2</v>
      </c>
      <c r="E192">
        <f t="shared" si="4"/>
        <v>1.4683473304121573</v>
      </c>
      <c r="F192">
        <f t="shared" si="5"/>
        <v>2.4987239707479048</v>
      </c>
    </row>
    <row r="193" spans="1:6" x14ac:dyDescent="0.3">
      <c r="A193">
        <v>192</v>
      </c>
      <c r="B193" s="6">
        <v>29.4</v>
      </c>
      <c r="C193" s="6">
        <v>322.89999999999998</v>
      </c>
      <c r="D193" s="7">
        <v>2</v>
      </c>
      <c r="E193">
        <f t="shared" si="4"/>
        <v>1.4683473304121573</v>
      </c>
      <c r="F193">
        <f t="shared" si="5"/>
        <v>2.5090680450171616</v>
      </c>
    </row>
    <row r="194" spans="1:6" x14ac:dyDescent="0.3">
      <c r="A194">
        <v>193</v>
      </c>
      <c r="B194" s="6">
        <v>29.4</v>
      </c>
      <c r="C194" s="6">
        <v>329.2</v>
      </c>
      <c r="D194" s="7">
        <v>2</v>
      </c>
      <c r="E194">
        <f t="shared" si="4"/>
        <v>1.4683473304121573</v>
      </c>
      <c r="F194">
        <f t="shared" si="5"/>
        <v>2.5174598265402324</v>
      </c>
    </row>
    <row r="195" spans="1:6" x14ac:dyDescent="0.3">
      <c r="A195">
        <v>194</v>
      </c>
      <c r="B195" s="6">
        <v>29.4</v>
      </c>
      <c r="C195" s="6">
        <v>331.25</v>
      </c>
      <c r="D195" s="7">
        <v>2</v>
      </c>
      <c r="E195">
        <f t="shared" ref="E195:E258" si="6">LOG10(B195)</f>
        <v>1.4683473304121573</v>
      </c>
      <c r="F195">
        <f t="shared" ref="F195:F258" si="7">LOG10(C195)</f>
        <v>2.5201558869448641</v>
      </c>
    </row>
    <row r="196" spans="1:6" x14ac:dyDescent="0.3">
      <c r="A196">
        <v>195</v>
      </c>
      <c r="B196" s="6">
        <v>29.4</v>
      </c>
      <c r="C196" s="6">
        <v>342.2</v>
      </c>
      <c r="D196" s="7">
        <v>2</v>
      </c>
      <c r="E196">
        <f t="shared" si="6"/>
        <v>1.4683473304121573</v>
      </c>
      <c r="F196">
        <f t="shared" si="7"/>
        <v>2.5342800052050816</v>
      </c>
    </row>
    <row r="197" spans="1:6" x14ac:dyDescent="0.3">
      <c r="A197">
        <v>196</v>
      </c>
      <c r="B197" s="6">
        <v>29.7</v>
      </c>
      <c r="C197" s="6">
        <v>329.17</v>
      </c>
      <c r="D197" s="7">
        <v>2</v>
      </c>
      <c r="E197">
        <f t="shared" si="6"/>
        <v>1.4727564493172123</v>
      </c>
      <c r="F197">
        <f t="shared" si="7"/>
        <v>2.5174202474753717</v>
      </c>
    </row>
    <row r="198" spans="1:6" x14ac:dyDescent="0.3">
      <c r="A198">
        <v>197</v>
      </c>
      <c r="B198" s="6">
        <v>29.7</v>
      </c>
      <c r="C198" s="6">
        <v>325.2</v>
      </c>
      <c r="D198" s="7">
        <v>2</v>
      </c>
      <c r="E198">
        <f t="shared" si="6"/>
        <v>1.4727564493172123</v>
      </c>
      <c r="F198">
        <f t="shared" si="7"/>
        <v>2.5121505369220305</v>
      </c>
    </row>
    <row r="199" spans="1:6" x14ac:dyDescent="0.3">
      <c r="A199">
        <v>198</v>
      </c>
      <c r="B199" s="6">
        <v>29.7</v>
      </c>
      <c r="C199" s="6">
        <v>319.77999999999997</v>
      </c>
      <c r="D199" s="7">
        <v>2</v>
      </c>
      <c r="E199">
        <f t="shared" si="6"/>
        <v>1.4727564493172123</v>
      </c>
      <c r="F199">
        <f t="shared" si="7"/>
        <v>2.5048512981805309</v>
      </c>
    </row>
    <row r="200" spans="1:6" x14ac:dyDescent="0.3">
      <c r="A200">
        <v>199</v>
      </c>
      <c r="B200" s="6">
        <v>30.4</v>
      </c>
      <c r="C200" s="6">
        <v>330.54</v>
      </c>
      <c r="D200" s="7">
        <v>3</v>
      </c>
      <c r="E200">
        <f t="shared" si="6"/>
        <v>1.4828735836087537</v>
      </c>
      <c r="F200">
        <f t="shared" si="7"/>
        <v>2.5192240227569651</v>
      </c>
    </row>
    <row r="201" spans="1:6" x14ac:dyDescent="0.3">
      <c r="A201">
        <v>200</v>
      </c>
      <c r="B201" s="6">
        <v>30.4</v>
      </c>
      <c r="C201" s="6">
        <v>335.17</v>
      </c>
      <c r="D201" s="7">
        <v>3</v>
      </c>
      <c r="E201">
        <f t="shared" si="6"/>
        <v>1.4828735836087537</v>
      </c>
      <c r="F201">
        <f t="shared" si="7"/>
        <v>2.5252651393808985</v>
      </c>
    </row>
    <row r="202" spans="1:6" x14ac:dyDescent="0.3">
      <c r="A202">
        <v>201</v>
      </c>
      <c r="B202" s="6">
        <v>30.4</v>
      </c>
      <c r="C202" s="6">
        <v>342.89</v>
      </c>
      <c r="D202" s="7">
        <v>3</v>
      </c>
      <c r="E202">
        <f t="shared" si="6"/>
        <v>1.4828735836087537</v>
      </c>
      <c r="F202">
        <f t="shared" si="7"/>
        <v>2.5351548195910394</v>
      </c>
    </row>
    <row r="203" spans="1:6" x14ac:dyDescent="0.3">
      <c r="A203">
        <v>202</v>
      </c>
      <c r="B203" s="6">
        <v>30.9</v>
      </c>
      <c r="C203" s="6">
        <v>366.95</v>
      </c>
      <c r="D203" s="7">
        <v>3</v>
      </c>
      <c r="E203">
        <f t="shared" si="6"/>
        <v>1.4899584794248346</v>
      </c>
      <c r="F203">
        <f t="shared" si="7"/>
        <v>2.5646068920356475</v>
      </c>
    </row>
    <row r="204" spans="1:6" x14ac:dyDescent="0.3">
      <c r="A204">
        <v>203</v>
      </c>
      <c r="B204" s="6">
        <v>30.9</v>
      </c>
      <c r="C204" s="6">
        <v>372.12</v>
      </c>
      <c r="D204" s="7">
        <v>3</v>
      </c>
      <c r="E204">
        <f t="shared" si="6"/>
        <v>1.4899584794248346</v>
      </c>
      <c r="F204">
        <f t="shared" si="7"/>
        <v>2.5706830122849511</v>
      </c>
    </row>
    <row r="205" spans="1:6" x14ac:dyDescent="0.3">
      <c r="A205">
        <v>204</v>
      </c>
      <c r="B205" s="6">
        <v>30.9</v>
      </c>
      <c r="C205" s="6">
        <v>376.89</v>
      </c>
      <c r="D205" s="7">
        <v>3</v>
      </c>
      <c r="E205">
        <f t="shared" si="6"/>
        <v>1.4899584794248346</v>
      </c>
      <c r="F205">
        <f t="shared" si="7"/>
        <v>2.5762146144927622</v>
      </c>
    </row>
    <row r="206" spans="1:6" x14ac:dyDescent="0.3">
      <c r="A206">
        <v>205</v>
      </c>
      <c r="B206" s="6">
        <v>32.1</v>
      </c>
      <c r="C206" s="6">
        <v>377.52</v>
      </c>
      <c r="D206" s="7">
        <v>3</v>
      </c>
      <c r="E206">
        <f t="shared" si="6"/>
        <v>1.5065050324048721</v>
      </c>
      <c r="F206">
        <f t="shared" si="7"/>
        <v>2.5769399643348927</v>
      </c>
    </row>
    <row r="207" spans="1:6" x14ac:dyDescent="0.3">
      <c r="A207">
        <v>206</v>
      </c>
      <c r="B207" s="6">
        <v>32.1</v>
      </c>
      <c r="C207" s="6">
        <v>388.47</v>
      </c>
      <c r="D207" s="7">
        <v>3</v>
      </c>
      <c r="E207">
        <f t="shared" si="6"/>
        <v>1.5065050324048721</v>
      </c>
      <c r="F207">
        <f t="shared" si="7"/>
        <v>2.5893574855886015</v>
      </c>
    </row>
    <row r="208" spans="1:6" x14ac:dyDescent="0.3">
      <c r="A208">
        <v>207</v>
      </c>
      <c r="B208" s="6">
        <v>32.1</v>
      </c>
      <c r="C208" s="6">
        <v>387.52</v>
      </c>
      <c r="D208" s="7">
        <v>3</v>
      </c>
      <c r="E208">
        <f t="shared" si="6"/>
        <v>1.5065050324048721</v>
      </c>
      <c r="F208">
        <f t="shared" si="7"/>
        <v>2.5882941214629582</v>
      </c>
    </row>
    <row r="209" spans="1:6" x14ac:dyDescent="0.3">
      <c r="A209">
        <v>208</v>
      </c>
      <c r="B209" s="6">
        <v>32.200000000000003</v>
      </c>
      <c r="C209" s="6">
        <v>398.14</v>
      </c>
      <c r="D209" s="7">
        <v>3</v>
      </c>
      <c r="E209">
        <f t="shared" si="6"/>
        <v>1.507855871695831</v>
      </c>
      <c r="F209">
        <f t="shared" si="7"/>
        <v>2.6000358121146183</v>
      </c>
    </row>
    <row r="210" spans="1:6" x14ac:dyDescent="0.3">
      <c r="A210">
        <v>209</v>
      </c>
      <c r="B210" s="6">
        <v>32.200000000000003</v>
      </c>
      <c r="C210" s="6">
        <v>397.21</v>
      </c>
      <c r="D210" s="7">
        <v>3</v>
      </c>
      <c r="E210">
        <f t="shared" si="6"/>
        <v>1.507855871695831</v>
      </c>
      <c r="F210">
        <f t="shared" si="7"/>
        <v>2.5990201735850516</v>
      </c>
    </row>
    <row r="211" spans="1:6" x14ac:dyDescent="0.3">
      <c r="A211">
        <v>210</v>
      </c>
      <c r="B211" s="6">
        <v>32.200000000000003</v>
      </c>
      <c r="C211" s="6">
        <v>405.15</v>
      </c>
      <c r="D211" s="7">
        <v>3</v>
      </c>
      <c r="E211">
        <f t="shared" si="6"/>
        <v>1.507855871695831</v>
      </c>
      <c r="F211">
        <f t="shared" si="7"/>
        <v>2.6076158432431322</v>
      </c>
    </row>
    <row r="212" spans="1:6" x14ac:dyDescent="0.3">
      <c r="A212">
        <v>211</v>
      </c>
      <c r="B212" s="6">
        <v>32.200000000000003</v>
      </c>
      <c r="C212" s="6">
        <v>400.17</v>
      </c>
      <c r="D212" s="7">
        <v>2</v>
      </c>
      <c r="E212">
        <f t="shared" si="6"/>
        <v>1.507855871695831</v>
      </c>
      <c r="F212">
        <f t="shared" si="7"/>
        <v>2.6022445272716603</v>
      </c>
    </row>
    <row r="213" spans="1:6" x14ac:dyDescent="0.3">
      <c r="A213">
        <v>212</v>
      </c>
      <c r="B213" s="6">
        <v>32.200000000000003</v>
      </c>
      <c r="C213" s="6">
        <v>401.78</v>
      </c>
      <c r="D213" s="7">
        <v>3</v>
      </c>
      <c r="E213">
        <f t="shared" si="6"/>
        <v>1.507855871695831</v>
      </c>
      <c r="F213">
        <f t="shared" si="7"/>
        <v>2.6039883144286073</v>
      </c>
    </row>
    <row r="214" spans="1:6" x14ac:dyDescent="0.3">
      <c r="A214">
        <v>213</v>
      </c>
      <c r="B214" s="6">
        <v>32.200000000000003</v>
      </c>
      <c r="C214" s="6">
        <v>399.47</v>
      </c>
      <c r="D214" s="7">
        <v>3</v>
      </c>
      <c r="E214">
        <f t="shared" si="6"/>
        <v>1.507855871695831</v>
      </c>
      <c r="F214">
        <f t="shared" si="7"/>
        <v>2.6014841695732285</v>
      </c>
    </row>
    <row r="215" spans="1:6" x14ac:dyDescent="0.3">
      <c r="A215">
        <v>214</v>
      </c>
      <c r="B215" s="6">
        <v>32.299999999999997</v>
      </c>
      <c r="C215" s="6">
        <v>405.23</v>
      </c>
      <c r="D215" s="7">
        <v>3</v>
      </c>
      <c r="E215">
        <f t="shared" si="6"/>
        <v>1.5092025223311027</v>
      </c>
      <c r="F215">
        <f t="shared" si="7"/>
        <v>2.6077015895810605</v>
      </c>
    </row>
    <row r="216" spans="1:6" x14ac:dyDescent="0.3">
      <c r="A216">
        <v>215</v>
      </c>
      <c r="B216" s="6">
        <v>32.299999999999997</v>
      </c>
      <c r="C216" s="6">
        <v>410.25</v>
      </c>
      <c r="D216" s="7">
        <v>2</v>
      </c>
      <c r="E216">
        <f t="shared" si="6"/>
        <v>1.5092025223311027</v>
      </c>
      <c r="F216">
        <f t="shared" si="7"/>
        <v>2.613048589725131</v>
      </c>
    </row>
    <row r="217" spans="1:6" x14ac:dyDescent="0.3">
      <c r="A217">
        <v>216</v>
      </c>
      <c r="B217" s="6">
        <v>32.299999999999997</v>
      </c>
      <c r="C217" s="6">
        <v>402.95</v>
      </c>
      <c r="D217" s="7">
        <v>2</v>
      </c>
      <c r="E217">
        <f t="shared" si="6"/>
        <v>1.5092025223311027</v>
      </c>
      <c r="F217">
        <f t="shared" si="7"/>
        <v>2.605251160108172</v>
      </c>
    </row>
    <row r="218" spans="1:6" x14ac:dyDescent="0.3">
      <c r="A218">
        <v>217</v>
      </c>
      <c r="B218" s="6">
        <v>32.5</v>
      </c>
      <c r="C218" s="6">
        <v>413.22</v>
      </c>
      <c r="D218" s="7">
        <v>3</v>
      </c>
      <c r="E218">
        <f t="shared" si="6"/>
        <v>1.5118833609788744</v>
      </c>
      <c r="F218">
        <f t="shared" si="7"/>
        <v>2.6161813333689636</v>
      </c>
    </row>
    <row r="219" spans="1:6" x14ac:dyDescent="0.3">
      <c r="A219">
        <v>218</v>
      </c>
      <c r="B219" s="6">
        <v>32.5</v>
      </c>
      <c r="C219" s="6">
        <v>405.82</v>
      </c>
      <c r="D219" s="7">
        <v>3</v>
      </c>
      <c r="E219">
        <f t="shared" si="6"/>
        <v>1.5118833609788744</v>
      </c>
      <c r="F219">
        <f t="shared" si="7"/>
        <v>2.6083334465307462</v>
      </c>
    </row>
    <row r="220" spans="1:6" x14ac:dyDescent="0.3">
      <c r="A220">
        <v>219</v>
      </c>
      <c r="B220" s="6">
        <v>32.5</v>
      </c>
      <c r="C220" s="6">
        <v>403.58</v>
      </c>
      <c r="D220" s="7">
        <v>3</v>
      </c>
      <c r="E220">
        <f t="shared" si="6"/>
        <v>1.5118833609788744</v>
      </c>
      <c r="F220">
        <f t="shared" si="7"/>
        <v>2.6059296359968465</v>
      </c>
    </row>
    <row r="221" spans="1:6" x14ac:dyDescent="0.3">
      <c r="A221">
        <v>220</v>
      </c>
      <c r="B221" s="6">
        <v>32.6</v>
      </c>
      <c r="C221" s="6">
        <v>402.57</v>
      </c>
      <c r="D221" s="7">
        <v>3</v>
      </c>
      <c r="E221">
        <f t="shared" si="6"/>
        <v>1.5132176000679389</v>
      </c>
      <c r="F221">
        <f t="shared" si="7"/>
        <v>2.6048414076119819</v>
      </c>
    </row>
    <row r="222" spans="1:6" x14ac:dyDescent="0.3">
      <c r="A222">
        <v>221</v>
      </c>
      <c r="B222" s="6">
        <v>32.6</v>
      </c>
      <c r="C222" s="6">
        <v>412.57</v>
      </c>
      <c r="D222" s="7">
        <v>3</v>
      </c>
      <c r="E222">
        <f t="shared" si="6"/>
        <v>1.5132176000679389</v>
      </c>
      <c r="F222">
        <f t="shared" si="7"/>
        <v>2.6154976450909837</v>
      </c>
    </row>
    <row r="223" spans="1:6" x14ac:dyDescent="0.3">
      <c r="A223">
        <v>222</v>
      </c>
      <c r="B223" s="6">
        <v>32.6</v>
      </c>
      <c r="C223" s="6">
        <v>409.22</v>
      </c>
      <c r="D223" s="7">
        <v>3</v>
      </c>
      <c r="E223">
        <f t="shared" si="6"/>
        <v>1.5132176000679389</v>
      </c>
      <c r="F223">
        <f t="shared" si="7"/>
        <v>2.6119568510356745</v>
      </c>
    </row>
    <row r="224" spans="1:6" x14ac:dyDescent="0.3">
      <c r="A224">
        <v>223</v>
      </c>
      <c r="B224" s="6">
        <v>32.799999999999997</v>
      </c>
      <c r="C224" s="6">
        <v>413.98</v>
      </c>
      <c r="D224" s="7">
        <v>3</v>
      </c>
      <c r="E224">
        <f t="shared" si="6"/>
        <v>1.515873843711679</v>
      </c>
      <c r="F224">
        <f t="shared" si="7"/>
        <v>2.6169793602043558</v>
      </c>
    </row>
    <row r="225" spans="1:6" x14ac:dyDescent="0.3">
      <c r="A225">
        <v>224</v>
      </c>
      <c r="B225" s="6">
        <v>32.799999999999997</v>
      </c>
      <c r="C225" s="6">
        <v>400.89</v>
      </c>
      <c r="D225" s="7">
        <v>3</v>
      </c>
      <c r="E225">
        <f t="shared" si="6"/>
        <v>1.515873843711679</v>
      </c>
      <c r="F225">
        <f t="shared" si="7"/>
        <v>2.6030252231275859</v>
      </c>
    </row>
    <row r="226" spans="1:6" x14ac:dyDescent="0.3">
      <c r="A226">
        <v>225</v>
      </c>
      <c r="B226" s="6">
        <v>32.799999999999997</v>
      </c>
      <c r="C226" s="6">
        <v>415.2</v>
      </c>
      <c r="D226" s="7">
        <v>3</v>
      </c>
      <c r="E226">
        <f t="shared" si="6"/>
        <v>1.515873843711679</v>
      </c>
      <c r="F226">
        <f t="shared" si="7"/>
        <v>2.6182573448404014</v>
      </c>
    </row>
    <row r="227" spans="1:6" x14ac:dyDescent="0.3">
      <c r="A227">
        <v>226</v>
      </c>
      <c r="B227" s="6">
        <v>32.799999999999997</v>
      </c>
      <c r="C227" s="6">
        <v>411.54</v>
      </c>
      <c r="D227" s="7">
        <v>3</v>
      </c>
      <c r="E227">
        <f t="shared" si="6"/>
        <v>1.515873843711679</v>
      </c>
      <c r="F227">
        <f t="shared" si="7"/>
        <v>2.6144120532421304</v>
      </c>
    </row>
    <row r="228" spans="1:6" x14ac:dyDescent="0.3">
      <c r="A228">
        <v>227</v>
      </c>
      <c r="B228" s="6">
        <v>32.799999999999997</v>
      </c>
      <c r="C228" s="6">
        <v>421.36</v>
      </c>
      <c r="D228" s="7">
        <v>3</v>
      </c>
      <c r="E228">
        <f t="shared" si="6"/>
        <v>1.515873843711679</v>
      </c>
      <c r="F228">
        <f t="shared" si="7"/>
        <v>2.6246533053494243</v>
      </c>
    </row>
    <row r="229" spans="1:6" x14ac:dyDescent="0.3">
      <c r="A229">
        <v>228</v>
      </c>
      <c r="B229" s="6">
        <v>32.799999999999997</v>
      </c>
      <c r="C229" s="6">
        <v>420.89</v>
      </c>
      <c r="D229" s="7">
        <v>3</v>
      </c>
      <c r="E229">
        <f t="shared" si="6"/>
        <v>1.515873843711679</v>
      </c>
      <c r="F229">
        <f t="shared" si="7"/>
        <v>2.6241686073911419</v>
      </c>
    </row>
    <row r="230" spans="1:6" x14ac:dyDescent="0.3">
      <c r="A230">
        <v>229</v>
      </c>
      <c r="B230" s="6">
        <v>32.9</v>
      </c>
      <c r="C230" s="6">
        <v>408.48</v>
      </c>
      <c r="D230" s="7">
        <v>3</v>
      </c>
      <c r="E230">
        <f t="shared" si="6"/>
        <v>1.5171958979499742</v>
      </c>
      <c r="F230">
        <f t="shared" si="7"/>
        <v>2.6111707974601752</v>
      </c>
    </row>
    <row r="231" spans="1:6" x14ac:dyDescent="0.3">
      <c r="A231">
        <v>230</v>
      </c>
      <c r="B231" s="6">
        <v>32.9</v>
      </c>
      <c r="C231" s="6">
        <v>419.58</v>
      </c>
      <c r="D231" s="7">
        <v>3</v>
      </c>
      <c r="E231">
        <f t="shared" si="6"/>
        <v>1.5171958979499742</v>
      </c>
      <c r="F231">
        <f t="shared" si="7"/>
        <v>2.6228147786238827</v>
      </c>
    </row>
    <row r="232" spans="1:6" x14ac:dyDescent="0.3">
      <c r="A232">
        <v>231</v>
      </c>
      <c r="B232" s="6">
        <v>32.9</v>
      </c>
      <c r="C232" s="6">
        <v>420.37</v>
      </c>
      <c r="D232" s="7">
        <v>3</v>
      </c>
      <c r="E232">
        <f t="shared" si="6"/>
        <v>1.5171958979499742</v>
      </c>
      <c r="F232">
        <f t="shared" si="7"/>
        <v>2.6236317147316757</v>
      </c>
    </row>
    <row r="233" spans="1:6" x14ac:dyDescent="0.3">
      <c r="A233">
        <v>232</v>
      </c>
      <c r="B233" s="6">
        <v>33.1</v>
      </c>
      <c r="C233" s="6">
        <v>423.28</v>
      </c>
      <c r="D233" s="7">
        <v>3</v>
      </c>
      <c r="E233">
        <f t="shared" si="6"/>
        <v>1.5198279937757189</v>
      </c>
      <c r="F233">
        <f t="shared" si="7"/>
        <v>2.6266277485240002</v>
      </c>
    </row>
    <row r="234" spans="1:6" x14ac:dyDescent="0.3">
      <c r="A234">
        <v>233</v>
      </c>
      <c r="B234" s="6">
        <v>33.1</v>
      </c>
      <c r="C234" s="6">
        <v>418.25</v>
      </c>
      <c r="D234" s="7">
        <v>3</v>
      </c>
      <c r="E234">
        <f t="shared" si="6"/>
        <v>1.5198279937757189</v>
      </c>
      <c r="F234">
        <f t="shared" si="7"/>
        <v>2.6214359496344319</v>
      </c>
    </row>
    <row r="235" spans="1:6" x14ac:dyDescent="0.3">
      <c r="A235">
        <v>234</v>
      </c>
      <c r="B235" s="6">
        <v>33.1</v>
      </c>
      <c r="C235" s="6">
        <v>437.35</v>
      </c>
      <c r="D235" s="7">
        <v>3</v>
      </c>
      <c r="E235">
        <f t="shared" si="6"/>
        <v>1.5198279937757189</v>
      </c>
      <c r="F235">
        <f t="shared" si="7"/>
        <v>2.6408291308613925</v>
      </c>
    </row>
    <row r="236" spans="1:6" x14ac:dyDescent="0.3">
      <c r="A236">
        <v>235</v>
      </c>
      <c r="B236" s="6">
        <v>33.5</v>
      </c>
      <c r="C236" s="6">
        <v>447.2</v>
      </c>
      <c r="D236" s="7">
        <v>3</v>
      </c>
      <c r="E236">
        <f t="shared" si="6"/>
        <v>1.5250448070368452</v>
      </c>
      <c r="F236">
        <f t="shared" si="7"/>
        <v>2.6505017948783669</v>
      </c>
    </row>
    <row r="237" spans="1:6" x14ac:dyDescent="0.3">
      <c r="A237">
        <v>236</v>
      </c>
      <c r="B237" s="6">
        <v>33.5</v>
      </c>
      <c r="C237" s="6">
        <v>437.9</v>
      </c>
      <c r="D237" s="7">
        <v>3</v>
      </c>
      <c r="E237">
        <f t="shared" si="6"/>
        <v>1.5250448070368452</v>
      </c>
      <c r="F237">
        <f t="shared" si="7"/>
        <v>2.6413749451921253</v>
      </c>
    </row>
    <row r="238" spans="1:6" x14ac:dyDescent="0.3">
      <c r="A238">
        <v>237</v>
      </c>
      <c r="B238" s="6">
        <v>33.5</v>
      </c>
      <c r="C238" s="6">
        <v>445.88</v>
      </c>
      <c r="D238" s="7">
        <v>3</v>
      </c>
      <c r="E238">
        <f t="shared" si="6"/>
        <v>1.5250448070368452</v>
      </c>
      <c r="F238">
        <f t="shared" si="7"/>
        <v>2.6492179924562715</v>
      </c>
    </row>
    <row r="239" spans="1:6" x14ac:dyDescent="0.3">
      <c r="A239">
        <v>238</v>
      </c>
      <c r="B239" s="6">
        <v>33.5</v>
      </c>
      <c r="C239" s="6">
        <v>468.9</v>
      </c>
      <c r="D239" s="7">
        <v>3</v>
      </c>
      <c r="E239">
        <f t="shared" si="6"/>
        <v>1.5250448070368452</v>
      </c>
      <c r="F239">
        <f t="shared" si="7"/>
        <v>2.6710802327388494</v>
      </c>
    </row>
    <row r="240" spans="1:6" x14ac:dyDescent="0.3">
      <c r="A240">
        <v>239</v>
      </c>
      <c r="B240" s="6">
        <v>33.5</v>
      </c>
      <c r="C240" s="6">
        <v>477.24</v>
      </c>
      <c r="D240" s="7">
        <v>3</v>
      </c>
      <c r="E240">
        <f t="shared" si="6"/>
        <v>1.5250448070368452</v>
      </c>
      <c r="F240">
        <f t="shared" si="7"/>
        <v>2.6787368370336053</v>
      </c>
    </row>
    <row r="241" spans="1:6" x14ac:dyDescent="0.3">
      <c r="A241">
        <v>240</v>
      </c>
      <c r="B241" s="6">
        <v>33.6</v>
      </c>
      <c r="C241" s="6">
        <v>470.85</v>
      </c>
      <c r="D241" s="7">
        <v>3</v>
      </c>
      <c r="E241">
        <f t="shared" si="6"/>
        <v>1.5263392773898441</v>
      </c>
      <c r="F241">
        <f t="shared" si="7"/>
        <v>2.6728825747557239</v>
      </c>
    </row>
    <row r="242" spans="1:6" x14ac:dyDescent="0.3">
      <c r="A242">
        <v>241</v>
      </c>
      <c r="B242" s="6">
        <v>33.6</v>
      </c>
      <c r="C242" s="6">
        <v>465.6</v>
      </c>
      <c r="D242" s="7">
        <v>3</v>
      </c>
      <c r="E242">
        <f t="shared" si="6"/>
        <v>1.5263392773898441</v>
      </c>
      <c r="F242">
        <f t="shared" si="7"/>
        <v>2.6680129716418319</v>
      </c>
    </row>
    <row r="243" spans="1:6" x14ac:dyDescent="0.3">
      <c r="A243">
        <v>242</v>
      </c>
      <c r="B243" s="6">
        <v>33.6</v>
      </c>
      <c r="C243" s="6">
        <v>456.97</v>
      </c>
      <c r="D243" s="7">
        <v>3</v>
      </c>
      <c r="E243">
        <f t="shared" si="6"/>
        <v>1.5263392773898441</v>
      </c>
      <c r="F243">
        <f t="shared" si="7"/>
        <v>2.6598876896494605</v>
      </c>
    </row>
    <row r="244" spans="1:6" x14ac:dyDescent="0.3">
      <c r="A244">
        <v>243</v>
      </c>
      <c r="B244" s="6">
        <v>33.6</v>
      </c>
      <c r="C244" s="6">
        <v>444.98</v>
      </c>
      <c r="D244" s="7">
        <v>3</v>
      </c>
      <c r="E244">
        <f t="shared" si="6"/>
        <v>1.5263392773898441</v>
      </c>
      <c r="F244">
        <f t="shared" si="7"/>
        <v>2.6483404916891735</v>
      </c>
    </row>
    <row r="245" spans="1:6" x14ac:dyDescent="0.3">
      <c r="A245">
        <v>244</v>
      </c>
      <c r="B245" s="6">
        <v>33.700000000000003</v>
      </c>
      <c r="C245" s="6">
        <v>453.17</v>
      </c>
      <c r="D245" s="7">
        <v>3</v>
      </c>
      <c r="E245">
        <f t="shared" si="6"/>
        <v>1.5276299008713388</v>
      </c>
      <c r="F245">
        <f t="shared" si="7"/>
        <v>2.6562611517083408</v>
      </c>
    </row>
    <row r="246" spans="1:6" x14ac:dyDescent="0.3">
      <c r="A246">
        <v>245</v>
      </c>
      <c r="B246" s="6">
        <v>33.700000000000003</v>
      </c>
      <c r="C246" s="6">
        <v>468.58</v>
      </c>
      <c r="D246" s="7">
        <v>3</v>
      </c>
      <c r="E246">
        <f t="shared" si="6"/>
        <v>1.5276299008713388</v>
      </c>
      <c r="F246">
        <f t="shared" si="7"/>
        <v>2.670783748036015</v>
      </c>
    </row>
    <row r="247" spans="1:6" x14ac:dyDescent="0.3">
      <c r="A247">
        <v>246</v>
      </c>
      <c r="B247" s="6">
        <v>33.799999999999997</v>
      </c>
      <c r="C247" s="6">
        <v>478.25</v>
      </c>
      <c r="D247" s="7">
        <v>3</v>
      </c>
      <c r="E247">
        <f t="shared" si="6"/>
        <v>1.5289167002776547</v>
      </c>
      <c r="F247">
        <f t="shared" si="7"/>
        <v>2.6796549786993333</v>
      </c>
    </row>
    <row r="248" spans="1:6" x14ac:dyDescent="0.3">
      <c r="A248">
        <v>247</v>
      </c>
      <c r="B248" s="6">
        <v>33.799999999999997</v>
      </c>
      <c r="C248" s="6">
        <v>472.58</v>
      </c>
      <c r="D248" s="7">
        <v>3</v>
      </c>
      <c r="E248">
        <f t="shared" si="6"/>
        <v>1.5289167002776547</v>
      </c>
      <c r="F248">
        <f t="shared" si="7"/>
        <v>2.6744753379619604</v>
      </c>
    </row>
    <row r="249" spans="1:6" x14ac:dyDescent="0.3">
      <c r="A249">
        <v>248</v>
      </c>
      <c r="B249" s="6">
        <v>33.9</v>
      </c>
      <c r="C249" s="6">
        <v>479.99</v>
      </c>
      <c r="D249" s="7">
        <v>3</v>
      </c>
      <c r="E249">
        <f t="shared" si="6"/>
        <v>1.5301996982030821</v>
      </c>
      <c r="F249">
        <f t="shared" si="7"/>
        <v>2.6812321894796316</v>
      </c>
    </row>
    <row r="250" spans="1:6" x14ac:dyDescent="0.3">
      <c r="A250">
        <v>249</v>
      </c>
      <c r="B250" s="6">
        <v>33.9</v>
      </c>
      <c r="C250" s="6">
        <v>483.15</v>
      </c>
      <c r="D250" s="7">
        <v>3</v>
      </c>
      <c r="E250">
        <f t="shared" si="6"/>
        <v>1.5301996982030821</v>
      </c>
      <c r="F250">
        <f t="shared" si="7"/>
        <v>2.6840819838753727</v>
      </c>
    </row>
    <row r="251" spans="1:6" x14ac:dyDescent="0.3">
      <c r="A251">
        <v>250</v>
      </c>
      <c r="B251" s="6">
        <v>34.1</v>
      </c>
      <c r="C251" s="6">
        <v>485.2</v>
      </c>
      <c r="D251" s="7">
        <v>3</v>
      </c>
      <c r="E251">
        <f t="shared" si="6"/>
        <v>1.5327543789924978</v>
      </c>
      <c r="F251">
        <f t="shared" si="7"/>
        <v>2.6859207921945352</v>
      </c>
    </row>
    <row r="252" spans="1:6" x14ac:dyDescent="0.3">
      <c r="A252">
        <v>251</v>
      </c>
      <c r="B252" s="6">
        <v>34.1</v>
      </c>
      <c r="C252" s="6">
        <v>498.55</v>
      </c>
      <c r="D252" s="7">
        <v>3</v>
      </c>
      <c r="E252">
        <f t="shared" si="6"/>
        <v>1.5327543789924978</v>
      </c>
      <c r="F252">
        <f t="shared" si="7"/>
        <v>2.6977087205918364</v>
      </c>
    </row>
    <row r="253" spans="1:6" x14ac:dyDescent="0.3">
      <c r="A253">
        <v>252</v>
      </c>
      <c r="B253" s="6">
        <v>34.4</v>
      </c>
      <c r="C253" s="6">
        <v>506.78</v>
      </c>
      <c r="D253" s="7">
        <v>3</v>
      </c>
      <c r="E253">
        <f t="shared" si="6"/>
        <v>1.5365584425715302</v>
      </c>
      <c r="F253">
        <f t="shared" si="7"/>
        <v>2.7048194671801693</v>
      </c>
    </row>
    <row r="254" spans="1:6" x14ac:dyDescent="0.3">
      <c r="A254">
        <v>253</v>
      </c>
      <c r="B254" s="6">
        <v>34.4</v>
      </c>
      <c r="C254" s="6">
        <v>512.22</v>
      </c>
      <c r="D254" s="7">
        <v>3</v>
      </c>
      <c r="E254">
        <f t="shared" si="6"/>
        <v>1.5365584425715302</v>
      </c>
      <c r="F254">
        <f t="shared" si="7"/>
        <v>2.709456531805317</v>
      </c>
    </row>
    <row r="255" spans="1:6" x14ac:dyDescent="0.3">
      <c r="A255">
        <v>254</v>
      </c>
      <c r="B255" s="6">
        <v>34.5</v>
      </c>
      <c r="C255" s="6">
        <v>508.34</v>
      </c>
      <c r="D255" s="7">
        <v>3</v>
      </c>
      <c r="E255">
        <f t="shared" si="6"/>
        <v>1.5378190950732742</v>
      </c>
      <c r="F255">
        <f t="shared" si="7"/>
        <v>2.7061542845911304</v>
      </c>
    </row>
    <row r="256" spans="1:6" x14ac:dyDescent="0.3">
      <c r="A256">
        <v>255</v>
      </c>
      <c r="B256" s="6">
        <v>34.5</v>
      </c>
      <c r="C256" s="6">
        <v>513.32000000000005</v>
      </c>
      <c r="D256" s="7">
        <v>3</v>
      </c>
      <c r="E256">
        <f t="shared" si="6"/>
        <v>1.5378190950732742</v>
      </c>
      <c r="F256">
        <f t="shared" si="7"/>
        <v>2.7103881855941463</v>
      </c>
    </row>
    <row r="257" spans="1:6" x14ac:dyDescent="0.3">
      <c r="A257">
        <v>256</v>
      </c>
      <c r="B257" s="6">
        <v>34.700000000000003</v>
      </c>
      <c r="C257" s="6">
        <v>518.34</v>
      </c>
      <c r="D257" s="7">
        <v>3</v>
      </c>
      <c r="E257">
        <f t="shared" si="6"/>
        <v>1.5403294747908738</v>
      </c>
      <c r="F257">
        <f t="shared" si="7"/>
        <v>2.7146147243883907</v>
      </c>
    </row>
    <row r="258" spans="1:6" x14ac:dyDescent="0.3">
      <c r="A258">
        <v>257</v>
      </c>
      <c r="B258" s="6">
        <v>34.700000000000003</v>
      </c>
      <c r="C258" s="6">
        <v>528.39</v>
      </c>
      <c r="D258" s="7">
        <v>3</v>
      </c>
      <c r="E258">
        <f t="shared" si="6"/>
        <v>1.5403294747908738</v>
      </c>
      <c r="F258">
        <f t="shared" si="7"/>
        <v>2.7229545898169887</v>
      </c>
    </row>
    <row r="259" spans="1:6" x14ac:dyDescent="0.3">
      <c r="A259">
        <v>258</v>
      </c>
      <c r="B259" s="6">
        <v>35.1</v>
      </c>
      <c r="C259" s="6">
        <v>539.11</v>
      </c>
      <c r="D259" s="7">
        <v>3</v>
      </c>
      <c r="E259">
        <f t="shared" ref="E259:E322" si="8">LOG10(B259)</f>
        <v>1.5453071164658241</v>
      </c>
      <c r="F259">
        <f t="shared" ref="F259:F322" si="9">LOG10(C259)</f>
        <v>2.7316773876708549</v>
      </c>
    </row>
    <row r="260" spans="1:6" x14ac:dyDescent="0.3">
      <c r="A260">
        <v>259</v>
      </c>
      <c r="B260" s="6">
        <v>35.1</v>
      </c>
      <c r="C260" s="6">
        <v>510.89</v>
      </c>
      <c r="D260" s="7">
        <v>3</v>
      </c>
      <c r="E260">
        <f t="shared" si="8"/>
        <v>1.5453071164658241</v>
      </c>
      <c r="F260">
        <f t="shared" si="9"/>
        <v>2.7083274020220118</v>
      </c>
    </row>
    <row r="261" spans="1:6" x14ac:dyDescent="0.3">
      <c r="A261">
        <v>260</v>
      </c>
      <c r="B261" s="6">
        <v>35.200000000000003</v>
      </c>
      <c r="C261" s="6">
        <v>548.52</v>
      </c>
      <c r="D261" s="7">
        <v>3</v>
      </c>
      <c r="E261">
        <f t="shared" si="8"/>
        <v>1.546542663478131</v>
      </c>
      <c r="F261">
        <f t="shared" si="9"/>
        <v>2.7391924673369554</v>
      </c>
    </row>
    <row r="262" spans="1:6" x14ac:dyDescent="0.3">
      <c r="A262">
        <v>261</v>
      </c>
      <c r="B262" s="6">
        <v>35.200000000000003</v>
      </c>
      <c r="C262" s="6">
        <v>543.37</v>
      </c>
      <c r="D262" s="7">
        <v>3</v>
      </c>
      <c r="E262">
        <f t="shared" si="8"/>
        <v>1.546542663478131</v>
      </c>
      <c r="F262">
        <f t="shared" si="9"/>
        <v>2.7350956569119824</v>
      </c>
    </row>
    <row r="263" spans="1:6" x14ac:dyDescent="0.3">
      <c r="A263">
        <v>262</v>
      </c>
      <c r="B263" s="6">
        <v>35.4</v>
      </c>
      <c r="C263" s="6">
        <v>545.28</v>
      </c>
      <c r="D263" s="7">
        <v>3</v>
      </c>
      <c r="E263">
        <f t="shared" si="8"/>
        <v>1.5490032620257879</v>
      </c>
      <c r="F263">
        <f t="shared" si="9"/>
        <v>2.7366195687505872</v>
      </c>
    </row>
    <row r="264" spans="1:6" x14ac:dyDescent="0.3">
      <c r="A264">
        <v>263</v>
      </c>
      <c r="B264" s="6">
        <v>35.4</v>
      </c>
      <c r="C264" s="6">
        <v>541.22</v>
      </c>
      <c r="D264" s="7">
        <v>3</v>
      </c>
      <c r="E264">
        <f t="shared" si="8"/>
        <v>1.5490032620257879</v>
      </c>
      <c r="F264">
        <f t="shared" si="9"/>
        <v>2.7333738369447076</v>
      </c>
    </row>
    <row r="265" spans="1:6" x14ac:dyDescent="0.3">
      <c r="A265">
        <v>264</v>
      </c>
      <c r="B265" s="6">
        <v>35.700000000000003</v>
      </c>
      <c r="C265" s="6">
        <v>552.69000000000005</v>
      </c>
      <c r="D265" s="7">
        <v>3</v>
      </c>
      <c r="E265">
        <f t="shared" si="8"/>
        <v>1.5526682161121932</v>
      </c>
      <c r="F265">
        <f t="shared" si="9"/>
        <v>2.7424816068214932</v>
      </c>
    </row>
    <row r="266" spans="1:6" x14ac:dyDescent="0.3">
      <c r="A266">
        <v>265</v>
      </c>
      <c r="B266" s="6">
        <v>35.700000000000003</v>
      </c>
      <c r="C266" s="6">
        <v>549.88</v>
      </c>
      <c r="D266" s="7">
        <v>3</v>
      </c>
      <c r="E266">
        <f t="shared" si="8"/>
        <v>1.5526682161121932</v>
      </c>
      <c r="F266">
        <f t="shared" si="9"/>
        <v>2.7402679239961256</v>
      </c>
    </row>
    <row r="267" spans="1:6" x14ac:dyDescent="0.3">
      <c r="A267">
        <v>266</v>
      </c>
      <c r="B267" s="6">
        <v>35.9</v>
      </c>
      <c r="C267" s="6">
        <v>568.9</v>
      </c>
      <c r="D267" s="7">
        <v>3</v>
      </c>
      <c r="E267">
        <f t="shared" si="8"/>
        <v>1.5550944485783191</v>
      </c>
      <c r="F267">
        <f t="shared" si="9"/>
        <v>2.7550359337677714</v>
      </c>
    </row>
    <row r="268" spans="1:6" x14ac:dyDescent="0.3">
      <c r="A268">
        <v>267</v>
      </c>
      <c r="B268" s="6">
        <v>35.9</v>
      </c>
      <c r="C268" s="6">
        <v>575.36</v>
      </c>
      <c r="D268" s="7">
        <v>3</v>
      </c>
      <c r="E268">
        <f t="shared" si="8"/>
        <v>1.5550944485783191</v>
      </c>
      <c r="F268">
        <f t="shared" si="9"/>
        <v>2.7599396657171158</v>
      </c>
    </row>
    <row r="269" spans="1:6" x14ac:dyDescent="0.3">
      <c r="A269">
        <v>268</v>
      </c>
      <c r="B269" s="6">
        <v>36.1</v>
      </c>
      <c r="C269" s="6">
        <v>572.58000000000004</v>
      </c>
      <c r="D269" s="7">
        <v>4</v>
      </c>
      <c r="E269">
        <f t="shared" si="8"/>
        <v>1.5575072019056579</v>
      </c>
      <c r="F269">
        <f t="shared" si="9"/>
        <v>2.7578361742106696</v>
      </c>
    </row>
    <row r="270" spans="1:6" x14ac:dyDescent="0.3">
      <c r="A270">
        <v>269</v>
      </c>
      <c r="B270" s="6">
        <v>36.1</v>
      </c>
      <c r="C270" s="6">
        <v>620.14</v>
      </c>
      <c r="D270" s="7">
        <v>4</v>
      </c>
      <c r="E270">
        <f t="shared" si="8"/>
        <v>1.5575072019056579</v>
      </c>
      <c r="F270">
        <f t="shared" si="9"/>
        <v>2.7924897449238104</v>
      </c>
    </row>
    <row r="271" spans="1:6" x14ac:dyDescent="0.3">
      <c r="A271">
        <v>270</v>
      </c>
      <c r="B271" s="6">
        <v>36.200000000000003</v>
      </c>
      <c r="C271" s="6">
        <v>598.57000000000005</v>
      </c>
      <c r="D271" s="7">
        <v>4</v>
      </c>
      <c r="E271">
        <f t="shared" si="8"/>
        <v>1.5587085705331658</v>
      </c>
      <c r="F271">
        <f t="shared" si="9"/>
        <v>2.7771149464484584</v>
      </c>
    </row>
    <row r="272" spans="1:6" x14ac:dyDescent="0.3">
      <c r="A272">
        <v>271</v>
      </c>
      <c r="B272" s="6">
        <v>36.200000000000003</v>
      </c>
      <c r="C272" s="6">
        <v>587.85</v>
      </c>
      <c r="D272" s="7">
        <v>4</v>
      </c>
      <c r="E272">
        <f t="shared" si="8"/>
        <v>1.5587085705331658</v>
      </c>
      <c r="F272">
        <f t="shared" si="9"/>
        <v>2.7692665225337838</v>
      </c>
    </row>
    <row r="273" spans="1:6" x14ac:dyDescent="0.3">
      <c r="A273">
        <v>272</v>
      </c>
      <c r="B273" s="6">
        <v>36.5</v>
      </c>
      <c r="C273" s="6">
        <v>599.70000000000005</v>
      </c>
      <c r="D273" s="7">
        <v>4</v>
      </c>
      <c r="E273">
        <f t="shared" si="8"/>
        <v>1.5622928644564746</v>
      </c>
      <c r="F273">
        <f t="shared" si="9"/>
        <v>2.7779340488377793</v>
      </c>
    </row>
    <row r="274" spans="1:6" x14ac:dyDescent="0.3">
      <c r="A274">
        <v>273</v>
      </c>
      <c r="B274" s="6">
        <v>36.5</v>
      </c>
      <c r="C274" s="6">
        <v>602.14</v>
      </c>
      <c r="D274" s="7">
        <v>4</v>
      </c>
      <c r="E274">
        <f t="shared" si="8"/>
        <v>1.5622928644564746</v>
      </c>
      <c r="F274">
        <f t="shared" si="9"/>
        <v>2.7796974782323298</v>
      </c>
    </row>
    <row r="275" spans="1:6" x14ac:dyDescent="0.3">
      <c r="A275">
        <v>274</v>
      </c>
      <c r="B275" s="6">
        <v>36.9</v>
      </c>
      <c r="C275" s="6">
        <v>615.16999999999996</v>
      </c>
      <c r="D275" s="7">
        <v>4</v>
      </c>
      <c r="E275">
        <f t="shared" si="8"/>
        <v>1.5670263661590604</v>
      </c>
      <c r="F275">
        <f t="shared" si="9"/>
        <v>2.7889951480675284</v>
      </c>
    </row>
    <row r="276" spans="1:6" x14ac:dyDescent="0.3">
      <c r="A276">
        <v>275</v>
      </c>
      <c r="B276" s="6">
        <v>36.9</v>
      </c>
      <c r="C276" s="6">
        <v>612.25</v>
      </c>
      <c r="D276" s="7">
        <v>4</v>
      </c>
      <c r="E276">
        <f t="shared" si="8"/>
        <v>1.5670263661590604</v>
      </c>
      <c r="F276">
        <f t="shared" si="9"/>
        <v>2.7869287937967515</v>
      </c>
    </row>
    <row r="277" spans="1:6" x14ac:dyDescent="0.3">
      <c r="A277">
        <v>276</v>
      </c>
      <c r="B277" s="6">
        <v>37</v>
      </c>
      <c r="C277" s="6">
        <v>612.52</v>
      </c>
      <c r="D277" s="7">
        <v>4</v>
      </c>
      <c r="E277">
        <f t="shared" si="8"/>
        <v>1.568201724066995</v>
      </c>
      <c r="F277">
        <f t="shared" si="9"/>
        <v>2.787120273849355</v>
      </c>
    </row>
    <row r="278" spans="1:6" x14ac:dyDescent="0.3">
      <c r="A278">
        <v>277</v>
      </c>
      <c r="B278" s="6">
        <v>37</v>
      </c>
      <c r="C278" s="6">
        <v>622.28</v>
      </c>
      <c r="D278" s="7">
        <v>4</v>
      </c>
      <c r="E278">
        <f t="shared" si="8"/>
        <v>1.568201724066995</v>
      </c>
      <c r="F278">
        <f t="shared" si="9"/>
        <v>2.7939858430393985</v>
      </c>
    </row>
    <row r="279" spans="1:6" x14ac:dyDescent="0.3">
      <c r="A279">
        <v>278</v>
      </c>
      <c r="B279" s="6">
        <v>37.1</v>
      </c>
      <c r="C279" s="6">
        <v>619.71</v>
      </c>
      <c r="D279" s="7">
        <v>4</v>
      </c>
      <c r="E279">
        <f t="shared" si="8"/>
        <v>1.5693739096150459</v>
      </c>
      <c r="F279">
        <f t="shared" si="9"/>
        <v>2.792188504233879</v>
      </c>
    </row>
    <row r="280" spans="1:6" x14ac:dyDescent="0.3">
      <c r="A280">
        <v>279</v>
      </c>
      <c r="B280" s="6">
        <v>37.1</v>
      </c>
      <c r="C280" s="6">
        <v>625.1</v>
      </c>
      <c r="D280" s="7">
        <v>4</v>
      </c>
      <c r="E280">
        <f t="shared" si="8"/>
        <v>1.5693739096150459</v>
      </c>
      <c r="F280">
        <f t="shared" si="9"/>
        <v>2.7959494989028033</v>
      </c>
    </row>
    <row r="281" spans="1:6" x14ac:dyDescent="0.3">
      <c r="A281">
        <v>280</v>
      </c>
      <c r="B281" s="6">
        <v>37.200000000000003</v>
      </c>
      <c r="C281" s="6">
        <v>622.36</v>
      </c>
      <c r="D281" s="7">
        <v>3</v>
      </c>
      <c r="E281">
        <f t="shared" si="8"/>
        <v>1.5705429398818975</v>
      </c>
      <c r="F281">
        <f t="shared" si="9"/>
        <v>2.7940416721282921</v>
      </c>
    </row>
    <row r="282" spans="1:6" x14ac:dyDescent="0.3">
      <c r="A282">
        <v>281</v>
      </c>
      <c r="B282" s="6">
        <v>37.200000000000003</v>
      </c>
      <c r="C282" s="6">
        <v>624.17999999999995</v>
      </c>
      <c r="D282" s="7">
        <v>4</v>
      </c>
      <c r="E282">
        <f t="shared" si="8"/>
        <v>1.5705429398818975</v>
      </c>
      <c r="F282">
        <f t="shared" si="9"/>
        <v>2.7953098488714585</v>
      </c>
    </row>
    <row r="283" spans="1:6" x14ac:dyDescent="0.3">
      <c r="A283">
        <v>282</v>
      </c>
      <c r="B283" s="6">
        <v>37.200000000000003</v>
      </c>
      <c r="C283" s="6">
        <v>602.83000000000004</v>
      </c>
      <c r="D283" s="7">
        <v>4</v>
      </c>
      <c r="E283">
        <f t="shared" si="8"/>
        <v>1.5705429398818975</v>
      </c>
      <c r="F283">
        <f t="shared" si="9"/>
        <v>2.7801948569641932</v>
      </c>
    </row>
    <row r="284" spans="1:6" x14ac:dyDescent="0.3">
      <c r="A284">
        <v>283</v>
      </c>
      <c r="B284" s="6">
        <v>37.200000000000003</v>
      </c>
      <c r="C284" s="6">
        <v>626.47</v>
      </c>
      <c r="D284" s="7">
        <v>4</v>
      </c>
      <c r="E284">
        <f t="shared" si="8"/>
        <v>1.5705429398818975</v>
      </c>
      <c r="F284">
        <f t="shared" si="9"/>
        <v>2.7969002786080455</v>
      </c>
    </row>
    <row r="285" spans="1:6" x14ac:dyDescent="0.3">
      <c r="A285">
        <v>284</v>
      </c>
      <c r="B285" s="6">
        <v>37.299999999999997</v>
      </c>
      <c r="C285" s="6">
        <v>636.25</v>
      </c>
      <c r="D285" s="7">
        <v>3</v>
      </c>
      <c r="E285">
        <f t="shared" si="8"/>
        <v>1.5717088318086876</v>
      </c>
      <c r="F285">
        <f t="shared" si="9"/>
        <v>2.803627795344815</v>
      </c>
    </row>
    <row r="286" spans="1:6" x14ac:dyDescent="0.3">
      <c r="A286">
        <v>285</v>
      </c>
      <c r="B286" s="6">
        <v>37.299999999999997</v>
      </c>
      <c r="C286" s="6">
        <v>660.85</v>
      </c>
      <c r="D286" s="7">
        <v>4</v>
      </c>
      <c r="E286">
        <f t="shared" si="8"/>
        <v>1.5717088318086876</v>
      </c>
      <c r="F286">
        <f t="shared" si="9"/>
        <v>2.8201028943344277</v>
      </c>
    </row>
    <row r="287" spans="1:6" x14ac:dyDescent="0.3">
      <c r="A287">
        <v>286</v>
      </c>
      <c r="B287" s="6">
        <v>37.5</v>
      </c>
      <c r="C287" s="6">
        <v>678.24</v>
      </c>
      <c r="D287" s="7">
        <v>4</v>
      </c>
      <c r="E287">
        <f t="shared" si="8"/>
        <v>1.5740312677277188</v>
      </c>
      <c r="F287">
        <f t="shared" si="9"/>
        <v>2.8313833992241459</v>
      </c>
    </row>
    <row r="288" spans="1:6" x14ac:dyDescent="0.3">
      <c r="A288">
        <v>287</v>
      </c>
      <c r="B288" s="6">
        <v>37.5</v>
      </c>
      <c r="C288" s="6">
        <v>687.98</v>
      </c>
      <c r="D288" s="7">
        <v>4</v>
      </c>
      <c r="E288">
        <f t="shared" si="8"/>
        <v>1.5740312677277188</v>
      </c>
      <c r="F288">
        <f t="shared" si="9"/>
        <v>2.8375758132124171</v>
      </c>
    </row>
    <row r="289" spans="1:6" x14ac:dyDescent="0.3">
      <c r="A289">
        <v>288</v>
      </c>
      <c r="B289" s="6">
        <v>37.799999999999997</v>
      </c>
      <c r="C289" s="6">
        <v>666.71</v>
      </c>
      <c r="D289" s="7">
        <v>4</v>
      </c>
      <c r="E289">
        <f t="shared" si="8"/>
        <v>1.5774917998372253</v>
      </c>
      <c r="F289">
        <f t="shared" si="9"/>
        <v>2.8239369691682352</v>
      </c>
    </row>
    <row r="290" spans="1:6" x14ac:dyDescent="0.3">
      <c r="A290">
        <v>289</v>
      </c>
      <c r="B290" s="6">
        <v>37.799999999999997</v>
      </c>
      <c r="C290" s="6">
        <v>693.15</v>
      </c>
      <c r="D290" s="7">
        <v>4</v>
      </c>
      <c r="E290">
        <f t="shared" si="8"/>
        <v>1.5774917998372253</v>
      </c>
      <c r="F290">
        <f t="shared" si="9"/>
        <v>2.840827227574386</v>
      </c>
    </row>
    <row r="291" spans="1:6" x14ac:dyDescent="0.3">
      <c r="A291">
        <v>290</v>
      </c>
      <c r="B291" s="6">
        <v>38.1</v>
      </c>
      <c r="C291" s="6">
        <v>700.65</v>
      </c>
      <c r="D291" s="7">
        <v>4</v>
      </c>
      <c r="E291">
        <f t="shared" si="8"/>
        <v>1.5809249756756194</v>
      </c>
      <c r="F291">
        <f t="shared" si="9"/>
        <v>2.8455011263434637</v>
      </c>
    </row>
    <row r="292" spans="1:6" x14ac:dyDescent="0.3">
      <c r="A292">
        <v>291</v>
      </c>
      <c r="B292" s="6">
        <v>38.1</v>
      </c>
      <c r="C292" s="6">
        <v>710.25</v>
      </c>
      <c r="D292" s="7">
        <v>4</v>
      </c>
      <c r="E292">
        <f t="shared" si="8"/>
        <v>1.5809249756756194</v>
      </c>
      <c r="F292">
        <f t="shared" si="9"/>
        <v>2.8514112423949736</v>
      </c>
    </row>
    <row r="293" spans="1:6" x14ac:dyDescent="0.3">
      <c r="A293">
        <v>292</v>
      </c>
      <c r="B293" s="6">
        <v>38.4</v>
      </c>
      <c r="C293" s="6">
        <v>712.98</v>
      </c>
      <c r="D293" s="7">
        <v>4</v>
      </c>
      <c r="E293">
        <f t="shared" si="8"/>
        <v>1.5843312243675307</v>
      </c>
      <c r="F293">
        <f t="shared" si="9"/>
        <v>2.853077347507599</v>
      </c>
    </row>
    <row r="294" spans="1:6" x14ac:dyDescent="0.3">
      <c r="A294">
        <v>293</v>
      </c>
      <c r="B294" s="6">
        <v>38.4</v>
      </c>
      <c r="C294" s="6">
        <v>705.12</v>
      </c>
      <c r="D294" s="7">
        <v>4</v>
      </c>
      <c r="E294">
        <f t="shared" si="8"/>
        <v>1.5843312243675307</v>
      </c>
      <c r="F294">
        <f t="shared" si="9"/>
        <v>2.8482630331658436</v>
      </c>
    </row>
    <row r="295" spans="1:6" x14ac:dyDescent="0.3">
      <c r="A295">
        <v>294</v>
      </c>
      <c r="B295" s="6">
        <v>39.1</v>
      </c>
      <c r="C295" s="6">
        <v>708.9</v>
      </c>
      <c r="D295" s="7">
        <v>4</v>
      </c>
      <c r="E295">
        <f t="shared" si="8"/>
        <v>1.5921767573958667</v>
      </c>
      <c r="F295">
        <f t="shared" si="9"/>
        <v>2.8505849763520312</v>
      </c>
    </row>
    <row r="296" spans="1:6" x14ac:dyDescent="0.3">
      <c r="A296">
        <v>295</v>
      </c>
      <c r="B296" s="6">
        <v>39.1</v>
      </c>
      <c r="C296" s="6">
        <v>738.64</v>
      </c>
      <c r="D296" s="7">
        <v>4</v>
      </c>
      <c r="E296">
        <f t="shared" si="8"/>
        <v>1.5921767573958667</v>
      </c>
      <c r="F296">
        <f t="shared" si="9"/>
        <v>2.8684328225525655</v>
      </c>
    </row>
    <row r="297" spans="1:6" x14ac:dyDescent="0.3">
      <c r="A297">
        <v>296</v>
      </c>
      <c r="B297" s="6">
        <v>39.1</v>
      </c>
      <c r="C297" s="6">
        <v>746.18</v>
      </c>
      <c r="D297" s="7">
        <v>4</v>
      </c>
      <c r="E297">
        <f t="shared" si="8"/>
        <v>1.5921767573958667</v>
      </c>
      <c r="F297">
        <f t="shared" si="9"/>
        <v>2.872843604385805</v>
      </c>
    </row>
    <row r="298" spans="1:6" x14ac:dyDescent="0.3">
      <c r="A298">
        <v>297</v>
      </c>
      <c r="B298" s="6">
        <v>39.1</v>
      </c>
      <c r="C298" s="6">
        <v>772.8</v>
      </c>
      <c r="D298" s="7">
        <v>4</v>
      </c>
      <c r="E298">
        <f t="shared" si="8"/>
        <v>1.5921767573958667</v>
      </c>
      <c r="F298">
        <f t="shared" si="9"/>
        <v>2.8880671134074367</v>
      </c>
    </row>
    <row r="299" spans="1:6" x14ac:dyDescent="0.3">
      <c r="A299">
        <v>298</v>
      </c>
      <c r="B299" s="6">
        <v>39.5</v>
      </c>
      <c r="C299" s="6">
        <v>770.96</v>
      </c>
      <c r="D299" s="7">
        <v>4</v>
      </c>
      <c r="E299">
        <f t="shared" si="8"/>
        <v>1.5965970956264601</v>
      </c>
      <c r="F299">
        <f t="shared" si="9"/>
        <v>2.887031845975832</v>
      </c>
    </row>
    <row r="300" spans="1:6" x14ac:dyDescent="0.3">
      <c r="A300">
        <v>299</v>
      </c>
      <c r="B300" s="6">
        <v>39.5</v>
      </c>
      <c r="C300" s="6">
        <v>780.25</v>
      </c>
      <c r="D300" s="7">
        <v>4</v>
      </c>
      <c r="E300">
        <f t="shared" si="8"/>
        <v>1.5965970956264601</v>
      </c>
      <c r="F300">
        <f t="shared" si="9"/>
        <v>2.8922337773373701</v>
      </c>
    </row>
    <row r="301" spans="1:6" x14ac:dyDescent="0.3">
      <c r="A301">
        <v>300</v>
      </c>
      <c r="B301" s="6">
        <v>39.5</v>
      </c>
      <c r="C301" s="6">
        <v>760.2</v>
      </c>
      <c r="D301" s="7">
        <v>4</v>
      </c>
      <c r="E301">
        <f t="shared" si="8"/>
        <v>1.5965970956264601</v>
      </c>
      <c r="F301">
        <f t="shared" si="9"/>
        <v>2.8809278652670849</v>
      </c>
    </row>
    <row r="302" spans="1:6" x14ac:dyDescent="0.3">
      <c r="A302">
        <v>301</v>
      </c>
      <c r="B302" s="6">
        <v>39.5</v>
      </c>
      <c r="C302" s="6">
        <v>775.98</v>
      </c>
      <c r="D302" s="7">
        <v>4</v>
      </c>
      <c r="E302">
        <f t="shared" si="8"/>
        <v>1.5965970956264601</v>
      </c>
      <c r="F302">
        <f t="shared" si="9"/>
        <v>2.889850527957194</v>
      </c>
    </row>
    <row r="303" spans="1:6" x14ac:dyDescent="0.3">
      <c r="A303">
        <v>302</v>
      </c>
      <c r="B303" s="6">
        <v>40.1</v>
      </c>
      <c r="C303" s="6">
        <v>808.2</v>
      </c>
      <c r="D303" s="7">
        <v>4</v>
      </c>
      <c r="E303">
        <f t="shared" si="8"/>
        <v>1.6031443726201824</v>
      </c>
      <c r="F303">
        <f t="shared" si="9"/>
        <v>2.9075188461066293</v>
      </c>
    </row>
    <row r="304" spans="1:6" x14ac:dyDescent="0.3">
      <c r="A304">
        <v>303</v>
      </c>
      <c r="B304" s="6">
        <v>40.5</v>
      </c>
      <c r="C304" s="6">
        <v>812.5</v>
      </c>
      <c r="D304" s="7">
        <v>4</v>
      </c>
      <c r="E304">
        <f t="shared" si="8"/>
        <v>1.6074550232146685</v>
      </c>
      <c r="F304">
        <f t="shared" si="9"/>
        <v>2.9098233696509119</v>
      </c>
    </row>
    <row r="305" spans="1:6" x14ac:dyDescent="0.3">
      <c r="A305">
        <v>304</v>
      </c>
      <c r="B305" s="6">
        <v>40.9</v>
      </c>
      <c r="C305" s="6">
        <v>880.6</v>
      </c>
      <c r="D305" s="7">
        <v>4</v>
      </c>
      <c r="E305">
        <f t="shared" si="8"/>
        <v>1.6117233080073419</v>
      </c>
      <c r="F305">
        <f t="shared" si="9"/>
        <v>2.9447786811235068</v>
      </c>
    </row>
    <row r="306" spans="1:6" x14ac:dyDescent="0.3">
      <c r="A306">
        <v>305</v>
      </c>
      <c r="B306" s="6">
        <v>41.2</v>
      </c>
      <c r="C306" s="6">
        <v>898.78</v>
      </c>
      <c r="D306" s="7">
        <v>4</v>
      </c>
      <c r="E306">
        <f t="shared" si="8"/>
        <v>1.6148972160331345</v>
      </c>
      <c r="F306">
        <f t="shared" si="9"/>
        <v>2.9536533997659182</v>
      </c>
    </row>
    <row r="307" spans="1:6" x14ac:dyDescent="0.3">
      <c r="A307">
        <v>306</v>
      </c>
      <c r="B307" s="6">
        <v>41</v>
      </c>
      <c r="C307" s="6">
        <v>878.25</v>
      </c>
      <c r="D307" s="7">
        <v>4</v>
      </c>
      <c r="E307">
        <f t="shared" si="8"/>
        <v>1.6127838567197355</v>
      </c>
      <c r="F307">
        <f t="shared" si="9"/>
        <v>2.9436181584640631</v>
      </c>
    </row>
    <row r="308" spans="1:6" x14ac:dyDescent="0.3">
      <c r="A308">
        <v>307</v>
      </c>
      <c r="B308" s="6">
        <v>40.799999999999997</v>
      </c>
      <c r="C308" s="6">
        <v>905.7</v>
      </c>
      <c r="D308" s="7">
        <v>4</v>
      </c>
      <c r="E308">
        <f t="shared" si="8"/>
        <v>1.61066016308988</v>
      </c>
      <c r="F308">
        <f t="shared" si="9"/>
        <v>2.9569843677427601</v>
      </c>
    </row>
    <row r="309" spans="1:6" x14ac:dyDescent="0.3">
      <c r="A309">
        <v>308</v>
      </c>
      <c r="B309" s="6">
        <v>42.1</v>
      </c>
      <c r="C309" s="6">
        <v>941.64</v>
      </c>
      <c r="D309" s="7">
        <v>4</v>
      </c>
      <c r="E309">
        <f t="shared" si="8"/>
        <v>1.6242820958356683</v>
      </c>
      <c r="F309">
        <f t="shared" si="9"/>
        <v>2.9738848986568547</v>
      </c>
    </row>
    <row r="310" spans="1:6" x14ac:dyDescent="0.3">
      <c r="A310">
        <v>309</v>
      </c>
      <c r="B310" s="6">
        <v>41.5</v>
      </c>
      <c r="C310" s="6">
        <v>915.2</v>
      </c>
      <c r="D310" s="7">
        <v>4</v>
      </c>
      <c r="E310">
        <f t="shared" si="8"/>
        <v>1.6180480967120927</v>
      </c>
      <c r="F310">
        <f t="shared" si="9"/>
        <v>2.9615160114489489</v>
      </c>
    </row>
    <row r="311" spans="1:6" x14ac:dyDescent="0.3">
      <c r="A311">
        <v>310</v>
      </c>
      <c r="B311" s="6">
        <v>42.1</v>
      </c>
      <c r="C311" s="6">
        <v>935.8</v>
      </c>
      <c r="D311" s="7">
        <v>4</v>
      </c>
      <c r="E311">
        <f t="shared" si="8"/>
        <v>1.6242820958356683</v>
      </c>
      <c r="F311">
        <f t="shared" si="9"/>
        <v>2.9711830408561615</v>
      </c>
    </row>
    <row r="312" spans="1:6" x14ac:dyDescent="0.3">
      <c r="A312">
        <v>311</v>
      </c>
      <c r="B312" s="6">
        <v>41.5</v>
      </c>
      <c r="C312" s="6">
        <v>920.25</v>
      </c>
      <c r="D312" s="7">
        <v>4</v>
      </c>
      <c r="E312">
        <f t="shared" si="8"/>
        <v>1.6180480967120927</v>
      </c>
      <c r="F312">
        <f t="shared" si="9"/>
        <v>2.9639058261187041</v>
      </c>
    </row>
    <row r="313" spans="1:6" x14ac:dyDescent="0.3">
      <c r="A313">
        <v>312</v>
      </c>
      <c r="B313" s="6">
        <v>42.3</v>
      </c>
      <c r="C313" s="6">
        <v>950.8</v>
      </c>
      <c r="D313" s="7">
        <v>4</v>
      </c>
      <c r="E313">
        <f t="shared" si="8"/>
        <v>1.6263403673750423</v>
      </c>
      <c r="F313">
        <f t="shared" si="9"/>
        <v>2.9780891730561425</v>
      </c>
    </row>
    <row r="314" spans="1:6" x14ac:dyDescent="0.3">
      <c r="A314">
        <v>313</v>
      </c>
      <c r="B314" s="6">
        <v>42.5</v>
      </c>
      <c r="C314" s="6">
        <v>941.36</v>
      </c>
      <c r="D314" s="7">
        <v>4</v>
      </c>
      <c r="E314">
        <f t="shared" si="8"/>
        <v>1.6283889300503116</v>
      </c>
      <c r="F314">
        <f t="shared" si="9"/>
        <v>2.9737557404456716</v>
      </c>
    </row>
    <row r="315" spans="1:6" x14ac:dyDescent="0.3">
      <c r="A315">
        <v>314</v>
      </c>
      <c r="B315" s="6">
        <v>41.6</v>
      </c>
      <c r="C315" s="6">
        <v>922.83</v>
      </c>
      <c r="D315" s="7">
        <v>4</v>
      </c>
      <c r="E315">
        <f t="shared" si="8"/>
        <v>1.6190933306267428</v>
      </c>
      <c r="F315">
        <f t="shared" si="9"/>
        <v>2.9651217044258651</v>
      </c>
    </row>
    <row r="316" spans="1:6" x14ac:dyDescent="0.3">
      <c r="A316">
        <v>315</v>
      </c>
      <c r="B316" s="6">
        <v>41.9</v>
      </c>
      <c r="C316" s="6">
        <v>925.2</v>
      </c>
      <c r="D316" s="7">
        <v>4</v>
      </c>
      <c r="E316">
        <f t="shared" si="8"/>
        <v>1.6222140229662954</v>
      </c>
      <c r="F316">
        <f t="shared" si="9"/>
        <v>2.9662356240985819</v>
      </c>
    </row>
    <row r="317" spans="1:6" x14ac:dyDescent="0.3">
      <c r="A317">
        <v>316</v>
      </c>
      <c r="B317" s="6">
        <v>43.2</v>
      </c>
      <c r="C317" s="6">
        <v>930.52</v>
      </c>
      <c r="D317" s="7">
        <v>5</v>
      </c>
      <c r="E317">
        <f t="shared" si="8"/>
        <v>1.6354837468149122</v>
      </c>
      <c r="F317">
        <f t="shared" si="9"/>
        <v>2.9687257120141184</v>
      </c>
    </row>
    <row r="318" spans="1:6" x14ac:dyDescent="0.3">
      <c r="A318">
        <v>317</v>
      </c>
      <c r="B318" s="6">
        <v>43.1</v>
      </c>
      <c r="C318" s="6">
        <v>962.9</v>
      </c>
      <c r="D318" s="7">
        <v>5</v>
      </c>
      <c r="E318">
        <f t="shared" si="8"/>
        <v>1.6344772701607315</v>
      </c>
      <c r="F318">
        <f t="shared" si="9"/>
        <v>2.9835811867057909</v>
      </c>
    </row>
    <row r="319" spans="1:6" x14ac:dyDescent="0.3">
      <c r="A319">
        <v>318</v>
      </c>
      <c r="B319" s="6">
        <v>43.5</v>
      </c>
      <c r="C319" s="6">
        <v>976.2</v>
      </c>
      <c r="D319" s="7">
        <v>5</v>
      </c>
      <c r="E319">
        <f t="shared" si="8"/>
        <v>1.6384892569546374</v>
      </c>
      <c r="F319">
        <f t="shared" si="9"/>
        <v>2.9895388033205026</v>
      </c>
    </row>
    <row r="320" spans="1:6" x14ac:dyDescent="0.3">
      <c r="A320">
        <v>319</v>
      </c>
      <c r="B320" s="6">
        <v>40.799999999999997</v>
      </c>
      <c r="C320" s="6">
        <v>895.3</v>
      </c>
      <c r="D320" s="7">
        <v>4</v>
      </c>
      <c r="E320">
        <f t="shared" si="8"/>
        <v>1.61066016308988</v>
      </c>
      <c r="F320">
        <f t="shared" si="9"/>
        <v>2.9519685844929109</v>
      </c>
    </row>
    <row r="321" spans="1:6" x14ac:dyDescent="0.3">
      <c r="A321">
        <v>320</v>
      </c>
      <c r="B321" s="6">
        <v>41.8</v>
      </c>
      <c r="C321" s="6">
        <v>935.4</v>
      </c>
      <c r="D321" s="7">
        <v>4</v>
      </c>
      <c r="E321">
        <f t="shared" si="8"/>
        <v>1.6211762817750353</v>
      </c>
      <c r="F321">
        <f t="shared" si="9"/>
        <v>2.9709973655724853</v>
      </c>
    </row>
    <row r="322" spans="1:6" x14ac:dyDescent="0.3">
      <c r="A322">
        <v>321</v>
      </c>
      <c r="B322" s="6">
        <v>40.6</v>
      </c>
      <c r="C322" s="6">
        <v>912.66</v>
      </c>
      <c r="D322" s="7">
        <v>4</v>
      </c>
      <c r="E322">
        <f t="shared" si="8"/>
        <v>1.608526033577194</v>
      </c>
      <c r="F322">
        <f t="shared" si="9"/>
        <v>2.9603090167184249</v>
      </c>
    </row>
    <row r="323" spans="1:6" x14ac:dyDescent="0.3">
      <c r="A323">
        <v>322</v>
      </c>
      <c r="B323" s="6">
        <v>41</v>
      </c>
      <c r="C323" s="6">
        <v>895.28</v>
      </c>
      <c r="D323" s="7">
        <v>4</v>
      </c>
      <c r="E323">
        <f t="shared" ref="E323:E326" si="10">LOG10(B323)</f>
        <v>1.6127838567197355</v>
      </c>
      <c r="F323">
        <f t="shared" ref="F323:F326" si="11">LOG10(C323)</f>
        <v>2.9519588827318741</v>
      </c>
    </row>
    <row r="324" spans="1:6" x14ac:dyDescent="0.3">
      <c r="A324">
        <v>323</v>
      </c>
      <c r="B324" s="6">
        <v>40.6</v>
      </c>
      <c r="C324" s="6">
        <v>914.34</v>
      </c>
      <c r="D324" s="7">
        <v>4</v>
      </c>
      <c r="E324">
        <f t="shared" si="10"/>
        <v>1.608526033577194</v>
      </c>
      <c r="F324">
        <f t="shared" si="11"/>
        <v>2.9611077194389948</v>
      </c>
    </row>
    <row r="325" spans="1:6" x14ac:dyDescent="0.3">
      <c r="A325">
        <v>324</v>
      </c>
      <c r="B325" s="6">
        <v>41.2</v>
      </c>
      <c r="C325" s="6">
        <v>923.85</v>
      </c>
      <c r="D325" s="7">
        <v>4</v>
      </c>
      <c r="E325">
        <f t="shared" si="10"/>
        <v>1.6148972160331345</v>
      </c>
      <c r="F325">
        <f t="shared" si="11"/>
        <v>2.9656014631459358</v>
      </c>
    </row>
    <row r="326" spans="1:6" x14ac:dyDescent="0.3">
      <c r="A326">
        <v>325</v>
      </c>
      <c r="B326" s="6">
        <v>43.5</v>
      </c>
      <c r="C326" s="6">
        <v>1020.9</v>
      </c>
      <c r="D326" s="7">
        <v>5</v>
      </c>
      <c r="E326">
        <f t="shared" si="10"/>
        <v>1.6384892569546374</v>
      </c>
      <c r="F326">
        <f t="shared" si="11"/>
        <v>3.0089832038154718</v>
      </c>
    </row>
    <row r="332" spans="1:6" x14ac:dyDescent="0.3">
      <c r="B332" s="57" t="s">
        <v>38</v>
      </c>
      <c r="C332" s="57"/>
      <c r="D332" s="4">
        <f>AVERAGE(B2:B326)</f>
        <v>28.80738461538462</v>
      </c>
    </row>
    <row r="333" spans="1:6" x14ac:dyDescent="0.3">
      <c r="B333" s="57" t="s">
        <v>39</v>
      </c>
      <c r="C333" s="57"/>
      <c r="D333" s="4">
        <f>_xlfn.STDEV.P(B2:B326)</f>
        <v>6.5667700237162219</v>
      </c>
    </row>
    <row r="334" spans="1:6" x14ac:dyDescent="0.3">
      <c r="B334" s="57" t="s">
        <v>43</v>
      </c>
      <c r="C334" s="57"/>
      <c r="D334" s="4">
        <f>AVERAGE(C2:C326)</f>
        <v>337.40443076923066</v>
      </c>
    </row>
    <row r="335" spans="1:6" x14ac:dyDescent="0.3">
      <c r="B335" s="57" t="s">
        <v>39</v>
      </c>
      <c r="C335" s="57"/>
      <c r="D335" s="4">
        <f>_xlfn.STDEV.P(C2:C326)</f>
        <v>242.52125423887929</v>
      </c>
    </row>
  </sheetData>
  <sortState xmlns:xlrd2="http://schemas.microsoft.com/office/spreadsheetml/2017/richdata2" ref="A2:F326">
    <sortCondition ref="A2:A326"/>
  </sortState>
  <mergeCells count="4">
    <mergeCell ref="B332:C332"/>
    <mergeCell ref="B333:C333"/>
    <mergeCell ref="B334:C334"/>
    <mergeCell ref="B335:C33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578D4-58F1-451B-BDA4-151F0E59BEBC}">
  <dimension ref="A1:F70"/>
  <sheetViews>
    <sheetView workbookViewId="0">
      <selection sqref="A1:F1"/>
    </sheetView>
  </sheetViews>
  <sheetFormatPr defaultRowHeight="14.4" x14ac:dyDescent="0.3"/>
  <cols>
    <col min="1" max="1" width="4" bestFit="1" customWidth="1"/>
    <col min="2" max="2" width="6.6640625" bestFit="1" customWidth="1"/>
    <col min="3" max="3" width="7" bestFit="1" customWidth="1"/>
    <col min="5" max="5" width="14.33203125" bestFit="1" customWidth="1"/>
    <col min="6" max="6" width="12.6640625" bestFit="1" customWidth="1"/>
  </cols>
  <sheetData>
    <row r="1" spans="1:6" ht="43.2" x14ac:dyDescent="0.3">
      <c r="A1" s="19" t="s">
        <v>21</v>
      </c>
      <c r="B1" s="20" t="s">
        <v>40</v>
      </c>
      <c r="C1" s="20" t="s">
        <v>41</v>
      </c>
      <c r="D1" s="1" t="s">
        <v>25</v>
      </c>
      <c r="E1" s="18" t="s">
        <v>38</v>
      </c>
      <c r="F1" s="18" t="s">
        <v>39</v>
      </c>
    </row>
    <row r="2" spans="1:6" x14ac:dyDescent="0.3">
      <c r="A2">
        <v>199</v>
      </c>
      <c r="B2" s="6">
        <v>30.4</v>
      </c>
      <c r="C2" s="6">
        <v>330.54</v>
      </c>
      <c r="D2" s="7">
        <v>3</v>
      </c>
      <c r="E2" s="4"/>
    </row>
    <row r="3" spans="1:6" x14ac:dyDescent="0.3">
      <c r="A3">
        <v>200</v>
      </c>
      <c r="B3" s="6">
        <v>30.4</v>
      </c>
      <c r="C3" s="6">
        <v>335.17</v>
      </c>
      <c r="D3" s="7">
        <v>3</v>
      </c>
      <c r="E3" s="4"/>
    </row>
    <row r="4" spans="1:6" x14ac:dyDescent="0.3">
      <c r="A4">
        <v>201</v>
      </c>
      <c r="B4" s="6">
        <v>30.4</v>
      </c>
      <c r="C4" s="6">
        <v>342.89</v>
      </c>
      <c r="D4" s="7">
        <v>3</v>
      </c>
      <c r="E4" s="4"/>
    </row>
    <row r="5" spans="1:6" x14ac:dyDescent="0.3">
      <c r="A5">
        <v>202</v>
      </c>
      <c r="B5" s="6">
        <v>30.9</v>
      </c>
      <c r="C5" s="6">
        <v>366.95</v>
      </c>
      <c r="D5" s="7">
        <v>3</v>
      </c>
      <c r="E5" s="4"/>
    </row>
    <row r="6" spans="1:6" x14ac:dyDescent="0.3">
      <c r="A6">
        <v>203</v>
      </c>
      <c r="B6" s="6">
        <v>30.9</v>
      </c>
      <c r="C6" s="6">
        <v>372.12</v>
      </c>
      <c r="D6" s="7">
        <v>3</v>
      </c>
      <c r="E6" s="4"/>
    </row>
    <row r="7" spans="1:6" x14ac:dyDescent="0.3">
      <c r="A7">
        <v>204</v>
      </c>
      <c r="B7" s="6">
        <v>30.9</v>
      </c>
      <c r="C7" s="6">
        <v>376.89</v>
      </c>
      <c r="D7" s="7">
        <v>3</v>
      </c>
      <c r="E7" s="4"/>
    </row>
    <row r="8" spans="1:6" x14ac:dyDescent="0.3">
      <c r="A8">
        <v>205</v>
      </c>
      <c r="B8" s="6">
        <v>32.1</v>
      </c>
      <c r="C8" s="6">
        <v>377.52</v>
      </c>
      <c r="D8" s="7">
        <v>3</v>
      </c>
      <c r="E8" s="4"/>
    </row>
    <row r="9" spans="1:6" x14ac:dyDescent="0.3">
      <c r="A9">
        <v>207</v>
      </c>
      <c r="B9" s="6">
        <v>32.1</v>
      </c>
      <c r="C9" s="6">
        <v>387.52</v>
      </c>
      <c r="D9" s="7">
        <v>3</v>
      </c>
      <c r="E9" s="4"/>
    </row>
    <row r="10" spans="1:6" x14ac:dyDescent="0.3">
      <c r="A10">
        <v>206</v>
      </c>
      <c r="B10" s="6">
        <v>32.1</v>
      </c>
      <c r="C10" s="6">
        <v>388.47</v>
      </c>
      <c r="D10" s="7">
        <v>3</v>
      </c>
      <c r="E10" s="4"/>
    </row>
    <row r="11" spans="1:6" x14ac:dyDescent="0.3">
      <c r="A11">
        <v>209</v>
      </c>
      <c r="B11" s="6">
        <v>32.200000000000003</v>
      </c>
      <c r="C11" s="6">
        <v>397.21</v>
      </c>
      <c r="D11" s="7">
        <v>3</v>
      </c>
      <c r="E11" s="4"/>
    </row>
    <row r="12" spans="1:6" x14ac:dyDescent="0.3">
      <c r="A12">
        <v>208</v>
      </c>
      <c r="B12" s="6">
        <v>32.200000000000003</v>
      </c>
      <c r="C12" s="6">
        <v>398.14</v>
      </c>
      <c r="D12" s="7">
        <v>3</v>
      </c>
    </row>
    <row r="13" spans="1:6" x14ac:dyDescent="0.3">
      <c r="A13">
        <v>213</v>
      </c>
      <c r="B13" s="6">
        <v>32.200000000000003</v>
      </c>
      <c r="C13" s="6">
        <v>399.47</v>
      </c>
      <c r="D13" s="7">
        <v>3</v>
      </c>
    </row>
    <row r="14" spans="1:6" x14ac:dyDescent="0.3">
      <c r="A14">
        <v>212</v>
      </c>
      <c r="B14" s="6">
        <v>32.200000000000003</v>
      </c>
      <c r="C14" s="6">
        <v>401.78</v>
      </c>
      <c r="D14" s="7">
        <v>3</v>
      </c>
    </row>
    <row r="15" spans="1:6" x14ac:dyDescent="0.3">
      <c r="A15">
        <v>210</v>
      </c>
      <c r="B15" s="6">
        <v>32.200000000000003</v>
      </c>
      <c r="C15" s="6">
        <v>405.15</v>
      </c>
      <c r="D15" s="7">
        <v>3</v>
      </c>
    </row>
    <row r="16" spans="1:6" x14ac:dyDescent="0.3">
      <c r="A16">
        <v>214</v>
      </c>
      <c r="B16" s="6">
        <v>32.299999999999997</v>
      </c>
      <c r="C16" s="6">
        <v>405.23</v>
      </c>
      <c r="D16" s="7">
        <v>3</v>
      </c>
    </row>
    <row r="17" spans="1:4" x14ac:dyDescent="0.3">
      <c r="A17">
        <v>219</v>
      </c>
      <c r="B17" s="6">
        <v>32.5</v>
      </c>
      <c r="C17" s="6">
        <v>403.58</v>
      </c>
      <c r="D17" s="7">
        <v>3</v>
      </c>
    </row>
    <row r="18" spans="1:4" x14ac:dyDescent="0.3">
      <c r="A18">
        <v>218</v>
      </c>
      <c r="B18" s="6">
        <v>32.5</v>
      </c>
      <c r="C18" s="6">
        <v>405.82</v>
      </c>
      <c r="D18" s="7">
        <v>3</v>
      </c>
    </row>
    <row r="19" spans="1:4" x14ac:dyDescent="0.3">
      <c r="A19">
        <v>217</v>
      </c>
      <c r="B19" s="6">
        <v>32.5</v>
      </c>
      <c r="C19" s="6">
        <v>413.22</v>
      </c>
      <c r="D19" s="7">
        <v>3</v>
      </c>
    </row>
    <row r="20" spans="1:4" x14ac:dyDescent="0.3">
      <c r="A20">
        <v>220</v>
      </c>
      <c r="B20" s="6">
        <v>32.6</v>
      </c>
      <c r="C20" s="6">
        <v>402.57</v>
      </c>
      <c r="D20" s="7">
        <v>3</v>
      </c>
    </row>
    <row r="21" spans="1:4" x14ac:dyDescent="0.3">
      <c r="A21">
        <v>222</v>
      </c>
      <c r="B21" s="6">
        <v>32.6</v>
      </c>
      <c r="C21" s="6">
        <v>409.22</v>
      </c>
      <c r="D21" s="7">
        <v>3</v>
      </c>
    </row>
    <row r="22" spans="1:4" x14ac:dyDescent="0.3">
      <c r="A22">
        <v>221</v>
      </c>
      <c r="B22" s="6">
        <v>32.6</v>
      </c>
      <c r="C22" s="6">
        <v>412.57</v>
      </c>
      <c r="D22" s="7">
        <v>3</v>
      </c>
    </row>
    <row r="23" spans="1:4" x14ac:dyDescent="0.3">
      <c r="A23">
        <v>224</v>
      </c>
      <c r="B23" s="6">
        <v>32.799999999999997</v>
      </c>
      <c r="C23" s="6">
        <v>400.89</v>
      </c>
      <c r="D23" s="7">
        <v>3</v>
      </c>
    </row>
    <row r="24" spans="1:4" x14ac:dyDescent="0.3">
      <c r="A24">
        <v>226</v>
      </c>
      <c r="B24" s="6">
        <v>32.799999999999997</v>
      </c>
      <c r="C24" s="6">
        <v>411.54</v>
      </c>
      <c r="D24" s="7">
        <v>3</v>
      </c>
    </row>
    <row r="25" spans="1:4" x14ac:dyDescent="0.3">
      <c r="A25">
        <v>223</v>
      </c>
      <c r="B25" s="6">
        <v>32.799999999999997</v>
      </c>
      <c r="C25" s="6">
        <v>413.98</v>
      </c>
      <c r="D25" s="7">
        <v>3</v>
      </c>
    </row>
    <row r="26" spans="1:4" x14ac:dyDescent="0.3">
      <c r="A26">
        <v>225</v>
      </c>
      <c r="B26" s="6">
        <v>32.799999999999997</v>
      </c>
      <c r="C26" s="6">
        <v>415.2</v>
      </c>
      <c r="D26" s="7">
        <v>3</v>
      </c>
    </row>
    <row r="27" spans="1:4" x14ac:dyDescent="0.3">
      <c r="A27">
        <v>228</v>
      </c>
      <c r="B27" s="6">
        <v>32.799999999999997</v>
      </c>
      <c r="C27" s="6">
        <v>420.89</v>
      </c>
      <c r="D27" s="7">
        <v>3</v>
      </c>
    </row>
    <row r="28" spans="1:4" x14ac:dyDescent="0.3">
      <c r="A28">
        <v>227</v>
      </c>
      <c r="B28" s="6">
        <v>32.799999999999997</v>
      </c>
      <c r="C28" s="6">
        <v>421.36</v>
      </c>
      <c r="D28" s="7">
        <v>3</v>
      </c>
    </row>
    <row r="29" spans="1:4" x14ac:dyDescent="0.3">
      <c r="A29">
        <v>229</v>
      </c>
      <c r="B29" s="6">
        <v>32.9</v>
      </c>
      <c r="C29" s="6">
        <v>408.48</v>
      </c>
      <c r="D29" s="7">
        <v>3</v>
      </c>
    </row>
    <row r="30" spans="1:4" x14ac:dyDescent="0.3">
      <c r="A30">
        <v>230</v>
      </c>
      <c r="B30" s="6">
        <v>32.9</v>
      </c>
      <c r="C30" s="6">
        <v>419.58</v>
      </c>
      <c r="D30" s="7">
        <v>3</v>
      </c>
    </row>
    <row r="31" spans="1:4" x14ac:dyDescent="0.3">
      <c r="A31">
        <v>231</v>
      </c>
      <c r="B31" s="6">
        <v>32.9</v>
      </c>
      <c r="C31" s="6">
        <v>420.37</v>
      </c>
      <c r="D31" s="7">
        <v>3</v>
      </c>
    </row>
    <row r="32" spans="1:4" x14ac:dyDescent="0.3">
      <c r="A32">
        <v>233</v>
      </c>
      <c r="B32" s="6">
        <v>33.1</v>
      </c>
      <c r="C32" s="6">
        <v>418.25</v>
      </c>
      <c r="D32" s="7">
        <v>3</v>
      </c>
    </row>
    <row r="33" spans="1:4" x14ac:dyDescent="0.3">
      <c r="A33">
        <v>232</v>
      </c>
      <c r="B33" s="6">
        <v>33.1</v>
      </c>
      <c r="C33" s="6">
        <v>423.28</v>
      </c>
      <c r="D33" s="7">
        <v>3</v>
      </c>
    </row>
    <row r="34" spans="1:4" x14ac:dyDescent="0.3">
      <c r="A34">
        <v>234</v>
      </c>
      <c r="B34" s="6">
        <v>33.1</v>
      </c>
      <c r="C34" s="6">
        <v>437.35</v>
      </c>
      <c r="D34" s="7">
        <v>3</v>
      </c>
    </row>
    <row r="35" spans="1:4" x14ac:dyDescent="0.3">
      <c r="A35">
        <v>236</v>
      </c>
      <c r="B35" s="6">
        <v>33.5</v>
      </c>
      <c r="C35" s="6">
        <v>437.9</v>
      </c>
      <c r="D35" s="7">
        <v>3</v>
      </c>
    </row>
    <row r="36" spans="1:4" x14ac:dyDescent="0.3">
      <c r="A36">
        <v>237</v>
      </c>
      <c r="B36" s="6">
        <v>33.5</v>
      </c>
      <c r="C36" s="6">
        <v>445.88</v>
      </c>
      <c r="D36" s="7">
        <v>3</v>
      </c>
    </row>
    <row r="37" spans="1:4" x14ac:dyDescent="0.3">
      <c r="A37">
        <v>235</v>
      </c>
      <c r="B37" s="6">
        <v>33.5</v>
      </c>
      <c r="C37" s="6">
        <v>447.2</v>
      </c>
      <c r="D37" s="7">
        <v>3</v>
      </c>
    </row>
    <row r="38" spans="1:4" x14ac:dyDescent="0.3">
      <c r="A38">
        <v>238</v>
      </c>
      <c r="B38" s="6">
        <v>33.5</v>
      </c>
      <c r="C38" s="6">
        <v>468.9</v>
      </c>
      <c r="D38" s="7">
        <v>3</v>
      </c>
    </row>
    <row r="39" spans="1:4" x14ac:dyDescent="0.3">
      <c r="A39">
        <v>239</v>
      </c>
      <c r="B39" s="6">
        <v>33.5</v>
      </c>
      <c r="C39" s="6">
        <v>477.24</v>
      </c>
      <c r="D39" s="7">
        <v>3</v>
      </c>
    </row>
    <row r="40" spans="1:4" x14ac:dyDescent="0.3">
      <c r="A40">
        <v>243</v>
      </c>
      <c r="B40" s="6">
        <v>33.6</v>
      </c>
      <c r="C40" s="6">
        <v>444.98</v>
      </c>
      <c r="D40" s="7">
        <v>3</v>
      </c>
    </row>
    <row r="41" spans="1:4" x14ac:dyDescent="0.3">
      <c r="A41">
        <v>242</v>
      </c>
      <c r="B41" s="6">
        <v>33.6</v>
      </c>
      <c r="C41" s="6">
        <v>456.97</v>
      </c>
      <c r="D41" s="7">
        <v>3</v>
      </c>
    </row>
    <row r="42" spans="1:4" x14ac:dyDescent="0.3">
      <c r="A42">
        <v>241</v>
      </c>
      <c r="B42" s="6">
        <v>33.6</v>
      </c>
      <c r="C42" s="6">
        <v>465.6</v>
      </c>
      <c r="D42" s="7">
        <v>3</v>
      </c>
    </row>
    <row r="43" spans="1:4" x14ac:dyDescent="0.3">
      <c r="A43">
        <v>240</v>
      </c>
      <c r="B43" s="6">
        <v>33.6</v>
      </c>
      <c r="C43" s="6">
        <v>470.85</v>
      </c>
      <c r="D43" s="7">
        <v>3</v>
      </c>
    </row>
    <row r="44" spans="1:4" x14ac:dyDescent="0.3">
      <c r="A44">
        <v>244</v>
      </c>
      <c r="B44" s="6">
        <v>33.700000000000003</v>
      </c>
      <c r="C44" s="6">
        <v>453.17</v>
      </c>
      <c r="D44" s="7">
        <v>3</v>
      </c>
    </row>
    <row r="45" spans="1:4" x14ac:dyDescent="0.3">
      <c r="A45">
        <v>245</v>
      </c>
      <c r="B45" s="6">
        <v>33.700000000000003</v>
      </c>
      <c r="C45" s="6">
        <v>468.58</v>
      </c>
      <c r="D45" s="7">
        <v>3</v>
      </c>
    </row>
    <row r="46" spans="1:4" x14ac:dyDescent="0.3">
      <c r="A46">
        <v>247</v>
      </c>
      <c r="B46" s="6">
        <v>33.799999999999997</v>
      </c>
      <c r="C46" s="6">
        <v>472.58</v>
      </c>
      <c r="D46" s="7">
        <v>3</v>
      </c>
    </row>
    <row r="47" spans="1:4" x14ac:dyDescent="0.3">
      <c r="A47">
        <v>246</v>
      </c>
      <c r="B47" s="6">
        <v>33.799999999999997</v>
      </c>
      <c r="C47" s="6">
        <v>478.25</v>
      </c>
      <c r="D47" s="7">
        <v>3</v>
      </c>
    </row>
    <row r="48" spans="1:4" x14ac:dyDescent="0.3">
      <c r="A48">
        <v>248</v>
      </c>
      <c r="B48" s="6">
        <v>33.9</v>
      </c>
      <c r="C48" s="6">
        <v>479.99</v>
      </c>
      <c r="D48" s="7">
        <v>3</v>
      </c>
    </row>
    <row r="49" spans="1:4" x14ac:dyDescent="0.3">
      <c r="A49">
        <v>249</v>
      </c>
      <c r="B49" s="6">
        <v>33.9</v>
      </c>
      <c r="C49" s="6">
        <v>483.15</v>
      </c>
      <c r="D49" s="7">
        <v>3</v>
      </c>
    </row>
    <row r="50" spans="1:4" x14ac:dyDescent="0.3">
      <c r="A50">
        <v>250</v>
      </c>
      <c r="B50" s="6">
        <v>34.1</v>
      </c>
      <c r="C50" s="6">
        <v>485.2</v>
      </c>
      <c r="D50" s="7">
        <v>3</v>
      </c>
    </row>
    <row r="51" spans="1:4" x14ac:dyDescent="0.3">
      <c r="A51">
        <v>251</v>
      </c>
      <c r="B51" s="6">
        <v>34.1</v>
      </c>
      <c r="C51" s="6">
        <v>498.55</v>
      </c>
      <c r="D51" s="7">
        <v>3</v>
      </c>
    </row>
    <row r="52" spans="1:4" x14ac:dyDescent="0.3">
      <c r="A52">
        <v>252</v>
      </c>
      <c r="B52" s="6">
        <v>34.4</v>
      </c>
      <c r="C52" s="6">
        <v>506.78</v>
      </c>
      <c r="D52" s="7">
        <v>3</v>
      </c>
    </row>
    <row r="53" spans="1:4" x14ac:dyDescent="0.3">
      <c r="A53">
        <v>253</v>
      </c>
      <c r="B53" s="6">
        <v>34.4</v>
      </c>
      <c r="C53" s="6">
        <v>512.22</v>
      </c>
      <c r="D53" s="7">
        <v>3</v>
      </c>
    </row>
    <row r="54" spans="1:4" x14ac:dyDescent="0.3">
      <c r="A54">
        <v>254</v>
      </c>
      <c r="B54" s="6">
        <v>34.5</v>
      </c>
      <c r="C54" s="6">
        <v>508.34</v>
      </c>
      <c r="D54" s="7">
        <v>3</v>
      </c>
    </row>
    <row r="55" spans="1:4" x14ac:dyDescent="0.3">
      <c r="A55">
        <v>255</v>
      </c>
      <c r="B55" s="6">
        <v>34.5</v>
      </c>
      <c r="C55" s="6">
        <v>513.32000000000005</v>
      </c>
      <c r="D55" s="7">
        <v>3</v>
      </c>
    </row>
    <row r="56" spans="1:4" x14ac:dyDescent="0.3">
      <c r="A56">
        <v>256</v>
      </c>
      <c r="B56" s="6">
        <v>34.700000000000003</v>
      </c>
      <c r="C56" s="6">
        <v>518.34</v>
      </c>
      <c r="D56" s="7">
        <v>3</v>
      </c>
    </row>
    <row r="57" spans="1:4" x14ac:dyDescent="0.3">
      <c r="A57">
        <v>257</v>
      </c>
      <c r="B57" s="6">
        <v>34.700000000000003</v>
      </c>
      <c r="C57" s="6">
        <v>528.39</v>
      </c>
      <c r="D57" s="7">
        <v>3</v>
      </c>
    </row>
    <row r="58" spans="1:4" x14ac:dyDescent="0.3">
      <c r="A58">
        <v>259</v>
      </c>
      <c r="B58" s="6">
        <v>35.1</v>
      </c>
      <c r="C58" s="6">
        <v>510.89</v>
      </c>
      <c r="D58" s="7">
        <v>3</v>
      </c>
    </row>
    <row r="59" spans="1:4" x14ac:dyDescent="0.3">
      <c r="A59">
        <v>258</v>
      </c>
      <c r="B59" s="6">
        <v>35.1</v>
      </c>
      <c r="C59" s="6">
        <v>539.11</v>
      </c>
      <c r="D59" s="7">
        <v>3</v>
      </c>
    </row>
    <row r="60" spans="1:4" x14ac:dyDescent="0.3">
      <c r="A60">
        <v>261</v>
      </c>
      <c r="B60" s="6">
        <v>35.200000000000003</v>
      </c>
      <c r="C60" s="6">
        <v>543.37</v>
      </c>
      <c r="D60" s="7">
        <v>3</v>
      </c>
    </row>
    <row r="61" spans="1:4" x14ac:dyDescent="0.3">
      <c r="A61">
        <v>260</v>
      </c>
      <c r="B61" s="6">
        <v>35.200000000000003</v>
      </c>
      <c r="C61" s="6">
        <v>548.52</v>
      </c>
      <c r="D61" s="7">
        <v>3</v>
      </c>
    </row>
    <row r="62" spans="1:4" x14ac:dyDescent="0.3">
      <c r="A62">
        <v>263</v>
      </c>
      <c r="B62" s="6">
        <v>35.4</v>
      </c>
      <c r="C62" s="6">
        <v>541.22</v>
      </c>
      <c r="D62" s="7">
        <v>3</v>
      </c>
    </row>
    <row r="63" spans="1:4" x14ac:dyDescent="0.3">
      <c r="A63">
        <v>262</v>
      </c>
      <c r="B63" s="6">
        <v>35.4</v>
      </c>
      <c r="C63" s="6">
        <v>545.28</v>
      </c>
      <c r="D63" s="7">
        <v>3</v>
      </c>
    </row>
    <row r="64" spans="1:4" x14ac:dyDescent="0.3">
      <c r="A64">
        <v>265</v>
      </c>
      <c r="B64" s="6">
        <v>35.700000000000003</v>
      </c>
      <c r="C64" s="6">
        <v>549.88</v>
      </c>
      <c r="D64" s="7">
        <v>3</v>
      </c>
    </row>
    <row r="65" spans="1:6" x14ac:dyDescent="0.3">
      <c r="A65">
        <v>264</v>
      </c>
      <c r="B65" s="6">
        <v>35.700000000000003</v>
      </c>
      <c r="C65" s="6">
        <v>552.69000000000005</v>
      </c>
      <c r="D65" s="7">
        <v>3</v>
      </c>
    </row>
    <row r="66" spans="1:6" x14ac:dyDescent="0.3">
      <c r="A66">
        <v>266</v>
      </c>
      <c r="B66" s="6">
        <v>35.9</v>
      </c>
      <c r="C66" s="6">
        <v>568.9</v>
      </c>
      <c r="D66" s="7">
        <v>3</v>
      </c>
    </row>
    <row r="67" spans="1:6" x14ac:dyDescent="0.3">
      <c r="A67">
        <v>267</v>
      </c>
      <c r="B67" s="6">
        <v>35.9</v>
      </c>
      <c r="C67" s="6">
        <v>575.36</v>
      </c>
      <c r="D67" s="7">
        <v>3</v>
      </c>
    </row>
    <row r="68" spans="1:6" x14ac:dyDescent="0.3">
      <c r="A68">
        <v>280</v>
      </c>
      <c r="B68" s="6">
        <v>37.200000000000003</v>
      </c>
      <c r="C68" s="6">
        <v>622.36</v>
      </c>
      <c r="D68" s="7">
        <v>3</v>
      </c>
    </row>
    <row r="69" spans="1:6" x14ac:dyDescent="0.3">
      <c r="A69">
        <v>284</v>
      </c>
      <c r="B69" s="6">
        <v>37.299999999999997</v>
      </c>
      <c r="C69" s="6">
        <v>636.25</v>
      </c>
      <c r="D69" s="7">
        <v>3</v>
      </c>
      <c r="E69">
        <f>AVERAGE(B2:B69)</f>
        <v>33.423529411764697</v>
      </c>
      <c r="F69">
        <f>STDEV(B2:B69)</f>
        <v>1.494778738387049</v>
      </c>
    </row>
    <row r="70" spans="1:6" x14ac:dyDescent="0.3">
      <c r="E70">
        <f>AVERAGE(C2:C69)</f>
        <v>454.40308823529415</v>
      </c>
      <c r="F70">
        <f>STDEV(C2:C69)</f>
        <v>67.395852152304997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A8A66-5584-44A9-8B82-FE2EFD3A1D91}">
  <dimension ref="A1:F54"/>
  <sheetViews>
    <sheetView workbookViewId="0">
      <selection sqref="A1:F1"/>
    </sheetView>
  </sheetViews>
  <sheetFormatPr defaultRowHeight="14.4" x14ac:dyDescent="0.3"/>
  <cols>
    <col min="1" max="1" width="4" bestFit="1" customWidth="1"/>
    <col min="2" max="2" width="6.6640625" bestFit="1" customWidth="1"/>
    <col min="3" max="3" width="7" bestFit="1" customWidth="1"/>
    <col min="4" max="4" width="4.33203125" bestFit="1" customWidth="1"/>
    <col min="5" max="5" width="7.6640625" customWidth="1"/>
    <col min="6" max="6" width="10.6640625" customWidth="1"/>
  </cols>
  <sheetData>
    <row r="1" spans="1:6" ht="43.2" x14ac:dyDescent="0.3">
      <c r="A1" s="19" t="s">
        <v>21</v>
      </c>
      <c r="B1" s="20" t="s">
        <v>40</v>
      </c>
      <c r="C1" s="20" t="s">
        <v>41</v>
      </c>
      <c r="D1" s="1" t="s">
        <v>25</v>
      </c>
      <c r="E1" s="21" t="s">
        <v>38</v>
      </c>
      <c r="F1" s="21" t="s">
        <v>39</v>
      </c>
    </row>
    <row r="2" spans="1:6" x14ac:dyDescent="0.3">
      <c r="A2">
        <v>268</v>
      </c>
      <c r="B2" s="6">
        <v>36.1</v>
      </c>
      <c r="C2" s="6">
        <v>572.58000000000004</v>
      </c>
      <c r="D2" s="7">
        <v>4</v>
      </c>
    </row>
    <row r="3" spans="1:6" x14ac:dyDescent="0.3">
      <c r="A3">
        <v>269</v>
      </c>
      <c r="B3" s="6">
        <v>36.1</v>
      </c>
      <c r="C3" s="6">
        <v>620.14</v>
      </c>
      <c r="D3" s="7">
        <v>4</v>
      </c>
    </row>
    <row r="4" spans="1:6" x14ac:dyDescent="0.3">
      <c r="A4">
        <v>271</v>
      </c>
      <c r="B4" s="6">
        <v>36.200000000000003</v>
      </c>
      <c r="C4" s="6">
        <v>587.85</v>
      </c>
      <c r="D4" s="7">
        <v>4</v>
      </c>
    </row>
    <row r="5" spans="1:6" x14ac:dyDescent="0.3">
      <c r="A5">
        <v>270</v>
      </c>
      <c r="B5" s="6">
        <v>36.200000000000003</v>
      </c>
      <c r="C5" s="6">
        <v>598.57000000000005</v>
      </c>
      <c r="D5" s="7">
        <v>4</v>
      </c>
    </row>
    <row r="6" spans="1:6" x14ac:dyDescent="0.3">
      <c r="A6">
        <v>272</v>
      </c>
      <c r="B6" s="6">
        <v>36.5</v>
      </c>
      <c r="C6" s="6">
        <v>599.70000000000005</v>
      </c>
      <c r="D6" s="7">
        <v>4</v>
      </c>
    </row>
    <row r="7" spans="1:6" x14ac:dyDescent="0.3">
      <c r="A7">
        <v>273</v>
      </c>
      <c r="B7" s="6">
        <v>36.5</v>
      </c>
      <c r="C7" s="6">
        <v>602.14</v>
      </c>
      <c r="D7" s="7">
        <v>4</v>
      </c>
    </row>
    <row r="8" spans="1:6" x14ac:dyDescent="0.3">
      <c r="A8">
        <v>275</v>
      </c>
      <c r="B8" s="6">
        <v>36.9</v>
      </c>
      <c r="C8" s="6">
        <v>612.25</v>
      </c>
      <c r="D8" s="7">
        <v>4</v>
      </c>
    </row>
    <row r="9" spans="1:6" x14ac:dyDescent="0.3">
      <c r="A9">
        <v>274</v>
      </c>
      <c r="B9" s="6">
        <v>36.9</v>
      </c>
      <c r="C9" s="6">
        <v>615.16999999999996</v>
      </c>
      <c r="D9" s="7">
        <v>4</v>
      </c>
    </row>
    <row r="10" spans="1:6" x14ac:dyDescent="0.3">
      <c r="A10">
        <v>276</v>
      </c>
      <c r="B10" s="6">
        <v>37</v>
      </c>
      <c r="C10" s="6">
        <v>612.52</v>
      </c>
      <c r="D10" s="7">
        <v>4</v>
      </c>
    </row>
    <row r="11" spans="1:6" x14ac:dyDescent="0.3">
      <c r="A11">
        <v>277</v>
      </c>
      <c r="B11" s="6">
        <v>37</v>
      </c>
      <c r="C11" s="6">
        <v>622.28</v>
      </c>
      <c r="D11" s="7">
        <v>4</v>
      </c>
    </row>
    <row r="12" spans="1:6" x14ac:dyDescent="0.3">
      <c r="A12">
        <v>278</v>
      </c>
      <c r="B12" s="6">
        <v>37.1</v>
      </c>
      <c r="C12" s="6">
        <v>619.71</v>
      </c>
      <c r="D12" s="7">
        <v>4</v>
      </c>
    </row>
    <row r="13" spans="1:6" x14ac:dyDescent="0.3">
      <c r="A13">
        <v>279</v>
      </c>
      <c r="B13" s="6">
        <v>37.1</v>
      </c>
      <c r="C13" s="6">
        <v>625.1</v>
      </c>
      <c r="D13" s="7">
        <v>4</v>
      </c>
    </row>
    <row r="14" spans="1:6" x14ac:dyDescent="0.3">
      <c r="A14">
        <v>282</v>
      </c>
      <c r="B14" s="6">
        <v>37.200000000000003</v>
      </c>
      <c r="C14" s="6">
        <v>602.83000000000004</v>
      </c>
      <c r="D14" s="7">
        <v>4</v>
      </c>
    </row>
    <row r="15" spans="1:6" x14ac:dyDescent="0.3">
      <c r="A15">
        <v>281</v>
      </c>
      <c r="B15" s="6">
        <v>37.200000000000003</v>
      </c>
      <c r="C15" s="6">
        <v>624.17999999999995</v>
      </c>
      <c r="D15" s="7">
        <v>4</v>
      </c>
    </row>
    <row r="16" spans="1:6" x14ac:dyDescent="0.3">
      <c r="A16">
        <v>283</v>
      </c>
      <c r="B16" s="6">
        <v>37.200000000000003</v>
      </c>
      <c r="C16" s="6">
        <v>626.47</v>
      </c>
      <c r="D16" s="7">
        <v>4</v>
      </c>
    </row>
    <row r="17" spans="1:4" x14ac:dyDescent="0.3">
      <c r="A17">
        <v>285</v>
      </c>
      <c r="B17" s="6">
        <v>37.299999999999997</v>
      </c>
      <c r="C17" s="6">
        <v>660.85</v>
      </c>
      <c r="D17" s="7">
        <v>4</v>
      </c>
    </row>
    <row r="18" spans="1:4" x14ac:dyDescent="0.3">
      <c r="A18">
        <v>286</v>
      </c>
      <c r="B18" s="6">
        <v>37.5</v>
      </c>
      <c r="C18" s="6">
        <v>678.24</v>
      </c>
      <c r="D18" s="7">
        <v>4</v>
      </c>
    </row>
    <row r="19" spans="1:4" x14ac:dyDescent="0.3">
      <c r="A19">
        <v>287</v>
      </c>
      <c r="B19" s="6">
        <v>37.5</v>
      </c>
      <c r="C19" s="6">
        <v>687.98</v>
      </c>
      <c r="D19" s="7">
        <v>4</v>
      </c>
    </row>
    <row r="20" spans="1:4" x14ac:dyDescent="0.3">
      <c r="A20">
        <v>288</v>
      </c>
      <c r="B20" s="6">
        <v>37.799999999999997</v>
      </c>
      <c r="C20" s="6">
        <v>666.71</v>
      </c>
      <c r="D20" s="7">
        <v>4</v>
      </c>
    </row>
    <row r="21" spans="1:4" x14ac:dyDescent="0.3">
      <c r="A21">
        <v>289</v>
      </c>
      <c r="B21" s="6">
        <v>37.799999999999997</v>
      </c>
      <c r="C21" s="6">
        <v>693.15</v>
      </c>
      <c r="D21" s="7">
        <v>4</v>
      </c>
    </row>
    <row r="22" spans="1:4" x14ac:dyDescent="0.3">
      <c r="A22">
        <v>290</v>
      </c>
      <c r="B22" s="6">
        <v>38.1</v>
      </c>
      <c r="C22" s="6">
        <v>700.65</v>
      </c>
      <c r="D22" s="7">
        <v>4</v>
      </c>
    </row>
    <row r="23" spans="1:4" x14ac:dyDescent="0.3">
      <c r="A23">
        <v>291</v>
      </c>
      <c r="B23" s="6">
        <v>38.1</v>
      </c>
      <c r="C23" s="6">
        <v>710.25</v>
      </c>
      <c r="D23" s="7">
        <v>4</v>
      </c>
    </row>
    <row r="24" spans="1:4" x14ac:dyDescent="0.3">
      <c r="A24">
        <v>293</v>
      </c>
      <c r="B24" s="6">
        <v>38.4</v>
      </c>
      <c r="C24" s="6">
        <v>705.12</v>
      </c>
      <c r="D24" s="7">
        <v>4</v>
      </c>
    </row>
    <row r="25" spans="1:4" x14ac:dyDescent="0.3">
      <c r="A25">
        <v>292</v>
      </c>
      <c r="B25" s="6">
        <v>38.4</v>
      </c>
      <c r="C25" s="6">
        <v>712.98</v>
      </c>
      <c r="D25" s="7">
        <v>4</v>
      </c>
    </row>
    <row r="26" spans="1:4" x14ac:dyDescent="0.3">
      <c r="A26">
        <v>294</v>
      </c>
      <c r="B26" s="6">
        <v>39.1</v>
      </c>
      <c r="C26" s="6">
        <v>708.9</v>
      </c>
      <c r="D26" s="7">
        <v>4</v>
      </c>
    </row>
    <row r="27" spans="1:4" x14ac:dyDescent="0.3">
      <c r="A27">
        <v>295</v>
      </c>
      <c r="B27" s="6">
        <v>39.1</v>
      </c>
      <c r="C27" s="6">
        <v>738.64</v>
      </c>
      <c r="D27" s="7">
        <v>4</v>
      </c>
    </row>
    <row r="28" spans="1:4" x14ac:dyDescent="0.3">
      <c r="A28">
        <v>296</v>
      </c>
      <c r="B28" s="6">
        <v>39.1</v>
      </c>
      <c r="C28" s="6">
        <v>746.18</v>
      </c>
      <c r="D28" s="7">
        <v>4</v>
      </c>
    </row>
    <row r="29" spans="1:4" x14ac:dyDescent="0.3">
      <c r="A29">
        <v>297</v>
      </c>
      <c r="B29" s="6">
        <v>39.1</v>
      </c>
      <c r="C29" s="6">
        <v>772.8</v>
      </c>
      <c r="D29" s="7">
        <v>4</v>
      </c>
    </row>
    <row r="30" spans="1:4" x14ac:dyDescent="0.3">
      <c r="A30">
        <v>300</v>
      </c>
      <c r="B30" s="6">
        <v>39.5</v>
      </c>
      <c r="C30" s="6">
        <v>760.2</v>
      </c>
      <c r="D30" s="7">
        <v>4</v>
      </c>
    </row>
    <row r="31" spans="1:4" x14ac:dyDescent="0.3">
      <c r="A31">
        <v>298</v>
      </c>
      <c r="B31" s="6">
        <v>39.5</v>
      </c>
      <c r="C31" s="6">
        <v>770.96</v>
      </c>
      <c r="D31" s="7">
        <v>4</v>
      </c>
    </row>
    <row r="32" spans="1:4" x14ac:dyDescent="0.3">
      <c r="A32">
        <v>301</v>
      </c>
      <c r="B32" s="6">
        <v>39.5</v>
      </c>
      <c r="C32" s="6">
        <v>775.98</v>
      </c>
      <c r="D32" s="7">
        <v>4</v>
      </c>
    </row>
    <row r="33" spans="1:4" x14ac:dyDescent="0.3">
      <c r="A33">
        <v>299</v>
      </c>
      <c r="B33" s="6">
        <v>39.5</v>
      </c>
      <c r="C33" s="6">
        <v>780.25</v>
      </c>
      <c r="D33" s="7">
        <v>4</v>
      </c>
    </row>
    <row r="34" spans="1:4" x14ac:dyDescent="0.3">
      <c r="A34">
        <v>302</v>
      </c>
      <c r="B34" s="6">
        <v>40.1</v>
      </c>
      <c r="C34" s="6">
        <v>808.2</v>
      </c>
      <c r="D34" s="7">
        <v>4</v>
      </c>
    </row>
    <row r="35" spans="1:4" x14ac:dyDescent="0.3">
      <c r="A35">
        <v>303</v>
      </c>
      <c r="B35" s="6">
        <v>40.5</v>
      </c>
      <c r="C35" s="6">
        <v>812.5</v>
      </c>
      <c r="D35" s="7">
        <v>4</v>
      </c>
    </row>
    <row r="36" spans="1:4" x14ac:dyDescent="0.3">
      <c r="A36">
        <v>321</v>
      </c>
      <c r="B36" s="6">
        <v>40.6</v>
      </c>
      <c r="C36" s="6">
        <v>912.66</v>
      </c>
      <c r="D36" s="7">
        <v>4</v>
      </c>
    </row>
    <row r="37" spans="1:4" x14ac:dyDescent="0.3">
      <c r="A37">
        <v>323</v>
      </c>
      <c r="B37" s="6">
        <v>40.6</v>
      </c>
      <c r="C37" s="6">
        <v>914.34</v>
      </c>
      <c r="D37" s="7">
        <v>4</v>
      </c>
    </row>
    <row r="38" spans="1:4" x14ac:dyDescent="0.3">
      <c r="A38">
        <v>319</v>
      </c>
      <c r="B38" s="6">
        <v>40.799999999999997</v>
      </c>
      <c r="C38" s="6">
        <v>895.3</v>
      </c>
      <c r="D38" s="7">
        <v>4</v>
      </c>
    </row>
    <row r="39" spans="1:4" x14ac:dyDescent="0.3">
      <c r="A39">
        <v>307</v>
      </c>
      <c r="B39" s="6">
        <v>40.799999999999997</v>
      </c>
      <c r="C39" s="6">
        <v>905.7</v>
      </c>
      <c r="D39" s="7">
        <v>4</v>
      </c>
    </row>
    <row r="40" spans="1:4" x14ac:dyDescent="0.3">
      <c r="A40">
        <v>304</v>
      </c>
      <c r="B40" s="6">
        <v>40.9</v>
      </c>
      <c r="C40" s="6">
        <v>880.6</v>
      </c>
      <c r="D40" s="7">
        <v>4</v>
      </c>
    </row>
    <row r="41" spans="1:4" x14ac:dyDescent="0.3">
      <c r="A41">
        <v>306</v>
      </c>
      <c r="B41" s="6">
        <v>41</v>
      </c>
      <c r="C41" s="6">
        <v>878.25</v>
      </c>
      <c r="D41" s="7">
        <v>4</v>
      </c>
    </row>
    <row r="42" spans="1:4" x14ac:dyDescent="0.3">
      <c r="A42">
        <v>322</v>
      </c>
      <c r="B42" s="6">
        <v>41</v>
      </c>
      <c r="C42" s="6">
        <v>895.28</v>
      </c>
      <c r="D42" s="7">
        <v>4</v>
      </c>
    </row>
    <row r="43" spans="1:4" x14ac:dyDescent="0.3">
      <c r="A43">
        <v>305</v>
      </c>
      <c r="B43" s="6">
        <v>41.2</v>
      </c>
      <c r="C43" s="6">
        <v>898.78</v>
      </c>
      <c r="D43" s="7">
        <v>4</v>
      </c>
    </row>
    <row r="44" spans="1:4" x14ac:dyDescent="0.3">
      <c r="A44">
        <v>324</v>
      </c>
      <c r="B44" s="6">
        <v>41.2</v>
      </c>
      <c r="C44" s="6">
        <v>923.85</v>
      </c>
      <c r="D44" s="7">
        <v>4</v>
      </c>
    </row>
    <row r="45" spans="1:4" x14ac:dyDescent="0.3">
      <c r="A45">
        <v>309</v>
      </c>
      <c r="B45" s="6">
        <v>41.5</v>
      </c>
      <c r="C45" s="6">
        <v>915.2</v>
      </c>
      <c r="D45" s="7">
        <v>4</v>
      </c>
    </row>
    <row r="46" spans="1:4" x14ac:dyDescent="0.3">
      <c r="A46">
        <v>311</v>
      </c>
      <c r="B46" s="6">
        <v>41.5</v>
      </c>
      <c r="C46" s="6">
        <v>920.25</v>
      </c>
      <c r="D46" s="7">
        <v>4</v>
      </c>
    </row>
    <row r="47" spans="1:4" x14ac:dyDescent="0.3">
      <c r="A47">
        <v>314</v>
      </c>
      <c r="B47" s="6">
        <v>41.6</v>
      </c>
      <c r="C47" s="6">
        <v>922.83</v>
      </c>
      <c r="D47" s="7">
        <v>4</v>
      </c>
    </row>
    <row r="48" spans="1:4" x14ac:dyDescent="0.3">
      <c r="A48">
        <v>320</v>
      </c>
      <c r="B48" s="6">
        <v>41.8</v>
      </c>
      <c r="C48" s="6">
        <v>935.4</v>
      </c>
      <c r="D48" s="7">
        <v>4</v>
      </c>
    </row>
    <row r="49" spans="1:6" x14ac:dyDescent="0.3">
      <c r="A49">
        <v>315</v>
      </c>
      <c r="B49" s="6">
        <v>41.9</v>
      </c>
      <c r="C49" s="6">
        <v>925.2</v>
      </c>
      <c r="D49" s="7">
        <v>4</v>
      </c>
    </row>
    <row r="50" spans="1:6" x14ac:dyDescent="0.3">
      <c r="A50">
        <v>310</v>
      </c>
      <c r="B50" s="6">
        <v>42.1</v>
      </c>
      <c r="C50" s="6">
        <v>935.8</v>
      </c>
      <c r="D50" s="7">
        <v>4</v>
      </c>
    </row>
    <row r="51" spans="1:6" x14ac:dyDescent="0.3">
      <c r="A51">
        <v>308</v>
      </c>
      <c r="B51" s="6">
        <v>42.1</v>
      </c>
      <c r="C51" s="6">
        <v>941.64</v>
      </c>
      <c r="D51" s="7">
        <v>4</v>
      </c>
    </row>
    <row r="52" spans="1:6" x14ac:dyDescent="0.3">
      <c r="A52">
        <v>312</v>
      </c>
      <c r="B52" s="6">
        <v>42.3</v>
      </c>
      <c r="C52" s="6">
        <v>950.8</v>
      </c>
      <c r="D52" s="7">
        <v>4</v>
      </c>
    </row>
    <row r="53" spans="1:6" x14ac:dyDescent="0.3">
      <c r="A53">
        <v>313</v>
      </c>
      <c r="B53" s="6">
        <v>42.5</v>
      </c>
      <c r="C53" s="6">
        <v>941.36</v>
      </c>
      <c r="D53" s="7">
        <v>4</v>
      </c>
      <c r="E53">
        <f>AVERAGE(B2:B53)</f>
        <v>39.086538461538453</v>
      </c>
      <c r="F53">
        <f>STDEV(B2:B53)</f>
        <v>2.0109532269161918</v>
      </c>
    </row>
    <row r="54" spans="1:6" x14ac:dyDescent="0.3">
      <c r="E54">
        <f>AVERAGE(C2:C53)</f>
        <v>760.10134615384607</v>
      </c>
      <c r="F54">
        <f>STDEV(C2:C53)</f>
        <v>128.78683424412228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7408-211B-475A-8C29-EB99E0B5F8CC}">
  <dimension ref="A1:F6"/>
  <sheetViews>
    <sheetView workbookViewId="0">
      <selection activeCell="G12" sqref="G12"/>
    </sheetView>
  </sheetViews>
  <sheetFormatPr defaultRowHeight="14.4" x14ac:dyDescent="0.3"/>
  <cols>
    <col min="1" max="1" width="4" bestFit="1" customWidth="1"/>
    <col min="4" max="4" width="4.33203125" bestFit="1" customWidth="1"/>
  </cols>
  <sheetData>
    <row r="1" spans="1:6" ht="43.2" x14ac:dyDescent="0.3">
      <c r="A1" s="19" t="s">
        <v>21</v>
      </c>
      <c r="B1" s="20" t="s">
        <v>40</v>
      </c>
      <c r="C1" s="20" t="s">
        <v>41</v>
      </c>
      <c r="D1" s="1" t="s">
        <v>25</v>
      </c>
      <c r="E1" s="21" t="s">
        <v>38</v>
      </c>
      <c r="F1" s="21" t="s">
        <v>39</v>
      </c>
    </row>
    <row r="2" spans="1:6" x14ac:dyDescent="0.3">
      <c r="A2">
        <v>317</v>
      </c>
      <c r="B2" s="6">
        <v>43.1</v>
      </c>
      <c r="C2" s="6">
        <v>962.9</v>
      </c>
      <c r="D2" s="7">
        <v>5</v>
      </c>
    </row>
    <row r="3" spans="1:6" x14ac:dyDescent="0.3">
      <c r="A3">
        <v>316</v>
      </c>
      <c r="B3" s="6">
        <v>43.2</v>
      </c>
      <c r="C3" s="6">
        <v>930.52</v>
      </c>
      <c r="D3" s="7">
        <v>5</v>
      </c>
    </row>
    <row r="4" spans="1:6" x14ac:dyDescent="0.3">
      <c r="A4">
        <v>318</v>
      </c>
      <c r="B4" s="6">
        <v>43.5</v>
      </c>
      <c r="C4" s="6">
        <v>976.2</v>
      </c>
      <c r="D4" s="7">
        <v>5</v>
      </c>
    </row>
    <row r="5" spans="1:6" x14ac:dyDescent="0.3">
      <c r="A5">
        <v>325</v>
      </c>
      <c r="B5" s="6">
        <v>43.5</v>
      </c>
      <c r="C5" s="6">
        <v>1020.9</v>
      </c>
      <c r="D5" s="7">
        <v>5</v>
      </c>
      <c r="E5">
        <f>AVERAGE(B2:B5)</f>
        <v>43.325000000000003</v>
      </c>
      <c r="F5">
        <f>STDEV(B2:B5)</f>
        <v>0.20615528128088192</v>
      </c>
    </row>
    <row r="6" spans="1:6" x14ac:dyDescent="0.3">
      <c r="E6">
        <f>AVERAGE(C2:C5)</f>
        <v>972.63</v>
      </c>
      <c r="F6">
        <f>STDEV(C2:C5)</f>
        <v>37.464039646928981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A9DE-B6CA-4354-9AA2-386E85DBCF53}">
  <dimension ref="A1:J24"/>
  <sheetViews>
    <sheetView workbookViewId="0">
      <selection activeCell="I7" sqref="I7:J8"/>
    </sheetView>
  </sheetViews>
  <sheetFormatPr defaultRowHeight="14.4" x14ac:dyDescent="0.3"/>
  <cols>
    <col min="1" max="1" width="12.88671875" bestFit="1" customWidth="1"/>
    <col min="2" max="2" width="12.6640625" bestFit="1" customWidth="1"/>
    <col min="3" max="3" width="14.109375" bestFit="1" customWidth="1"/>
    <col min="4" max="4" width="16" bestFit="1" customWidth="1"/>
    <col min="5" max="5" width="12" bestFit="1" customWidth="1"/>
    <col min="6" max="6" width="12.6640625" bestFit="1" customWidth="1"/>
    <col min="7" max="7" width="12" bestFit="1" customWidth="1"/>
    <col min="8" max="8" width="12.6640625" bestFit="1" customWidth="1"/>
    <col min="9" max="9" width="13.109375" bestFit="1" customWidth="1"/>
    <col min="10" max="10" width="12.6640625" customWidth="1"/>
  </cols>
  <sheetData>
    <row r="1" spans="1:10" x14ac:dyDescent="0.3">
      <c r="A1" t="s">
        <v>46</v>
      </c>
    </row>
    <row r="2" spans="1:10" ht="15" thickBot="1" x14ac:dyDescent="0.35"/>
    <row r="3" spans="1:10" x14ac:dyDescent="0.3">
      <c r="A3" s="24" t="s">
        <v>47</v>
      </c>
      <c r="B3" s="24"/>
    </row>
    <row r="4" spans="1:10" x14ac:dyDescent="0.3">
      <c r="A4" t="s">
        <v>48</v>
      </c>
      <c r="B4">
        <v>0.99395067714610574</v>
      </c>
    </row>
    <row r="5" spans="1:10" ht="15.6" x14ac:dyDescent="0.3">
      <c r="A5" t="s">
        <v>49</v>
      </c>
      <c r="B5">
        <v>0.98793794859920203</v>
      </c>
      <c r="J5" s="27" t="s">
        <v>71</v>
      </c>
    </row>
    <row r="6" spans="1:10" x14ac:dyDescent="0.3">
      <c r="A6" t="s">
        <v>50</v>
      </c>
      <c r="B6">
        <v>0.98790060478681574</v>
      </c>
    </row>
    <row r="7" spans="1:10" ht="15.6" x14ac:dyDescent="0.35">
      <c r="A7" t="s">
        <v>51</v>
      </c>
      <c r="B7">
        <v>3.3278497105056495E-2</v>
      </c>
      <c r="I7" s="28" t="s">
        <v>73</v>
      </c>
      <c r="J7" s="29">
        <f>ABS(B18-3)/C18</f>
        <v>3.9282011549612199</v>
      </c>
    </row>
    <row r="8" spans="1:10" ht="16.2" thickBot="1" x14ac:dyDescent="0.4">
      <c r="A8" s="22" t="s">
        <v>52</v>
      </c>
      <c r="B8" s="22">
        <v>325</v>
      </c>
      <c r="I8" s="28" t="s">
        <v>72</v>
      </c>
      <c r="J8" s="29">
        <v>1.96</v>
      </c>
    </row>
    <row r="10" spans="1:10" ht="15" thickBot="1" x14ac:dyDescent="0.35">
      <c r="A10" t="s">
        <v>53</v>
      </c>
      <c r="I10" t="s">
        <v>74</v>
      </c>
    </row>
    <row r="11" spans="1:10" x14ac:dyDescent="0.3">
      <c r="A11" s="23"/>
      <c r="B11" s="23" t="s">
        <v>58</v>
      </c>
      <c r="C11" s="23" t="s">
        <v>59</v>
      </c>
      <c r="D11" s="23" t="s">
        <v>60</v>
      </c>
      <c r="E11" s="23" t="s">
        <v>61</v>
      </c>
      <c r="F11" s="23" t="s">
        <v>62</v>
      </c>
    </row>
    <row r="12" spans="1:10" x14ac:dyDescent="0.3">
      <c r="A12" t="s">
        <v>54</v>
      </c>
      <c r="B12">
        <v>1</v>
      </c>
      <c r="C12">
        <v>29.298030379794106</v>
      </c>
      <c r="D12">
        <v>29.298030379794106</v>
      </c>
      <c r="E12">
        <v>26455.197942236577</v>
      </c>
      <c r="F12">
        <v>0</v>
      </c>
    </row>
    <row r="13" spans="1:10" x14ac:dyDescent="0.3">
      <c r="A13" t="s">
        <v>55</v>
      </c>
      <c r="B13">
        <v>323</v>
      </c>
      <c r="C13">
        <v>0.35770905337151498</v>
      </c>
      <c r="D13">
        <v>1.1074583695712538E-3</v>
      </c>
    </row>
    <row r="14" spans="1:10" ht="15" thickBot="1" x14ac:dyDescent="0.35">
      <c r="A14" s="22" t="s">
        <v>56</v>
      </c>
      <c r="B14" s="22">
        <v>324</v>
      </c>
      <c r="C14" s="22">
        <v>29.655739433165621</v>
      </c>
      <c r="D14" s="22"/>
      <c r="E14" s="22"/>
      <c r="F14" s="22"/>
    </row>
    <row r="15" spans="1:10" ht="15" thickBot="1" x14ac:dyDescent="0.35"/>
    <row r="16" spans="1:10" x14ac:dyDescent="0.3">
      <c r="A16" s="23"/>
      <c r="B16" s="23" t="s">
        <v>63</v>
      </c>
      <c r="C16" s="23" t="s">
        <v>51</v>
      </c>
      <c r="D16" s="23" t="s">
        <v>64</v>
      </c>
      <c r="E16" s="23" t="s">
        <v>65</v>
      </c>
      <c r="F16" s="23" t="s">
        <v>66</v>
      </c>
      <c r="G16" s="23" t="s">
        <v>67</v>
      </c>
      <c r="H16" s="23" t="s">
        <v>68</v>
      </c>
      <c r="I16" s="23" t="s">
        <v>69</v>
      </c>
    </row>
    <row r="17" spans="1:9" x14ac:dyDescent="0.3">
      <c r="A17" t="s">
        <v>57</v>
      </c>
      <c r="B17">
        <v>-2.0303681722759523</v>
      </c>
      <c r="C17">
        <v>2.7439183343964352E-2</v>
      </c>
      <c r="D17">
        <v>-73.995211403496867</v>
      </c>
      <c r="E17">
        <v>1.3262415724716868E-204</v>
      </c>
      <c r="F17">
        <v>-2.0843502547046042</v>
      </c>
      <c r="G17">
        <v>-1.9763860898473005</v>
      </c>
      <c r="H17">
        <v>-2.0843502547046042</v>
      </c>
      <c r="I17">
        <v>-1.9763860898473005</v>
      </c>
    </row>
    <row r="18" spans="1:9" ht="15" thickBot="1" x14ac:dyDescent="0.35">
      <c r="A18" s="22" t="s">
        <v>70</v>
      </c>
      <c r="B18" s="25">
        <v>3.074246659927399</v>
      </c>
      <c r="C18" s="25">
        <v>1.8900931240149785E-2</v>
      </c>
      <c r="D18" s="22">
        <v>162.65053932353422</v>
      </c>
      <c r="E18" s="22">
        <v>0</v>
      </c>
      <c r="F18" s="22">
        <v>3.0370621848869463</v>
      </c>
      <c r="G18" s="22">
        <v>3.1114311349678516</v>
      </c>
      <c r="H18" s="22">
        <v>3.0370621848869463</v>
      </c>
      <c r="I18" s="22">
        <v>3.1114311349678516</v>
      </c>
    </row>
    <row r="24" spans="1:9" x14ac:dyDescent="0.3">
      <c r="A24" s="26"/>
      <c r="B24" s="26"/>
      <c r="C24" s="26"/>
      <c r="D24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7021-E9FE-42D0-83C3-169BC3EEBF08}">
  <dimension ref="A1:L4"/>
  <sheetViews>
    <sheetView workbookViewId="0">
      <selection activeCell="L16" sqref="L16"/>
    </sheetView>
  </sheetViews>
  <sheetFormatPr defaultRowHeight="14.4" x14ac:dyDescent="0.3"/>
  <sheetData>
    <row r="1" spans="1:12" ht="27" thickBot="1" x14ac:dyDescent="0.35">
      <c r="A1" s="61" t="s">
        <v>3</v>
      </c>
      <c r="B1" s="61" t="s">
        <v>4</v>
      </c>
      <c r="C1" s="8" t="s">
        <v>5</v>
      </c>
      <c r="D1" s="61" t="s">
        <v>6</v>
      </c>
      <c r="E1" s="61" t="s">
        <v>7</v>
      </c>
      <c r="F1" s="61" t="s">
        <v>8</v>
      </c>
      <c r="G1" s="58" t="s">
        <v>9</v>
      </c>
      <c r="H1" s="59"/>
      <c r="I1" s="60"/>
    </row>
    <row r="2" spans="1:12" ht="27" thickBot="1" x14ac:dyDescent="0.35">
      <c r="A2" s="62"/>
      <c r="B2" s="62"/>
      <c r="C2" s="9" t="s">
        <v>10</v>
      </c>
      <c r="D2" s="62"/>
      <c r="E2" s="62"/>
      <c r="F2" s="62"/>
      <c r="G2" s="9" t="s">
        <v>11</v>
      </c>
      <c r="H2" s="9" t="s">
        <v>12</v>
      </c>
      <c r="I2" s="9" t="s">
        <v>13</v>
      </c>
      <c r="K2" s="11" t="s">
        <v>18</v>
      </c>
      <c r="L2" s="11" t="s">
        <v>19</v>
      </c>
    </row>
    <row r="3" spans="1:12" ht="27" thickBot="1" x14ac:dyDescent="0.35">
      <c r="A3" t="s">
        <v>42</v>
      </c>
      <c r="B3" s="10">
        <v>325</v>
      </c>
      <c r="C3" s="10" t="s">
        <v>14</v>
      </c>
      <c r="D3" s="10" t="s">
        <v>15</v>
      </c>
      <c r="E3" s="10" t="s">
        <v>16</v>
      </c>
      <c r="F3" s="10" t="s">
        <v>17</v>
      </c>
      <c r="G3" s="10">
        <v>8.9999999999999993E-3</v>
      </c>
      <c r="H3" s="13" t="s">
        <v>20</v>
      </c>
      <c r="I3" s="10">
        <v>0.99409999999999998</v>
      </c>
      <c r="K3" s="12">
        <f>((0.009)*(28.8^3.0839))</f>
        <v>285.01190597899756</v>
      </c>
      <c r="L3" s="12">
        <f>337.4/K3</f>
        <v>1.1838101950199333</v>
      </c>
    </row>
    <row r="4" spans="1:12" x14ac:dyDescent="0.3">
      <c r="K4" s="12"/>
      <c r="L4" s="12"/>
    </row>
  </sheetData>
  <mergeCells count="6">
    <mergeCell ref="G1:I1"/>
    <mergeCell ref="A1:A2"/>
    <mergeCell ref="B1:B2"/>
    <mergeCell ref="D1:D2"/>
    <mergeCell ref="E1:E2"/>
    <mergeCell ref="F1:F2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D552-5164-46F8-8E06-E60A2F64430E}">
  <sheetPr>
    <pageSetUpPr fitToPage="1"/>
  </sheetPr>
  <dimension ref="A1:J34"/>
  <sheetViews>
    <sheetView topLeftCell="A16" zoomScaleNormal="100" workbookViewId="0">
      <selection activeCell="G43" sqref="G43"/>
    </sheetView>
  </sheetViews>
  <sheetFormatPr defaultColWidth="9.109375" defaultRowHeight="13.8" x14ac:dyDescent="0.3"/>
  <cols>
    <col min="1" max="1" width="21.5546875" style="32" customWidth="1"/>
    <col min="2" max="256" width="9.109375" style="32"/>
    <col min="257" max="257" width="21.5546875" style="32" customWidth="1"/>
    <col min="258" max="512" width="9.109375" style="32"/>
    <col min="513" max="513" width="21.5546875" style="32" customWidth="1"/>
    <col min="514" max="768" width="9.109375" style="32"/>
    <col min="769" max="769" width="21.5546875" style="32" customWidth="1"/>
    <col min="770" max="1024" width="9.109375" style="32"/>
    <col min="1025" max="1025" width="21.5546875" style="32" customWidth="1"/>
    <col min="1026" max="1280" width="9.109375" style="32"/>
    <col min="1281" max="1281" width="21.5546875" style="32" customWidth="1"/>
    <col min="1282" max="1536" width="9.109375" style="32"/>
    <col min="1537" max="1537" width="21.5546875" style="32" customWidth="1"/>
    <col min="1538" max="1792" width="9.109375" style="32"/>
    <col min="1793" max="1793" width="21.5546875" style="32" customWidth="1"/>
    <col min="1794" max="2048" width="9.109375" style="32"/>
    <col min="2049" max="2049" width="21.5546875" style="32" customWidth="1"/>
    <col min="2050" max="2304" width="9.109375" style="32"/>
    <col min="2305" max="2305" width="21.5546875" style="32" customWidth="1"/>
    <col min="2306" max="2560" width="9.109375" style="32"/>
    <col min="2561" max="2561" width="21.5546875" style="32" customWidth="1"/>
    <col min="2562" max="2816" width="9.109375" style="32"/>
    <col min="2817" max="2817" width="21.5546875" style="32" customWidth="1"/>
    <col min="2818" max="3072" width="9.109375" style="32"/>
    <col min="3073" max="3073" width="21.5546875" style="32" customWidth="1"/>
    <col min="3074" max="3328" width="9.109375" style="32"/>
    <col min="3329" max="3329" width="21.5546875" style="32" customWidth="1"/>
    <col min="3330" max="3584" width="9.109375" style="32"/>
    <col min="3585" max="3585" width="21.5546875" style="32" customWidth="1"/>
    <col min="3586" max="3840" width="9.109375" style="32"/>
    <col min="3841" max="3841" width="21.5546875" style="32" customWidth="1"/>
    <col min="3842" max="4096" width="9.109375" style="32"/>
    <col min="4097" max="4097" width="21.5546875" style="32" customWidth="1"/>
    <col min="4098" max="4352" width="9.109375" style="32"/>
    <col min="4353" max="4353" width="21.5546875" style="32" customWidth="1"/>
    <col min="4354" max="4608" width="9.109375" style="32"/>
    <col min="4609" max="4609" width="21.5546875" style="32" customWidth="1"/>
    <col min="4610" max="4864" width="9.109375" style="32"/>
    <col min="4865" max="4865" width="21.5546875" style="32" customWidth="1"/>
    <col min="4866" max="5120" width="9.109375" style="32"/>
    <col min="5121" max="5121" width="21.5546875" style="32" customWidth="1"/>
    <col min="5122" max="5376" width="9.109375" style="32"/>
    <col min="5377" max="5377" width="21.5546875" style="32" customWidth="1"/>
    <col min="5378" max="5632" width="9.109375" style="32"/>
    <col min="5633" max="5633" width="21.5546875" style="32" customWidth="1"/>
    <col min="5634" max="5888" width="9.109375" style="32"/>
    <col min="5889" max="5889" width="21.5546875" style="32" customWidth="1"/>
    <col min="5890" max="6144" width="9.109375" style="32"/>
    <col min="6145" max="6145" width="21.5546875" style="32" customWidth="1"/>
    <col min="6146" max="6400" width="9.109375" style="32"/>
    <col min="6401" max="6401" width="21.5546875" style="32" customWidth="1"/>
    <col min="6402" max="6656" width="9.109375" style="32"/>
    <col min="6657" max="6657" width="21.5546875" style="32" customWidth="1"/>
    <col min="6658" max="6912" width="9.109375" style="32"/>
    <col min="6913" max="6913" width="21.5546875" style="32" customWidth="1"/>
    <col min="6914" max="7168" width="9.109375" style="32"/>
    <col min="7169" max="7169" width="21.5546875" style="32" customWidth="1"/>
    <col min="7170" max="7424" width="9.109375" style="32"/>
    <col min="7425" max="7425" width="21.5546875" style="32" customWidth="1"/>
    <col min="7426" max="7680" width="9.109375" style="32"/>
    <col min="7681" max="7681" width="21.5546875" style="32" customWidth="1"/>
    <col min="7682" max="7936" width="9.109375" style="32"/>
    <col min="7937" max="7937" width="21.5546875" style="32" customWidth="1"/>
    <col min="7938" max="8192" width="9.109375" style="32"/>
    <col min="8193" max="8193" width="21.5546875" style="32" customWidth="1"/>
    <col min="8194" max="8448" width="9.109375" style="32"/>
    <col min="8449" max="8449" width="21.5546875" style="32" customWidth="1"/>
    <col min="8450" max="8704" width="9.109375" style="32"/>
    <col min="8705" max="8705" width="21.5546875" style="32" customWidth="1"/>
    <col min="8706" max="8960" width="9.109375" style="32"/>
    <col min="8961" max="8961" width="21.5546875" style="32" customWidth="1"/>
    <col min="8962" max="9216" width="9.109375" style="32"/>
    <col min="9217" max="9217" width="21.5546875" style="32" customWidth="1"/>
    <col min="9218" max="9472" width="9.109375" style="32"/>
    <col min="9473" max="9473" width="21.5546875" style="32" customWidth="1"/>
    <col min="9474" max="9728" width="9.109375" style="32"/>
    <col min="9729" max="9729" width="21.5546875" style="32" customWidth="1"/>
    <col min="9730" max="9984" width="9.109375" style="32"/>
    <col min="9985" max="9985" width="21.5546875" style="32" customWidth="1"/>
    <col min="9986" max="10240" width="9.109375" style="32"/>
    <col min="10241" max="10241" width="21.5546875" style="32" customWidth="1"/>
    <col min="10242" max="10496" width="9.109375" style="32"/>
    <col min="10497" max="10497" width="21.5546875" style="32" customWidth="1"/>
    <col min="10498" max="10752" width="9.109375" style="32"/>
    <col min="10753" max="10753" width="21.5546875" style="32" customWidth="1"/>
    <col min="10754" max="11008" width="9.109375" style="32"/>
    <col min="11009" max="11009" width="21.5546875" style="32" customWidth="1"/>
    <col min="11010" max="11264" width="9.109375" style="32"/>
    <col min="11265" max="11265" width="21.5546875" style="32" customWidth="1"/>
    <col min="11266" max="11520" width="9.109375" style="32"/>
    <col min="11521" max="11521" width="21.5546875" style="32" customWidth="1"/>
    <col min="11522" max="11776" width="9.109375" style="32"/>
    <col min="11777" max="11777" width="21.5546875" style="32" customWidth="1"/>
    <col min="11778" max="12032" width="9.109375" style="32"/>
    <col min="12033" max="12033" width="21.5546875" style="32" customWidth="1"/>
    <col min="12034" max="12288" width="9.109375" style="32"/>
    <col min="12289" max="12289" width="21.5546875" style="32" customWidth="1"/>
    <col min="12290" max="12544" width="9.109375" style="32"/>
    <col min="12545" max="12545" width="21.5546875" style="32" customWidth="1"/>
    <col min="12546" max="12800" width="9.109375" style="32"/>
    <col min="12801" max="12801" width="21.5546875" style="32" customWidth="1"/>
    <col min="12802" max="13056" width="9.109375" style="32"/>
    <col min="13057" max="13057" width="21.5546875" style="32" customWidth="1"/>
    <col min="13058" max="13312" width="9.109375" style="32"/>
    <col min="13313" max="13313" width="21.5546875" style="32" customWidth="1"/>
    <col min="13314" max="13568" width="9.109375" style="32"/>
    <col min="13569" max="13569" width="21.5546875" style="32" customWidth="1"/>
    <col min="13570" max="13824" width="9.109375" style="32"/>
    <col min="13825" max="13825" width="21.5546875" style="32" customWidth="1"/>
    <col min="13826" max="14080" width="9.109375" style="32"/>
    <col min="14081" max="14081" width="21.5546875" style="32" customWidth="1"/>
    <col min="14082" max="14336" width="9.109375" style="32"/>
    <col min="14337" max="14337" width="21.5546875" style="32" customWidth="1"/>
    <col min="14338" max="14592" width="9.109375" style="32"/>
    <col min="14593" max="14593" width="21.5546875" style="32" customWidth="1"/>
    <col min="14594" max="14848" width="9.109375" style="32"/>
    <col min="14849" max="14849" width="21.5546875" style="32" customWidth="1"/>
    <col min="14850" max="15104" width="9.109375" style="32"/>
    <col min="15105" max="15105" width="21.5546875" style="32" customWidth="1"/>
    <col min="15106" max="15360" width="9.109375" style="32"/>
    <col min="15361" max="15361" width="21.5546875" style="32" customWidth="1"/>
    <col min="15362" max="15616" width="9.109375" style="32"/>
    <col min="15617" max="15617" width="21.5546875" style="32" customWidth="1"/>
    <col min="15618" max="15872" width="9.109375" style="32"/>
    <col min="15873" max="15873" width="21.5546875" style="32" customWidth="1"/>
    <col min="15874" max="16128" width="9.109375" style="32"/>
    <col min="16129" max="16129" width="21.5546875" style="32" customWidth="1"/>
    <col min="16130" max="16384" width="9.109375" style="32"/>
  </cols>
  <sheetData>
    <row r="1" spans="1:10" ht="14.4" x14ac:dyDescent="0.3">
      <c r="A1" s="30" t="s">
        <v>75</v>
      </c>
      <c r="B1" s="31" t="s">
        <v>76</v>
      </c>
      <c r="C1" s="31"/>
      <c r="D1" s="31"/>
      <c r="E1" s="31"/>
      <c r="F1" s="31"/>
      <c r="G1" s="31"/>
      <c r="H1" s="31"/>
    </row>
    <row r="2" spans="1:10" x14ac:dyDescent="0.3">
      <c r="A2" s="33" t="s">
        <v>77</v>
      </c>
    </row>
    <row r="3" spans="1:10" x14ac:dyDescent="0.3">
      <c r="A3" s="34"/>
      <c r="B3" s="35"/>
      <c r="C3" s="35"/>
      <c r="D3" s="35"/>
      <c r="E3" s="35"/>
      <c r="F3" s="35"/>
    </row>
    <row r="4" spans="1:10" x14ac:dyDescent="0.3">
      <c r="A4" s="33" t="s">
        <v>78</v>
      </c>
      <c r="B4" s="36">
        <v>1</v>
      </c>
      <c r="C4" s="36">
        <v>2</v>
      </c>
      <c r="D4" s="36">
        <v>3</v>
      </c>
      <c r="E4" s="36">
        <v>4</v>
      </c>
      <c r="F4" s="36">
        <v>5</v>
      </c>
      <c r="G4" s="37"/>
      <c r="H4" s="37"/>
      <c r="I4" s="37"/>
      <c r="J4" s="37"/>
    </row>
    <row r="5" spans="1:10" x14ac:dyDescent="0.3">
      <c r="A5" s="33" t="s">
        <v>79</v>
      </c>
      <c r="B5" s="36">
        <v>21.8</v>
      </c>
      <c r="C5" s="36">
        <v>26.6</v>
      </c>
      <c r="D5" s="36">
        <v>33.4</v>
      </c>
      <c r="E5" s="36">
        <v>39.1</v>
      </c>
      <c r="F5" s="36">
        <v>43.3</v>
      </c>
      <c r="G5" s="37"/>
      <c r="H5" s="37"/>
      <c r="I5" s="37"/>
      <c r="J5" s="37"/>
    </row>
    <row r="6" spans="1:10" x14ac:dyDescent="0.3">
      <c r="B6" s="35"/>
      <c r="C6" s="35"/>
      <c r="D6" s="35"/>
      <c r="E6" s="35"/>
      <c r="F6" s="35"/>
    </row>
    <row r="7" spans="1:10" x14ac:dyDescent="0.3">
      <c r="A7" s="33" t="s">
        <v>80</v>
      </c>
      <c r="B7" s="35"/>
      <c r="C7" s="35"/>
      <c r="D7" s="35"/>
      <c r="E7" s="35"/>
      <c r="F7" s="35"/>
    </row>
    <row r="8" spans="1:10" x14ac:dyDescent="0.3">
      <c r="A8" s="33" t="s">
        <v>81</v>
      </c>
      <c r="B8" s="38">
        <f>B5</f>
        <v>21.8</v>
      </c>
      <c r="C8" s="38">
        <f>C5</f>
        <v>26.6</v>
      </c>
      <c r="D8" s="38">
        <f>D5</f>
        <v>33.4</v>
      </c>
      <c r="E8" s="38">
        <f>E5</f>
        <v>39.1</v>
      </c>
      <c r="F8" s="38">
        <f>F5</f>
        <v>43.3</v>
      </c>
      <c r="G8" s="38"/>
      <c r="H8" s="38"/>
      <c r="I8" s="38"/>
      <c r="J8" s="38"/>
    </row>
    <row r="9" spans="1:10" x14ac:dyDescent="0.3">
      <c r="A9" s="33" t="s">
        <v>82</v>
      </c>
      <c r="B9" s="38">
        <f>C5-B5</f>
        <v>4.8000000000000007</v>
      </c>
      <c r="C9" s="38">
        <f>D5-C5</f>
        <v>6.7999999999999972</v>
      </c>
      <c r="D9" s="38">
        <f>E5-D5</f>
        <v>5.7000000000000028</v>
      </c>
      <c r="E9" s="38">
        <f>F5-E5</f>
        <v>4.1999999999999957</v>
      </c>
      <c r="F9" s="38"/>
      <c r="G9" s="38"/>
      <c r="H9" s="38"/>
      <c r="I9" s="38"/>
      <c r="J9" s="31" t="s">
        <v>83</v>
      </c>
    </row>
    <row r="10" spans="1:10" x14ac:dyDescent="0.3">
      <c r="A10" s="33" t="s">
        <v>84</v>
      </c>
      <c r="B10" s="35"/>
      <c r="C10" s="35"/>
      <c r="D10" s="35"/>
      <c r="E10" s="35"/>
      <c r="F10" s="35"/>
      <c r="G10" s="35"/>
      <c r="H10" s="35"/>
      <c r="I10" s="35"/>
    </row>
    <row r="11" spans="1:10" x14ac:dyDescent="0.3">
      <c r="A11" s="39" t="s">
        <v>85</v>
      </c>
      <c r="B11" s="35">
        <f>INTERCEPT(B9:G9,B8:G8)</f>
        <v>7.0730729761371389</v>
      </c>
      <c r="C11" s="35">
        <f>SLOPE(B9:G9,B8:G8)</f>
        <v>-5.6181074479309846E-2</v>
      </c>
      <c r="D11" s="33" t="s">
        <v>86</v>
      </c>
      <c r="E11" s="39" t="s">
        <v>87</v>
      </c>
      <c r="F11" s="40">
        <f>CORREL(B8:F8,B9:F9)</f>
        <v>-0.37668903701194811</v>
      </c>
      <c r="G11" s="35"/>
      <c r="H11" s="35"/>
      <c r="I11" s="35"/>
    </row>
    <row r="12" spans="1:10" x14ac:dyDescent="0.3">
      <c r="A12" s="33" t="s">
        <v>88</v>
      </c>
      <c r="B12" s="35"/>
      <c r="C12" s="35"/>
      <c r="D12" s="35"/>
      <c r="E12" s="35"/>
      <c r="F12" s="35"/>
      <c r="G12" s="35"/>
      <c r="H12" s="35"/>
    </row>
    <row r="13" spans="1:10" x14ac:dyDescent="0.3">
      <c r="A13" s="41" t="s">
        <v>89</v>
      </c>
      <c r="B13" s="42"/>
      <c r="C13" s="43">
        <f>LN(C11+1)*(-1)</f>
        <v>5.7820947421423387E-2</v>
      </c>
      <c r="D13" s="42"/>
      <c r="E13" s="35"/>
      <c r="F13" s="35"/>
      <c r="G13" s="35"/>
      <c r="H13" s="35"/>
      <c r="I13" s="35"/>
    </row>
    <row r="14" spans="1:10" x14ac:dyDescent="0.3">
      <c r="A14" s="41" t="s">
        <v>90</v>
      </c>
      <c r="B14" s="42"/>
      <c r="C14" s="43">
        <f>B11/C11*(-1)</f>
        <v>125.89778749678388</v>
      </c>
      <c r="D14" s="41" t="s">
        <v>91</v>
      </c>
      <c r="E14" s="35"/>
      <c r="F14" s="35"/>
      <c r="G14" s="35"/>
      <c r="H14" s="35"/>
      <c r="I14" s="35"/>
    </row>
    <row r="15" spans="1:10" x14ac:dyDescent="0.3">
      <c r="A15" s="33" t="s">
        <v>92</v>
      </c>
      <c r="B15" s="35"/>
      <c r="C15" s="35"/>
      <c r="D15" s="35"/>
      <c r="E15" s="35"/>
      <c r="F15" s="35"/>
      <c r="G15" s="35"/>
      <c r="H15" s="35"/>
      <c r="I15" s="35"/>
    </row>
    <row r="16" spans="1:10" x14ac:dyDescent="0.3">
      <c r="A16" s="33" t="s">
        <v>93</v>
      </c>
      <c r="B16" s="35"/>
      <c r="C16" s="35">
        <f>1+(1/C13)*LN((C14-B5)/(C14))</f>
        <v>-2.2884214824716156</v>
      </c>
      <c r="D16" s="35"/>
      <c r="E16" s="35"/>
      <c r="F16" s="35"/>
      <c r="G16" s="35"/>
      <c r="H16" s="35"/>
      <c r="I16" s="35"/>
    </row>
    <row r="17" spans="1:10" x14ac:dyDescent="0.3">
      <c r="A17" s="33" t="s">
        <v>94</v>
      </c>
      <c r="B17" s="35"/>
      <c r="C17" s="35">
        <f>2+(1/C13)*LN((C14-C5)/(C14))</f>
        <v>-2.1048631712258201</v>
      </c>
      <c r="D17" s="35"/>
      <c r="E17" s="35"/>
      <c r="F17" s="35"/>
      <c r="G17" s="35"/>
      <c r="H17" s="35"/>
      <c r="I17" s="35"/>
    </row>
    <row r="18" spans="1:10" x14ac:dyDescent="0.3">
      <c r="A18" s="33" t="s">
        <v>95</v>
      </c>
      <c r="B18" s="35"/>
      <c r="C18" s="35">
        <f>3+(1/C13)*LN((C14-D5)/(C14))</f>
        <v>-2.3317293449688341</v>
      </c>
      <c r="D18" s="35"/>
      <c r="E18" s="35"/>
      <c r="F18" s="35"/>
      <c r="G18" s="35"/>
      <c r="H18" s="35"/>
      <c r="I18" s="35"/>
    </row>
    <row r="19" spans="1:10" x14ac:dyDescent="0.3">
      <c r="A19" s="41" t="s">
        <v>96</v>
      </c>
      <c r="B19" s="42"/>
      <c r="C19" s="43">
        <f>AVERAGEA(C16:C18)</f>
        <v>-2.2416713328887563</v>
      </c>
      <c r="D19" s="42"/>
      <c r="E19" s="35"/>
      <c r="F19" s="35"/>
      <c r="G19" s="35"/>
      <c r="H19" s="35"/>
      <c r="I19" s="35"/>
    </row>
    <row r="20" spans="1:10" ht="14.4" x14ac:dyDescent="0.3">
      <c r="A20" s="44" t="s">
        <v>97</v>
      </c>
      <c r="B20" s="45"/>
      <c r="C20" s="45"/>
      <c r="D20" s="46" t="s">
        <v>98</v>
      </c>
      <c r="E20" s="47">
        <f>C14</f>
        <v>125.89778749678388</v>
      </c>
      <c r="F20" s="48" t="s">
        <v>99</v>
      </c>
      <c r="G20" s="47">
        <f>-C13</f>
        <v>-5.7820947421423387E-2</v>
      </c>
      <c r="H20" s="46" t="s">
        <v>100</v>
      </c>
      <c r="I20" s="47">
        <f>C19</f>
        <v>-2.2416713328887563</v>
      </c>
      <c r="J20" s="49" t="s">
        <v>101</v>
      </c>
    </row>
    <row r="21" spans="1:10" x14ac:dyDescent="0.3">
      <c r="A21" s="33"/>
      <c r="B21" s="35"/>
      <c r="C21" s="35"/>
      <c r="D21" s="50"/>
      <c r="E21" s="35"/>
      <c r="F21" s="33"/>
      <c r="G21" s="35"/>
      <c r="H21" s="50"/>
      <c r="I21" s="35"/>
    </row>
    <row r="22" spans="1:10" x14ac:dyDescent="0.3">
      <c r="A22" s="51"/>
      <c r="B22" s="52" t="s">
        <v>102</v>
      </c>
      <c r="C22" s="53"/>
      <c r="G22" s="35"/>
      <c r="H22" s="50"/>
      <c r="I22" s="35"/>
    </row>
    <row r="23" spans="1:10" x14ac:dyDescent="0.3">
      <c r="A23" s="54" t="s">
        <v>103</v>
      </c>
      <c r="B23" s="54" t="s">
        <v>104</v>
      </c>
      <c r="C23" s="55"/>
      <c r="H23" s="50"/>
      <c r="I23" s="35"/>
    </row>
    <row r="24" spans="1:10" x14ac:dyDescent="0.3">
      <c r="A24" s="56">
        <v>0</v>
      </c>
      <c r="B24" s="55">
        <f>E$20*(1-EXP(G$20*(A24-I$20)))</f>
        <v>15.305007446330745</v>
      </c>
      <c r="C24" s="53" t="s">
        <v>91</v>
      </c>
      <c r="H24" s="50"/>
      <c r="I24" s="35"/>
    </row>
    <row r="25" spans="1:10" x14ac:dyDescent="0.3">
      <c r="A25" s="55">
        <v>1</v>
      </c>
      <c r="B25" s="55">
        <f t="shared" ref="B25:B34" si="0">E$20*(1-EXP(G$20*(A25-I$20)))</f>
        <v>21.518228659219179</v>
      </c>
      <c r="C25" s="53" t="s">
        <v>91</v>
      </c>
      <c r="H25" s="35"/>
      <c r="I25" s="35"/>
    </row>
    <row r="26" spans="1:10" x14ac:dyDescent="0.3">
      <c r="A26" s="55">
        <v>2</v>
      </c>
      <c r="B26" s="55">
        <f t="shared" si="0"/>
        <v>27.382384428389908</v>
      </c>
      <c r="C26" s="53" t="s">
        <v>91</v>
      </c>
      <c r="H26" s="35"/>
      <c r="I26" s="35"/>
    </row>
    <row r="27" spans="1:10" x14ac:dyDescent="0.3">
      <c r="A27" s="55">
        <v>3</v>
      </c>
      <c r="B27" s="55">
        <f t="shared" si="0"/>
        <v>32.91708562553459</v>
      </c>
      <c r="C27" s="53" t="s">
        <v>91</v>
      </c>
    </row>
    <row r="28" spans="1:10" x14ac:dyDescent="0.3">
      <c r="A28" s="55">
        <v>4</v>
      </c>
      <c r="B28" s="55">
        <f t="shared" si="0"/>
        <v>38.140841362501753</v>
      </c>
      <c r="C28" s="53" t="s">
        <v>91</v>
      </c>
    </row>
    <row r="29" spans="1:10" x14ac:dyDescent="0.3">
      <c r="A29" s="55">
        <v>5</v>
      </c>
      <c r="B29" s="55">
        <f>E$20*(1-EXP(G$20*(A29-I$20)))</f>
        <v>43.071120889348641</v>
      </c>
      <c r="C29" s="53" t="s">
        <v>91</v>
      </c>
    </row>
    <row r="30" spans="1:10" x14ac:dyDescent="0.3">
      <c r="A30" s="55">
        <v>6</v>
      </c>
      <c r="B30" s="55">
        <f t="shared" si="0"/>
        <v>47.724412014893922</v>
      </c>
      <c r="C30" s="53" t="s">
        <v>91</v>
      </c>
    </row>
    <row r="31" spans="1:10" x14ac:dyDescent="0.3">
      <c r="A31" s="55">
        <v>7</v>
      </c>
      <c r="B31" s="55">
        <f t="shared" si="0"/>
        <v>52.116276245141044</v>
      </c>
      <c r="C31" s="53" t="s">
        <v>91</v>
      </c>
    </row>
    <row r="32" spans="1:10" x14ac:dyDescent="0.3">
      <c r="A32" s="55">
        <v>8</v>
      </c>
      <c r="B32" s="55">
        <f t="shared" si="0"/>
        <v>56.26140082396563</v>
      </c>
      <c r="C32" s="53" t="s">
        <v>91</v>
      </c>
    </row>
    <row r="33" spans="1:3" x14ac:dyDescent="0.3">
      <c r="A33" s="55">
        <v>9</v>
      </c>
      <c r="B33" s="55">
        <f t="shared" si="0"/>
        <v>60.173647850101254</v>
      </c>
      <c r="C33" s="53" t="s">
        <v>91</v>
      </c>
    </row>
    <row r="34" spans="1:3" x14ac:dyDescent="0.3">
      <c r="A34" s="55">
        <v>10</v>
      </c>
      <c r="B34" s="55">
        <f t="shared" si="0"/>
        <v>63.866100634680087</v>
      </c>
      <c r="C34" s="53" t="s">
        <v>91</v>
      </c>
    </row>
  </sheetData>
  <pageMargins left="0.75" right="0.75" top="1" bottom="1" header="0.5" footer="0.5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616E-1C7C-4326-9D7E-B9BC449550D3}">
  <dimension ref="A1:B7"/>
  <sheetViews>
    <sheetView tabSelected="1" zoomScale="85" zoomScaleNormal="85" workbookViewId="0">
      <selection activeCell="T15" sqref="T15"/>
    </sheetView>
  </sheetViews>
  <sheetFormatPr defaultRowHeight="14.4" x14ac:dyDescent="0.3"/>
  <cols>
    <col min="1" max="1" width="12.33203125" customWidth="1"/>
  </cols>
  <sheetData>
    <row r="1" spans="1:2" x14ac:dyDescent="0.3">
      <c r="A1" s="63" t="s">
        <v>108</v>
      </c>
      <c r="B1" s="63" t="s">
        <v>105</v>
      </c>
    </row>
    <row r="2" spans="1:2" x14ac:dyDescent="0.3">
      <c r="A2" t="s">
        <v>107</v>
      </c>
      <c r="B2">
        <v>-0.94375100000000001</v>
      </c>
    </row>
    <row r="3" spans="1:2" x14ac:dyDescent="0.3">
      <c r="A3" t="s">
        <v>109</v>
      </c>
      <c r="B3">
        <v>-3.4000000000000002E-2</v>
      </c>
    </row>
    <row r="4" spans="1:2" x14ac:dyDescent="0.3">
      <c r="A4" t="s">
        <v>110</v>
      </c>
      <c r="B4">
        <v>1.1570199999999999</v>
      </c>
    </row>
    <row r="5" spans="1:2" x14ac:dyDescent="0.3">
      <c r="A5" t="s">
        <v>111</v>
      </c>
      <c r="B5">
        <v>0.44446000000000002</v>
      </c>
    </row>
    <row r="6" spans="1:2" x14ac:dyDescent="0.3">
      <c r="A6" t="s">
        <v>106</v>
      </c>
      <c r="B6">
        <v>-1.8728499999999999</v>
      </c>
    </row>
    <row r="7" spans="1:2" x14ac:dyDescent="0.3">
      <c r="A7" t="s">
        <v>112</v>
      </c>
      <c r="B7">
        <v>0.66200000000000003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FD04-FD55-4F50-952B-588DE6CAB2C5}">
  <dimension ref="A1:I11"/>
  <sheetViews>
    <sheetView workbookViewId="0">
      <selection activeCell="G20" sqref="G20"/>
    </sheetView>
  </sheetViews>
  <sheetFormatPr defaultRowHeight="14.4" x14ac:dyDescent="0.3"/>
  <sheetData>
    <row r="1" spans="1:9" x14ac:dyDescent="0.3">
      <c r="A1" t="s">
        <v>31</v>
      </c>
    </row>
    <row r="2" spans="1:9" x14ac:dyDescent="0.3">
      <c r="A2" s="17" t="s">
        <v>37</v>
      </c>
      <c r="B2" s="17"/>
      <c r="C2" s="17"/>
    </row>
    <row r="3" spans="1:9" x14ac:dyDescent="0.3">
      <c r="B3" t="s">
        <v>32</v>
      </c>
      <c r="C3" t="s">
        <v>33</v>
      </c>
    </row>
    <row r="5" spans="1:9" ht="16.2" x14ac:dyDescent="0.3">
      <c r="A5" s="15" t="s">
        <v>25</v>
      </c>
      <c r="B5" t="s">
        <v>29</v>
      </c>
      <c r="C5" t="s">
        <v>30</v>
      </c>
      <c r="D5" t="s">
        <v>35</v>
      </c>
      <c r="E5" t="s">
        <v>34</v>
      </c>
      <c r="H5" s="15" t="s">
        <v>25</v>
      </c>
      <c r="I5" t="s">
        <v>34</v>
      </c>
    </row>
    <row r="6" spans="1:9" x14ac:dyDescent="0.3">
      <c r="A6">
        <v>1</v>
      </c>
      <c r="B6">
        <v>21.8</v>
      </c>
      <c r="C6">
        <v>125.91</v>
      </c>
      <c r="D6">
        <f>B6^3</f>
        <v>10360.232</v>
      </c>
      <c r="E6">
        <f>(C6/D6)*100</f>
        <v>1.2153202746811076</v>
      </c>
      <c r="H6">
        <v>1</v>
      </c>
      <c r="I6">
        <v>1.2153202746811076</v>
      </c>
    </row>
    <row r="7" spans="1:9" x14ac:dyDescent="0.3">
      <c r="A7">
        <v>2</v>
      </c>
      <c r="B7">
        <v>26.6</v>
      </c>
      <c r="C7">
        <v>223.31</v>
      </c>
      <c r="D7">
        <f t="shared" ref="D7:D11" si="0">B7^3</f>
        <v>18821.096000000001</v>
      </c>
      <c r="E7">
        <f t="shared" ref="E7:E11" si="1">(C7/D7)*100</f>
        <v>1.1864877582049418</v>
      </c>
      <c r="H7">
        <v>2</v>
      </c>
      <c r="I7">
        <v>1.1864877582049418</v>
      </c>
    </row>
    <row r="8" spans="1:9" x14ac:dyDescent="0.3">
      <c r="A8">
        <v>3</v>
      </c>
      <c r="B8">
        <v>33.4</v>
      </c>
      <c r="C8">
        <v>454.4</v>
      </c>
      <c r="D8">
        <f t="shared" si="0"/>
        <v>37259.703999999998</v>
      </c>
      <c r="E8">
        <f t="shared" si="1"/>
        <v>1.2195480672632291</v>
      </c>
      <c r="H8">
        <v>3</v>
      </c>
      <c r="I8">
        <v>1.2195480672632291</v>
      </c>
    </row>
    <row r="9" spans="1:9" x14ac:dyDescent="0.3">
      <c r="A9">
        <v>4</v>
      </c>
      <c r="B9">
        <v>39.1</v>
      </c>
      <c r="C9">
        <v>760.1</v>
      </c>
      <c r="D9">
        <f t="shared" si="0"/>
        <v>59776.471000000012</v>
      </c>
      <c r="E9">
        <f t="shared" si="1"/>
        <v>1.2715705482178763</v>
      </c>
      <c r="H9">
        <v>4</v>
      </c>
      <c r="I9">
        <v>1.2715705482178763</v>
      </c>
    </row>
    <row r="10" spans="1:9" x14ac:dyDescent="0.3">
      <c r="A10">
        <v>5</v>
      </c>
      <c r="B10">
        <v>43.3</v>
      </c>
      <c r="C10">
        <v>972.63</v>
      </c>
      <c r="D10">
        <f t="shared" si="0"/>
        <v>81182.736999999979</v>
      </c>
      <c r="E10">
        <f t="shared" si="1"/>
        <v>1.1980749059987967</v>
      </c>
      <c r="H10">
        <v>5</v>
      </c>
      <c r="I10">
        <v>1.1980749059987967</v>
      </c>
    </row>
    <row r="11" spans="1:9" x14ac:dyDescent="0.3">
      <c r="A11" t="s">
        <v>36</v>
      </c>
      <c r="B11">
        <v>28.8</v>
      </c>
      <c r="C11">
        <v>337.4</v>
      </c>
      <c r="D11">
        <f t="shared" si="0"/>
        <v>23887.872000000003</v>
      </c>
      <c r="E11">
        <f t="shared" si="1"/>
        <v>1.4124322166495196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DB37-ED1B-4012-9DEB-D085B468ACDC}">
  <dimension ref="A1:AE332"/>
  <sheetViews>
    <sheetView topLeftCell="I7" zoomScale="70" zoomScaleNormal="70" workbookViewId="0">
      <selection activeCell="O49" sqref="O49"/>
    </sheetView>
  </sheetViews>
  <sheetFormatPr defaultRowHeight="14.4" x14ac:dyDescent="0.3"/>
  <cols>
    <col min="2" max="3" width="8.88671875" style="4"/>
    <col min="6" max="6" width="10.5546875" bestFit="1" customWidth="1"/>
  </cols>
  <sheetData>
    <row r="1" spans="1:31" x14ac:dyDescent="0.3">
      <c r="A1" t="s">
        <v>21</v>
      </c>
      <c r="B1" s="5" t="s">
        <v>1</v>
      </c>
      <c r="C1" s="5" t="s">
        <v>0</v>
      </c>
      <c r="D1" s="1" t="s">
        <v>2</v>
      </c>
      <c r="E1" t="s">
        <v>22</v>
      </c>
      <c r="F1" t="s">
        <v>23</v>
      </c>
      <c r="G1" t="s">
        <v>24</v>
      </c>
      <c r="AA1" t="s">
        <v>31</v>
      </c>
    </row>
    <row r="2" spans="1:31" x14ac:dyDescent="0.3">
      <c r="A2">
        <v>2</v>
      </c>
      <c r="B2" s="2">
        <v>16.7</v>
      </c>
      <c r="C2" s="2">
        <v>51.75</v>
      </c>
      <c r="D2" s="3">
        <v>1</v>
      </c>
      <c r="G2">
        <v>1</v>
      </c>
      <c r="AA2" s="17" t="s">
        <v>37</v>
      </c>
      <c r="AB2" s="17"/>
      <c r="AC2" s="17"/>
    </row>
    <row r="3" spans="1:31" x14ac:dyDescent="0.3">
      <c r="A3">
        <v>1</v>
      </c>
      <c r="B3" s="2">
        <v>16.7</v>
      </c>
      <c r="C3" s="2">
        <v>55.75</v>
      </c>
      <c r="D3" s="3">
        <v>1</v>
      </c>
      <c r="G3">
        <v>2</v>
      </c>
      <c r="L3" s="15" t="s">
        <v>25</v>
      </c>
      <c r="M3" s="16" t="s">
        <v>26</v>
      </c>
      <c r="N3" s="16" t="s">
        <v>27</v>
      </c>
      <c r="O3" s="16" t="s">
        <v>28</v>
      </c>
      <c r="AB3" t="s">
        <v>32</v>
      </c>
      <c r="AC3" t="s">
        <v>33</v>
      </c>
    </row>
    <row r="4" spans="1:31" ht="16.2" x14ac:dyDescent="0.3">
      <c r="A4">
        <v>3</v>
      </c>
      <c r="B4" s="2">
        <v>17.3</v>
      </c>
      <c r="C4" s="2">
        <v>58.05</v>
      </c>
      <c r="D4" s="3">
        <v>1</v>
      </c>
      <c r="G4">
        <v>3</v>
      </c>
      <c r="L4">
        <v>1</v>
      </c>
      <c r="M4">
        <v>99</v>
      </c>
      <c r="N4">
        <v>0</v>
      </c>
      <c r="O4">
        <v>0</v>
      </c>
      <c r="AA4" s="15" t="s">
        <v>25</v>
      </c>
      <c r="AB4" t="s">
        <v>29</v>
      </c>
      <c r="AC4" t="s">
        <v>30</v>
      </c>
      <c r="AD4" t="s">
        <v>35</v>
      </c>
      <c r="AE4" t="s">
        <v>34</v>
      </c>
    </row>
    <row r="5" spans="1:31" x14ac:dyDescent="0.3">
      <c r="A5">
        <v>4</v>
      </c>
      <c r="B5" s="2">
        <v>17.399999999999999</v>
      </c>
      <c r="C5" s="2">
        <v>58.25</v>
      </c>
      <c r="D5" s="3">
        <v>1</v>
      </c>
      <c r="G5">
        <v>4</v>
      </c>
      <c r="L5">
        <v>2</v>
      </c>
      <c r="M5">
        <v>25</v>
      </c>
      <c r="N5">
        <v>78</v>
      </c>
      <c r="O5">
        <v>0</v>
      </c>
      <c r="AA5">
        <v>1</v>
      </c>
      <c r="AB5">
        <v>21.8</v>
      </c>
      <c r="AC5">
        <v>125.91</v>
      </c>
      <c r="AD5">
        <f>AB5^3</f>
        <v>10360.232</v>
      </c>
      <c r="AE5">
        <f>(AC5/AD5)*100</f>
        <v>1.2153202746811076</v>
      </c>
    </row>
    <row r="6" spans="1:31" x14ac:dyDescent="0.3">
      <c r="A6">
        <v>5</v>
      </c>
      <c r="B6" s="2">
        <v>18.5</v>
      </c>
      <c r="C6" s="2">
        <v>73.25</v>
      </c>
      <c r="D6" s="3">
        <v>1</v>
      </c>
      <c r="G6">
        <v>5</v>
      </c>
      <c r="L6">
        <v>3</v>
      </c>
      <c r="M6">
        <v>0</v>
      </c>
      <c r="N6">
        <v>56</v>
      </c>
      <c r="O6">
        <v>12</v>
      </c>
      <c r="AA6">
        <v>2</v>
      </c>
      <c r="AB6">
        <v>26.6</v>
      </c>
      <c r="AC6">
        <v>223.31</v>
      </c>
      <c r="AD6">
        <f t="shared" ref="AD6:AD10" si="0">AB6^3</f>
        <v>18821.096000000001</v>
      </c>
      <c r="AE6">
        <f t="shared" ref="AE6:AE10" si="1">(AC6/AD6)*100</f>
        <v>1.1864877582049418</v>
      </c>
    </row>
    <row r="7" spans="1:31" x14ac:dyDescent="0.3">
      <c r="A7">
        <v>6</v>
      </c>
      <c r="B7" s="2">
        <v>18.600000000000001</v>
      </c>
      <c r="C7" s="2">
        <v>74.48</v>
      </c>
      <c r="D7" s="3">
        <v>1</v>
      </c>
      <c r="G7">
        <v>6</v>
      </c>
      <c r="L7">
        <v>4</v>
      </c>
      <c r="M7">
        <v>0</v>
      </c>
      <c r="N7">
        <v>0</v>
      </c>
      <c r="O7">
        <v>52</v>
      </c>
      <c r="AA7">
        <v>3</v>
      </c>
      <c r="AB7">
        <v>33.4</v>
      </c>
      <c r="AC7">
        <v>454.4</v>
      </c>
      <c r="AD7">
        <f t="shared" si="0"/>
        <v>37259.703999999998</v>
      </c>
      <c r="AE7">
        <f t="shared" si="1"/>
        <v>1.2195480672632291</v>
      </c>
    </row>
    <row r="8" spans="1:31" x14ac:dyDescent="0.3">
      <c r="A8">
        <v>7</v>
      </c>
      <c r="B8" s="2">
        <v>19.8</v>
      </c>
      <c r="C8" s="2">
        <v>91.92</v>
      </c>
      <c r="D8" s="3">
        <v>1</v>
      </c>
      <c r="G8">
        <v>7</v>
      </c>
      <c r="L8">
        <v>5</v>
      </c>
      <c r="M8">
        <v>0</v>
      </c>
      <c r="N8">
        <v>0</v>
      </c>
      <c r="O8">
        <v>4</v>
      </c>
      <c r="AA8">
        <v>4</v>
      </c>
      <c r="AB8">
        <v>39.1</v>
      </c>
      <c r="AC8">
        <v>760.1</v>
      </c>
      <c r="AD8">
        <f t="shared" si="0"/>
        <v>59776.471000000012</v>
      </c>
      <c r="AE8">
        <f t="shared" si="1"/>
        <v>1.2715705482178763</v>
      </c>
    </row>
    <row r="9" spans="1:31" x14ac:dyDescent="0.3">
      <c r="A9">
        <v>8</v>
      </c>
      <c r="B9" s="2">
        <v>20</v>
      </c>
      <c r="C9" s="2">
        <v>121.29</v>
      </c>
      <c r="D9" s="3">
        <v>1</v>
      </c>
      <c r="G9">
        <v>8</v>
      </c>
      <c r="AA9">
        <v>5</v>
      </c>
      <c r="AB9">
        <v>43.3</v>
      </c>
      <c r="AC9">
        <v>972.63</v>
      </c>
      <c r="AD9">
        <f t="shared" si="0"/>
        <v>81182.736999999979</v>
      </c>
      <c r="AE9">
        <f t="shared" si="1"/>
        <v>1.1980749059987967</v>
      </c>
    </row>
    <row r="10" spans="1:31" x14ac:dyDescent="0.3">
      <c r="A10">
        <v>10</v>
      </c>
      <c r="B10" s="2">
        <v>20.100000000000001</v>
      </c>
      <c r="C10" s="2">
        <v>91.3</v>
      </c>
      <c r="D10" s="3">
        <v>1</v>
      </c>
      <c r="G10">
        <v>9</v>
      </c>
      <c r="AA10" t="s">
        <v>36</v>
      </c>
      <c r="AB10">
        <v>28.8</v>
      </c>
      <c r="AC10">
        <v>337.4</v>
      </c>
      <c r="AD10">
        <f t="shared" si="0"/>
        <v>23887.872000000003</v>
      </c>
      <c r="AE10">
        <f t="shared" si="1"/>
        <v>1.4124322166495196</v>
      </c>
    </row>
    <row r="11" spans="1:31" x14ac:dyDescent="0.3">
      <c r="A11">
        <v>11</v>
      </c>
      <c r="B11" s="2">
        <v>20.2</v>
      </c>
      <c r="C11" s="2">
        <v>87.2</v>
      </c>
      <c r="D11" s="3">
        <v>1</v>
      </c>
      <c r="G11">
        <v>10</v>
      </c>
    </row>
    <row r="12" spans="1:31" x14ac:dyDescent="0.3">
      <c r="A12">
        <v>9</v>
      </c>
      <c r="B12" s="2">
        <v>20.3</v>
      </c>
      <c r="C12" s="2">
        <v>125.35</v>
      </c>
      <c r="D12" s="3">
        <v>1</v>
      </c>
      <c r="G12">
        <v>11</v>
      </c>
    </row>
    <row r="13" spans="1:31" x14ac:dyDescent="0.3">
      <c r="A13">
        <v>13</v>
      </c>
      <c r="B13" s="2">
        <v>20.5</v>
      </c>
      <c r="C13" s="2">
        <v>88.5</v>
      </c>
      <c r="D13" s="3">
        <v>1</v>
      </c>
      <c r="G13">
        <v>12</v>
      </c>
    </row>
    <row r="14" spans="1:31" x14ac:dyDescent="0.3">
      <c r="A14">
        <v>12</v>
      </c>
      <c r="B14" s="2">
        <v>20.5</v>
      </c>
      <c r="C14" s="2">
        <v>109.47</v>
      </c>
      <c r="D14" s="3">
        <v>1</v>
      </c>
      <c r="G14">
        <v>13</v>
      </c>
    </row>
    <row r="15" spans="1:31" x14ac:dyDescent="0.3">
      <c r="A15">
        <v>14</v>
      </c>
      <c r="B15" s="2">
        <v>20.5</v>
      </c>
      <c r="C15" s="2">
        <v>109.53</v>
      </c>
      <c r="D15" s="3">
        <v>1</v>
      </c>
      <c r="G15">
        <v>14</v>
      </c>
    </row>
    <row r="16" spans="1:31" x14ac:dyDescent="0.3">
      <c r="A16">
        <v>15</v>
      </c>
      <c r="B16" s="2">
        <v>20.6</v>
      </c>
      <c r="C16" s="2">
        <v>121.22</v>
      </c>
      <c r="D16" s="3">
        <v>1</v>
      </c>
      <c r="G16">
        <v>15</v>
      </c>
    </row>
    <row r="17" spans="1:7" x14ac:dyDescent="0.3">
      <c r="A17">
        <v>22</v>
      </c>
      <c r="B17" s="2">
        <v>20.8</v>
      </c>
      <c r="C17" s="2">
        <v>115.6</v>
      </c>
      <c r="D17" s="3">
        <v>1</v>
      </c>
      <c r="G17">
        <v>16</v>
      </c>
    </row>
    <row r="18" spans="1:7" x14ac:dyDescent="0.3">
      <c r="A18">
        <v>19</v>
      </c>
      <c r="B18" s="2">
        <v>20.9</v>
      </c>
      <c r="C18" s="2">
        <v>111.66</v>
      </c>
      <c r="D18" s="3">
        <v>1</v>
      </c>
      <c r="G18">
        <v>17</v>
      </c>
    </row>
    <row r="19" spans="1:7" x14ac:dyDescent="0.3">
      <c r="A19">
        <v>18</v>
      </c>
      <c r="B19" s="2">
        <v>20.9</v>
      </c>
      <c r="C19" s="2">
        <v>119.17</v>
      </c>
      <c r="D19" s="3">
        <v>1</v>
      </c>
      <c r="G19">
        <v>18</v>
      </c>
    </row>
    <row r="20" spans="1:7" x14ac:dyDescent="0.3">
      <c r="A20">
        <v>21</v>
      </c>
      <c r="B20" s="2">
        <v>20.9</v>
      </c>
      <c r="C20" s="2">
        <v>121.2</v>
      </c>
      <c r="D20" s="3">
        <v>1</v>
      </c>
      <c r="G20">
        <v>19</v>
      </c>
    </row>
    <row r="21" spans="1:7" x14ac:dyDescent="0.3">
      <c r="A21">
        <v>17</v>
      </c>
      <c r="B21" s="2">
        <v>20.9</v>
      </c>
      <c r="C21" s="2">
        <v>122.26</v>
      </c>
      <c r="D21" s="3">
        <v>1</v>
      </c>
      <c r="G21">
        <v>20</v>
      </c>
    </row>
    <row r="22" spans="1:7" x14ac:dyDescent="0.3">
      <c r="A22">
        <v>16</v>
      </c>
      <c r="B22" s="2">
        <v>20.9</v>
      </c>
      <c r="C22" s="2">
        <v>129.12</v>
      </c>
      <c r="D22" s="3">
        <v>1</v>
      </c>
      <c r="G22">
        <v>21</v>
      </c>
    </row>
    <row r="23" spans="1:7" x14ac:dyDescent="0.3">
      <c r="A23">
        <v>29</v>
      </c>
      <c r="B23" s="2">
        <v>21</v>
      </c>
      <c r="C23" s="2">
        <v>99.25</v>
      </c>
      <c r="D23" s="3">
        <v>1</v>
      </c>
      <c r="G23">
        <v>22</v>
      </c>
    </row>
    <row r="24" spans="1:7" x14ac:dyDescent="0.3">
      <c r="A24">
        <v>32</v>
      </c>
      <c r="B24" s="2">
        <v>21</v>
      </c>
      <c r="C24" s="2">
        <v>100.78</v>
      </c>
      <c r="D24" s="3">
        <v>1</v>
      </c>
      <c r="G24">
        <v>23</v>
      </c>
    </row>
    <row r="25" spans="1:7" x14ac:dyDescent="0.3">
      <c r="A25">
        <v>33</v>
      </c>
      <c r="B25" s="2">
        <v>21</v>
      </c>
      <c r="C25" s="2">
        <v>122.55</v>
      </c>
      <c r="D25" s="3">
        <v>1</v>
      </c>
      <c r="G25">
        <v>24</v>
      </c>
    </row>
    <row r="26" spans="1:7" x14ac:dyDescent="0.3">
      <c r="A26">
        <v>34</v>
      </c>
      <c r="B26" s="2">
        <v>21</v>
      </c>
      <c r="C26" s="2">
        <v>126.46</v>
      </c>
      <c r="D26" s="3">
        <v>1</v>
      </c>
      <c r="G26">
        <v>25</v>
      </c>
    </row>
    <row r="27" spans="1:7" x14ac:dyDescent="0.3">
      <c r="A27">
        <v>26</v>
      </c>
      <c r="B27" s="2">
        <v>21.1</v>
      </c>
      <c r="C27" s="2">
        <v>108.3</v>
      </c>
      <c r="D27" s="3">
        <v>1</v>
      </c>
      <c r="G27">
        <v>26</v>
      </c>
    </row>
    <row r="28" spans="1:7" x14ac:dyDescent="0.3">
      <c r="A28">
        <v>31</v>
      </c>
      <c r="B28" s="2">
        <v>21.1</v>
      </c>
      <c r="C28" s="2">
        <v>117.5</v>
      </c>
      <c r="D28" s="3">
        <v>1</v>
      </c>
      <c r="G28">
        <v>27</v>
      </c>
    </row>
    <row r="29" spans="1:7" x14ac:dyDescent="0.3">
      <c r="A29">
        <v>20</v>
      </c>
      <c r="B29" s="2">
        <v>21.1</v>
      </c>
      <c r="C29" s="2">
        <v>125.21</v>
      </c>
      <c r="D29" s="3">
        <v>1</v>
      </c>
      <c r="G29">
        <v>28</v>
      </c>
    </row>
    <row r="30" spans="1:7" x14ac:dyDescent="0.3">
      <c r="A30">
        <v>30</v>
      </c>
      <c r="B30" s="2">
        <v>21.2</v>
      </c>
      <c r="C30" s="2">
        <v>115.2</v>
      </c>
      <c r="D30" s="3">
        <v>1</v>
      </c>
      <c r="G30">
        <v>29</v>
      </c>
    </row>
    <row r="31" spans="1:7" x14ac:dyDescent="0.3">
      <c r="A31">
        <v>28</v>
      </c>
      <c r="B31" s="2">
        <v>21.2</v>
      </c>
      <c r="C31" s="2">
        <v>116.52</v>
      </c>
      <c r="D31" s="3">
        <v>1</v>
      </c>
      <c r="G31">
        <v>30</v>
      </c>
    </row>
    <row r="32" spans="1:7" x14ac:dyDescent="0.3">
      <c r="A32">
        <v>25</v>
      </c>
      <c r="B32" s="2">
        <v>21.2</v>
      </c>
      <c r="C32" s="2">
        <v>132.13</v>
      </c>
      <c r="D32" s="3">
        <v>1</v>
      </c>
      <c r="G32">
        <v>31</v>
      </c>
    </row>
    <row r="33" spans="1:7" x14ac:dyDescent="0.3">
      <c r="A33">
        <v>35</v>
      </c>
      <c r="B33" s="2">
        <v>21.3</v>
      </c>
      <c r="C33" s="2">
        <v>106.9</v>
      </c>
      <c r="D33" s="3">
        <v>1</v>
      </c>
      <c r="G33">
        <v>32</v>
      </c>
    </row>
    <row r="34" spans="1:7" x14ac:dyDescent="0.3">
      <c r="A34">
        <v>23</v>
      </c>
      <c r="B34" s="2">
        <v>21.3</v>
      </c>
      <c r="C34" s="2">
        <v>108.21</v>
      </c>
      <c r="D34" s="3">
        <v>1</v>
      </c>
      <c r="G34">
        <v>33</v>
      </c>
    </row>
    <row r="35" spans="1:7" x14ac:dyDescent="0.3">
      <c r="A35">
        <v>36</v>
      </c>
      <c r="B35" s="2">
        <v>21.4</v>
      </c>
      <c r="C35" s="2">
        <v>106.7</v>
      </c>
      <c r="D35" s="3">
        <v>1</v>
      </c>
      <c r="G35">
        <v>34</v>
      </c>
    </row>
    <row r="36" spans="1:7" x14ac:dyDescent="0.3">
      <c r="A36">
        <v>27</v>
      </c>
      <c r="B36" s="2">
        <v>21.4</v>
      </c>
      <c r="C36" s="2">
        <v>112.16</v>
      </c>
      <c r="D36" s="3">
        <v>1</v>
      </c>
      <c r="G36">
        <v>35</v>
      </c>
    </row>
    <row r="37" spans="1:7" x14ac:dyDescent="0.3">
      <c r="A37">
        <v>24</v>
      </c>
      <c r="B37" s="2">
        <v>21.4</v>
      </c>
      <c r="C37" s="2">
        <v>121.78</v>
      </c>
      <c r="D37" s="3">
        <v>1</v>
      </c>
      <c r="G37">
        <v>36</v>
      </c>
    </row>
    <row r="38" spans="1:7" x14ac:dyDescent="0.3">
      <c r="A38">
        <v>37</v>
      </c>
      <c r="B38" s="2">
        <v>21.5</v>
      </c>
      <c r="C38" s="2">
        <v>125.87</v>
      </c>
      <c r="D38" s="3">
        <v>1</v>
      </c>
      <c r="G38">
        <v>37</v>
      </c>
    </row>
    <row r="39" spans="1:7" x14ac:dyDescent="0.3">
      <c r="A39">
        <v>40</v>
      </c>
      <c r="B39" s="2">
        <v>21.5</v>
      </c>
      <c r="C39" s="2">
        <v>132.57</v>
      </c>
      <c r="D39" s="3">
        <v>1</v>
      </c>
      <c r="G39">
        <v>38</v>
      </c>
    </row>
    <row r="40" spans="1:7" x14ac:dyDescent="0.3">
      <c r="A40">
        <v>38</v>
      </c>
      <c r="B40" s="2">
        <v>21.5</v>
      </c>
      <c r="C40" s="2">
        <v>135.77000000000001</v>
      </c>
      <c r="D40" s="3">
        <v>1</v>
      </c>
      <c r="G40">
        <v>39</v>
      </c>
    </row>
    <row r="41" spans="1:7" x14ac:dyDescent="0.3">
      <c r="A41">
        <v>41</v>
      </c>
      <c r="B41" s="2">
        <v>21.6</v>
      </c>
      <c r="C41" s="2">
        <v>129.65</v>
      </c>
      <c r="D41" s="3">
        <v>1</v>
      </c>
      <c r="G41">
        <v>40</v>
      </c>
    </row>
    <row r="42" spans="1:7" x14ac:dyDescent="0.3">
      <c r="A42">
        <v>42</v>
      </c>
      <c r="B42" s="2">
        <v>21.6</v>
      </c>
      <c r="C42" s="2">
        <v>137.22999999999999</v>
      </c>
      <c r="D42" s="3">
        <v>1</v>
      </c>
      <c r="G42">
        <v>41</v>
      </c>
    </row>
    <row r="43" spans="1:7" x14ac:dyDescent="0.3">
      <c r="A43">
        <v>43</v>
      </c>
      <c r="B43" s="2">
        <v>21.6</v>
      </c>
      <c r="C43" s="2">
        <v>142.36000000000001</v>
      </c>
      <c r="D43" s="3">
        <v>1</v>
      </c>
      <c r="G43">
        <v>42</v>
      </c>
    </row>
    <row r="44" spans="1:7" x14ac:dyDescent="0.3">
      <c r="A44">
        <v>44</v>
      </c>
      <c r="B44" s="2">
        <v>21.6</v>
      </c>
      <c r="C44" s="2">
        <v>152.47</v>
      </c>
      <c r="D44" s="3">
        <v>1</v>
      </c>
      <c r="G44">
        <v>43</v>
      </c>
    </row>
    <row r="45" spans="1:7" x14ac:dyDescent="0.3">
      <c r="A45">
        <v>45</v>
      </c>
      <c r="B45" s="2">
        <v>21.8</v>
      </c>
      <c r="C45" s="2">
        <v>127.57</v>
      </c>
      <c r="D45" s="3">
        <v>1</v>
      </c>
      <c r="G45">
        <v>44</v>
      </c>
    </row>
    <row r="46" spans="1:7" x14ac:dyDescent="0.3">
      <c r="A46">
        <v>39</v>
      </c>
      <c r="B46" s="2">
        <v>21.8</v>
      </c>
      <c r="C46" s="2">
        <v>128.36000000000001</v>
      </c>
      <c r="D46" s="3">
        <v>1</v>
      </c>
      <c r="G46">
        <v>45</v>
      </c>
    </row>
    <row r="47" spans="1:7" x14ac:dyDescent="0.3">
      <c r="A47">
        <v>47</v>
      </c>
      <c r="B47" s="2">
        <v>21.8</v>
      </c>
      <c r="C47" s="2">
        <v>134.26</v>
      </c>
      <c r="D47" s="3">
        <v>1</v>
      </c>
      <c r="G47">
        <v>46</v>
      </c>
    </row>
    <row r="48" spans="1:7" x14ac:dyDescent="0.3">
      <c r="A48">
        <v>46</v>
      </c>
      <c r="B48" s="2">
        <v>21.8</v>
      </c>
      <c r="C48" s="2">
        <v>138.59</v>
      </c>
      <c r="D48" s="3">
        <v>1</v>
      </c>
      <c r="G48">
        <v>47</v>
      </c>
    </row>
    <row r="49" spans="1:7" x14ac:dyDescent="0.3">
      <c r="A49">
        <v>49</v>
      </c>
      <c r="B49" s="2">
        <v>21.9</v>
      </c>
      <c r="C49" s="2">
        <v>106.4</v>
      </c>
      <c r="D49" s="3">
        <v>1</v>
      </c>
      <c r="G49">
        <v>48</v>
      </c>
    </row>
    <row r="50" spans="1:7" x14ac:dyDescent="0.3">
      <c r="A50">
        <v>48</v>
      </c>
      <c r="B50" s="2">
        <v>21.9</v>
      </c>
      <c r="C50" s="2">
        <v>112.58</v>
      </c>
      <c r="D50" s="3">
        <v>1</v>
      </c>
      <c r="G50">
        <v>49</v>
      </c>
    </row>
    <row r="51" spans="1:7" x14ac:dyDescent="0.3">
      <c r="A51">
        <v>51</v>
      </c>
      <c r="B51" s="2">
        <v>22</v>
      </c>
      <c r="C51" s="2">
        <v>126.88</v>
      </c>
      <c r="D51" s="3">
        <v>1</v>
      </c>
      <c r="G51">
        <v>50</v>
      </c>
    </row>
    <row r="52" spans="1:7" x14ac:dyDescent="0.3">
      <c r="A52">
        <v>53</v>
      </c>
      <c r="B52" s="2">
        <v>22</v>
      </c>
      <c r="C52" s="2">
        <v>128.9</v>
      </c>
      <c r="D52" s="3">
        <v>1</v>
      </c>
      <c r="G52">
        <v>51</v>
      </c>
    </row>
    <row r="53" spans="1:7" x14ac:dyDescent="0.3">
      <c r="A53">
        <v>50</v>
      </c>
      <c r="B53" s="2">
        <v>22</v>
      </c>
      <c r="C53" s="2">
        <v>132.69999999999999</v>
      </c>
      <c r="D53" s="3">
        <v>1</v>
      </c>
      <c r="G53">
        <v>52</v>
      </c>
    </row>
    <row r="54" spans="1:7" x14ac:dyDescent="0.3">
      <c r="A54">
        <v>52</v>
      </c>
      <c r="B54" s="2">
        <v>22</v>
      </c>
      <c r="C54" s="2">
        <v>139.19999999999999</v>
      </c>
      <c r="D54" s="3">
        <v>1</v>
      </c>
      <c r="G54">
        <v>53</v>
      </c>
    </row>
    <row r="55" spans="1:7" x14ac:dyDescent="0.3">
      <c r="A55">
        <v>54</v>
      </c>
      <c r="B55" s="2">
        <v>22.1</v>
      </c>
      <c r="C55" s="2">
        <v>131.5</v>
      </c>
      <c r="D55" s="3">
        <v>1</v>
      </c>
      <c r="G55">
        <v>54</v>
      </c>
    </row>
    <row r="56" spans="1:7" x14ac:dyDescent="0.3">
      <c r="A56">
        <v>55</v>
      </c>
      <c r="B56" s="2">
        <v>22.1</v>
      </c>
      <c r="C56" s="2">
        <v>131.78</v>
      </c>
      <c r="D56" s="3">
        <v>1</v>
      </c>
      <c r="G56">
        <v>55</v>
      </c>
    </row>
    <row r="57" spans="1:7" x14ac:dyDescent="0.3">
      <c r="A57">
        <v>56</v>
      </c>
      <c r="B57" s="2">
        <v>22.2</v>
      </c>
      <c r="C57" s="2">
        <v>133.78</v>
      </c>
      <c r="D57" s="3">
        <v>1</v>
      </c>
      <c r="G57">
        <v>56</v>
      </c>
    </row>
    <row r="58" spans="1:7" x14ac:dyDescent="0.3">
      <c r="A58">
        <v>57</v>
      </c>
      <c r="B58" s="2">
        <v>22.2</v>
      </c>
      <c r="C58" s="2">
        <v>141.30000000000001</v>
      </c>
      <c r="D58" s="3">
        <v>1</v>
      </c>
      <c r="G58">
        <v>57</v>
      </c>
    </row>
    <row r="59" spans="1:7" x14ac:dyDescent="0.3">
      <c r="A59">
        <v>61</v>
      </c>
      <c r="B59" s="2">
        <v>22.4</v>
      </c>
      <c r="C59" s="2">
        <v>127.25</v>
      </c>
      <c r="D59" s="3">
        <v>1</v>
      </c>
      <c r="G59">
        <v>58</v>
      </c>
    </row>
    <row r="60" spans="1:7" x14ac:dyDescent="0.3">
      <c r="A60">
        <v>60</v>
      </c>
      <c r="B60" s="2">
        <v>22.4</v>
      </c>
      <c r="C60" s="2">
        <v>130.15</v>
      </c>
      <c r="D60" s="3">
        <v>1</v>
      </c>
      <c r="G60">
        <v>59</v>
      </c>
    </row>
    <row r="61" spans="1:7" x14ac:dyDescent="0.3">
      <c r="A61">
        <v>59</v>
      </c>
      <c r="B61" s="2">
        <v>22.4</v>
      </c>
      <c r="C61" s="2">
        <v>135.62</v>
      </c>
      <c r="D61" s="3">
        <v>1</v>
      </c>
      <c r="G61">
        <v>60</v>
      </c>
    </row>
    <row r="62" spans="1:7" x14ac:dyDescent="0.3">
      <c r="A62">
        <v>58</v>
      </c>
      <c r="B62" s="2">
        <v>22.4</v>
      </c>
      <c r="C62" s="2">
        <v>142.25</v>
      </c>
      <c r="D62" s="3">
        <v>1</v>
      </c>
      <c r="G62">
        <v>61</v>
      </c>
    </row>
    <row r="63" spans="1:7" x14ac:dyDescent="0.3">
      <c r="A63">
        <v>65</v>
      </c>
      <c r="B63" s="2">
        <v>22.5</v>
      </c>
      <c r="C63" s="2">
        <v>122.52</v>
      </c>
      <c r="D63" s="3">
        <v>1</v>
      </c>
      <c r="G63">
        <v>62</v>
      </c>
    </row>
    <row r="64" spans="1:7" x14ac:dyDescent="0.3">
      <c r="A64">
        <v>64</v>
      </c>
      <c r="B64" s="2">
        <v>22.5</v>
      </c>
      <c r="C64" s="2">
        <v>128.69</v>
      </c>
      <c r="D64" s="3">
        <v>1</v>
      </c>
      <c r="G64">
        <v>63</v>
      </c>
    </row>
    <row r="65" spans="1:7" x14ac:dyDescent="0.3">
      <c r="A65">
        <v>62</v>
      </c>
      <c r="B65" s="2">
        <v>22.5</v>
      </c>
      <c r="C65" s="2">
        <v>130.68</v>
      </c>
      <c r="D65" s="3">
        <v>1</v>
      </c>
      <c r="G65">
        <v>64</v>
      </c>
    </row>
    <row r="66" spans="1:7" x14ac:dyDescent="0.3">
      <c r="A66">
        <v>63</v>
      </c>
      <c r="B66" s="2">
        <v>22.5</v>
      </c>
      <c r="C66" s="2">
        <v>132.78</v>
      </c>
      <c r="D66" s="3">
        <v>1</v>
      </c>
      <c r="G66">
        <v>65</v>
      </c>
    </row>
    <row r="67" spans="1:7" x14ac:dyDescent="0.3">
      <c r="A67">
        <v>66</v>
      </c>
      <c r="B67" s="2">
        <v>22.7</v>
      </c>
      <c r="C67" s="2">
        <v>125.69</v>
      </c>
      <c r="D67" s="3">
        <v>1</v>
      </c>
      <c r="G67">
        <v>66</v>
      </c>
    </row>
    <row r="68" spans="1:7" x14ac:dyDescent="0.3">
      <c r="A68">
        <v>67</v>
      </c>
      <c r="B68" s="2">
        <v>22.7</v>
      </c>
      <c r="C68" s="2">
        <v>127.17</v>
      </c>
      <c r="D68" s="3">
        <v>1</v>
      </c>
      <c r="G68">
        <v>67</v>
      </c>
    </row>
    <row r="69" spans="1:7" x14ac:dyDescent="0.3">
      <c r="A69">
        <v>69</v>
      </c>
      <c r="B69" s="2">
        <v>22.8</v>
      </c>
      <c r="C69" s="2">
        <v>120.18</v>
      </c>
      <c r="D69" s="3">
        <v>1</v>
      </c>
      <c r="G69">
        <v>68</v>
      </c>
    </row>
    <row r="70" spans="1:7" x14ac:dyDescent="0.3">
      <c r="A70">
        <v>70</v>
      </c>
      <c r="B70" s="2">
        <v>22.8</v>
      </c>
      <c r="C70" s="2">
        <v>122.5</v>
      </c>
      <c r="D70" s="3">
        <v>1</v>
      </c>
      <c r="G70">
        <v>69</v>
      </c>
    </row>
    <row r="71" spans="1:7" x14ac:dyDescent="0.3">
      <c r="A71">
        <v>68</v>
      </c>
      <c r="B71" s="2">
        <v>22.8</v>
      </c>
      <c r="C71" s="2">
        <v>125.48</v>
      </c>
      <c r="D71" s="3">
        <v>1</v>
      </c>
      <c r="G71">
        <v>70</v>
      </c>
    </row>
    <row r="72" spans="1:7" x14ac:dyDescent="0.3">
      <c r="A72">
        <v>74</v>
      </c>
      <c r="B72" s="2">
        <v>22.8</v>
      </c>
      <c r="C72" s="2">
        <v>130.62</v>
      </c>
      <c r="D72" s="3">
        <v>1</v>
      </c>
      <c r="G72">
        <v>71</v>
      </c>
    </row>
    <row r="73" spans="1:7" x14ac:dyDescent="0.3">
      <c r="A73">
        <v>77</v>
      </c>
      <c r="B73" s="2">
        <v>22.8</v>
      </c>
      <c r="C73" s="2">
        <v>151.27000000000001</v>
      </c>
      <c r="D73" s="3">
        <v>1</v>
      </c>
      <c r="G73">
        <v>72</v>
      </c>
    </row>
    <row r="74" spans="1:7" x14ac:dyDescent="0.3">
      <c r="A74">
        <v>71</v>
      </c>
      <c r="B74" s="2">
        <v>22.9</v>
      </c>
      <c r="C74" s="2">
        <v>123.78</v>
      </c>
      <c r="D74" s="3">
        <v>1</v>
      </c>
      <c r="G74">
        <v>73</v>
      </c>
    </row>
    <row r="75" spans="1:7" x14ac:dyDescent="0.3">
      <c r="A75">
        <v>72</v>
      </c>
      <c r="B75" s="2">
        <v>22.9</v>
      </c>
      <c r="C75" s="2">
        <v>131.65</v>
      </c>
      <c r="D75" s="3">
        <v>1</v>
      </c>
      <c r="G75">
        <v>74</v>
      </c>
    </row>
    <row r="76" spans="1:7" x14ac:dyDescent="0.3">
      <c r="A76">
        <v>78</v>
      </c>
      <c r="B76" s="2">
        <v>22.9</v>
      </c>
      <c r="C76" s="2">
        <v>132.02000000000001</v>
      </c>
      <c r="D76" s="3">
        <v>1</v>
      </c>
      <c r="G76">
        <v>75</v>
      </c>
    </row>
    <row r="77" spans="1:7" x14ac:dyDescent="0.3">
      <c r="A77">
        <v>73</v>
      </c>
      <c r="B77" s="2">
        <v>22.9</v>
      </c>
      <c r="C77" s="2">
        <v>135.9</v>
      </c>
      <c r="D77" s="3">
        <v>1</v>
      </c>
      <c r="G77">
        <v>76</v>
      </c>
    </row>
    <row r="78" spans="1:7" x14ac:dyDescent="0.3">
      <c r="A78">
        <v>75</v>
      </c>
      <c r="B78" s="2">
        <v>22.9</v>
      </c>
      <c r="C78" s="2">
        <v>136.88999999999999</v>
      </c>
      <c r="D78" s="3">
        <v>1</v>
      </c>
      <c r="G78">
        <v>77</v>
      </c>
    </row>
    <row r="79" spans="1:7" x14ac:dyDescent="0.3">
      <c r="A79">
        <v>76</v>
      </c>
      <c r="B79" s="2">
        <v>22.9</v>
      </c>
      <c r="C79" s="2">
        <v>140.68</v>
      </c>
      <c r="D79" s="3">
        <v>1</v>
      </c>
      <c r="G79">
        <v>78</v>
      </c>
    </row>
    <row r="80" spans="1:7" x14ac:dyDescent="0.3">
      <c r="A80">
        <v>79</v>
      </c>
      <c r="B80" s="2">
        <v>23.1</v>
      </c>
      <c r="C80" s="2">
        <v>147.97999999999999</v>
      </c>
      <c r="D80" s="3">
        <v>1</v>
      </c>
      <c r="G80">
        <v>79</v>
      </c>
    </row>
    <row r="81" spans="1:7" x14ac:dyDescent="0.3">
      <c r="A81">
        <v>81</v>
      </c>
      <c r="B81" s="2">
        <v>23.2</v>
      </c>
      <c r="C81" s="2">
        <v>139.22999999999999</v>
      </c>
      <c r="D81" s="3">
        <v>1</v>
      </c>
      <c r="G81">
        <v>80</v>
      </c>
    </row>
    <row r="82" spans="1:7" x14ac:dyDescent="0.3">
      <c r="A82">
        <v>84</v>
      </c>
      <c r="B82" s="2">
        <v>23.2</v>
      </c>
      <c r="C82" s="2">
        <v>141.22</v>
      </c>
      <c r="D82" s="3">
        <v>1</v>
      </c>
      <c r="G82">
        <v>81</v>
      </c>
    </row>
    <row r="83" spans="1:7" x14ac:dyDescent="0.3">
      <c r="A83">
        <v>82</v>
      </c>
      <c r="B83" s="2">
        <v>23.2</v>
      </c>
      <c r="C83" s="2">
        <v>142.97999999999999</v>
      </c>
      <c r="D83" s="3">
        <v>1</v>
      </c>
      <c r="G83">
        <v>82</v>
      </c>
    </row>
    <row r="84" spans="1:7" x14ac:dyDescent="0.3">
      <c r="A84">
        <v>80</v>
      </c>
      <c r="B84" s="2">
        <v>23.2</v>
      </c>
      <c r="C84" s="2">
        <v>145.19999999999999</v>
      </c>
      <c r="D84" s="3">
        <v>1</v>
      </c>
      <c r="G84">
        <v>83</v>
      </c>
    </row>
    <row r="85" spans="1:7" x14ac:dyDescent="0.3">
      <c r="A85">
        <v>83</v>
      </c>
      <c r="B85" s="2">
        <v>23.2</v>
      </c>
      <c r="C85" s="2">
        <v>157.25</v>
      </c>
      <c r="D85" s="3">
        <v>1</v>
      </c>
      <c r="G85">
        <v>84</v>
      </c>
    </row>
    <row r="86" spans="1:7" x14ac:dyDescent="0.3">
      <c r="A86">
        <v>85</v>
      </c>
      <c r="B86" s="2">
        <v>23.3</v>
      </c>
      <c r="C86" s="2">
        <v>157.6</v>
      </c>
      <c r="D86" s="3">
        <v>1</v>
      </c>
      <c r="G86">
        <v>85</v>
      </c>
    </row>
    <row r="87" spans="1:7" x14ac:dyDescent="0.3">
      <c r="A87">
        <v>86</v>
      </c>
      <c r="B87" s="2">
        <v>23.4</v>
      </c>
      <c r="C87" s="2">
        <v>154.97999999999999</v>
      </c>
      <c r="D87" s="3">
        <v>1</v>
      </c>
      <c r="G87">
        <v>86</v>
      </c>
    </row>
    <row r="88" spans="1:7" x14ac:dyDescent="0.3">
      <c r="A88">
        <v>87</v>
      </c>
      <c r="B88" s="2">
        <v>23.5</v>
      </c>
      <c r="C88" s="2">
        <v>156.78</v>
      </c>
      <c r="D88" s="3">
        <v>1</v>
      </c>
      <c r="G88">
        <v>87</v>
      </c>
    </row>
    <row r="89" spans="1:7" x14ac:dyDescent="0.3">
      <c r="A89">
        <v>88</v>
      </c>
      <c r="B89" s="2">
        <v>23.6</v>
      </c>
      <c r="C89" s="2">
        <v>142.16999999999999</v>
      </c>
      <c r="D89" s="3">
        <v>1</v>
      </c>
      <c r="G89">
        <v>88</v>
      </c>
    </row>
    <row r="90" spans="1:7" x14ac:dyDescent="0.3">
      <c r="A90">
        <v>89</v>
      </c>
      <c r="B90" s="2">
        <v>23.6</v>
      </c>
      <c r="C90" s="2">
        <v>159.54</v>
      </c>
      <c r="D90" s="3">
        <v>1</v>
      </c>
      <c r="G90">
        <v>89</v>
      </c>
    </row>
    <row r="91" spans="1:7" x14ac:dyDescent="0.3">
      <c r="A91">
        <v>90</v>
      </c>
      <c r="B91" s="2">
        <v>23.7</v>
      </c>
      <c r="C91" s="2">
        <v>162.65</v>
      </c>
      <c r="D91" s="3">
        <v>1</v>
      </c>
      <c r="G91">
        <v>90</v>
      </c>
    </row>
    <row r="92" spans="1:7" x14ac:dyDescent="0.3">
      <c r="A92">
        <v>91</v>
      </c>
      <c r="B92" s="2">
        <v>23.8</v>
      </c>
      <c r="C92" s="2">
        <v>137.94</v>
      </c>
      <c r="D92" s="3">
        <v>1</v>
      </c>
      <c r="G92">
        <v>91</v>
      </c>
    </row>
    <row r="93" spans="1:7" x14ac:dyDescent="0.3">
      <c r="A93">
        <v>95</v>
      </c>
      <c r="B93" s="2">
        <v>23.9</v>
      </c>
      <c r="C93" s="2">
        <v>138.44999999999999</v>
      </c>
      <c r="D93" s="3">
        <v>1</v>
      </c>
      <c r="G93">
        <v>92</v>
      </c>
    </row>
    <row r="94" spans="1:7" x14ac:dyDescent="0.3">
      <c r="A94">
        <v>92</v>
      </c>
      <c r="B94" s="2">
        <v>23.9</v>
      </c>
      <c r="C94" s="2">
        <v>148.32</v>
      </c>
      <c r="D94" s="3">
        <v>1</v>
      </c>
      <c r="G94">
        <v>93</v>
      </c>
    </row>
    <row r="95" spans="1:7" x14ac:dyDescent="0.3">
      <c r="A95">
        <v>94</v>
      </c>
      <c r="B95" s="2">
        <v>23.9</v>
      </c>
      <c r="C95" s="2">
        <v>158.12</v>
      </c>
      <c r="D95" s="3">
        <v>1</v>
      </c>
      <c r="G95">
        <v>94</v>
      </c>
    </row>
    <row r="96" spans="1:7" x14ac:dyDescent="0.3">
      <c r="A96">
        <v>93</v>
      </c>
      <c r="B96" s="2">
        <v>23.9</v>
      </c>
      <c r="C96" s="2">
        <v>168.59</v>
      </c>
      <c r="D96" s="3">
        <v>1</v>
      </c>
      <c r="G96">
        <v>95</v>
      </c>
    </row>
    <row r="97" spans="1:8" x14ac:dyDescent="0.3">
      <c r="A97">
        <v>101</v>
      </c>
      <c r="B97" s="2">
        <v>24.1</v>
      </c>
      <c r="C97" s="2">
        <v>176.24</v>
      </c>
      <c r="D97" s="7">
        <v>1</v>
      </c>
      <c r="G97">
        <v>96</v>
      </c>
    </row>
    <row r="98" spans="1:8" x14ac:dyDescent="0.3">
      <c r="A98">
        <v>111</v>
      </c>
      <c r="B98" s="2">
        <v>24.2</v>
      </c>
      <c r="C98" s="2">
        <v>149.19</v>
      </c>
      <c r="D98" s="14">
        <v>1</v>
      </c>
      <c r="G98">
        <v>97</v>
      </c>
    </row>
    <row r="99" spans="1:8" x14ac:dyDescent="0.3">
      <c r="A99">
        <v>110</v>
      </c>
      <c r="B99" s="2">
        <v>24.2</v>
      </c>
      <c r="C99" s="2">
        <v>175.47</v>
      </c>
      <c r="D99" s="7">
        <v>1</v>
      </c>
      <c r="E99">
        <f>AVERAGE(B2:B99)</f>
        <v>21.813265306122453</v>
      </c>
      <c r="F99">
        <f>STDEV(B2:B99)</f>
        <v>1.5447041390961012</v>
      </c>
      <c r="G99">
        <v>98</v>
      </c>
    </row>
    <row r="100" spans="1:8" x14ac:dyDescent="0.3">
      <c r="A100">
        <v>98</v>
      </c>
      <c r="B100" s="2">
        <v>24</v>
      </c>
      <c r="C100" s="2">
        <v>154.56</v>
      </c>
      <c r="D100" s="7">
        <v>2</v>
      </c>
      <c r="G100">
        <v>99</v>
      </c>
      <c r="H100">
        <v>1</v>
      </c>
    </row>
    <row r="101" spans="1:8" x14ac:dyDescent="0.3">
      <c r="A101">
        <v>96</v>
      </c>
      <c r="B101" s="2">
        <v>24</v>
      </c>
      <c r="C101" s="2">
        <v>159.24</v>
      </c>
      <c r="D101" s="7">
        <v>2</v>
      </c>
      <c r="G101">
        <v>100</v>
      </c>
      <c r="H101">
        <v>2</v>
      </c>
    </row>
    <row r="102" spans="1:8" x14ac:dyDescent="0.3">
      <c r="A102">
        <v>97</v>
      </c>
      <c r="B102" s="2">
        <v>24</v>
      </c>
      <c r="C102" s="2">
        <v>171.58</v>
      </c>
      <c r="D102" s="7">
        <v>2</v>
      </c>
      <c r="G102">
        <v>101</v>
      </c>
      <c r="H102">
        <v>3</v>
      </c>
    </row>
    <row r="103" spans="1:8" x14ac:dyDescent="0.3">
      <c r="A103">
        <v>99</v>
      </c>
      <c r="B103" s="2">
        <v>24</v>
      </c>
      <c r="C103" s="2">
        <v>198.67</v>
      </c>
      <c r="D103" s="7">
        <v>2</v>
      </c>
      <c r="G103">
        <v>102</v>
      </c>
      <c r="H103">
        <v>4</v>
      </c>
    </row>
    <row r="104" spans="1:8" x14ac:dyDescent="0.3">
      <c r="A104">
        <v>100</v>
      </c>
      <c r="B104" s="2">
        <v>24.1</v>
      </c>
      <c r="C104" s="2">
        <v>172.56</v>
      </c>
      <c r="D104" s="7">
        <v>2</v>
      </c>
      <c r="G104">
        <v>103</v>
      </c>
      <c r="H104">
        <v>5</v>
      </c>
    </row>
    <row r="105" spans="1:8" x14ac:dyDescent="0.3">
      <c r="A105">
        <v>102</v>
      </c>
      <c r="B105" s="2">
        <v>24.1</v>
      </c>
      <c r="C105" s="2">
        <v>175.68</v>
      </c>
      <c r="D105" s="7">
        <v>2</v>
      </c>
      <c r="G105">
        <v>104</v>
      </c>
      <c r="H105">
        <v>6</v>
      </c>
    </row>
    <row r="106" spans="1:8" x14ac:dyDescent="0.3">
      <c r="A106">
        <v>103</v>
      </c>
      <c r="B106" s="2">
        <v>24.1</v>
      </c>
      <c r="C106" s="2">
        <v>179.65</v>
      </c>
      <c r="D106" s="7">
        <v>2</v>
      </c>
      <c r="G106">
        <v>105</v>
      </c>
      <c r="H106">
        <v>7</v>
      </c>
    </row>
    <row r="107" spans="1:8" x14ac:dyDescent="0.3">
      <c r="A107">
        <v>106</v>
      </c>
      <c r="B107" s="2">
        <v>24.2</v>
      </c>
      <c r="C107" s="2">
        <v>142.69</v>
      </c>
      <c r="D107" s="7">
        <v>2</v>
      </c>
      <c r="G107">
        <v>106</v>
      </c>
      <c r="H107">
        <v>8</v>
      </c>
    </row>
    <row r="108" spans="1:8" x14ac:dyDescent="0.3">
      <c r="A108">
        <v>107</v>
      </c>
      <c r="B108" s="2">
        <v>24.2</v>
      </c>
      <c r="C108" s="2">
        <v>144.36000000000001</v>
      </c>
      <c r="D108" s="7">
        <v>2</v>
      </c>
      <c r="G108">
        <v>107</v>
      </c>
      <c r="H108">
        <v>9</v>
      </c>
    </row>
    <row r="109" spans="1:8" x14ac:dyDescent="0.3">
      <c r="A109">
        <v>104</v>
      </c>
      <c r="B109" s="2">
        <v>24.2</v>
      </c>
      <c r="C109" s="2">
        <v>154.19999999999999</v>
      </c>
      <c r="D109" s="7">
        <v>2</v>
      </c>
      <c r="G109">
        <v>108</v>
      </c>
      <c r="H109">
        <v>10</v>
      </c>
    </row>
    <row r="110" spans="1:8" x14ac:dyDescent="0.3">
      <c r="A110">
        <v>105</v>
      </c>
      <c r="B110" s="2">
        <v>24.2</v>
      </c>
      <c r="C110" s="2">
        <v>157.58000000000001</v>
      </c>
      <c r="D110" s="7">
        <v>2</v>
      </c>
      <c r="G110">
        <v>109</v>
      </c>
      <c r="H110">
        <v>11</v>
      </c>
    </row>
    <row r="111" spans="1:8" x14ac:dyDescent="0.3">
      <c r="A111">
        <v>109</v>
      </c>
      <c r="B111" s="2">
        <v>24.2</v>
      </c>
      <c r="C111" s="2">
        <v>167.69</v>
      </c>
      <c r="D111" s="7">
        <v>2</v>
      </c>
      <c r="G111">
        <v>110</v>
      </c>
      <c r="H111">
        <v>12</v>
      </c>
    </row>
    <row r="112" spans="1:8" x14ac:dyDescent="0.3">
      <c r="A112">
        <v>108</v>
      </c>
      <c r="B112" s="2">
        <v>24.2</v>
      </c>
      <c r="C112" s="2">
        <v>170.25</v>
      </c>
      <c r="D112" s="7">
        <v>2</v>
      </c>
      <c r="G112">
        <v>111</v>
      </c>
      <c r="H112">
        <v>13</v>
      </c>
    </row>
    <row r="113" spans="1:8" x14ac:dyDescent="0.3">
      <c r="A113">
        <v>114</v>
      </c>
      <c r="B113" s="2">
        <v>24.3</v>
      </c>
      <c r="C113" s="2">
        <v>176.53</v>
      </c>
      <c r="D113" s="7">
        <v>2</v>
      </c>
      <c r="G113">
        <v>112</v>
      </c>
      <c r="H113">
        <v>14</v>
      </c>
    </row>
    <row r="114" spans="1:8" x14ac:dyDescent="0.3">
      <c r="A114">
        <v>119</v>
      </c>
      <c r="B114" s="2">
        <v>24.3</v>
      </c>
      <c r="C114" s="2">
        <v>177.36</v>
      </c>
      <c r="D114" s="7">
        <v>2</v>
      </c>
      <c r="G114">
        <v>113</v>
      </c>
      <c r="H114">
        <v>15</v>
      </c>
    </row>
    <row r="115" spans="1:8" x14ac:dyDescent="0.3">
      <c r="A115">
        <v>112</v>
      </c>
      <c r="B115" s="2">
        <v>24.3</v>
      </c>
      <c r="C115" s="2">
        <v>178.22</v>
      </c>
      <c r="D115" s="7">
        <v>2</v>
      </c>
      <c r="G115">
        <v>114</v>
      </c>
      <c r="H115">
        <v>16</v>
      </c>
    </row>
    <row r="116" spans="1:8" x14ac:dyDescent="0.3">
      <c r="A116">
        <v>113</v>
      </c>
      <c r="B116" s="2">
        <v>24.3</v>
      </c>
      <c r="C116" s="2">
        <v>182.14</v>
      </c>
      <c r="D116" s="7">
        <v>2</v>
      </c>
      <c r="G116">
        <v>115</v>
      </c>
      <c r="H116">
        <v>17</v>
      </c>
    </row>
    <row r="117" spans="1:8" x14ac:dyDescent="0.3">
      <c r="A117">
        <v>115</v>
      </c>
      <c r="B117" s="2">
        <v>24.4</v>
      </c>
      <c r="C117" s="2">
        <v>173.29</v>
      </c>
      <c r="D117" s="7">
        <v>2</v>
      </c>
      <c r="G117">
        <v>116</v>
      </c>
      <c r="H117">
        <v>18</v>
      </c>
    </row>
    <row r="118" spans="1:8" x14ac:dyDescent="0.3">
      <c r="A118">
        <v>116</v>
      </c>
      <c r="B118" s="2">
        <v>24.5</v>
      </c>
      <c r="C118" s="2">
        <v>178.98</v>
      </c>
      <c r="D118" s="7">
        <v>2</v>
      </c>
      <c r="G118">
        <v>117</v>
      </c>
      <c r="H118">
        <v>19</v>
      </c>
    </row>
    <row r="119" spans="1:8" x14ac:dyDescent="0.3">
      <c r="A119">
        <v>117</v>
      </c>
      <c r="B119" s="2">
        <v>24.6</v>
      </c>
      <c r="C119" s="2">
        <v>181.22</v>
      </c>
      <c r="D119" s="7">
        <v>2</v>
      </c>
      <c r="G119">
        <v>118</v>
      </c>
      <c r="H119">
        <v>20</v>
      </c>
    </row>
    <row r="120" spans="1:8" x14ac:dyDescent="0.3">
      <c r="A120">
        <v>118</v>
      </c>
      <c r="B120" s="2">
        <v>24.7</v>
      </c>
      <c r="C120" s="2">
        <v>174.49</v>
      </c>
      <c r="D120" s="7">
        <v>2</v>
      </c>
      <c r="G120">
        <v>119</v>
      </c>
      <c r="H120">
        <v>21</v>
      </c>
    </row>
    <row r="121" spans="1:8" x14ac:dyDescent="0.3">
      <c r="A121">
        <v>122</v>
      </c>
      <c r="B121" s="2">
        <v>24.8</v>
      </c>
      <c r="C121" s="2">
        <v>179.52</v>
      </c>
      <c r="D121" s="7">
        <v>2</v>
      </c>
      <c r="G121">
        <v>120</v>
      </c>
      <c r="H121">
        <v>22</v>
      </c>
    </row>
    <row r="122" spans="1:8" x14ac:dyDescent="0.3">
      <c r="A122">
        <v>121</v>
      </c>
      <c r="B122" s="2">
        <v>24.8</v>
      </c>
      <c r="C122" s="2">
        <v>186.12</v>
      </c>
      <c r="D122" s="7">
        <v>2</v>
      </c>
      <c r="G122">
        <v>121</v>
      </c>
      <c r="H122">
        <v>23</v>
      </c>
    </row>
    <row r="123" spans="1:8" x14ac:dyDescent="0.3">
      <c r="A123">
        <v>123</v>
      </c>
      <c r="B123" s="2">
        <v>24.8</v>
      </c>
      <c r="C123" s="2">
        <v>189.22</v>
      </c>
      <c r="D123" s="7">
        <v>2</v>
      </c>
      <c r="G123">
        <v>122</v>
      </c>
      <c r="H123">
        <v>24</v>
      </c>
    </row>
    <row r="124" spans="1:8" x14ac:dyDescent="0.3">
      <c r="A124">
        <v>120</v>
      </c>
      <c r="B124" s="2">
        <v>24.8</v>
      </c>
      <c r="C124" s="2">
        <v>192.56</v>
      </c>
      <c r="D124" s="7">
        <v>2</v>
      </c>
      <c r="G124">
        <v>123</v>
      </c>
      <c r="H124">
        <v>25</v>
      </c>
    </row>
    <row r="125" spans="1:8" x14ac:dyDescent="0.3">
      <c r="A125">
        <v>125</v>
      </c>
      <c r="B125" s="2">
        <v>25.1</v>
      </c>
      <c r="C125" s="2">
        <v>186.14</v>
      </c>
      <c r="D125" s="7">
        <v>2</v>
      </c>
      <c r="G125">
        <v>26</v>
      </c>
      <c r="H125">
        <v>1</v>
      </c>
    </row>
    <row r="126" spans="1:8" x14ac:dyDescent="0.3">
      <c r="A126">
        <v>127</v>
      </c>
      <c r="B126" s="2">
        <v>25.2</v>
      </c>
      <c r="C126" s="2">
        <v>182.22</v>
      </c>
      <c r="D126" s="7">
        <v>2</v>
      </c>
      <c r="G126">
        <v>27</v>
      </c>
      <c r="H126">
        <v>2</v>
      </c>
    </row>
    <row r="127" spans="1:8" x14ac:dyDescent="0.3">
      <c r="A127">
        <v>124</v>
      </c>
      <c r="B127" s="2">
        <v>25.2</v>
      </c>
      <c r="C127" s="2">
        <v>190.58</v>
      </c>
      <c r="D127" s="7">
        <v>2</v>
      </c>
      <c r="G127">
        <v>28</v>
      </c>
      <c r="H127">
        <v>3</v>
      </c>
    </row>
    <row r="128" spans="1:8" x14ac:dyDescent="0.3">
      <c r="A128">
        <v>126</v>
      </c>
      <c r="B128" s="2">
        <v>25.4</v>
      </c>
      <c r="C128" s="2">
        <v>190.87</v>
      </c>
      <c r="D128" s="7">
        <v>2</v>
      </c>
      <c r="G128">
        <v>29</v>
      </c>
      <c r="H128">
        <v>4</v>
      </c>
    </row>
    <row r="129" spans="1:8" x14ac:dyDescent="0.3">
      <c r="A129">
        <v>131</v>
      </c>
      <c r="B129" s="2">
        <v>25.5</v>
      </c>
      <c r="C129" s="2">
        <v>186.5</v>
      </c>
      <c r="D129" s="7">
        <v>2</v>
      </c>
      <c r="G129">
        <v>30</v>
      </c>
      <c r="H129">
        <v>5</v>
      </c>
    </row>
    <row r="130" spans="1:8" x14ac:dyDescent="0.3">
      <c r="A130">
        <v>128</v>
      </c>
      <c r="B130" s="2">
        <v>25.5</v>
      </c>
      <c r="C130" s="2">
        <v>190.27</v>
      </c>
      <c r="D130" s="7">
        <v>2</v>
      </c>
      <c r="G130">
        <v>31</v>
      </c>
      <c r="H130">
        <v>6</v>
      </c>
    </row>
    <row r="131" spans="1:8" x14ac:dyDescent="0.3">
      <c r="A131">
        <v>129</v>
      </c>
      <c r="B131" s="2">
        <v>25.5</v>
      </c>
      <c r="C131" s="2">
        <v>191.22</v>
      </c>
      <c r="D131" s="7">
        <v>2</v>
      </c>
      <c r="G131">
        <v>32</v>
      </c>
      <c r="H131">
        <v>7</v>
      </c>
    </row>
    <row r="132" spans="1:8" x14ac:dyDescent="0.3">
      <c r="A132">
        <v>130</v>
      </c>
      <c r="B132" s="2">
        <v>25.5</v>
      </c>
      <c r="C132" s="2">
        <v>195.25</v>
      </c>
      <c r="D132" s="7">
        <v>2</v>
      </c>
      <c r="G132">
        <v>33</v>
      </c>
      <c r="H132">
        <v>8</v>
      </c>
    </row>
    <row r="133" spans="1:8" x14ac:dyDescent="0.3">
      <c r="A133">
        <v>133</v>
      </c>
      <c r="B133" s="2">
        <v>25.8</v>
      </c>
      <c r="C133" s="2">
        <v>182.27</v>
      </c>
      <c r="D133" s="7">
        <v>2</v>
      </c>
      <c r="G133">
        <v>34</v>
      </c>
      <c r="H133">
        <v>9</v>
      </c>
    </row>
    <row r="134" spans="1:8" x14ac:dyDescent="0.3">
      <c r="A134">
        <v>135</v>
      </c>
      <c r="B134" s="2">
        <v>25.8</v>
      </c>
      <c r="C134" s="2">
        <v>188.78</v>
      </c>
      <c r="D134" s="7">
        <v>2</v>
      </c>
      <c r="G134">
        <v>35</v>
      </c>
      <c r="H134">
        <v>10</v>
      </c>
    </row>
    <row r="135" spans="1:8" x14ac:dyDescent="0.3">
      <c r="A135">
        <v>132</v>
      </c>
      <c r="B135" s="2">
        <v>25.8</v>
      </c>
      <c r="C135" s="2">
        <v>192.37</v>
      </c>
      <c r="D135" s="7">
        <v>2</v>
      </c>
      <c r="G135">
        <v>36</v>
      </c>
      <c r="H135">
        <v>11</v>
      </c>
    </row>
    <row r="136" spans="1:8" x14ac:dyDescent="0.3">
      <c r="A136">
        <v>134</v>
      </c>
      <c r="B136" s="2">
        <v>25.8</v>
      </c>
      <c r="C136" s="2">
        <v>195.68</v>
      </c>
      <c r="D136" s="7">
        <v>2</v>
      </c>
      <c r="G136">
        <v>37</v>
      </c>
      <c r="H136">
        <v>12</v>
      </c>
    </row>
    <row r="137" spans="1:8" x14ac:dyDescent="0.3">
      <c r="A137">
        <v>138</v>
      </c>
      <c r="B137" s="2">
        <v>25.9</v>
      </c>
      <c r="C137" s="2">
        <v>186.28</v>
      </c>
      <c r="D137" s="7">
        <v>2</v>
      </c>
      <c r="G137">
        <v>38</v>
      </c>
      <c r="H137">
        <v>13</v>
      </c>
    </row>
    <row r="138" spans="1:8" x14ac:dyDescent="0.3">
      <c r="A138">
        <v>136</v>
      </c>
      <c r="B138" s="2">
        <v>25.9</v>
      </c>
      <c r="C138" s="2">
        <v>189.88</v>
      </c>
      <c r="D138" s="7">
        <v>2</v>
      </c>
      <c r="G138">
        <v>39</v>
      </c>
      <c r="H138">
        <v>14</v>
      </c>
    </row>
    <row r="139" spans="1:8" x14ac:dyDescent="0.3">
      <c r="A139">
        <v>137</v>
      </c>
      <c r="B139" s="2">
        <v>25.9</v>
      </c>
      <c r="C139" s="2">
        <v>195.36</v>
      </c>
      <c r="D139" s="7">
        <v>2</v>
      </c>
      <c r="G139">
        <v>40</v>
      </c>
      <c r="H139">
        <v>15</v>
      </c>
    </row>
    <row r="140" spans="1:8" x14ac:dyDescent="0.3">
      <c r="A140">
        <v>139</v>
      </c>
      <c r="B140" s="2">
        <v>26</v>
      </c>
      <c r="C140" s="2">
        <v>200.58</v>
      </c>
      <c r="D140" s="7">
        <v>2</v>
      </c>
      <c r="G140">
        <v>41</v>
      </c>
      <c r="H140">
        <v>16</v>
      </c>
    </row>
    <row r="141" spans="1:8" x14ac:dyDescent="0.3">
      <c r="A141">
        <v>141</v>
      </c>
      <c r="B141" s="2">
        <v>26</v>
      </c>
      <c r="C141" s="2">
        <v>207.69</v>
      </c>
      <c r="D141" s="7">
        <v>2</v>
      </c>
      <c r="G141">
        <v>42</v>
      </c>
      <c r="H141">
        <v>17</v>
      </c>
    </row>
    <row r="142" spans="1:8" x14ac:dyDescent="0.3">
      <c r="A142">
        <v>140</v>
      </c>
      <c r="B142" s="2">
        <v>26</v>
      </c>
      <c r="C142" s="2">
        <v>215.77</v>
      </c>
      <c r="D142" s="7">
        <v>2</v>
      </c>
      <c r="G142">
        <v>43</v>
      </c>
      <c r="H142">
        <v>18</v>
      </c>
    </row>
    <row r="143" spans="1:8" x14ac:dyDescent="0.3">
      <c r="A143">
        <v>142</v>
      </c>
      <c r="B143" s="2">
        <v>26.2</v>
      </c>
      <c r="C143" s="2">
        <v>212.52</v>
      </c>
      <c r="D143" s="7">
        <v>2</v>
      </c>
      <c r="G143">
        <v>44</v>
      </c>
      <c r="H143">
        <v>19</v>
      </c>
    </row>
    <row r="144" spans="1:8" x14ac:dyDescent="0.3">
      <c r="A144">
        <v>144</v>
      </c>
      <c r="B144" s="2">
        <v>26.2</v>
      </c>
      <c r="C144" s="2">
        <v>215.66</v>
      </c>
      <c r="D144" s="7">
        <v>2</v>
      </c>
      <c r="G144">
        <v>45</v>
      </c>
      <c r="H144">
        <v>20</v>
      </c>
    </row>
    <row r="145" spans="1:8" x14ac:dyDescent="0.3">
      <c r="A145">
        <v>143</v>
      </c>
      <c r="B145" s="2">
        <v>26.2</v>
      </c>
      <c r="C145" s="2">
        <v>217.25</v>
      </c>
      <c r="D145" s="7">
        <v>2</v>
      </c>
      <c r="G145">
        <v>46</v>
      </c>
      <c r="H145">
        <v>21</v>
      </c>
    </row>
    <row r="146" spans="1:8" x14ac:dyDescent="0.3">
      <c r="A146">
        <v>145</v>
      </c>
      <c r="B146" s="2">
        <v>26.3</v>
      </c>
      <c r="C146" s="2">
        <v>200.78</v>
      </c>
      <c r="D146" s="7">
        <v>2</v>
      </c>
      <c r="G146">
        <v>47</v>
      </c>
      <c r="H146">
        <v>22</v>
      </c>
    </row>
    <row r="147" spans="1:8" x14ac:dyDescent="0.3">
      <c r="A147">
        <v>147</v>
      </c>
      <c r="B147" s="2">
        <v>26.4</v>
      </c>
      <c r="C147" s="2">
        <v>199.25</v>
      </c>
      <c r="D147" s="7">
        <v>2</v>
      </c>
      <c r="G147">
        <v>48</v>
      </c>
      <c r="H147">
        <v>23</v>
      </c>
    </row>
    <row r="148" spans="1:8" x14ac:dyDescent="0.3">
      <c r="A148">
        <v>146</v>
      </c>
      <c r="B148" s="2">
        <v>26.4</v>
      </c>
      <c r="C148" s="2">
        <v>205.3</v>
      </c>
      <c r="D148" s="7">
        <v>2</v>
      </c>
      <c r="G148">
        <v>49</v>
      </c>
      <c r="H148">
        <v>24</v>
      </c>
    </row>
    <row r="149" spans="1:8" x14ac:dyDescent="0.3">
      <c r="A149">
        <v>148</v>
      </c>
      <c r="B149" s="2">
        <v>26.5</v>
      </c>
      <c r="C149" s="2">
        <v>215.25</v>
      </c>
      <c r="D149" s="7">
        <v>2</v>
      </c>
      <c r="G149">
        <v>50</v>
      </c>
      <c r="H149">
        <v>25</v>
      </c>
    </row>
    <row r="150" spans="1:8" x14ac:dyDescent="0.3">
      <c r="A150">
        <v>150</v>
      </c>
      <c r="B150" s="2">
        <v>26.8</v>
      </c>
      <c r="C150" s="2">
        <v>188.92</v>
      </c>
      <c r="D150" s="7">
        <v>2</v>
      </c>
      <c r="G150">
        <v>51</v>
      </c>
      <c r="H150">
        <v>26</v>
      </c>
    </row>
    <row r="151" spans="1:8" x14ac:dyDescent="0.3">
      <c r="A151">
        <v>149</v>
      </c>
      <c r="B151" s="2">
        <v>26.8</v>
      </c>
      <c r="C151" s="2">
        <v>198.2</v>
      </c>
      <c r="D151" s="7">
        <v>2</v>
      </c>
      <c r="G151">
        <v>52</v>
      </c>
      <c r="H151">
        <v>27</v>
      </c>
    </row>
    <row r="152" spans="1:8" x14ac:dyDescent="0.3">
      <c r="A152">
        <v>152</v>
      </c>
      <c r="B152" s="2">
        <v>26.9</v>
      </c>
      <c r="C152" s="2">
        <v>188.24</v>
      </c>
      <c r="D152" s="7">
        <v>2</v>
      </c>
      <c r="G152">
        <v>53</v>
      </c>
      <c r="H152">
        <v>28</v>
      </c>
    </row>
    <row r="153" spans="1:8" x14ac:dyDescent="0.3">
      <c r="A153">
        <v>159</v>
      </c>
      <c r="B153" s="6">
        <v>26.9</v>
      </c>
      <c r="C153" s="6">
        <v>192.5</v>
      </c>
      <c r="D153" s="7">
        <v>2</v>
      </c>
      <c r="G153">
        <v>54</v>
      </c>
      <c r="H153">
        <v>29</v>
      </c>
    </row>
    <row r="154" spans="1:8" x14ac:dyDescent="0.3">
      <c r="A154">
        <v>151</v>
      </c>
      <c r="B154" s="2">
        <v>26.9</v>
      </c>
      <c r="C154" s="2">
        <v>195.3</v>
      </c>
      <c r="D154" s="7">
        <v>2</v>
      </c>
      <c r="G154">
        <v>55</v>
      </c>
      <c r="H154">
        <v>30</v>
      </c>
    </row>
    <row r="155" spans="1:8" x14ac:dyDescent="0.3">
      <c r="A155">
        <v>156</v>
      </c>
      <c r="B155" s="6">
        <v>26.9</v>
      </c>
      <c r="C155" s="6">
        <v>195.87</v>
      </c>
      <c r="D155" s="7">
        <v>2</v>
      </c>
      <c r="G155">
        <v>56</v>
      </c>
      <c r="H155">
        <v>31</v>
      </c>
    </row>
    <row r="156" spans="1:8" x14ac:dyDescent="0.3">
      <c r="A156">
        <v>157</v>
      </c>
      <c r="B156" s="2">
        <v>26.9</v>
      </c>
      <c r="C156" s="2">
        <v>199.2</v>
      </c>
      <c r="D156" s="7">
        <v>2</v>
      </c>
      <c r="G156">
        <v>57</v>
      </c>
      <c r="H156">
        <v>32</v>
      </c>
    </row>
    <row r="157" spans="1:8" x14ac:dyDescent="0.3">
      <c r="A157">
        <v>155</v>
      </c>
      <c r="B157" s="2">
        <v>26.9</v>
      </c>
      <c r="C157" s="2">
        <v>199.64</v>
      </c>
      <c r="D157" s="7">
        <v>2</v>
      </c>
      <c r="G157">
        <v>58</v>
      </c>
      <c r="H157">
        <v>33</v>
      </c>
    </row>
    <row r="158" spans="1:8" x14ac:dyDescent="0.3">
      <c r="A158">
        <v>158</v>
      </c>
      <c r="B158" s="2">
        <v>26.9</v>
      </c>
      <c r="C158" s="2">
        <v>201.15</v>
      </c>
      <c r="D158" s="7">
        <v>2</v>
      </c>
      <c r="G158">
        <v>59</v>
      </c>
      <c r="H158">
        <v>34</v>
      </c>
    </row>
    <row r="159" spans="1:8" x14ac:dyDescent="0.3">
      <c r="A159">
        <v>153</v>
      </c>
      <c r="B159" s="6">
        <v>26.9</v>
      </c>
      <c r="C159" s="6">
        <v>201.25</v>
      </c>
      <c r="D159" s="7">
        <v>2</v>
      </c>
      <c r="G159">
        <v>60</v>
      </c>
      <c r="H159">
        <v>35</v>
      </c>
    </row>
    <row r="160" spans="1:8" x14ac:dyDescent="0.3">
      <c r="A160">
        <v>154</v>
      </c>
      <c r="B160" s="2">
        <v>26.9</v>
      </c>
      <c r="C160" s="2">
        <v>205.35</v>
      </c>
      <c r="D160" s="7">
        <v>2</v>
      </c>
      <c r="G160">
        <v>61</v>
      </c>
      <c r="H160">
        <v>36</v>
      </c>
    </row>
    <row r="161" spans="1:8" x14ac:dyDescent="0.3">
      <c r="A161">
        <v>162</v>
      </c>
      <c r="B161" s="2">
        <v>27.1</v>
      </c>
      <c r="C161" s="2">
        <v>208.74</v>
      </c>
      <c r="D161" s="7">
        <v>2</v>
      </c>
      <c r="G161">
        <v>62</v>
      </c>
      <c r="H161">
        <v>37</v>
      </c>
    </row>
    <row r="162" spans="1:8" x14ac:dyDescent="0.3">
      <c r="A162">
        <v>160</v>
      </c>
      <c r="B162" s="2">
        <v>27.1</v>
      </c>
      <c r="C162" s="2">
        <v>210.58</v>
      </c>
      <c r="D162" s="7">
        <v>2</v>
      </c>
      <c r="G162">
        <v>63</v>
      </c>
      <c r="H162">
        <v>38</v>
      </c>
    </row>
    <row r="163" spans="1:8" x14ac:dyDescent="0.3">
      <c r="A163">
        <v>161</v>
      </c>
      <c r="B163" s="2">
        <v>27.1</v>
      </c>
      <c r="C163" s="2">
        <v>212.25</v>
      </c>
      <c r="D163" s="7">
        <v>2</v>
      </c>
      <c r="G163">
        <v>64</v>
      </c>
      <c r="H163">
        <v>39</v>
      </c>
    </row>
    <row r="164" spans="1:8" x14ac:dyDescent="0.3">
      <c r="A164">
        <v>163</v>
      </c>
      <c r="B164" s="2">
        <v>27.2</v>
      </c>
      <c r="C164" s="2">
        <v>212.5</v>
      </c>
      <c r="D164" s="7">
        <v>2</v>
      </c>
      <c r="G164">
        <v>65</v>
      </c>
      <c r="H164">
        <v>40</v>
      </c>
    </row>
    <row r="165" spans="1:8" x14ac:dyDescent="0.3">
      <c r="A165">
        <v>164</v>
      </c>
      <c r="B165" s="2">
        <v>27.2</v>
      </c>
      <c r="C165" s="2">
        <v>215.29</v>
      </c>
      <c r="D165" s="7">
        <v>2</v>
      </c>
      <c r="G165">
        <v>66</v>
      </c>
      <c r="H165">
        <v>41</v>
      </c>
    </row>
    <row r="166" spans="1:8" x14ac:dyDescent="0.3">
      <c r="A166">
        <v>165</v>
      </c>
      <c r="B166" s="2">
        <v>27.2</v>
      </c>
      <c r="C166" s="2">
        <v>216.28</v>
      </c>
      <c r="D166" s="7">
        <v>2</v>
      </c>
      <c r="G166">
        <v>67</v>
      </c>
      <c r="H166">
        <v>42</v>
      </c>
    </row>
    <row r="167" spans="1:8" x14ac:dyDescent="0.3">
      <c r="A167">
        <v>168</v>
      </c>
      <c r="B167" s="6">
        <v>27.4</v>
      </c>
      <c r="C167" s="6">
        <v>219.78</v>
      </c>
      <c r="D167" s="7">
        <v>2</v>
      </c>
      <c r="G167">
        <v>68</v>
      </c>
      <c r="H167">
        <v>43</v>
      </c>
    </row>
    <row r="168" spans="1:8" x14ac:dyDescent="0.3">
      <c r="A168">
        <v>167</v>
      </c>
      <c r="B168" s="6">
        <v>27.4</v>
      </c>
      <c r="C168" s="6">
        <v>225.17</v>
      </c>
      <c r="D168" s="7">
        <v>2</v>
      </c>
      <c r="G168">
        <v>69</v>
      </c>
      <c r="H168">
        <v>44</v>
      </c>
    </row>
    <row r="169" spans="1:8" x14ac:dyDescent="0.3">
      <c r="A169">
        <v>166</v>
      </c>
      <c r="B169" s="6">
        <v>27.4</v>
      </c>
      <c r="C169" s="6">
        <v>230.89</v>
      </c>
      <c r="D169" s="7">
        <v>2</v>
      </c>
      <c r="G169">
        <v>70</v>
      </c>
      <c r="H169">
        <v>45</v>
      </c>
    </row>
    <row r="170" spans="1:8" x14ac:dyDescent="0.3">
      <c r="A170">
        <v>169</v>
      </c>
      <c r="B170" s="6">
        <v>27.6</v>
      </c>
      <c r="C170" s="6">
        <v>212.8</v>
      </c>
      <c r="D170" s="7">
        <v>2</v>
      </c>
      <c r="G170">
        <v>71</v>
      </c>
      <c r="H170">
        <v>46</v>
      </c>
    </row>
    <row r="171" spans="1:8" x14ac:dyDescent="0.3">
      <c r="A171">
        <v>172</v>
      </c>
      <c r="B171" s="6">
        <v>27.6</v>
      </c>
      <c r="C171" s="6">
        <v>220.35</v>
      </c>
      <c r="D171" s="7">
        <v>2</v>
      </c>
      <c r="G171">
        <v>72</v>
      </c>
      <c r="H171">
        <v>47</v>
      </c>
    </row>
    <row r="172" spans="1:8" x14ac:dyDescent="0.3">
      <c r="A172">
        <v>171</v>
      </c>
      <c r="B172" s="6">
        <v>27.6</v>
      </c>
      <c r="C172" s="6">
        <v>220.87</v>
      </c>
      <c r="D172" s="7">
        <v>2</v>
      </c>
      <c r="G172">
        <v>73</v>
      </c>
      <c r="H172">
        <v>48</v>
      </c>
    </row>
    <row r="173" spans="1:8" x14ac:dyDescent="0.3">
      <c r="A173">
        <v>173</v>
      </c>
      <c r="B173" s="6">
        <v>27.6</v>
      </c>
      <c r="C173" s="6">
        <v>222.13</v>
      </c>
      <c r="D173" s="7">
        <v>2</v>
      </c>
      <c r="G173">
        <v>74</v>
      </c>
      <c r="H173">
        <v>49</v>
      </c>
    </row>
    <row r="174" spans="1:8" x14ac:dyDescent="0.3">
      <c r="A174">
        <v>170</v>
      </c>
      <c r="B174" s="6">
        <v>27.6</v>
      </c>
      <c r="C174" s="6">
        <v>228.69</v>
      </c>
      <c r="D174" s="7">
        <v>2</v>
      </c>
      <c r="G174">
        <v>75</v>
      </c>
      <c r="H174">
        <v>50</v>
      </c>
    </row>
    <row r="175" spans="1:8" x14ac:dyDescent="0.3">
      <c r="A175">
        <v>174</v>
      </c>
      <c r="B175" s="6">
        <v>27.6</v>
      </c>
      <c r="C175" s="6">
        <v>232.18</v>
      </c>
      <c r="D175" s="7">
        <v>2</v>
      </c>
      <c r="G175">
        <v>76</v>
      </c>
      <c r="H175">
        <v>51</v>
      </c>
    </row>
    <row r="176" spans="1:8" x14ac:dyDescent="0.3">
      <c r="A176">
        <v>175</v>
      </c>
      <c r="B176" s="2">
        <v>27.8</v>
      </c>
      <c r="C176" s="2">
        <v>232.35</v>
      </c>
      <c r="D176" s="7">
        <v>2</v>
      </c>
      <c r="G176">
        <v>77</v>
      </c>
      <c r="H176">
        <v>52</v>
      </c>
    </row>
    <row r="177" spans="1:8" x14ac:dyDescent="0.3">
      <c r="A177">
        <v>177</v>
      </c>
      <c r="B177" s="2">
        <v>27.8</v>
      </c>
      <c r="C177" s="2">
        <v>240.25</v>
      </c>
      <c r="D177" s="7">
        <v>2</v>
      </c>
      <c r="G177">
        <v>78</v>
      </c>
      <c r="H177">
        <v>53</v>
      </c>
    </row>
    <row r="178" spans="1:8" x14ac:dyDescent="0.3">
      <c r="A178">
        <v>176</v>
      </c>
      <c r="B178" s="2">
        <v>27.8</v>
      </c>
      <c r="C178" s="2">
        <v>242.5</v>
      </c>
      <c r="D178" s="7">
        <v>2</v>
      </c>
      <c r="G178">
        <v>79</v>
      </c>
      <c r="H178">
        <v>54</v>
      </c>
    </row>
    <row r="179" spans="1:8" x14ac:dyDescent="0.3">
      <c r="A179">
        <v>179</v>
      </c>
      <c r="B179" s="6">
        <v>28.1</v>
      </c>
      <c r="C179" s="6">
        <v>235.89</v>
      </c>
      <c r="D179" s="7">
        <v>2</v>
      </c>
      <c r="G179">
        <v>80</v>
      </c>
      <c r="H179">
        <v>55</v>
      </c>
    </row>
    <row r="180" spans="1:8" x14ac:dyDescent="0.3">
      <c r="A180">
        <v>178</v>
      </c>
      <c r="B180" s="6">
        <v>28.1</v>
      </c>
      <c r="C180" s="6">
        <v>254.12</v>
      </c>
      <c r="D180" s="7">
        <v>2</v>
      </c>
      <c r="G180">
        <v>81</v>
      </c>
      <c r="H180">
        <v>56</v>
      </c>
    </row>
    <row r="181" spans="1:8" x14ac:dyDescent="0.3">
      <c r="A181">
        <v>180</v>
      </c>
      <c r="B181" s="6">
        <v>28.1</v>
      </c>
      <c r="C181" s="6">
        <v>287.95999999999998</v>
      </c>
      <c r="D181" s="7">
        <v>2</v>
      </c>
      <c r="G181">
        <v>82</v>
      </c>
      <c r="H181">
        <v>57</v>
      </c>
    </row>
    <row r="182" spans="1:8" x14ac:dyDescent="0.3">
      <c r="A182">
        <v>182</v>
      </c>
      <c r="B182" s="2">
        <v>28.2</v>
      </c>
      <c r="C182" s="2">
        <v>278.3</v>
      </c>
      <c r="D182" s="7">
        <v>2</v>
      </c>
      <c r="G182">
        <v>83</v>
      </c>
      <c r="H182">
        <v>58</v>
      </c>
    </row>
    <row r="183" spans="1:8" x14ac:dyDescent="0.3">
      <c r="A183">
        <v>181</v>
      </c>
      <c r="B183" s="2">
        <v>28.2</v>
      </c>
      <c r="C183" s="2">
        <v>298.23</v>
      </c>
      <c r="D183" s="7">
        <v>2</v>
      </c>
      <c r="G183">
        <v>84</v>
      </c>
      <c r="H183">
        <v>59</v>
      </c>
    </row>
    <row r="184" spans="1:8" x14ac:dyDescent="0.3">
      <c r="A184">
        <v>183</v>
      </c>
      <c r="B184" s="2">
        <v>28.2</v>
      </c>
      <c r="C184" s="2">
        <v>308.39</v>
      </c>
      <c r="D184" s="7">
        <v>2</v>
      </c>
      <c r="E184" s="4"/>
      <c r="G184">
        <v>85</v>
      </c>
      <c r="H184">
        <v>60</v>
      </c>
    </row>
    <row r="185" spans="1:8" x14ac:dyDescent="0.3">
      <c r="A185">
        <v>184</v>
      </c>
      <c r="B185" s="6">
        <v>28.4</v>
      </c>
      <c r="C185" s="6">
        <v>279.45</v>
      </c>
      <c r="D185" s="7">
        <v>2</v>
      </c>
      <c r="E185" s="4"/>
      <c r="G185">
        <v>86</v>
      </c>
      <c r="H185">
        <v>61</v>
      </c>
    </row>
    <row r="186" spans="1:8" x14ac:dyDescent="0.3">
      <c r="A186">
        <v>185</v>
      </c>
      <c r="B186" s="6">
        <v>28.4</v>
      </c>
      <c r="C186" s="6">
        <v>285.11</v>
      </c>
      <c r="D186" s="7">
        <v>2</v>
      </c>
      <c r="E186" s="4"/>
      <c r="G186">
        <v>87</v>
      </c>
      <c r="H186">
        <v>62</v>
      </c>
    </row>
    <row r="187" spans="1:8" x14ac:dyDescent="0.3">
      <c r="A187">
        <v>186</v>
      </c>
      <c r="B187" s="6">
        <v>28.4</v>
      </c>
      <c r="C187" s="6">
        <v>300.87</v>
      </c>
      <c r="D187" s="7">
        <v>2</v>
      </c>
      <c r="E187" s="4"/>
      <c r="G187">
        <v>88</v>
      </c>
      <c r="H187">
        <v>63</v>
      </c>
    </row>
    <row r="188" spans="1:8" x14ac:dyDescent="0.3">
      <c r="A188">
        <v>187</v>
      </c>
      <c r="B188" s="2">
        <v>28.6</v>
      </c>
      <c r="C188" s="2">
        <v>290.33999999999997</v>
      </c>
      <c r="D188" s="7">
        <v>2</v>
      </c>
      <c r="E188" s="4"/>
      <c r="G188">
        <v>89</v>
      </c>
      <c r="H188">
        <v>64</v>
      </c>
    </row>
    <row r="189" spans="1:8" x14ac:dyDescent="0.3">
      <c r="A189">
        <v>188</v>
      </c>
      <c r="B189" s="2">
        <v>28.6</v>
      </c>
      <c r="C189" s="2">
        <v>305.2</v>
      </c>
      <c r="D189" s="7">
        <v>2</v>
      </c>
      <c r="E189" s="4"/>
      <c r="G189">
        <v>90</v>
      </c>
      <c r="H189">
        <v>65</v>
      </c>
    </row>
    <row r="190" spans="1:8" x14ac:dyDescent="0.3">
      <c r="A190">
        <v>189</v>
      </c>
      <c r="B190" s="2">
        <v>28.6</v>
      </c>
      <c r="C190" s="2">
        <v>308.25</v>
      </c>
      <c r="D190" s="7">
        <v>2</v>
      </c>
      <c r="E190" s="4"/>
      <c r="G190">
        <v>91</v>
      </c>
      <c r="H190">
        <v>66</v>
      </c>
    </row>
    <row r="191" spans="1:8" x14ac:dyDescent="0.3">
      <c r="A191">
        <v>191</v>
      </c>
      <c r="B191" s="6">
        <v>29.4</v>
      </c>
      <c r="C191" s="6">
        <v>315.3</v>
      </c>
      <c r="D191" s="7">
        <v>2</v>
      </c>
      <c r="E191" s="4"/>
      <c r="G191">
        <v>92</v>
      </c>
      <c r="H191">
        <v>67</v>
      </c>
    </row>
    <row r="192" spans="1:8" x14ac:dyDescent="0.3">
      <c r="A192">
        <v>190</v>
      </c>
      <c r="B192" s="6">
        <v>29.4</v>
      </c>
      <c r="C192" s="6">
        <v>320.10000000000002</v>
      </c>
      <c r="D192" s="7">
        <v>2</v>
      </c>
      <c r="E192" s="4"/>
      <c r="G192">
        <v>93</v>
      </c>
      <c r="H192">
        <v>68</v>
      </c>
    </row>
    <row r="193" spans="1:8" x14ac:dyDescent="0.3">
      <c r="A193">
        <v>192</v>
      </c>
      <c r="B193" s="6">
        <v>29.4</v>
      </c>
      <c r="C193" s="6">
        <v>322.89999999999998</v>
      </c>
      <c r="D193" s="7">
        <v>2</v>
      </c>
      <c r="E193" s="4"/>
      <c r="G193">
        <v>94</v>
      </c>
      <c r="H193">
        <v>69</v>
      </c>
    </row>
    <row r="194" spans="1:8" x14ac:dyDescent="0.3">
      <c r="A194">
        <v>193</v>
      </c>
      <c r="B194" s="6">
        <v>29.4</v>
      </c>
      <c r="C194" s="6">
        <v>329.2</v>
      </c>
      <c r="D194" s="7">
        <v>2</v>
      </c>
      <c r="E194" s="4"/>
      <c r="G194">
        <v>95</v>
      </c>
      <c r="H194">
        <v>70</v>
      </c>
    </row>
    <row r="195" spans="1:8" x14ac:dyDescent="0.3">
      <c r="A195">
        <v>194</v>
      </c>
      <c r="B195" s="6">
        <v>29.4</v>
      </c>
      <c r="C195" s="6">
        <v>331.25</v>
      </c>
      <c r="D195" s="7">
        <v>2</v>
      </c>
      <c r="E195" s="4"/>
      <c r="G195">
        <v>96</v>
      </c>
      <c r="H195">
        <v>71</v>
      </c>
    </row>
    <row r="196" spans="1:8" x14ac:dyDescent="0.3">
      <c r="A196">
        <v>195</v>
      </c>
      <c r="B196" s="6">
        <v>29.4</v>
      </c>
      <c r="C196" s="6">
        <v>342.2</v>
      </c>
      <c r="D196" s="7">
        <v>2</v>
      </c>
      <c r="E196" s="4"/>
      <c r="G196">
        <v>97</v>
      </c>
      <c r="H196">
        <v>72</v>
      </c>
    </row>
    <row r="197" spans="1:8" x14ac:dyDescent="0.3">
      <c r="A197">
        <v>198</v>
      </c>
      <c r="B197" s="6">
        <v>29.7</v>
      </c>
      <c r="C197" s="6">
        <v>319.77999999999997</v>
      </c>
      <c r="D197" s="7">
        <v>2</v>
      </c>
      <c r="E197" s="4"/>
      <c r="G197">
        <v>98</v>
      </c>
      <c r="H197">
        <v>73</v>
      </c>
    </row>
    <row r="198" spans="1:8" x14ac:dyDescent="0.3">
      <c r="A198">
        <v>197</v>
      </c>
      <c r="B198" s="6">
        <v>29.7</v>
      </c>
      <c r="C198" s="6">
        <v>325.2</v>
      </c>
      <c r="D198" s="7">
        <v>2</v>
      </c>
      <c r="E198" s="4"/>
      <c r="G198">
        <v>99</v>
      </c>
      <c r="H198">
        <v>74</v>
      </c>
    </row>
    <row r="199" spans="1:8" x14ac:dyDescent="0.3">
      <c r="A199">
        <v>196</v>
      </c>
      <c r="B199" s="6">
        <v>29.7</v>
      </c>
      <c r="C199" s="6">
        <v>329.17</v>
      </c>
      <c r="D199" s="7">
        <v>2</v>
      </c>
      <c r="E199" s="4"/>
      <c r="G199">
        <v>100</v>
      </c>
      <c r="H199">
        <v>75</v>
      </c>
    </row>
    <row r="200" spans="1:8" x14ac:dyDescent="0.3">
      <c r="A200">
        <v>211</v>
      </c>
      <c r="B200" s="6">
        <v>32.200000000000003</v>
      </c>
      <c r="C200" s="6">
        <v>400.17</v>
      </c>
      <c r="D200" s="7">
        <v>2</v>
      </c>
      <c r="E200" s="4"/>
      <c r="G200">
        <v>101</v>
      </c>
      <c r="H200">
        <v>76</v>
      </c>
    </row>
    <row r="201" spans="1:8" x14ac:dyDescent="0.3">
      <c r="A201">
        <v>216</v>
      </c>
      <c r="B201" s="6">
        <v>32.299999999999997</v>
      </c>
      <c r="C201" s="6">
        <v>402.95</v>
      </c>
      <c r="D201" s="7">
        <v>2</v>
      </c>
      <c r="E201" s="4"/>
      <c r="G201">
        <v>102</v>
      </c>
      <c r="H201">
        <v>77</v>
      </c>
    </row>
    <row r="202" spans="1:8" x14ac:dyDescent="0.3">
      <c r="A202">
        <v>215</v>
      </c>
      <c r="B202" s="6">
        <v>32.299999999999997</v>
      </c>
      <c r="C202" s="6">
        <v>410.25</v>
      </c>
      <c r="D202" s="7">
        <v>2</v>
      </c>
      <c r="E202">
        <f>AVERAGE(B100:B202)</f>
        <v>26.661165048543683</v>
      </c>
      <c r="F202">
        <f>STDEV(B100:B202)</f>
        <v>1.9109710604979178</v>
      </c>
      <c r="G202">
        <v>103</v>
      </c>
      <c r="H202">
        <v>78</v>
      </c>
    </row>
    <row r="203" spans="1:8" x14ac:dyDescent="0.3">
      <c r="A203">
        <v>199</v>
      </c>
      <c r="B203" s="6">
        <v>30.4</v>
      </c>
      <c r="C203" s="6">
        <v>330.54</v>
      </c>
      <c r="D203" s="7">
        <v>3</v>
      </c>
      <c r="E203" s="4"/>
      <c r="H203">
        <v>1</v>
      </c>
    </row>
    <row r="204" spans="1:8" x14ac:dyDescent="0.3">
      <c r="A204">
        <v>200</v>
      </c>
      <c r="B204" s="6">
        <v>30.4</v>
      </c>
      <c r="C204" s="6">
        <v>335.17</v>
      </c>
      <c r="D204" s="7">
        <v>3</v>
      </c>
      <c r="E204" s="4"/>
      <c r="H204">
        <v>2</v>
      </c>
    </row>
    <row r="205" spans="1:8" x14ac:dyDescent="0.3">
      <c r="A205">
        <v>201</v>
      </c>
      <c r="B205" s="6">
        <v>30.4</v>
      </c>
      <c r="C205" s="6">
        <v>342.89</v>
      </c>
      <c r="D205" s="7">
        <v>3</v>
      </c>
      <c r="E205" s="4"/>
      <c r="H205">
        <v>3</v>
      </c>
    </row>
    <row r="206" spans="1:8" x14ac:dyDescent="0.3">
      <c r="A206">
        <v>202</v>
      </c>
      <c r="B206" s="6">
        <v>30.9</v>
      </c>
      <c r="C206" s="6">
        <v>366.95</v>
      </c>
      <c r="D206" s="7">
        <v>3</v>
      </c>
      <c r="E206" s="4"/>
      <c r="H206">
        <v>4</v>
      </c>
    </row>
    <row r="207" spans="1:8" x14ac:dyDescent="0.3">
      <c r="A207">
        <v>203</v>
      </c>
      <c r="B207" s="6">
        <v>30.9</v>
      </c>
      <c r="C207" s="6">
        <v>372.12</v>
      </c>
      <c r="D207" s="7">
        <v>3</v>
      </c>
      <c r="E207" s="4"/>
      <c r="H207">
        <v>5</v>
      </c>
    </row>
    <row r="208" spans="1:8" x14ac:dyDescent="0.3">
      <c r="A208">
        <v>204</v>
      </c>
      <c r="B208" s="6">
        <v>30.9</v>
      </c>
      <c r="C208" s="6">
        <v>376.89</v>
      </c>
      <c r="D208" s="7">
        <v>3</v>
      </c>
      <c r="E208" s="4"/>
      <c r="H208">
        <v>6</v>
      </c>
    </row>
    <row r="209" spans="1:8" x14ac:dyDescent="0.3">
      <c r="A209">
        <v>205</v>
      </c>
      <c r="B209" s="6">
        <v>32.1</v>
      </c>
      <c r="C209" s="6">
        <v>377.52</v>
      </c>
      <c r="D209" s="7">
        <v>3</v>
      </c>
      <c r="E209" s="4"/>
      <c r="H209">
        <v>7</v>
      </c>
    </row>
    <row r="210" spans="1:8" x14ac:dyDescent="0.3">
      <c r="A210">
        <v>207</v>
      </c>
      <c r="B210" s="6">
        <v>32.1</v>
      </c>
      <c r="C210" s="6">
        <v>387.52</v>
      </c>
      <c r="D210" s="7">
        <v>3</v>
      </c>
      <c r="E210" s="4"/>
      <c r="H210">
        <v>8</v>
      </c>
    </row>
    <row r="211" spans="1:8" x14ac:dyDescent="0.3">
      <c r="A211">
        <v>206</v>
      </c>
      <c r="B211" s="6">
        <v>32.1</v>
      </c>
      <c r="C211" s="6">
        <v>388.47</v>
      </c>
      <c r="D211" s="7">
        <v>3</v>
      </c>
      <c r="E211" s="4"/>
      <c r="H211">
        <v>9</v>
      </c>
    </row>
    <row r="212" spans="1:8" x14ac:dyDescent="0.3">
      <c r="A212">
        <v>209</v>
      </c>
      <c r="B212" s="6">
        <v>32.200000000000003</v>
      </c>
      <c r="C212" s="6">
        <v>397.21</v>
      </c>
      <c r="D212" s="7">
        <v>3</v>
      </c>
      <c r="E212" s="4"/>
      <c r="H212">
        <v>10</v>
      </c>
    </row>
    <row r="213" spans="1:8" x14ac:dyDescent="0.3">
      <c r="A213">
        <v>208</v>
      </c>
      <c r="B213" s="6">
        <v>32.200000000000003</v>
      </c>
      <c r="C213" s="6">
        <v>398.14</v>
      </c>
      <c r="D213" s="7">
        <v>3</v>
      </c>
      <c r="H213">
        <v>11</v>
      </c>
    </row>
    <row r="214" spans="1:8" x14ac:dyDescent="0.3">
      <c r="A214">
        <v>213</v>
      </c>
      <c r="B214" s="6">
        <v>32.200000000000003</v>
      </c>
      <c r="C214" s="6">
        <v>399.47</v>
      </c>
      <c r="D214" s="7">
        <v>3</v>
      </c>
      <c r="H214">
        <v>12</v>
      </c>
    </row>
    <row r="215" spans="1:8" x14ac:dyDescent="0.3">
      <c r="A215">
        <v>212</v>
      </c>
      <c r="B215" s="6">
        <v>32.200000000000003</v>
      </c>
      <c r="C215" s="6">
        <v>401.78</v>
      </c>
      <c r="D215" s="7">
        <v>3</v>
      </c>
      <c r="H215">
        <v>13</v>
      </c>
    </row>
    <row r="216" spans="1:8" x14ac:dyDescent="0.3">
      <c r="A216">
        <v>210</v>
      </c>
      <c r="B216" s="6">
        <v>32.200000000000003</v>
      </c>
      <c r="C216" s="6">
        <v>405.15</v>
      </c>
      <c r="D216" s="7">
        <v>3</v>
      </c>
      <c r="H216">
        <v>14</v>
      </c>
    </row>
    <row r="217" spans="1:8" x14ac:dyDescent="0.3">
      <c r="A217">
        <v>214</v>
      </c>
      <c r="B217" s="6">
        <v>32.299999999999997</v>
      </c>
      <c r="C217" s="6">
        <v>405.23</v>
      </c>
      <c r="D217" s="7">
        <v>3</v>
      </c>
      <c r="H217">
        <v>15</v>
      </c>
    </row>
    <row r="218" spans="1:8" x14ac:dyDescent="0.3">
      <c r="A218">
        <v>219</v>
      </c>
      <c r="B218" s="6">
        <v>32.5</v>
      </c>
      <c r="C218" s="6">
        <v>403.58</v>
      </c>
      <c r="D218" s="7">
        <v>3</v>
      </c>
      <c r="H218">
        <v>16</v>
      </c>
    </row>
    <row r="219" spans="1:8" x14ac:dyDescent="0.3">
      <c r="A219">
        <v>218</v>
      </c>
      <c r="B219" s="6">
        <v>32.5</v>
      </c>
      <c r="C219" s="6">
        <v>405.82</v>
      </c>
      <c r="D219" s="7">
        <v>3</v>
      </c>
      <c r="H219">
        <v>17</v>
      </c>
    </row>
    <row r="220" spans="1:8" x14ac:dyDescent="0.3">
      <c r="A220">
        <v>217</v>
      </c>
      <c r="B220" s="6">
        <v>32.5</v>
      </c>
      <c r="C220" s="6">
        <v>413.22</v>
      </c>
      <c r="D220" s="7">
        <v>3</v>
      </c>
      <c r="H220">
        <v>18</v>
      </c>
    </row>
    <row r="221" spans="1:8" x14ac:dyDescent="0.3">
      <c r="A221">
        <v>220</v>
      </c>
      <c r="B221" s="6">
        <v>32.6</v>
      </c>
      <c r="C221" s="6">
        <v>402.57</v>
      </c>
      <c r="D221" s="7">
        <v>3</v>
      </c>
      <c r="H221">
        <v>19</v>
      </c>
    </row>
    <row r="222" spans="1:8" x14ac:dyDescent="0.3">
      <c r="A222">
        <v>222</v>
      </c>
      <c r="B222" s="6">
        <v>32.6</v>
      </c>
      <c r="C222" s="6">
        <v>409.22</v>
      </c>
      <c r="D222" s="7">
        <v>3</v>
      </c>
      <c r="H222">
        <v>20</v>
      </c>
    </row>
    <row r="223" spans="1:8" x14ac:dyDescent="0.3">
      <c r="A223">
        <v>221</v>
      </c>
      <c r="B223" s="6">
        <v>32.6</v>
      </c>
      <c r="C223" s="6">
        <v>412.57</v>
      </c>
      <c r="D223" s="7">
        <v>3</v>
      </c>
      <c r="H223">
        <v>21</v>
      </c>
    </row>
    <row r="224" spans="1:8" x14ac:dyDescent="0.3">
      <c r="A224">
        <v>224</v>
      </c>
      <c r="B224" s="6">
        <v>32.799999999999997</v>
      </c>
      <c r="C224" s="6">
        <v>400.89</v>
      </c>
      <c r="D224" s="7">
        <v>3</v>
      </c>
      <c r="H224">
        <v>22</v>
      </c>
    </row>
    <row r="225" spans="1:8" x14ac:dyDescent="0.3">
      <c r="A225">
        <v>226</v>
      </c>
      <c r="B225" s="6">
        <v>32.799999999999997</v>
      </c>
      <c r="C225" s="6">
        <v>411.54</v>
      </c>
      <c r="D225" s="7">
        <v>3</v>
      </c>
      <c r="H225">
        <v>23</v>
      </c>
    </row>
    <row r="226" spans="1:8" x14ac:dyDescent="0.3">
      <c r="A226">
        <v>223</v>
      </c>
      <c r="B226" s="6">
        <v>32.799999999999997</v>
      </c>
      <c r="C226" s="6">
        <v>413.98</v>
      </c>
      <c r="D226" s="7">
        <v>3</v>
      </c>
      <c r="H226">
        <v>24</v>
      </c>
    </row>
    <row r="227" spans="1:8" x14ac:dyDescent="0.3">
      <c r="A227">
        <v>225</v>
      </c>
      <c r="B227" s="6">
        <v>32.799999999999997</v>
      </c>
      <c r="C227" s="6">
        <v>415.2</v>
      </c>
      <c r="D227" s="7">
        <v>3</v>
      </c>
      <c r="H227">
        <v>25</v>
      </c>
    </row>
    <row r="228" spans="1:8" x14ac:dyDescent="0.3">
      <c r="A228">
        <v>228</v>
      </c>
      <c r="B228" s="6">
        <v>32.799999999999997</v>
      </c>
      <c r="C228" s="6">
        <v>420.89</v>
      </c>
      <c r="D228" s="7">
        <v>3</v>
      </c>
      <c r="H228">
        <v>26</v>
      </c>
    </row>
    <row r="229" spans="1:8" x14ac:dyDescent="0.3">
      <c r="A229">
        <v>227</v>
      </c>
      <c r="B229" s="6">
        <v>32.799999999999997</v>
      </c>
      <c r="C229" s="6">
        <v>421.36</v>
      </c>
      <c r="D229" s="7">
        <v>3</v>
      </c>
      <c r="H229">
        <v>27</v>
      </c>
    </row>
    <row r="230" spans="1:8" x14ac:dyDescent="0.3">
      <c r="A230">
        <v>229</v>
      </c>
      <c r="B230" s="6">
        <v>32.9</v>
      </c>
      <c r="C230" s="6">
        <v>408.48</v>
      </c>
      <c r="D230" s="7">
        <v>3</v>
      </c>
      <c r="H230">
        <v>28</v>
      </c>
    </row>
    <row r="231" spans="1:8" x14ac:dyDescent="0.3">
      <c r="A231">
        <v>230</v>
      </c>
      <c r="B231" s="6">
        <v>32.9</v>
      </c>
      <c r="C231" s="6">
        <v>419.58</v>
      </c>
      <c r="D231" s="7">
        <v>3</v>
      </c>
      <c r="H231">
        <v>29</v>
      </c>
    </row>
    <row r="232" spans="1:8" x14ac:dyDescent="0.3">
      <c r="A232">
        <v>231</v>
      </c>
      <c r="B232" s="6">
        <v>32.9</v>
      </c>
      <c r="C232" s="6">
        <v>420.37</v>
      </c>
      <c r="D232" s="7">
        <v>3</v>
      </c>
      <c r="H232">
        <v>30</v>
      </c>
    </row>
    <row r="233" spans="1:8" x14ac:dyDescent="0.3">
      <c r="A233">
        <v>233</v>
      </c>
      <c r="B233" s="6">
        <v>33.1</v>
      </c>
      <c r="C233" s="6">
        <v>418.25</v>
      </c>
      <c r="D233" s="7">
        <v>3</v>
      </c>
      <c r="H233">
        <v>31</v>
      </c>
    </row>
    <row r="234" spans="1:8" x14ac:dyDescent="0.3">
      <c r="A234">
        <v>232</v>
      </c>
      <c r="B234" s="6">
        <v>33.1</v>
      </c>
      <c r="C234" s="6">
        <v>423.28</v>
      </c>
      <c r="D234" s="7">
        <v>3</v>
      </c>
      <c r="H234">
        <v>32</v>
      </c>
    </row>
    <row r="235" spans="1:8" x14ac:dyDescent="0.3">
      <c r="A235">
        <v>234</v>
      </c>
      <c r="B235" s="6">
        <v>33.1</v>
      </c>
      <c r="C235" s="6">
        <v>437.35</v>
      </c>
      <c r="D235" s="7">
        <v>3</v>
      </c>
      <c r="H235">
        <v>33</v>
      </c>
    </row>
    <row r="236" spans="1:8" x14ac:dyDescent="0.3">
      <c r="A236">
        <v>236</v>
      </c>
      <c r="B236" s="6">
        <v>33.5</v>
      </c>
      <c r="C236" s="6">
        <v>437.9</v>
      </c>
      <c r="D236" s="7">
        <v>3</v>
      </c>
      <c r="H236">
        <v>34</v>
      </c>
    </row>
    <row r="237" spans="1:8" x14ac:dyDescent="0.3">
      <c r="A237">
        <v>237</v>
      </c>
      <c r="B237" s="6">
        <v>33.5</v>
      </c>
      <c r="C237" s="6">
        <v>445.88</v>
      </c>
      <c r="D237" s="7">
        <v>3</v>
      </c>
      <c r="H237">
        <v>35</v>
      </c>
    </row>
    <row r="238" spans="1:8" x14ac:dyDescent="0.3">
      <c r="A238">
        <v>235</v>
      </c>
      <c r="B238" s="6">
        <v>33.5</v>
      </c>
      <c r="C238" s="6">
        <v>447.2</v>
      </c>
      <c r="D238" s="7">
        <v>3</v>
      </c>
      <c r="H238">
        <v>36</v>
      </c>
    </row>
    <row r="239" spans="1:8" x14ac:dyDescent="0.3">
      <c r="A239">
        <v>238</v>
      </c>
      <c r="B239" s="6">
        <v>33.5</v>
      </c>
      <c r="C239" s="6">
        <v>468.9</v>
      </c>
      <c r="D239" s="7">
        <v>3</v>
      </c>
      <c r="H239">
        <v>37</v>
      </c>
    </row>
    <row r="240" spans="1:8" x14ac:dyDescent="0.3">
      <c r="A240">
        <v>239</v>
      </c>
      <c r="B240" s="6">
        <v>33.5</v>
      </c>
      <c r="C240" s="6">
        <v>477.24</v>
      </c>
      <c r="D240" s="7">
        <v>3</v>
      </c>
      <c r="H240">
        <v>38</v>
      </c>
    </row>
    <row r="241" spans="1:8" x14ac:dyDescent="0.3">
      <c r="A241">
        <v>243</v>
      </c>
      <c r="B241" s="6">
        <v>33.6</v>
      </c>
      <c r="C241" s="6">
        <v>444.98</v>
      </c>
      <c r="D241" s="7">
        <v>3</v>
      </c>
      <c r="H241">
        <v>39</v>
      </c>
    </row>
    <row r="242" spans="1:8" x14ac:dyDescent="0.3">
      <c r="A242">
        <v>242</v>
      </c>
      <c r="B242" s="6">
        <v>33.6</v>
      </c>
      <c r="C242" s="6">
        <v>456.97</v>
      </c>
      <c r="D242" s="7">
        <v>3</v>
      </c>
      <c r="H242">
        <v>40</v>
      </c>
    </row>
    <row r="243" spans="1:8" x14ac:dyDescent="0.3">
      <c r="A243">
        <v>241</v>
      </c>
      <c r="B243" s="6">
        <v>33.6</v>
      </c>
      <c r="C243" s="6">
        <v>465.6</v>
      </c>
      <c r="D243" s="7">
        <v>3</v>
      </c>
      <c r="H243">
        <v>41</v>
      </c>
    </row>
    <row r="244" spans="1:8" x14ac:dyDescent="0.3">
      <c r="A244">
        <v>240</v>
      </c>
      <c r="B244" s="6">
        <v>33.6</v>
      </c>
      <c r="C244" s="6">
        <v>470.85</v>
      </c>
      <c r="D244" s="7">
        <v>3</v>
      </c>
      <c r="H244">
        <v>42</v>
      </c>
    </row>
    <row r="245" spans="1:8" x14ac:dyDescent="0.3">
      <c r="A245">
        <v>244</v>
      </c>
      <c r="B245" s="6">
        <v>33.700000000000003</v>
      </c>
      <c r="C245" s="6">
        <v>453.17</v>
      </c>
      <c r="D245" s="7">
        <v>3</v>
      </c>
      <c r="H245">
        <v>43</v>
      </c>
    </row>
    <row r="246" spans="1:8" x14ac:dyDescent="0.3">
      <c r="A246">
        <v>245</v>
      </c>
      <c r="B246" s="6">
        <v>33.700000000000003</v>
      </c>
      <c r="C246" s="6">
        <v>468.58</v>
      </c>
      <c r="D246" s="7">
        <v>3</v>
      </c>
      <c r="H246">
        <v>44</v>
      </c>
    </row>
    <row r="247" spans="1:8" x14ac:dyDescent="0.3">
      <c r="A247">
        <v>247</v>
      </c>
      <c r="B247" s="6">
        <v>33.799999999999997</v>
      </c>
      <c r="C247" s="6">
        <v>472.58</v>
      </c>
      <c r="D247" s="7">
        <v>3</v>
      </c>
      <c r="H247">
        <v>45</v>
      </c>
    </row>
    <row r="248" spans="1:8" x14ac:dyDescent="0.3">
      <c r="A248">
        <v>246</v>
      </c>
      <c r="B248" s="6">
        <v>33.799999999999997</v>
      </c>
      <c r="C248" s="6">
        <v>478.25</v>
      </c>
      <c r="D248" s="7">
        <v>3</v>
      </c>
      <c r="H248">
        <v>46</v>
      </c>
    </row>
    <row r="249" spans="1:8" x14ac:dyDescent="0.3">
      <c r="A249">
        <v>248</v>
      </c>
      <c r="B249" s="6">
        <v>33.9</v>
      </c>
      <c r="C249" s="6">
        <v>479.99</v>
      </c>
      <c r="D249" s="7">
        <v>3</v>
      </c>
      <c r="H249">
        <v>47</v>
      </c>
    </row>
    <row r="250" spans="1:8" x14ac:dyDescent="0.3">
      <c r="A250">
        <v>249</v>
      </c>
      <c r="B250" s="6">
        <v>33.9</v>
      </c>
      <c r="C250" s="6">
        <v>483.15</v>
      </c>
      <c r="D250" s="7">
        <v>3</v>
      </c>
      <c r="H250">
        <v>48</v>
      </c>
    </row>
    <row r="251" spans="1:8" x14ac:dyDescent="0.3">
      <c r="A251">
        <v>250</v>
      </c>
      <c r="B251" s="6">
        <v>34.1</v>
      </c>
      <c r="C251" s="6">
        <v>485.2</v>
      </c>
      <c r="D251" s="7">
        <v>3</v>
      </c>
      <c r="H251">
        <v>49</v>
      </c>
    </row>
    <row r="252" spans="1:8" x14ac:dyDescent="0.3">
      <c r="A252">
        <v>251</v>
      </c>
      <c r="B252" s="6">
        <v>34.1</v>
      </c>
      <c r="C252" s="6">
        <v>498.55</v>
      </c>
      <c r="D252" s="7">
        <v>3</v>
      </c>
      <c r="H252">
        <v>50</v>
      </c>
    </row>
    <row r="253" spans="1:8" x14ac:dyDescent="0.3">
      <c r="A253">
        <v>252</v>
      </c>
      <c r="B253" s="6">
        <v>34.4</v>
      </c>
      <c r="C253" s="6">
        <v>506.78</v>
      </c>
      <c r="D253" s="7">
        <v>3</v>
      </c>
      <c r="H253">
        <v>51</v>
      </c>
    </row>
    <row r="254" spans="1:8" x14ac:dyDescent="0.3">
      <c r="A254">
        <v>253</v>
      </c>
      <c r="B254" s="6">
        <v>34.4</v>
      </c>
      <c r="C254" s="6">
        <v>512.22</v>
      </c>
      <c r="D254" s="7">
        <v>3</v>
      </c>
      <c r="H254">
        <v>52</v>
      </c>
    </row>
    <row r="255" spans="1:8" x14ac:dyDescent="0.3">
      <c r="A255">
        <v>254</v>
      </c>
      <c r="B255" s="6">
        <v>34.5</v>
      </c>
      <c r="C255" s="6">
        <v>508.34</v>
      </c>
      <c r="D255" s="7">
        <v>3</v>
      </c>
      <c r="H255">
        <v>53</v>
      </c>
    </row>
    <row r="256" spans="1:8" x14ac:dyDescent="0.3">
      <c r="A256">
        <v>255</v>
      </c>
      <c r="B256" s="6">
        <v>34.5</v>
      </c>
      <c r="C256" s="6">
        <v>513.32000000000005</v>
      </c>
      <c r="D256" s="7">
        <v>3</v>
      </c>
      <c r="H256">
        <v>54</v>
      </c>
    </row>
    <row r="257" spans="1:8" x14ac:dyDescent="0.3">
      <c r="A257">
        <v>256</v>
      </c>
      <c r="B257" s="6">
        <v>34.700000000000003</v>
      </c>
      <c r="C257" s="6">
        <v>518.34</v>
      </c>
      <c r="D257" s="7">
        <v>3</v>
      </c>
      <c r="H257">
        <v>55</v>
      </c>
    </row>
    <row r="258" spans="1:8" x14ac:dyDescent="0.3">
      <c r="A258">
        <v>257</v>
      </c>
      <c r="B258" s="6">
        <v>34.700000000000003</v>
      </c>
      <c r="C258" s="6">
        <v>528.39</v>
      </c>
      <c r="D258" s="7">
        <v>3</v>
      </c>
      <c r="H258">
        <v>56</v>
      </c>
    </row>
    <row r="259" spans="1:8" x14ac:dyDescent="0.3">
      <c r="A259">
        <v>259</v>
      </c>
      <c r="B259" s="6">
        <v>35.1</v>
      </c>
      <c r="C259" s="6">
        <v>510.89</v>
      </c>
      <c r="D259" s="7">
        <v>3</v>
      </c>
      <c r="H259">
        <v>1</v>
      </c>
    </row>
    <row r="260" spans="1:8" x14ac:dyDescent="0.3">
      <c r="A260">
        <v>258</v>
      </c>
      <c r="B260" s="6">
        <v>35.1</v>
      </c>
      <c r="C260" s="6">
        <v>539.11</v>
      </c>
      <c r="D260" s="7">
        <v>3</v>
      </c>
      <c r="H260">
        <v>2</v>
      </c>
    </row>
    <row r="261" spans="1:8" x14ac:dyDescent="0.3">
      <c r="A261">
        <v>261</v>
      </c>
      <c r="B261" s="6">
        <v>35.200000000000003</v>
      </c>
      <c r="C261" s="6">
        <v>543.37</v>
      </c>
      <c r="D261" s="7">
        <v>3</v>
      </c>
      <c r="H261">
        <v>3</v>
      </c>
    </row>
    <row r="262" spans="1:8" x14ac:dyDescent="0.3">
      <c r="A262">
        <v>260</v>
      </c>
      <c r="B262" s="6">
        <v>35.200000000000003</v>
      </c>
      <c r="C262" s="6">
        <v>548.52</v>
      </c>
      <c r="D262" s="7">
        <v>3</v>
      </c>
      <c r="H262">
        <v>4</v>
      </c>
    </row>
    <row r="263" spans="1:8" x14ac:dyDescent="0.3">
      <c r="A263">
        <v>263</v>
      </c>
      <c r="B263" s="6">
        <v>35.4</v>
      </c>
      <c r="C263" s="6">
        <v>541.22</v>
      </c>
      <c r="D263" s="7">
        <v>3</v>
      </c>
      <c r="H263">
        <v>5</v>
      </c>
    </row>
    <row r="264" spans="1:8" x14ac:dyDescent="0.3">
      <c r="A264">
        <v>262</v>
      </c>
      <c r="B264" s="6">
        <v>35.4</v>
      </c>
      <c r="C264" s="6">
        <v>545.28</v>
      </c>
      <c r="D264" s="7">
        <v>3</v>
      </c>
      <c r="H264">
        <v>6</v>
      </c>
    </row>
    <row r="265" spans="1:8" x14ac:dyDescent="0.3">
      <c r="A265">
        <v>265</v>
      </c>
      <c r="B265" s="6">
        <v>35.700000000000003</v>
      </c>
      <c r="C265" s="6">
        <v>549.88</v>
      </c>
      <c r="D265" s="7">
        <v>3</v>
      </c>
      <c r="H265">
        <v>7</v>
      </c>
    </row>
    <row r="266" spans="1:8" x14ac:dyDescent="0.3">
      <c r="A266">
        <v>264</v>
      </c>
      <c r="B266" s="6">
        <v>35.700000000000003</v>
      </c>
      <c r="C266" s="6">
        <v>552.69000000000005</v>
      </c>
      <c r="D266" s="7">
        <v>3</v>
      </c>
      <c r="H266">
        <v>8</v>
      </c>
    </row>
    <row r="267" spans="1:8" x14ac:dyDescent="0.3">
      <c r="A267">
        <v>266</v>
      </c>
      <c r="B267" s="6">
        <v>35.9</v>
      </c>
      <c r="C267" s="6">
        <v>568.9</v>
      </c>
      <c r="D267" s="7">
        <v>3</v>
      </c>
      <c r="H267">
        <v>9</v>
      </c>
    </row>
    <row r="268" spans="1:8" x14ac:dyDescent="0.3">
      <c r="A268">
        <v>267</v>
      </c>
      <c r="B268" s="6">
        <v>35.9</v>
      </c>
      <c r="C268" s="6">
        <v>575.36</v>
      </c>
      <c r="D268" s="7">
        <v>3</v>
      </c>
      <c r="H268">
        <v>10</v>
      </c>
    </row>
    <row r="269" spans="1:8" x14ac:dyDescent="0.3">
      <c r="A269">
        <v>280</v>
      </c>
      <c r="B269" s="6">
        <v>37.200000000000003</v>
      </c>
      <c r="C269" s="6">
        <v>622.36</v>
      </c>
      <c r="D269" s="7">
        <v>3</v>
      </c>
      <c r="H269">
        <v>11</v>
      </c>
    </row>
    <row r="270" spans="1:8" x14ac:dyDescent="0.3">
      <c r="A270">
        <v>284</v>
      </c>
      <c r="B270" s="6">
        <v>37.299999999999997</v>
      </c>
      <c r="C270" s="6">
        <v>636.25</v>
      </c>
      <c r="D270" s="7">
        <v>3</v>
      </c>
      <c r="E270">
        <f>AVERAGE(B203:B270)</f>
        <v>33.423529411764697</v>
      </c>
      <c r="F270">
        <f>STDEV(B203:B270)</f>
        <v>1.494778738387049</v>
      </c>
      <c r="H270">
        <v>12</v>
      </c>
    </row>
    <row r="271" spans="1:8" x14ac:dyDescent="0.3">
      <c r="A271">
        <v>268</v>
      </c>
      <c r="B271" s="6">
        <v>36.1</v>
      </c>
      <c r="C271" s="6">
        <v>572.58000000000004</v>
      </c>
      <c r="D271" s="7">
        <v>4</v>
      </c>
      <c r="H271">
        <v>1</v>
      </c>
    </row>
    <row r="272" spans="1:8" x14ac:dyDescent="0.3">
      <c r="A272">
        <v>269</v>
      </c>
      <c r="B272" s="6">
        <v>36.1</v>
      </c>
      <c r="C272" s="6">
        <v>620.14</v>
      </c>
      <c r="D272" s="7">
        <v>4</v>
      </c>
      <c r="H272">
        <v>2</v>
      </c>
    </row>
    <row r="273" spans="1:8" x14ac:dyDescent="0.3">
      <c r="A273">
        <v>271</v>
      </c>
      <c r="B273" s="6">
        <v>36.200000000000003</v>
      </c>
      <c r="C273" s="6">
        <v>587.85</v>
      </c>
      <c r="D273" s="7">
        <v>4</v>
      </c>
      <c r="H273">
        <v>3</v>
      </c>
    </row>
    <row r="274" spans="1:8" x14ac:dyDescent="0.3">
      <c r="A274">
        <v>270</v>
      </c>
      <c r="B274" s="6">
        <v>36.200000000000003</v>
      </c>
      <c r="C274" s="6">
        <v>598.57000000000005</v>
      </c>
      <c r="D274" s="7">
        <v>4</v>
      </c>
      <c r="H274">
        <v>4</v>
      </c>
    </row>
    <row r="275" spans="1:8" x14ac:dyDescent="0.3">
      <c r="A275">
        <v>272</v>
      </c>
      <c r="B275" s="6">
        <v>36.5</v>
      </c>
      <c r="C275" s="6">
        <v>599.70000000000005</v>
      </c>
      <c r="D275" s="7">
        <v>4</v>
      </c>
      <c r="H275">
        <v>5</v>
      </c>
    </row>
    <row r="276" spans="1:8" x14ac:dyDescent="0.3">
      <c r="A276">
        <v>273</v>
      </c>
      <c r="B276" s="6">
        <v>36.5</v>
      </c>
      <c r="C276" s="6">
        <v>602.14</v>
      </c>
      <c r="D276" s="7">
        <v>4</v>
      </c>
      <c r="H276">
        <v>6</v>
      </c>
    </row>
    <row r="277" spans="1:8" x14ac:dyDescent="0.3">
      <c r="A277">
        <v>275</v>
      </c>
      <c r="B277" s="6">
        <v>36.9</v>
      </c>
      <c r="C277" s="6">
        <v>612.25</v>
      </c>
      <c r="D277" s="7">
        <v>4</v>
      </c>
      <c r="H277">
        <v>7</v>
      </c>
    </row>
    <row r="278" spans="1:8" x14ac:dyDescent="0.3">
      <c r="A278">
        <v>274</v>
      </c>
      <c r="B278" s="6">
        <v>36.9</v>
      </c>
      <c r="C278" s="6">
        <v>615.16999999999996</v>
      </c>
      <c r="D278" s="7">
        <v>4</v>
      </c>
      <c r="H278">
        <v>8</v>
      </c>
    </row>
    <row r="279" spans="1:8" x14ac:dyDescent="0.3">
      <c r="A279">
        <v>276</v>
      </c>
      <c r="B279" s="6">
        <v>37</v>
      </c>
      <c r="C279" s="6">
        <v>612.52</v>
      </c>
      <c r="D279" s="7">
        <v>4</v>
      </c>
      <c r="H279">
        <v>9</v>
      </c>
    </row>
    <row r="280" spans="1:8" x14ac:dyDescent="0.3">
      <c r="A280">
        <v>277</v>
      </c>
      <c r="B280" s="6">
        <v>37</v>
      </c>
      <c r="C280" s="6">
        <v>622.28</v>
      </c>
      <c r="D280" s="7">
        <v>4</v>
      </c>
      <c r="H280">
        <v>10</v>
      </c>
    </row>
    <row r="281" spans="1:8" x14ac:dyDescent="0.3">
      <c r="A281">
        <v>278</v>
      </c>
      <c r="B281" s="6">
        <v>37.1</v>
      </c>
      <c r="C281" s="6">
        <v>619.71</v>
      </c>
      <c r="D281" s="7">
        <v>4</v>
      </c>
      <c r="H281">
        <v>11</v>
      </c>
    </row>
    <row r="282" spans="1:8" x14ac:dyDescent="0.3">
      <c r="A282">
        <v>279</v>
      </c>
      <c r="B282" s="6">
        <v>37.1</v>
      </c>
      <c r="C282" s="6">
        <v>625.1</v>
      </c>
      <c r="D282" s="7">
        <v>4</v>
      </c>
      <c r="H282">
        <v>12</v>
      </c>
    </row>
    <row r="283" spans="1:8" x14ac:dyDescent="0.3">
      <c r="A283">
        <v>282</v>
      </c>
      <c r="B283" s="6">
        <v>37.200000000000003</v>
      </c>
      <c r="C283" s="6">
        <v>602.83000000000004</v>
      </c>
      <c r="D283" s="7">
        <v>4</v>
      </c>
      <c r="H283">
        <v>13</v>
      </c>
    </row>
    <row r="284" spans="1:8" x14ac:dyDescent="0.3">
      <c r="A284">
        <v>281</v>
      </c>
      <c r="B284" s="6">
        <v>37.200000000000003</v>
      </c>
      <c r="C284" s="6">
        <v>624.17999999999995</v>
      </c>
      <c r="D284" s="7">
        <v>4</v>
      </c>
      <c r="H284">
        <v>14</v>
      </c>
    </row>
    <row r="285" spans="1:8" x14ac:dyDescent="0.3">
      <c r="A285">
        <v>283</v>
      </c>
      <c r="B285" s="6">
        <v>37.200000000000003</v>
      </c>
      <c r="C285" s="6">
        <v>626.47</v>
      </c>
      <c r="D285" s="7">
        <v>4</v>
      </c>
      <c r="H285">
        <v>15</v>
      </c>
    </row>
    <row r="286" spans="1:8" x14ac:dyDescent="0.3">
      <c r="A286">
        <v>285</v>
      </c>
      <c r="B286" s="6">
        <v>37.299999999999997</v>
      </c>
      <c r="C286" s="6">
        <v>660.85</v>
      </c>
      <c r="D286" s="7">
        <v>4</v>
      </c>
      <c r="H286">
        <v>16</v>
      </c>
    </row>
    <row r="287" spans="1:8" x14ac:dyDescent="0.3">
      <c r="A287">
        <v>286</v>
      </c>
      <c r="B287" s="6">
        <v>37.5</v>
      </c>
      <c r="C287" s="6">
        <v>678.24</v>
      </c>
      <c r="D287" s="7">
        <v>4</v>
      </c>
      <c r="H287">
        <v>17</v>
      </c>
    </row>
    <row r="288" spans="1:8" x14ac:dyDescent="0.3">
      <c r="A288">
        <v>287</v>
      </c>
      <c r="B288" s="6">
        <v>37.5</v>
      </c>
      <c r="C288" s="6">
        <v>687.98</v>
      </c>
      <c r="D288" s="7">
        <v>4</v>
      </c>
      <c r="H288">
        <v>18</v>
      </c>
    </row>
    <row r="289" spans="1:8" x14ac:dyDescent="0.3">
      <c r="A289">
        <v>288</v>
      </c>
      <c r="B289" s="6">
        <v>37.799999999999997</v>
      </c>
      <c r="C289" s="6">
        <v>666.71</v>
      </c>
      <c r="D289" s="7">
        <v>4</v>
      </c>
      <c r="H289">
        <v>19</v>
      </c>
    </row>
    <row r="290" spans="1:8" x14ac:dyDescent="0.3">
      <c r="A290">
        <v>289</v>
      </c>
      <c r="B290" s="6">
        <v>37.799999999999997</v>
      </c>
      <c r="C290" s="6">
        <v>693.15</v>
      </c>
      <c r="D290" s="7">
        <v>4</v>
      </c>
      <c r="H290">
        <v>20</v>
      </c>
    </row>
    <row r="291" spans="1:8" x14ac:dyDescent="0.3">
      <c r="A291">
        <v>290</v>
      </c>
      <c r="B291" s="6">
        <v>38.1</v>
      </c>
      <c r="C291" s="6">
        <v>700.65</v>
      </c>
      <c r="D291" s="7">
        <v>4</v>
      </c>
      <c r="H291">
        <v>21</v>
      </c>
    </row>
    <row r="292" spans="1:8" x14ac:dyDescent="0.3">
      <c r="A292">
        <v>291</v>
      </c>
      <c r="B292" s="6">
        <v>38.1</v>
      </c>
      <c r="C292" s="6">
        <v>710.25</v>
      </c>
      <c r="D292" s="7">
        <v>4</v>
      </c>
      <c r="H292">
        <v>22</v>
      </c>
    </row>
    <row r="293" spans="1:8" x14ac:dyDescent="0.3">
      <c r="A293">
        <v>293</v>
      </c>
      <c r="B293" s="6">
        <v>38.4</v>
      </c>
      <c r="C293" s="6">
        <v>705.12</v>
      </c>
      <c r="D293" s="7">
        <v>4</v>
      </c>
      <c r="H293">
        <v>23</v>
      </c>
    </row>
    <row r="294" spans="1:8" x14ac:dyDescent="0.3">
      <c r="A294">
        <v>292</v>
      </c>
      <c r="B294" s="6">
        <v>38.4</v>
      </c>
      <c r="C294" s="6">
        <v>712.98</v>
      </c>
      <c r="D294" s="7">
        <v>4</v>
      </c>
      <c r="H294">
        <v>24</v>
      </c>
    </row>
    <row r="295" spans="1:8" x14ac:dyDescent="0.3">
      <c r="A295">
        <v>294</v>
      </c>
      <c r="B295" s="6">
        <v>39.1</v>
      </c>
      <c r="C295" s="6">
        <v>708.9</v>
      </c>
      <c r="D295" s="7">
        <v>4</v>
      </c>
      <c r="H295">
        <v>25</v>
      </c>
    </row>
    <row r="296" spans="1:8" x14ac:dyDescent="0.3">
      <c r="A296">
        <v>295</v>
      </c>
      <c r="B296" s="6">
        <v>39.1</v>
      </c>
      <c r="C296" s="6">
        <v>738.64</v>
      </c>
      <c r="D296" s="7">
        <v>4</v>
      </c>
      <c r="H296">
        <v>26</v>
      </c>
    </row>
    <row r="297" spans="1:8" x14ac:dyDescent="0.3">
      <c r="A297">
        <v>296</v>
      </c>
      <c r="B297" s="6">
        <v>39.1</v>
      </c>
      <c r="C297" s="6">
        <v>746.18</v>
      </c>
      <c r="D297" s="7">
        <v>4</v>
      </c>
      <c r="H297">
        <v>27</v>
      </c>
    </row>
    <row r="298" spans="1:8" x14ac:dyDescent="0.3">
      <c r="A298">
        <v>297</v>
      </c>
      <c r="B298" s="6">
        <v>39.1</v>
      </c>
      <c r="C298" s="6">
        <v>772.8</v>
      </c>
      <c r="D298" s="7">
        <v>4</v>
      </c>
      <c r="H298">
        <v>28</v>
      </c>
    </row>
    <row r="299" spans="1:8" x14ac:dyDescent="0.3">
      <c r="A299">
        <v>300</v>
      </c>
      <c r="B299" s="6">
        <v>39.5</v>
      </c>
      <c r="C299" s="6">
        <v>760.2</v>
      </c>
      <c r="D299" s="7">
        <v>4</v>
      </c>
      <c r="H299">
        <v>29</v>
      </c>
    </row>
    <row r="300" spans="1:8" x14ac:dyDescent="0.3">
      <c r="A300">
        <v>298</v>
      </c>
      <c r="B300" s="6">
        <v>39.5</v>
      </c>
      <c r="C300" s="6">
        <v>770.96</v>
      </c>
      <c r="D300" s="7">
        <v>4</v>
      </c>
      <c r="H300">
        <v>30</v>
      </c>
    </row>
    <row r="301" spans="1:8" x14ac:dyDescent="0.3">
      <c r="A301">
        <v>301</v>
      </c>
      <c r="B301" s="6">
        <v>39.5</v>
      </c>
      <c r="C301" s="6">
        <v>775.98</v>
      </c>
      <c r="D301" s="7">
        <v>4</v>
      </c>
      <c r="H301">
        <v>31</v>
      </c>
    </row>
    <row r="302" spans="1:8" x14ac:dyDescent="0.3">
      <c r="A302">
        <v>299</v>
      </c>
      <c r="B302" s="6">
        <v>39.5</v>
      </c>
      <c r="C302" s="6">
        <v>780.25</v>
      </c>
      <c r="D302" s="7">
        <v>4</v>
      </c>
      <c r="H302">
        <v>32</v>
      </c>
    </row>
    <row r="303" spans="1:8" x14ac:dyDescent="0.3">
      <c r="A303">
        <v>302</v>
      </c>
      <c r="B303" s="6">
        <v>40.1</v>
      </c>
      <c r="C303" s="6">
        <v>808.2</v>
      </c>
      <c r="D303" s="7">
        <v>4</v>
      </c>
      <c r="H303">
        <v>33</v>
      </c>
    </row>
    <row r="304" spans="1:8" x14ac:dyDescent="0.3">
      <c r="A304">
        <v>303</v>
      </c>
      <c r="B304" s="6">
        <v>40.5</v>
      </c>
      <c r="C304" s="6">
        <v>812.5</v>
      </c>
      <c r="D304" s="7">
        <v>4</v>
      </c>
      <c r="H304">
        <v>34</v>
      </c>
    </row>
    <row r="305" spans="1:8" x14ac:dyDescent="0.3">
      <c r="A305">
        <v>321</v>
      </c>
      <c r="B305" s="6">
        <v>40.6</v>
      </c>
      <c r="C305" s="6">
        <v>912.66</v>
      </c>
      <c r="D305" s="7">
        <v>4</v>
      </c>
      <c r="H305">
        <v>35</v>
      </c>
    </row>
    <row r="306" spans="1:8" x14ac:dyDescent="0.3">
      <c r="A306">
        <v>323</v>
      </c>
      <c r="B306" s="6">
        <v>40.6</v>
      </c>
      <c r="C306" s="6">
        <v>914.34</v>
      </c>
      <c r="D306" s="7">
        <v>4</v>
      </c>
      <c r="H306">
        <v>36</v>
      </c>
    </row>
    <row r="307" spans="1:8" x14ac:dyDescent="0.3">
      <c r="A307">
        <v>319</v>
      </c>
      <c r="B307" s="6">
        <v>40.799999999999997</v>
      </c>
      <c r="C307" s="6">
        <v>895.3</v>
      </c>
      <c r="D307" s="7">
        <v>4</v>
      </c>
      <c r="H307">
        <v>37</v>
      </c>
    </row>
    <row r="308" spans="1:8" x14ac:dyDescent="0.3">
      <c r="A308">
        <v>307</v>
      </c>
      <c r="B308" s="6">
        <v>40.799999999999997</v>
      </c>
      <c r="C308" s="6">
        <v>905.7</v>
      </c>
      <c r="D308" s="7">
        <v>4</v>
      </c>
      <c r="H308">
        <v>38</v>
      </c>
    </row>
    <row r="309" spans="1:8" x14ac:dyDescent="0.3">
      <c r="A309">
        <v>304</v>
      </c>
      <c r="B309" s="6">
        <v>40.9</v>
      </c>
      <c r="C309" s="6">
        <v>880.6</v>
      </c>
      <c r="D309" s="7">
        <v>4</v>
      </c>
      <c r="H309">
        <v>39</v>
      </c>
    </row>
    <row r="310" spans="1:8" x14ac:dyDescent="0.3">
      <c r="A310">
        <v>306</v>
      </c>
      <c r="B310" s="6">
        <v>41</v>
      </c>
      <c r="C310" s="6">
        <v>878.25</v>
      </c>
      <c r="D310" s="7">
        <v>4</v>
      </c>
      <c r="H310">
        <v>40</v>
      </c>
    </row>
    <row r="311" spans="1:8" x14ac:dyDescent="0.3">
      <c r="A311">
        <v>322</v>
      </c>
      <c r="B311" s="6">
        <v>41</v>
      </c>
      <c r="C311" s="6">
        <v>895.28</v>
      </c>
      <c r="D311" s="7">
        <v>4</v>
      </c>
      <c r="H311">
        <v>41</v>
      </c>
    </row>
    <row r="312" spans="1:8" x14ac:dyDescent="0.3">
      <c r="A312">
        <v>305</v>
      </c>
      <c r="B312" s="6">
        <v>41.2</v>
      </c>
      <c r="C312" s="6">
        <v>898.78</v>
      </c>
      <c r="D312" s="7">
        <v>4</v>
      </c>
      <c r="H312">
        <v>42</v>
      </c>
    </row>
    <row r="313" spans="1:8" x14ac:dyDescent="0.3">
      <c r="A313">
        <v>324</v>
      </c>
      <c r="B313" s="6">
        <v>41.2</v>
      </c>
      <c r="C313" s="6">
        <v>923.85</v>
      </c>
      <c r="D313" s="7">
        <v>4</v>
      </c>
      <c r="H313">
        <v>43</v>
      </c>
    </row>
    <row r="314" spans="1:8" x14ac:dyDescent="0.3">
      <c r="A314">
        <v>309</v>
      </c>
      <c r="B314" s="6">
        <v>41.5</v>
      </c>
      <c r="C314" s="6">
        <v>915.2</v>
      </c>
      <c r="D314" s="7">
        <v>4</v>
      </c>
      <c r="H314">
        <v>44</v>
      </c>
    </row>
    <row r="315" spans="1:8" x14ac:dyDescent="0.3">
      <c r="A315">
        <v>311</v>
      </c>
      <c r="B315" s="6">
        <v>41.5</v>
      </c>
      <c r="C315" s="6">
        <v>920.25</v>
      </c>
      <c r="D315" s="7">
        <v>4</v>
      </c>
      <c r="H315">
        <v>45</v>
      </c>
    </row>
    <row r="316" spans="1:8" x14ac:dyDescent="0.3">
      <c r="A316">
        <v>314</v>
      </c>
      <c r="B316" s="6">
        <v>41.6</v>
      </c>
      <c r="C316" s="6">
        <v>922.83</v>
      </c>
      <c r="D316" s="7">
        <v>4</v>
      </c>
      <c r="H316">
        <v>46</v>
      </c>
    </row>
    <row r="317" spans="1:8" x14ac:dyDescent="0.3">
      <c r="A317">
        <v>320</v>
      </c>
      <c r="B317" s="6">
        <v>41.8</v>
      </c>
      <c r="C317" s="6">
        <v>935.4</v>
      </c>
      <c r="D317" s="7">
        <v>4</v>
      </c>
      <c r="H317">
        <v>47</v>
      </c>
    </row>
    <row r="318" spans="1:8" x14ac:dyDescent="0.3">
      <c r="A318">
        <v>315</v>
      </c>
      <c r="B318" s="6">
        <v>41.9</v>
      </c>
      <c r="C318" s="6">
        <v>925.2</v>
      </c>
      <c r="D318" s="7">
        <v>4</v>
      </c>
      <c r="H318">
        <v>48</v>
      </c>
    </row>
    <row r="319" spans="1:8" x14ac:dyDescent="0.3">
      <c r="A319">
        <v>310</v>
      </c>
      <c r="B319" s="6">
        <v>42.1</v>
      </c>
      <c r="C319" s="6">
        <v>935.8</v>
      </c>
      <c r="D319" s="7">
        <v>4</v>
      </c>
      <c r="H319">
        <v>49</v>
      </c>
    </row>
    <row r="320" spans="1:8" x14ac:dyDescent="0.3">
      <c r="A320">
        <v>308</v>
      </c>
      <c r="B320" s="6">
        <v>42.1</v>
      </c>
      <c r="C320" s="6">
        <v>941.64</v>
      </c>
      <c r="D320" s="7">
        <v>4</v>
      </c>
      <c r="H320">
        <v>50</v>
      </c>
    </row>
    <row r="321" spans="1:8" x14ac:dyDescent="0.3">
      <c r="A321">
        <v>312</v>
      </c>
      <c r="B321" s="6">
        <v>42.3</v>
      </c>
      <c r="C321" s="6">
        <v>950.8</v>
      </c>
      <c r="D321" s="7">
        <v>4</v>
      </c>
      <c r="H321">
        <v>51</v>
      </c>
    </row>
    <row r="322" spans="1:8" x14ac:dyDescent="0.3">
      <c r="A322">
        <v>313</v>
      </c>
      <c r="B322" s="6">
        <v>42.5</v>
      </c>
      <c r="C322" s="6">
        <v>941.36</v>
      </c>
      <c r="D322" s="7">
        <v>4</v>
      </c>
      <c r="E322">
        <f>AVERAGE(B271:B322)</f>
        <v>39.086538461538453</v>
      </c>
      <c r="F322">
        <f>STDEV(B271:B322)</f>
        <v>2.0109532269161918</v>
      </c>
      <c r="H322">
        <v>52</v>
      </c>
    </row>
    <row r="323" spans="1:8" x14ac:dyDescent="0.3">
      <c r="A323">
        <v>317</v>
      </c>
      <c r="B323" s="6">
        <v>43.1</v>
      </c>
      <c r="C323" s="6">
        <v>962.9</v>
      </c>
      <c r="D323" s="7">
        <v>5</v>
      </c>
    </row>
    <row r="324" spans="1:8" x14ac:dyDescent="0.3">
      <c r="A324">
        <v>316</v>
      </c>
      <c r="B324" s="6">
        <v>43.2</v>
      </c>
      <c r="C324" s="6">
        <v>930.52</v>
      </c>
      <c r="D324" s="7">
        <v>5</v>
      </c>
    </row>
    <row r="325" spans="1:8" x14ac:dyDescent="0.3">
      <c r="A325">
        <v>318</v>
      </c>
      <c r="B325" s="6">
        <v>43.5</v>
      </c>
      <c r="C325" s="6">
        <v>976.2</v>
      </c>
      <c r="D325" s="7">
        <v>5</v>
      </c>
    </row>
    <row r="326" spans="1:8" x14ac:dyDescent="0.3">
      <c r="A326">
        <v>325</v>
      </c>
      <c r="B326" s="6">
        <v>43.5</v>
      </c>
      <c r="C326" s="6">
        <v>1020.9</v>
      </c>
      <c r="D326" s="7">
        <v>5</v>
      </c>
      <c r="E326">
        <f>AVERAGE(B323:B326)</f>
        <v>43.325000000000003</v>
      </c>
      <c r="F326">
        <f>STDEV(B323:B326)</f>
        <v>0.20615528128088192</v>
      </c>
    </row>
    <row r="331" spans="1:8" x14ac:dyDescent="0.3">
      <c r="B331" s="4">
        <f>AVERAGE(B2:B326)</f>
        <v>28.80738461538462</v>
      </c>
      <c r="C331" s="4">
        <f>AVERAGE(C2:C326)</f>
        <v>337.40443076923071</v>
      </c>
    </row>
    <row r="332" spans="1:8" x14ac:dyDescent="0.3">
      <c r="B332" s="4">
        <f>_xlfn.STDEV.P(B2:B326)</f>
        <v>6.5667700237161997</v>
      </c>
      <c r="C332" s="4">
        <f>_xlfn.STDEV.P(C2:C326)</f>
        <v>242.52125423887924</v>
      </c>
    </row>
  </sheetData>
  <sortState xmlns:xlrd2="http://schemas.microsoft.com/office/spreadsheetml/2017/richdata2" ref="A2:D332">
    <sortCondition ref="D1:D33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1DE3F-CC5D-4F2C-9AC5-F47FD4A82872}">
  <dimension ref="A1:F100"/>
  <sheetViews>
    <sheetView workbookViewId="0">
      <selection activeCell="F1" sqref="F1"/>
    </sheetView>
  </sheetViews>
  <sheetFormatPr defaultRowHeight="14.4" x14ac:dyDescent="0.3"/>
  <cols>
    <col min="1" max="1" width="4" bestFit="1" customWidth="1"/>
    <col min="2" max="2" width="11.44140625" bestFit="1" customWidth="1"/>
    <col min="6" max="6" width="12.33203125" bestFit="1" customWidth="1"/>
  </cols>
  <sheetData>
    <row r="1" spans="1:6" ht="28.8" x14ac:dyDescent="0.3">
      <c r="A1" s="19" t="s">
        <v>21</v>
      </c>
      <c r="B1" s="20" t="s">
        <v>40</v>
      </c>
      <c r="C1" s="20" t="s">
        <v>41</v>
      </c>
      <c r="D1" s="1" t="s">
        <v>25</v>
      </c>
      <c r="E1" s="18" t="s">
        <v>38</v>
      </c>
      <c r="F1" s="18" t="s">
        <v>39</v>
      </c>
    </row>
    <row r="2" spans="1:6" x14ac:dyDescent="0.3">
      <c r="A2">
        <v>2</v>
      </c>
      <c r="B2" s="2">
        <v>16.7</v>
      </c>
      <c r="C2" s="2">
        <v>51.75</v>
      </c>
      <c r="D2" s="3">
        <v>1</v>
      </c>
    </row>
    <row r="3" spans="1:6" x14ac:dyDescent="0.3">
      <c r="A3">
        <v>1</v>
      </c>
      <c r="B3" s="2">
        <v>16.7</v>
      </c>
      <c r="C3" s="2">
        <v>55.75</v>
      </c>
      <c r="D3" s="3">
        <v>1</v>
      </c>
    </row>
    <row r="4" spans="1:6" x14ac:dyDescent="0.3">
      <c r="A4">
        <v>3</v>
      </c>
      <c r="B4" s="2">
        <v>17.3</v>
      </c>
      <c r="C4" s="2">
        <v>58.05</v>
      </c>
      <c r="D4" s="3">
        <v>1</v>
      </c>
    </row>
    <row r="5" spans="1:6" x14ac:dyDescent="0.3">
      <c r="A5">
        <v>4</v>
      </c>
      <c r="B5" s="2">
        <v>17.399999999999999</v>
      </c>
      <c r="C5" s="2">
        <v>58.25</v>
      </c>
      <c r="D5" s="3">
        <v>1</v>
      </c>
    </row>
    <row r="6" spans="1:6" x14ac:dyDescent="0.3">
      <c r="A6">
        <v>5</v>
      </c>
      <c r="B6" s="2">
        <v>18.5</v>
      </c>
      <c r="C6" s="2">
        <v>73.25</v>
      </c>
      <c r="D6" s="3">
        <v>1</v>
      </c>
    </row>
    <row r="7" spans="1:6" x14ac:dyDescent="0.3">
      <c r="A7">
        <v>6</v>
      </c>
      <c r="B7" s="2">
        <v>18.600000000000001</v>
      </c>
      <c r="C7" s="2">
        <v>74.48</v>
      </c>
      <c r="D7" s="3">
        <v>1</v>
      </c>
    </row>
    <row r="8" spans="1:6" x14ac:dyDescent="0.3">
      <c r="A8">
        <v>7</v>
      </c>
      <c r="B8" s="2">
        <v>19.8</v>
      </c>
      <c r="C8" s="2">
        <v>91.92</v>
      </c>
      <c r="D8" s="3">
        <v>1</v>
      </c>
    </row>
    <row r="9" spans="1:6" x14ac:dyDescent="0.3">
      <c r="A9">
        <v>8</v>
      </c>
      <c r="B9" s="2">
        <v>20</v>
      </c>
      <c r="C9" s="2">
        <v>121.29</v>
      </c>
      <c r="D9" s="3">
        <v>1</v>
      </c>
    </row>
    <row r="10" spans="1:6" x14ac:dyDescent="0.3">
      <c r="A10">
        <v>10</v>
      </c>
      <c r="B10" s="2">
        <v>20.100000000000001</v>
      </c>
      <c r="C10" s="2">
        <v>91.3</v>
      </c>
      <c r="D10" s="3">
        <v>1</v>
      </c>
    </row>
    <row r="11" spans="1:6" x14ac:dyDescent="0.3">
      <c r="A11">
        <v>11</v>
      </c>
      <c r="B11" s="2">
        <v>20.2</v>
      </c>
      <c r="C11" s="2">
        <v>87.2</v>
      </c>
      <c r="D11" s="3">
        <v>1</v>
      </c>
    </row>
    <row r="12" spans="1:6" x14ac:dyDescent="0.3">
      <c r="A12">
        <v>9</v>
      </c>
      <c r="B12" s="2">
        <v>20.3</v>
      </c>
      <c r="C12" s="2">
        <v>125.35</v>
      </c>
      <c r="D12" s="3">
        <v>1</v>
      </c>
    </row>
    <row r="13" spans="1:6" x14ac:dyDescent="0.3">
      <c r="A13">
        <v>13</v>
      </c>
      <c r="B13" s="2">
        <v>20.5</v>
      </c>
      <c r="C13" s="2">
        <v>88.5</v>
      </c>
      <c r="D13" s="3">
        <v>1</v>
      </c>
    </row>
    <row r="14" spans="1:6" x14ac:dyDescent="0.3">
      <c r="A14">
        <v>12</v>
      </c>
      <c r="B14" s="2">
        <v>20.5</v>
      </c>
      <c r="C14" s="2">
        <v>109.47</v>
      </c>
      <c r="D14" s="3">
        <v>1</v>
      </c>
    </row>
    <row r="15" spans="1:6" x14ac:dyDescent="0.3">
      <c r="A15">
        <v>14</v>
      </c>
      <c r="B15" s="2">
        <v>20.5</v>
      </c>
      <c r="C15" s="2">
        <v>109.53</v>
      </c>
      <c r="D15" s="3">
        <v>1</v>
      </c>
    </row>
    <row r="16" spans="1:6" x14ac:dyDescent="0.3">
      <c r="A16">
        <v>15</v>
      </c>
      <c r="B16" s="2">
        <v>20.6</v>
      </c>
      <c r="C16" s="2">
        <v>121.22</v>
      </c>
      <c r="D16" s="3">
        <v>1</v>
      </c>
    </row>
    <row r="17" spans="1:4" x14ac:dyDescent="0.3">
      <c r="A17">
        <v>22</v>
      </c>
      <c r="B17" s="2">
        <v>20.8</v>
      </c>
      <c r="C17" s="2">
        <v>115.6</v>
      </c>
      <c r="D17" s="3">
        <v>1</v>
      </c>
    </row>
    <row r="18" spans="1:4" x14ac:dyDescent="0.3">
      <c r="A18">
        <v>19</v>
      </c>
      <c r="B18" s="2">
        <v>20.9</v>
      </c>
      <c r="C18" s="2">
        <v>111.66</v>
      </c>
      <c r="D18" s="3">
        <v>1</v>
      </c>
    </row>
    <row r="19" spans="1:4" x14ac:dyDescent="0.3">
      <c r="A19">
        <v>18</v>
      </c>
      <c r="B19" s="2">
        <v>20.9</v>
      </c>
      <c r="C19" s="2">
        <v>119.17</v>
      </c>
      <c r="D19" s="3">
        <v>1</v>
      </c>
    </row>
    <row r="20" spans="1:4" x14ac:dyDescent="0.3">
      <c r="A20">
        <v>21</v>
      </c>
      <c r="B20" s="2">
        <v>20.9</v>
      </c>
      <c r="C20" s="2">
        <v>121.2</v>
      </c>
      <c r="D20" s="3">
        <v>1</v>
      </c>
    </row>
    <row r="21" spans="1:4" x14ac:dyDescent="0.3">
      <c r="A21">
        <v>17</v>
      </c>
      <c r="B21" s="2">
        <v>20.9</v>
      </c>
      <c r="C21" s="2">
        <v>122.26</v>
      </c>
      <c r="D21" s="3">
        <v>1</v>
      </c>
    </row>
    <row r="22" spans="1:4" x14ac:dyDescent="0.3">
      <c r="A22">
        <v>16</v>
      </c>
      <c r="B22" s="2">
        <v>20.9</v>
      </c>
      <c r="C22" s="2">
        <v>129.12</v>
      </c>
      <c r="D22" s="3">
        <v>1</v>
      </c>
    </row>
    <row r="23" spans="1:4" x14ac:dyDescent="0.3">
      <c r="A23">
        <v>29</v>
      </c>
      <c r="B23" s="2">
        <v>21</v>
      </c>
      <c r="C23" s="2">
        <v>99.25</v>
      </c>
      <c r="D23" s="3">
        <v>1</v>
      </c>
    </row>
    <row r="24" spans="1:4" x14ac:dyDescent="0.3">
      <c r="A24">
        <v>32</v>
      </c>
      <c r="B24" s="2">
        <v>21</v>
      </c>
      <c r="C24" s="2">
        <v>100.78</v>
      </c>
      <c r="D24" s="3">
        <v>1</v>
      </c>
    </row>
    <row r="25" spans="1:4" x14ac:dyDescent="0.3">
      <c r="A25">
        <v>33</v>
      </c>
      <c r="B25" s="2">
        <v>21</v>
      </c>
      <c r="C25" s="2">
        <v>122.55</v>
      </c>
      <c r="D25" s="3">
        <v>1</v>
      </c>
    </row>
    <row r="26" spans="1:4" x14ac:dyDescent="0.3">
      <c r="A26">
        <v>34</v>
      </c>
      <c r="B26" s="2">
        <v>21</v>
      </c>
      <c r="C26" s="2">
        <v>126.46</v>
      </c>
      <c r="D26" s="3">
        <v>1</v>
      </c>
    </row>
    <row r="27" spans="1:4" x14ac:dyDescent="0.3">
      <c r="A27">
        <v>26</v>
      </c>
      <c r="B27" s="2">
        <v>21.1</v>
      </c>
      <c r="C27" s="2">
        <v>108.3</v>
      </c>
      <c r="D27" s="3">
        <v>1</v>
      </c>
    </row>
    <row r="28" spans="1:4" x14ac:dyDescent="0.3">
      <c r="A28">
        <v>31</v>
      </c>
      <c r="B28" s="2">
        <v>21.1</v>
      </c>
      <c r="C28" s="2">
        <v>117.5</v>
      </c>
      <c r="D28" s="3">
        <v>1</v>
      </c>
    </row>
    <row r="29" spans="1:4" x14ac:dyDescent="0.3">
      <c r="A29">
        <v>20</v>
      </c>
      <c r="B29" s="2">
        <v>21.1</v>
      </c>
      <c r="C29" s="2">
        <v>125.21</v>
      </c>
      <c r="D29" s="3">
        <v>1</v>
      </c>
    </row>
    <row r="30" spans="1:4" x14ac:dyDescent="0.3">
      <c r="A30">
        <v>30</v>
      </c>
      <c r="B30" s="2">
        <v>21.2</v>
      </c>
      <c r="C30" s="2">
        <v>115.2</v>
      </c>
      <c r="D30" s="3">
        <v>1</v>
      </c>
    </row>
    <row r="31" spans="1:4" x14ac:dyDescent="0.3">
      <c r="A31">
        <v>28</v>
      </c>
      <c r="B31" s="2">
        <v>21.2</v>
      </c>
      <c r="C31" s="2">
        <v>116.52</v>
      </c>
      <c r="D31" s="3">
        <v>1</v>
      </c>
    </row>
    <row r="32" spans="1:4" x14ac:dyDescent="0.3">
      <c r="A32">
        <v>25</v>
      </c>
      <c r="B32" s="2">
        <v>21.2</v>
      </c>
      <c r="C32" s="2">
        <v>132.13</v>
      </c>
      <c r="D32" s="3">
        <v>1</v>
      </c>
    </row>
    <row r="33" spans="1:4" x14ac:dyDescent="0.3">
      <c r="A33">
        <v>35</v>
      </c>
      <c r="B33" s="2">
        <v>21.3</v>
      </c>
      <c r="C33" s="2">
        <v>106.9</v>
      </c>
      <c r="D33" s="3">
        <v>1</v>
      </c>
    </row>
    <row r="34" spans="1:4" x14ac:dyDescent="0.3">
      <c r="A34">
        <v>23</v>
      </c>
      <c r="B34" s="2">
        <v>21.3</v>
      </c>
      <c r="C34" s="2">
        <v>108.21</v>
      </c>
      <c r="D34" s="3">
        <v>1</v>
      </c>
    </row>
    <row r="35" spans="1:4" x14ac:dyDescent="0.3">
      <c r="A35">
        <v>36</v>
      </c>
      <c r="B35" s="2">
        <v>21.4</v>
      </c>
      <c r="C35" s="2">
        <v>106.7</v>
      </c>
      <c r="D35" s="3">
        <v>1</v>
      </c>
    </row>
    <row r="36" spans="1:4" x14ac:dyDescent="0.3">
      <c r="A36">
        <v>27</v>
      </c>
      <c r="B36" s="2">
        <v>21.4</v>
      </c>
      <c r="C36" s="2">
        <v>112.16</v>
      </c>
      <c r="D36" s="3">
        <v>1</v>
      </c>
    </row>
    <row r="37" spans="1:4" x14ac:dyDescent="0.3">
      <c r="A37">
        <v>24</v>
      </c>
      <c r="B37" s="2">
        <v>21.4</v>
      </c>
      <c r="C37" s="2">
        <v>121.78</v>
      </c>
      <c r="D37" s="3">
        <v>1</v>
      </c>
    </row>
    <row r="38" spans="1:4" x14ac:dyDescent="0.3">
      <c r="A38">
        <v>37</v>
      </c>
      <c r="B38" s="2">
        <v>21.5</v>
      </c>
      <c r="C38" s="2">
        <v>125.87</v>
      </c>
      <c r="D38" s="3">
        <v>1</v>
      </c>
    </row>
    <row r="39" spans="1:4" x14ac:dyDescent="0.3">
      <c r="A39">
        <v>40</v>
      </c>
      <c r="B39" s="2">
        <v>21.5</v>
      </c>
      <c r="C39" s="2">
        <v>132.57</v>
      </c>
      <c r="D39" s="3">
        <v>1</v>
      </c>
    </row>
    <row r="40" spans="1:4" x14ac:dyDescent="0.3">
      <c r="A40">
        <v>38</v>
      </c>
      <c r="B40" s="2">
        <v>21.5</v>
      </c>
      <c r="C40" s="2">
        <v>135.77000000000001</v>
      </c>
      <c r="D40" s="3">
        <v>1</v>
      </c>
    </row>
    <row r="41" spans="1:4" x14ac:dyDescent="0.3">
      <c r="A41">
        <v>41</v>
      </c>
      <c r="B41" s="2">
        <v>21.6</v>
      </c>
      <c r="C41" s="2">
        <v>129.65</v>
      </c>
      <c r="D41" s="3">
        <v>1</v>
      </c>
    </row>
    <row r="42" spans="1:4" x14ac:dyDescent="0.3">
      <c r="A42">
        <v>42</v>
      </c>
      <c r="B42" s="2">
        <v>21.6</v>
      </c>
      <c r="C42" s="2">
        <v>137.22999999999999</v>
      </c>
      <c r="D42" s="3">
        <v>1</v>
      </c>
    </row>
    <row r="43" spans="1:4" x14ac:dyDescent="0.3">
      <c r="A43">
        <v>43</v>
      </c>
      <c r="B43" s="2">
        <v>21.6</v>
      </c>
      <c r="C43" s="2">
        <v>142.36000000000001</v>
      </c>
      <c r="D43" s="3">
        <v>1</v>
      </c>
    </row>
    <row r="44" spans="1:4" x14ac:dyDescent="0.3">
      <c r="A44">
        <v>44</v>
      </c>
      <c r="B44" s="2">
        <v>21.6</v>
      </c>
      <c r="C44" s="2">
        <v>152.47</v>
      </c>
      <c r="D44" s="3">
        <v>1</v>
      </c>
    </row>
    <row r="45" spans="1:4" x14ac:dyDescent="0.3">
      <c r="A45">
        <v>45</v>
      </c>
      <c r="B45" s="2">
        <v>21.8</v>
      </c>
      <c r="C45" s="2">
        <v>127.57</v>
      </c>
      <c r="D45" s="3">
        <v>1</v>
      </c>
    </row>
    <row r="46" spans="1:4" x14ac:dyDescent="0.3">
      <c r="A46">
        <v>39</v>
      </c>
      <c r="B46" s="2">
        <v>21.8</v>
      </c>
      <c r="C46" s="2">
        <v>128.36000000000001</v>
      </c>
      <c r="D46" s="3">
        <v>1</v>
      </c>
    </row>
    <row r="47" spans="1:4" x14ac:dyDescent="0.3">
      <c r="A47">
        <v>47</v>
      </c>
      <c r="B47" s="2">
        <v>21.8</v>
      </c>
      <c r="C47" s="2">
        <v>134.26</v>
      </c>
      <c r="D47" s="3">
        <v>1</v>
      </c>
    </row>
    <row r="48" spans="1:4" x14ac:dyDescent="0.3">
      <c r="A48">
        <v>46</v>
      </c>
      <c r="B48" s="2">
        <v>21.8</v>
      </c>
      <c r="C48" s="2">
        <v>138.59</v>
      </c>
      <c r="D48" s="3">
        <v>1</v>
      </c>
    </row>
    <row r="49" spans="1:4" x14ac:dyDescent="0.3">
      <c r="A49">
        <v>49</v>
      </c>
      <c r="B49" s="2">
        <v>21.9</v>
      </c>
      <c r="C49" s="2">
        <v>106.4</v>
      </c>
      <c r="D49" s="3">
        <v>1</v>
      </c>
    </row>
    <row r="50" spans="1:4" x14ac:dyDescent="0.3">
      <c r="A50">
        <v>48</v>
      </c>
      <c r="B50" s="2">
        <v>21.9</v>
      </c>
      <c r="C50" s="2">
        <v>112.58</v>
      </c>
      <c r="D50" s="3">
        <v>1</v>
      </c>
    </row>
    <row r="51" spans="1:4" x14ac:dyDescent="0.3">
      <c r="A51">
        <v>51</v>
      </c>
      <c r="B51" s="2">
        <v>22</v>
      </c>
      <c r="C51" s="2">
        <v>126.88</v>
      </c>
      <c r="D51" s="3">
        <v>1</v>
      </c>
    </row>
    <row r="52" spans="1:4" x14ac:dyDescent="0.3">
      <c r="A52">
        <v>53</v>
      </c>
      <c r="B52" s="2">
        <v>22</v>
      </c>
      <c r="C52" s="2">
        <v>128.9</v>
      </c>
      <c r="D52" s="3">
        <v>1</v>
      </c>
    </row>
    <row r="53" spans="1:4" x14ac:dyDescent="0.3">
      <c r="A53">
        <v>50</v>
      </c>
      <c r="B53" s="2">
        <v>22</v>
      </c>
      <c r="C53" s="2">
        <v>132.69999999999999</v>
      </c>
      <c r="D53" s="3">
        <v>1</v>
      </c>
    </row>
    <row r="54" spans="1:4" x14ac:dyDescent="0.3">
      <c r="A54">
        <v>52</v>
      </c>
      <c r="B54" s="2">
        <v>22</v>
      </c>
      <c r="C54" s="2">
        <v>139.19999999999999</v>
      </c>
      <c r="D54" s="3">
        <v>1</v>
      </c>
    </row>
    <row r="55" spans="1:4" x14ac:dyDescent="0.3">
      <c r="A55">
        <v>54</v>
      </c>
      <c r="B55" s="2">
        <v>22.1</v>
      </c>
      <c r="C55" s="2">
        <v>131.5</v>
      </c>
      <c r="D55" s="3">
        <v>1</v>
      </c>
    </row>
    <row r="56" spans="1:4" x14ac:dyDescent="0.3">
      <c r="A56">
        <v>55</v>
      </c>
      <c r="B56" s="2">
        <v>22.1</v>
      </c>
      <c r="C56" s="2">
        <v>131.78</v>
      </c>
      <c r="D56" s="3">
        <v>1</v>
      </c>
    </row>
    <row r="57" spans="1:4" x14ac:dyDescent="0.3">
      <c r="A57">
        <v>56</v>
      </c>
      <c r="B57" s="2">
        <v>22.2</v>
      </c>
      <c r="C57" s="2">
        <v>133.78</v>
      </c>
      <c r="D57" s="3">
        <v>1</v>
      </c>
    </row>
    <row r="58" spans="1:4" x14ac:dyDescent="0.3">
      <c r="A58">
        <v>57</v>
      </c>
      <c r="B58" s="2">
        <v>22.2</v>
      </c>
      <c r="C58" s="2">
        <v>141.30000000000001</v>
      </c>
      <c r="D58" s="3">
        <v>1</v>
      </c>
    </row>
    <row r="59" spans="1:4" x14ac:dyDescent="0.3">
      <c r="A59">
        <v>61</v>
      </c>
      <c r="B59" s="2">
        <v>22.4</v>
      </c>
      <c r="C59" s="2">
        <v>127.25</v>
      </c>
      <c r="D59" s="3">
        <v>1</v>
      </c>
    </row>
    <row r="60" spans="1:4" x14ac:dyDescent="0.3">
      <c r="A60">
        <v>60</v>
      </c>
      <c r="B60" s="2">
        <v>22.4</v>
      </c>
      <c r="C60" s="2">
        <v>130.15</v>
      </c>
      <c r="D60" s="3">
        <v>1</v>
      </c>
    </row>
    <row r="61" spans="1:4" x14ac:dyDescent="0.3">
      <c r="A61">
        <v>59</v>
      </c>
      <c r="B61" s="2">
        <v>22.4</v>
      </c>
      <c r="C61" s="2">
        <v>135.62</v>
      </c>
      <c r="D61" s="3">
        <v>1</v>
      </c>
    </row>
    <row r="62" spans="1:4" x14ac:dyDescent="0.3">
      <c r="A62">
        <v>58</v>
      </c>
      <c r="B62" s="2">
        <v>22.4</v>
      </c>
      <c r="C62" s="2">
        <v>142.25</v>
      </c>
      <c r="D62" s="3">
        <v>1</v>
      </c>
    </row>
    <row r="63" spans="1:4" x14ac:dyDescent="0.3">
      <c r="A63">
        <v>65</v>
      </c>
      <c r="B63" s="2">
        <v>22.5</v>
      </c>
      <c r="C63" s="2">
        <v>122.52</v>
      </c>
      <c r="D63" s="3">
        <v>1</v>
      </c>
    </row>
    <row r="64" spans="1:4" x14ac:dyDescent="0.3">
      <c r="A64">
        <v>64</v>
      </c>
      <c r="B64" s="2">
        <v>22.5</v>
      </c>
      <c r="C64" s="2">
        <v>128.69</v>
      </c>
      <c r="D64" s="3">
        <v>1</v>
      </c>
    </row>
    <row r="65" spans="1:4" x14ac:dyDescent="0.3">
      <c r="A65">
        <v>62</v>
      </c>
      <c r="B65" s="2">
        <v>22.5</v>
      </c>
      <c r="C65" s="2">
        <v>130.68</v>
      </c>
      <c r="D65" s="3">
        <v>1</v>
      </c>
    </row>
    <row r="66" spans="1:4" x14ac:dyDescent="0.3">
      <c r="A66">
        <v>63</v>
      </c>
      <c r="B66" s="2">
        <v>22.5</v>
      </c>
      <c r="C66" s="2">
        <v>132.78</v>
      </c>
      <c r="D66" s="3">
        <v>1</v>
      </c>
    </row>
    <row r="67" spans="1:4" x14ac:dyDescent="0.3">
      <c r="A67">
        <v>66</v>
      </c>
      <c r="B67" s="2">
        <v>22.7</v>
      </c>
      <c r="C67" s="2">
        <v>125.69</v>
      </c>
      <c r="D67" s="3">
        <v>1</v>
      </c>
    </row>
    <row r="68" spans="1:4" x14ac:dyDescent="0.3">
      <c r="A68">
        <v>67</v>
      </c>
      <c r="B68" s="2">
        <v>22.7</v>
      </c>
      <c r="C68" s="2">
        <v>127.17</v>
      </c>
      <c r="D68" s="3">
        <v>1</v>
      </c>
    </row>
    <row r="69" spans="1:4" x14ac:dyDescent="0.3">
      <c r="A69">
        <v>69</v>
      </c>
      <c r="B69" s="2">
        <v>22.8</v>
      </c>
      <c r="C69" s="2">
        <v>120.18</v>
      </c>
      <c r="D69" s="3">
        <v>1</v>
      </c>
    </row>
    <row r="70" spans="1:4" x14ac:dyDescent="0.3">
      <c r="A70">
        <v>70</v>
      </c>
      <c r="B70" s="2">
        <v>22.8</v>
      </c>
      <c r="C70" s="2">
        <v>122.5</v>
      </c>
      <c r="D70" s="3">
        <v>1</v>
      </c>
    </row>
    <row r="71" spans="1:4" x14ac:dyDescent="0.3">
      <c r="A71">
        <v>68</v>
      </c>
      <c r="B71" s="2">
        <v>22.8</v>
      </c>
      <c r="C71" s="2">
        <v>125.48</v>
      </c>
      <c r="D71" s="3">
        <v>1</v>
      </c>
    </row>
    <row r="72" spans="1:4" x14ac:dyDescent="0.3">
      <c r="A72">
        <v>74</v>
      </c>
      <c r="B72" s="2">
        <v>22.8</v>
      </c>
      <c r="C72" s="2">
        <v>130.62</v>
      </c>
      <c r="D72" s="3">
        <v>1</v>
      </c>
    </row>
    <row r="73" spans="1:4" x14ac:dyDescent="0.3">
      <c r="A73">
        <v>77</v>
      </c>
      <c r="B73" s="2">
        <v>22.8</v>
      </c>
      <c r="C73" s="2">
        <v>151.27000000000001</v>
      </c>
      <c r="D73" s="3">
        <v>1</v>
      </c>
    </row>
    <row r="74" spans="1:4" x14ac:dyDescent="0.3">
      <c r="A74">
        <v>71</v>
      </c>
      <c r="B74" s="2">
        <v>22.9</v>
      </c>
      <c r="C74" s="2">
        <v>123.78</v>
      </c>
      <c r="D74" s="3">
        <v>1</v>
      </c>
    </row>
    <row r="75" spans="1:4" x14ac:dyDescent="0.3">
      <c r="A75">
        <v>72</v>
      </c>
      <c r="B75" s="2">
        <v>22.9</v>
      </c>
      <c r="C75" s="2">
        <v>131.65</v>
      </c>
      <c r="D75" s="3">
        <v>1</v>
      </c>
    </row>
    <row r="76" spans="1:4" x14ac:dyDescent="0.3">
      <c r="A76">
        <v>78</v>
      </c>
      <c r="B76" s="2">
        <v>22.9</v>
      </c>
      <c r="C76" s="2">
        <v>132.02000000000001</v>
      </c>
      <c r="D76" s="3">
        <v>1</v>
      </c>
    </row>
    <row r="77" spans="1:4" x14ac:dyDescent="0.3">
      <c r="A77">
        <v>73</v>
      </c>
      <c r="B77" s="2">
        <v>22.9</v>
      </c>
      <c r="C77" s="2">
        <v>135.9</v>
      </c>
      <c r="D77" s="3">
        <v>1</v>
      </c>
    </row>
    <row r="78" spans="1:4" x14ac:dyDescent="0.3">
      <c r="A78">
        <v>75</v>
      </c>
      <c r="B78" s="2">
        <v>22.9</v>
      </c>
      <c r="C78" s="2">
        <v>136.88999999999999</v>
      </c>
      <c r="D78" s="3">
        <v>1</v>
      </c>
    </row>
    <row r="79" spans="1:4" x14ac:dyDescent="0.3">
      <c r="A79">
        <v>76</v>
      </c>
      <c r="B79" s="2">
        <v>22.9</v>
      </c>
      <c r="C79" s="2">
        <v>140.68</v>
      </c>
      <c r="D79" s="3">
        <v>1</v>
      </c>
    </row>
    <row r="80" spans="1:4" x14ac:dyDescent="0.3">
      <c r="A80">
        <v>79</v>
      </c>
      <c r="B80" s="2">
        <v>23.1</v>
      </c>
      <c r="C80" s="2">
        <v>147.97999999999999</v>
      </c>
      <c r="D80" s="3">
        <v>1</v>
      </c>
    </row>
    <row r="81" spans="1:4" x14ac:dyDescent="0.3">
      <c r="A81">
        <v>81</v>
      </c>
      <c r="B81" s="2">
        <v>23.2</v>
      </c>
      <c r="C81" s="2">
        <v>139.22999999999999</v>
      </c>
      <c r="D81" s="3">
        <v>1</v>
      </c>
    </row>
    <row r="82" spans="1:4" x14ac:dyDescent="0.3">
      <c r="A82">
        <v>84</v>
      </c>
      <c r="B82" s="2">
        <v>23.2</v>
      </c>
      <c r="C82" s="2">
        <v>141.22</v>
      </c>
      <c r="D82" s="3">
        <v>1</v>
      </c>
    </row>
    <row r="83" spans="1:4" x14ac:dyDescent="0.3">
      <c r="A83">
        <v>82</v>
      </c>
      <c r="B83" s="2">
        <v>23.2</v>
      </c>
      <c r="C83" s="2">
        <v>142.97999999999999</v>
      </c>
      <c r="D83" s="3">
        <v>1</v>
      </c>
    </row>
    <row r="84" spans="1:4" x14ac:dyDescent="0.3">
      <c r="A84">
        <v>80</v>
      </c>
      <c r="B84" s="2">
        <v>23.2</v>
      </c>
      <c r="C84" s="2">
        <v>145.19999999999999</v>
      </c>
      <c r="D84" s="3">
        <v>1</v>
      </c>
    </row>
    <row r="85" spans="1:4" x14ac:dyDescent="0.3">
      <c r="A85">
        <v>83</v>
      </c>
      <c r="B85" s="2">
        <v>23.2</v>
      </c>
      <c r="C85" s="2">
        <v>157.25</v>
      </c>
      <c r="D85" s="3">
        <v>1</v>
      </c>
    </row>
    <row r="86" spans="1:4" x14ac:dyDescent="0.3">
      <c r="A86">
        <v>85</v>
      </c>
      <c r="B86" s="2">
        <v>23.3</v>
      </c>
      <c r="C86" s="2">
        <v>157.6</v>
      </c>
      <c r="D86" s="3">
        <v>1</v>
      </c>
    </row>
    <row r="87" spans="1:4" x14ac:dyDescent="0.3">
      <c r="A87">
        <v>86</v>
      </c>
      <c r="B87" s="2">
        <v>23.4</v>
      </c>
      <c r="C87" s="2">
        <v>154.97999999999999</v>
      </c>
      <c r="D87" s="3">
        <v>1</v>
      </c>
    </row>
    <row r="88" spans="1:4" x14ac:dyDescent="0.3">
      <c r="A88">
        <v>87</v>
      </c>
      <c r="B88" s="2">
        <v>23.5</v>
      </c>
      <c r="C88" s="2">
        <v>156.78</v>
      </c>
      <c r="D88" s="3">
        <v>1</v>
      </c>
    </row>
    <row r="89" spans="1:4" x14ac:dyDescent="0.3">
      <c r="A89">
        <v>88</v>
      </c>
      <c r="B89" s="2">
        <v>23.6</v>
      </c>
      <c r="C89" s="2">
        <v>142.16999999999999</v>
      </c>
      <c r="D89" s="3">
        <v>1</v>
      </c>
    </row>
    <row r="90" spans="1:4" x14ac:dyDescent="0.3">
      <c r="A90">
        <v>89</v>
      </c>
      <c r="B90" s="2">
        <v>23.6</v>
      </c>
      <c r="C90" s="2">
        <v>159.54</v>
      </c>
      <c r="D90" s="3">
        <v>1</v>
      </c>
    </row>
    <row r="91" spans="1:4" x14ac:dyDescent="0.3">
      <c r="A91">
        <v>90</v>
      </c>
      <c r="B91" s="2">
        <v>23.7</v>
      </c>
      <c r="C91" s="2">
        <v>162.65</v>
      </c>
      <c r="D91" s="3">
        <v>1</v>
      </c>
    </row>
    <row r="92" spans="1:4" x14ac:dyDescent="0.3">
      <c r="A92">
        <v>91</v>
      </c>
      <c r="B92" s="2">
        <v>23.8</v>
      </c>
      <c r="C92" s="2">
        <v>137.94</v>
      </c>
      <c r="D92" s="3">
        <v>1</v>
      </c>
    </row>
    <row r="93" spans="1:4" x14ac:dyDescent="0.3">
      <c r="A93">
        <v>95</v>
      </c>
      <c r="B93" s="2">
        <v>23.9</v>
      </c>
      <c r="C93" s="2">
        <v>138.44999999999999</v>
      </c>
      <c r="D93" s="3">
        <v>1</v>
      </c>
    </row>
    <row r="94" spans="1:4" x14ac:dyDescent="0.3">
      <c r="A94">
        <v>92</v>
      </c>
      <c r="B94" s="2">
        <v>23.9</v>
      </c>
      <c r="C94" s="2">
        <v>148.32</v>
      </c>
      <c r="D94" s="3">
        <v>1</v>
      </c>
    </row>
    <row r="95" spans="1:4" x14ac:dyDescent="0.3">
      <c r="A95">
        <v>94</v>
      </c>
      <c r="B95" s="2">
        <v>23.9</v>
      </c>
      <c r="C95" s="2">
        <v>158.12</v>
      </c>
      <c r="D95" s="3">
        <v>1</v>
      </c>
    </row>
    <row r="96" spans="1:4" x14ac:dyDescent="0.3">
      <c r="A96">
        <v>93</v>
      </c>
      <c r="B96" s="2">
        <v>23.9</v>
      </c>
      <c r="C96" s="2">
        <v>168.59</v>
      </c>
      <c r="D96" s="3">
        <v>1</v>
      </c>
    </row>
    <row r="97" spans="1:6" x14ac:dyDescent="0.3">
      <c r="A97">
        <v>101</v>
      </c>
      <c r="B97" s="2">
        <v>24.1</v>
      </c>
      <c r="C97" s="2">
        <v>176.24</v>
      </c>
      <c r="D97" s="7">
        <v>1</v>
      </c>
    </row>
    <row r="98" spans="1:6" x14ac:dyDescent="0.3">
      <c r="A98">
        <v>111</v>
      </c>
      <c r="B98" s="2">
        <v>24.2</v>
      </c>
      <c r="C98" s="2">
        <v>149.19</v>
      </c>
      <c r="D98" s="14">
        <v>1</v>
      </c>
    </row>
    <row r="99" spans="1:6" x14ac:dyDescent="0.3">
      <c r="A99">
        <v>110</v>
      </c>
      <c r="B99" s="2">
        <v>24.2</v>
      </c>
      <c r="C99" s="2">
        <v>175.47</v>
      </c>
      <c r="D99" s="7">
        <v>1</v>
      </c>
      <c r="E99">
        <f>AVERAGE(B2:B99)</f>
        <v>21.813265306122453</v>
      </c>
      <c r="F99">
        <f>STDEV(B2:B99)</f>
        <v>1.5447041390961012</v>
      </c>
    </row>
    <row r="100" spans="1:6" x14ac:dyDescent="0.3">
      <c r="E100">
        <f>AVERAGE(C2:C99)</f>
        <v>125.91183673469388</v>
      </c>
      <c r="F100">
        <f>STDEV(C2:C99)</f>
        <v>24.053164026472885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DBCB-9E75-4D7A-BF8C-F9C9583C7C1D}">
  <dimension ref="A1:F105"/>
  <sheetViews>
    <sheetView workbookViewId="0">
      <selection sqref="A1:F1"/>
    </sheetView>
  </sheetViews>
  <sheetFormatPr defaultRowHeight="14.4" x14ac:dyDescent="0.3"/>
  <cols>
    <col min="1" max="1" width="4" bestFit="1" customWidth="1"/>
    <col min="2" max="2" width="13.33203125" customWidth="1"/>
    <col min="3" max="3" width="9.6640625" bestFit="1" customWidth="1"/>
    <col min="4" max="4" width="10.33203125" customWidth="1"/>
    <col min="5" max="5" width="14.33203125" bestFit="1" customWidth="1"/>
    <col min="6" max="6" width="12.6640625" bestFit="1" customWidth="1"/>
  </cols>
  <sheetData>
    <row r="1" spans="1:6" ht="25.2" customHeight="1" x14ac:dyDescent="0.3">
      <c r="A1" s="19" t="s">
        <v>21</v>
      </c>
      <c r="B1" s="20" t="s">
        <v>40</v>
      </c>
      <c r="C1" s="20" t="s">
        <v>41</v>
      </c>
      <c r="D1" s="1" t="s">
        <v>25</v>
      </c>
      <c r="E1" s="18" t="s">
        <v>38</v>
      </c>
      <c r="F1" s="18" t="s">
        <v>39</v>
      </c>
    </row>
    <row r="2" spans="1:6" x14ac:dyDescent="0.3">
      <c r="A2">
        <v>98</v>
      </c>
      <c r="B2" s="2">
        <v>24</v>
      </c>
      <c r="C2" s="2">
        <v>154.56</v>
      </c>
      <c r="D2" s="7">
        <v>2</v>
      </c>
    </row>
    <row r="3" spans="1:6" x14ac:dyDescent="0.3">
      <c r="A3">
        <v>96</v>
      </c>
      <c r="B3" s="2">
        <v>24</v>
      </c>
      <c r="C3" s="2">
        <v>159.24</v>
      </c>
      <c r="D3" s="7">
        <v>2</v>
      </c>
    </row>
    <row r="4" spans="1:6" x14ac:dyDescent="0.3">
      <c r="A4">
        <v>97</v>
      </c>
      <c r="B4" s="2">
        <v>24</v>
      </c>
      <c r="C4" s="2">
        <v>171.58</v>
      </c>
      <c r="D4" s="7">
        <v>2</v>
      </c>
    </row>
    <row r="5" spans="1:6" x14ac:dyDescent="0.3">
      <c r="A5">
        <v>99</v>
      </c>
      <c r="B5" s="2">
        <v>24</v>
      </c>
      <c r="C5" s="2">
        <v>198.67</v>
      </c>
      <c r="D5" s="7">
        <v>2</v>
      </c>
    </row>
    <row r="6" spans="1:6" x14ac:dyDescent="0.3">
      <c r="A6">
        <v>100</v>
      </c>
      <c r="B6" s="2">
        <v>24.1</v>
      </c>
      <c r="C6" s="2">
        <v>172.56</v>
      </c>
      <c r="D6" s="7">
        <v>2</v>
      </c>
    </row>
    <row r="7" spans="1:6" x14ac:dyDescent="0.3">
      <c r="A7">
        <v>102</v>
      </c>
      <c r="B7" s="2">
        <v>24.1</v>
      </c>
      <c r="C7" s="2">
        <v>175.68</v>
      </c>
      <c r="D7" s="7">
        <v>2</v>
      </c>
    </row>
    <row r="8" spans="1:6" x14ac:dyDescent="0.3">
      <c r="A8">
        <v>103</v>
      </c>
      <c r="B8" s="2">
        <v>24.1</v>
      </c>
      <c r="C8" s="2">
        <v>179.65</v>
      </c>
      <c r="D8" s="7">
        <v>2</v>
      </c>
    </row>
    <row r="9" spans="1:6" x14ac:dyDescent="0.3">
      <c r="A9">
        <v>106</v>
      </c>
      <c r="B9" s="2">
        <v>24.2</v>
      </c>
      <c r="C9" s="2">
        <v>142.69</v>
      </c>
      <c r="D9" s="7">
        <v>2</v>
      </c>
    </row>
    <row r="10" spans="1:6" x14ac:dyDescent="0.3">
      <c r="A10">
        <v>107</v>
      </c>
      <c r="B10" s="2">
        <v>24.2</v>
      </c>
      <c r="C10" s="2">
        <v>144.36000000000001</v>
      </c>
      <c r="D10" s="7">
        <v>2</v>
      </c>
    </row>
    <row r="11" spans="1:6" x14ac:dyDescent="0.3">
      <c r="A11">
        <v>104</v>
      </c>
      <c r="B11" s="2">
        <v>24.2</v>
      </c>
      <c r="C11" s="2">
        <v>154.19999999999999</v>
      </c>
      <c r="D11" s="7">
        <v>2</v>
      </c>
    </row>
    <row r="12" spans="1:6" x14ac:dyDescent="0.3">
      <c r="A12">
        <v>105</v>
      </c>
      <c r="B12" s="2">
        <v>24.2</v>
      </c>
      <c r="C12" s="2">
        <v>157.58000000000001</v>
      </c>
      <c r="D12" s="7">
        <v>2</v>
      </c>
    </row>
    <row r="13" spans="1:6" x14ac:dyDescent="0.3">
      <c r="A13">
        <v>109</v>
      </c>
      <c r="B13" s="2">
        <v>24.2</v>
      </c>
      <c r="C13" s="2">
        <v>167.69</v>
      </c>
      <c r="D13" s="7">
        <v>2</v>
      </c>
    </row>
    <row r="14" spans="1:6" x14ac:dyDescent="0.3">
      <c r="A14">
        <v>108</v>
      </c>
      <c r="B14" s="2">
        <v>24.2</v>
      </c>
      <c r="C14" s="2">
        <v>170.25</v>
      </c>
      <c r="D14" s="7">
        <v>2</v>
      </c>
    </row>
    <row r="15" spans="1:6" x14ac:dyDescent="0.3">
      <c r="A15">
        <v>114</v>
      </c>
      <c r="B15" s="2">
        <v>24.3</v>
      </c>
      <c r="C15" s="2">
        <v>176.53</v>
      </c>
      <c r="D15" s="7">
        <v>2</v>
      </c>
    </row>
    <row r="16" spans="1:6" x14ac:dyDescent="0.3">
      <c r="A16">
        <v>119</v>
      </c>
      <c r="B16" s="2">
        <v>24.3</v>
      </c>
      <c r="C16" s="2">
        <v>177.36</v>
      </c>
      <c r="D16" s="7">
        <v>2</v>
      </c>
    </row>
    <row r="17" spans="1:4" x14ac:dyDescent="0.3">
      <c r="A17">
        <v>112</v>
      </c>
      <c r="B17" s="2">
        <v>24.3</v>
      </c>
      <c r="C17" s="2">
        <v>178.22</v>
      </c>
      <c r="D17" s="7">
        <v>2</v>
      </c>
    </row>
    <row r="18" spans="1:4" x14ac:dyDescent="0.3">
      <c r="A18">
        <v>113</v>
      </c>
      <c r="B18" s="2">
        <v>24.3</v>
      </c>
      <c r="C18" s="2">
        <v>182.14</v>
      </c>
      <c r="D18" s="7">
        <v>2</v>
      </c>
    </row>
    <row r="19" spans="1:4" x14ac:dyDescent="0.3">
      <c r="A19">
        <v>115</v>
      </c>
      <c r="B19" s="2">
        <v>24.4</v>
      </c>
      <c r="C19" s="2">
        <v>173.29</v>
      </c>
      <c r="D19" s="7">
        <v>2</v>
      </c>
    </row>
    <row r="20" spans="1:4" x14ac:dyDescent="0.3">
      <c r="A20">
        <v>116</v>
      </c>
      <c r="B20" s="2">
        <v>24.5</v>
      </c>
      <c r="C20" s="2">
        <v>178.98</v>
      </c>
      <c r="D20" s="7">
        <v>2</v>
      </c>
    </row>
    <row r="21" spans="1:4" x14ac:dyDescent="0.3">
      <c r="A21">
        <v>117</v>
      </c>
      <c r="B21" s="2">
        <v>24.6</v>
      </c>
      <c r="C21" s="2">
        <v>181.22</v>
      </c>
      <c r="D21" s="7">
        <v>2</v>
      </c>
    </row>
    <row r="22" spans="1:4" x14ac:dyDescent="0.3">
      <c r="A22">
        <v>118</v>
      </c>
      <c r="B22" s="2">
        <v>24.7</v>
      </c>
      <c r="C22" s="2">
        <v>174.49</v>
      </c>
      <c r="D22" s="7">
        <v>2</v>
      </c>
    </row>
    <row r="23" spans="1:4" x14ac:dyDescent="0.3">
      <c r="A23">
        <v>122</v>
      </c>
      <c r="B23" s="2">
        <v>24.8</v>
      </c>
      <c r="C23" s="2">
        <v>179.52</v>
      </c>
      <c r="D23" s="7">
        <v>2</v>
      </c>
    </row>
    <row r="24" spans="1:4" x14ac:dyDescent="0.3">
      <c r="A24">
        <v>121</v>
      </c>
      <c r="B24" s="2">
        <v>24.8</v>
      </c>
      <c r="C24" s="2">
        <v>186.12</v>
      </c>
      <c r="D24" s="7">
        <v>2</v>
      </c>
    </row>
    <row r="25" spans="1:4" x14ac:dyDescent="0.3">
      <c r="A25">
        <v>123</v>
      </c>
      <c r="B25" s="2">
        <v>24.8</v>
      </c>
      <c r="C25" s="2">
        <v>189.22</v>
      </c>
      <c r="D25" s="7">
        <v>2</v>
      </c>
    </row>
    <row r="26" spans="1:4" x14ac:dyDescent="0.3">
      <c r="A26">
        <v>120</v>
      </c>
      <c r="B26" s="2">
        <v>24.8</v>
      </c>
      <c r="C26" s="2">
        <v>192.56</v>
      </c>
      <c r="D26" s="7">
        <v>2</v>
      </c>
    </row>
    <row r="27" spans="1:4" x14ac:dyDescent="0.3">
      <c r="A27">
        <v>125</v>
      </c>
      <c r="B27" s="2">
        <v>25.1</v>
      </c>
      <c r="C27" s="2">
        <v>186.14</v>
      </c>
      <c r="D27" s="7">
        <v>2</v>
      </c>
    </row>
    <row r="28" spans="1:4" x14ac:dyDescent="0.3">
      <c r="A28">
        <v>127</v>
      </c>
      <c r="B28" s="2">
        <v>25.2</v>
      </c>
      <c r="C28" s="2">
        <v>182.22</v>
      </c>
      <c r="D28" s="7">
        <v>2</v>
      </c>
    </row>
    <row r="29" spans="1:4" x14ac:dyDescent="0.3">
      <c r="A29">
        <v>124</v>
      </c>
      <c r="B29" s="2">
        <v>25.2</v>
      </c>
      <c r="C29" s="2">
        <v>190.58</v>
      </c>
      <c r="D29" s="7">
        <v>2</v>
      </c>
    </row>
    <row r="30" spans="1:4" x14ac:dyDescent="0.3">
      <c r="A30">
        <v>126</v>
      </c>
      <c r="B30" s="2">
        <v>25.4</v>
      </c>
      <c r="C30" s="2">
        <v>190.87</v>
      </c>
      <c r="D30" s="7">
        <v>2</v>
      </c>
    </row>
    <row r="31" spans="1:4" x14ac:dyDescent="0.3">
      <c r="A31">
        <v>131</v>
      </c>
      <c r="B31" s="2">
        <v>25.5</v>
      </c>
      <c r="C31" s="2">
        <v>186.5</v>
      </c>
      <c r="D31" s="7">
        <v>2</v>
      </c>
    </row>
    <row r="32" spans="1:4" x14ac:dyDescent="0.3">
      <c r="A32">
        <v>128</v>
      </c>
      <c r="B32" s="2">
        <v>25.5</v>
      </c>
      <c r="C32" s="2">
        <v>190.27</v>
      </c>
      <c r="D32" s="7">
        <v>2</v>
      </c>
    </row>
    <row r="33" spans="1:4" x14ac:dyDescent="0.3">
      <c r="A33">
        <v>129</v>
      </c>
      <c r="B33" s="2">
        <v>25.5</v>
      </c>
      <c r="C33" s="2">
        <v>191.22</v>
      </c>
      <c r="D33" s="7">
        <v>2</v>
      </c>
    </row>
    <row r="34" spans="1:4" x14ac:dyDescent="0.3">
      <c r="A34">
        <v>130</v>
      </c>
      <c r="B34" s="2">
        <v>25.5</v>
      </c>
      <c r="C34" s="2">
        <v>195.25</v>
      </c>
      <c r="D34" s="7">
        <v>2</v>
      </c>
    </row>
    <row r="35" spans="1:4" x14ac:dyDescent="0.3">
      <c r="A35">
        <v>133</v>
      </c>
      <c r="B35" s="2">
        <v>25.8</v>
      </c>
      <c r="C35" s="2">
        <v>182.27</v>
      </c>
      <c r="D35" s="7">
        <v>2</v>
      </c>
    </row>
    <row r="36" spans="1:4" x14ac:dyDescent="0.3">
      <c r="A36">
        <v>135</v>
      </c>
      <c r="B36" s="2">
        <v>25.8</v>
      </c>
      <c r="C36" s="2">
        <v>188.78</v>
      </c>
      <c r="D36" s="7">
        <v>2</v>
      </c>
    </row>
    <row r="37" spans="1:4" x14ac:dyDescent="0.3">
      <c r="A37">
        <v>132</v>
      </c>
      <c r="B37" s="2">
        <v>25.8</v>
      </c>
      <c r="C37" s="2">
        <v>192.37</v>
      </c>
      <c r="D37" s="7">
        <v>2</v>
      </c>
    </row>
    <row r="38" spans="1:4" x14ac:dyDescent="0.3">
      <c r="A38">
        <v>134</v>
      </c>
      <c r="B38" s="2">
        <v>25.8</v>
      </c>
      <c r="C38" s="2">
        <v>195.68</v>
      </c>
      <c r="D38" s="7">
        <v>2</v>
      </c>
    </row>
    <row r="39" spans="1:4" x14ac:dyDescent="0.3">
      <c r="A39">
        <v>138</v>
      </c>
      <c r="B39" s="2">
        <v>25.9</v>
      </c>
      <c r="C39" s="2">
        <v>186.28</v>
      </c>
      <c r="D39" s="7">
        <v>2</v>
      </c>
    </row>
    <row r="40" spans="1:4" x14ac:dyDescent="0.3">
      <c r="A40">
        <v>136</v>
      </c>
      <c r="B40" s="2">
        <v>25.9</v>
      </c>
      <c r="C40" s="2">
        <v>189.88</v>
      </c>
      <c r="D40" s="7">
        <v>2</v>
      </c>
    </row>
    <row r="41" spans="1:4" x14ac:dyDescent="0.3">
      <c r="A41">
        <v>137</v>
      </c>
      <c r="B41" s="2">
        <v>25.9</v>
      </c>
      <c r="C41" s="2">
        <v>195.36</v>
      </c>
      <c r="D41" s="7">
        <v>2</v>
      </c>
    </row>
    <row r="42" spans="1:4" x14ac:dyDescent="0.3">
      <c r="A42">
        <v>139</v>
      </c>
      <c r="B42" s="2">
        <v>26</v>
      </c>
      <c r="C42" s="2">
        <v>200.58</v>
      </c>
      <c r="D42" s="7">
        <v>2</v>
      </c>
    </row>
    <row r="43" spans="1:4" x14ac:dyDescent="0.3">
      <c r="A43">
        <v>141</v>
      </c>
      <c r="B43" s="2">
        <v>26</v>
      </c>
      <c r="C43" s="2">
        <v>207.69</v>
      </c>
      <c r="D43" s="7">
        <v>2</v>
      </c>
    </row>
    <row r="44" spans="1:4" x14ac:dyDescent="0.3">
      <c r="A44">
        <v>140</v>
      </c>
      <c r="B44" s="2">
        <v>26</v>
      </c>
      <c r="C44" s="2">
        <v>215.77</v>
      </c>
      <c r="D44" s="7">
        <v>2</v>
      </c>
    </row>
    <row r="45" spans="1:4" x14ac:dyDescent="0.3">
      <c r="A45">
        <v>142</v>
      </c>
      <c r="B45" s="2">
        <v>26.2</v>
      </c>
      <c r="C45" s="2">
        <v>212.52</v>
      </c>
      <c r="D45" s="7">
        <v>2</v>
      </c>
    </row>
    <row r="46" spans="1:4" x14ac:dyDescent="0.3">
      <c r="A46">
        <v>144</v>
      </c>
      <c r="B46" s="2">
        <v>26.2</v>
      </c>
      <c r="C46" s="2">
        <v>215.66</v>
      </c>
      <c r="D46" s="7">
        <v>2</v>
      </c>
    </row>
    <row r="47" spans="1:4" x14ac:dyDescent="0.3">
      <c r="A47">
        <v>143</v>
      </c>
      <c r="B47" s="2">
        <v>26.2</v>
      </c>
      <c r="C47" s="2">
        <v>217.25</v>
      </c>
      <c r="D47" s="7">
        <v>2</v>
      </c>
    </row>
    <row r="48" spans="1:4" x14ac:dyDescent="0.3">
      <c r="A48">
        <v>145</v>
      </c>
      <c r="B48" s="2">
        <v>26.3</v>
      </c>
      <c r="C48" s="2">
        <v>200.78</v>
      </c>
      <c r="D48" s="7">
        <v>2</v>
      </c>
    </row>
    <row r="49" spans="1:4" x14ac:dyDescent="0.3">
      <c r="A49">
        <v>147</v>
      </c>
      <c r="B49" s="2">
        <v>26.4</v>
      </c>
      <c r="C49" s="2">
        <v>199.25</v>
      </c>
      <c r="D49" s="7">
        <v>2</v>
      </c>
    </row>
    <row r="50" spans="1:4" x14ac:dyDescent="0.3">
      <c r="A50">
        <v>146</v>
      </c>
      <c r="B50" s="2">
        <v>26.4</v>
      </c>
      <c r="C50" s="2">
        <v>205.3</v>
      </c>
      <c r="D50" s="7">
        <v>2</v>
      </c>
    </row>
    <row r="51" spans="1:4" x14ac:dyDescent="0.3">
      <c r="A51">
        <v>148</v>
      </c>
      <c r="B51" s="2">
        <v>26.5</v>
      </c>
      <c r="C51" s="2">
        <v>215.25</v>
      </c>
      <c r="D51" s="7">
        <v>2</v>
      </c>
    </row>
    <row r="52" spans="1:4" x14ac:dyDescent="0.3">
      <c r="A52">
        <v>150</v>
      </c>
      <c r="B52" s="2">
        <v>26.8</v>
      </c>
      <c r="C52" s="2">
        <v>188.92</v>
      </c>
      <c r="D52" s="7">
        <v>2</v>
      </c>
    </row>
    <row r="53" spans="1:4" x14ac:dyDescent="0.3">
      <c r="A53">
        <v>149</v>
      </c>
      <c r="B53" s="2">
        <v>26.8</v>
      </c>
      <c r="C53" s="2">
        <v>198.2</v>
      </c>
      <c r="D53" s="7">
        <v>2</v>
      </c>
    </row>
    <row r="54" spans="1:4" x14ac:dyDescent="0.3">
      <c r="A54">
        <v>152</v>
      </c>
      <c r="B54" s="2">
        <v>26.9</v>
      </c>
      <c r="C54" s="2">
        <v>188.24</v>
      </c>
      <c r="D54" s="7">
        <v>2</v>
      </c>
    </row>
    <row r="55" spans="1:4" x14ac:dyDescent="0.3">
      <c r="A55">
        <v>159</v>
      </c>
      <c r="B55" s="6">
        <v>26.9</v>
      </c>
      <c r="C55" s="6">
        <v>192.5</v>
      </c>
      <c r="D55" s="7">
        <v>2</v>
      </c>
    </row>
    <row r="56" spans="1:4" x14ac:dyDescent="0.3">
      <c r="A56">
        <v>151</v>
      </c>
      <c r="B56" s="2">
        <v>26.9</v>
      </c>
      <c r="C56" s="2">
        <v>195.3</v>
      </c>
      <c r="D56" s="7">
        <v>2</v>
      </c>
    </row>
    <row r="57" spans="1:4" x14ac:dyDescent="0.3">
      <c r="A57">
        <v>156</v>
      </c>
      <c r="B57" s="6">
        <v>26.9</v>
      </c>
      <c r="C57" s="6">
        <v>195.87</v>
      </c>
      <c r="D57" s="7">
        <v>2</v>
      </c>
    </row>
    <row r="58" spans="1:4" x14ac:dyDescent="0.3">
      <c r="A58">
        <v>157</v>
      </c>
      <c r="B58" s="2">
        <v>26.9</v>
      </c>
      <c r="C58" s="2">
        <v>199.2</v>
      </c>
      <c r="D58" s="7">
        <v>2</v>
      </c>
    </row>
    <row r="59" spans="1:4" x14ac:dyDescent="0.3">
      <c r="A59">
        <v>155</v>
      </c>
      <c r="B59" s="2">
        <v>26.9</v>
      </c>
      <c r="C59" s="2">
        <v>199.64</v>
      </c>
      <c r="D59" s="7">
        <v>2</v>
      </c>
    </row>
    <row r="60" spans="1:4" x14ac:dyDescent="0.3">
      <c r="A60">
        <v>158</v>
      </c>
      <c r="B60" s="2">
        <v>26.9</v>
      </c>
      <c r="C60" s="2">
        <v>201.15</v>
      </c>
      <c r="D60" s="7">
        <v>2</v>
      </c>
    </row>
    <row r="61" spans="1:4" x14ac:dyDescent="0.3">
      <c r="A61">
        <v>153</v>
      </c>
      <c r="B61" s="6">
        <v>26.9</v>
      </c>
      <c r="C61" s="6">
        <v>201.25</v>
      </c>
      <c r="D61" s="7">
        <v>2</v>
      </c>
    </row>
    <row r="62" spans="1:4" x14ac:dyDescent="0.3">
      <c r="A62">
        <v>154</v>
      </c>
      <c r="B62" s="2">
        <v>26.9</v>
      </c>
      <c r="C62" s="2">
        <v>205.35</v>
      </c>
      <c r="D62" s="7">
        <v>2</v>
      </c>
    </row>
    <row r="63" spans="1:4" x14ac:dyDescent="0.3">
      <c r="A63">
        <v>162</v>
      </c>
      <c r="B63" s="2">
        <v>27.1</v>
      </c>
      <c r="C63" s="2">
        <v>208.74</v>
      </c>
      <c r="D63" s="7">
        <v>2</v>
      </c>
    </row>
    <row r="64" spans="1:4" x14ac:dyDescent="0.3">
      <c r="A64">
        <v>160</v>
      </c>
      <c r="B64" s="2">
        <v>27.1</v>
      </c>
      <c r="C64" s="2">
        <v>210.58</v>
      </c>
      <c r="D64" s="7">
        <v>2</v>
      </c>
    </row>
    <row r="65" spans="1:4" x14ac:dyDescent="0.3">
      <c r="A65">
        <v>161</v>
      </c>
      <c r="B65" s="2">
        <v>27.1</v>
      </c>
      <c r="C65" s="2">
        <v>212.25</v>
      </c>
      <c r="D65" s="7">
        <v>2</v>
      </c>
    </row>
    <row r="66" spans="1:4" x14ac:dyDescent="0.3">
      <c r="A66">
        <v>163</v>
      </c>
      <c r="B66" s="2">
        <v>27.2</v>
      </c>
      <c r="C66" s="2">
        <v>212.5</v>
      </c>
      <c r="D66" s="7">
        <v>2</v>
      </c>
    </row>
    <row r="67" spans="1:4" x14ac:dyDescent="0.3">
      <c r="A67">
        <v>164</v>
      </c>
      <c r="B67" s="2">
        <v>27.2</v>
      </c>
      <c r="C67" s="2">
        <v>215.29</v>
      </c>
      <c r="D67" s="7">
        <v>2</v>
      </c>
    </row>
    <row r="68" spans="1:4" x14ac:dyDescent="0.3">
      <c r="A68">
        <v>165</v>
      </c>
      <c r="B68" s="2">
        <v>27.2</v>
      </c>
      <c r="C68" s="2">
        <v>216.28</v>
      </c>
      <c r="D68" s="7">
        <v>2</v>
      </c>
    </row>
    <row r="69" spans="1:4" x14ac:dyDescent="0.3">
      <c r="A69">
        <v>168</v>
      </c>
      <c r="B69" s="6">
        <v>27.4</v>
      </c>
      <c r="C69" s="6">
        <v>219.78</v>
      </c>
      <c r="D69" s="7">
        <v>2</v>
      </c>
    </row>
    <row r="70" spans="1:4" x14ac:dyDescent="0.3">
      <c r="A70">
        <v>167</v>
      </c>
      <c r="B70" s="6">
        <v>27.4</v>
      </c>
      <c r="C70" s="6">
        <v>225.17</v>
      </c>
      <c r="D70" s="7">
        <v>2</v>
      </c>
    </row>
    <row r="71" spans="1:4" x14ac:dyDescent="0.3">
      <c r="A71">
        <v>166</v>
      </c>
      <c r="B71" s="6">
        <v>27.4</v>
      </c>
      <c r="C71" s="6">
        <v>230.89</v>
      </c>
      <c r="D71" s="7">
        <v>2</v>
      </c>
    </row>
    <row r="72" spans="1:4" x14ac:dyDescent="0.3">
      <c r="A72">
        <v>169</v>
      </c>
      <c r="B72" s="6">
        <v>27.6</v>
      </c>
      <c r="C72" s="6">
        <v>212.8</v>
      </c>
      <c r="D72" s="7">
        <v>2</v>
      </c>
    </row>
    <row r="73" spans="1:4" x14ac:dyDescent="0.3">
      <c r="A73">
        <v>172</v>
      </c>
      <c r="B73" s="6">
        <v>27.6</v>
      </c>
      <c r="C73" s="6">
        <v>220.35</v>
      </c>
      <c r="D73" s="7">
        <v>2</v>
      </c>
    </row>
    <row r="74" spans="1:4" x14ac:dyDescent="0.3">
      <c r="A74">
        <v>171</v>
      </c>
      <c r="B74" s="6">
        <v>27.6</v>
      </c>
      <c r="C74" s="6">
        <v>220.87</v>
      </c>
      <c r="D74" s="7">
        <v>2</v>
      </c>
    </row>
    <row r="75" spans="1:4" x14ac:dyDescent="0.3">
      <c r="A75">
        <v>173</v>
      </c>
      <c r="B75" s="6">
        <v>27.6</v>
      </c>
      <c r="C75" s="6">
        <v>222.13</v>
      </c>
      <c r="D75" s="7">
        <v>2</v>
      </c>
    </row>
    <row r="76" spans="1:4" x14ac:dyDescent="0.3">
      <c r="A76">
        <v>170</v>
      </c>
      <c r="B76" s="6">
        <v>27.6</v>
      </c>
      <c r="C76" s="6">
        <v>228.69</v>
      </c>
      <c r="D76" s="7">
        <v>2</v>
      </c>
    </row>
    <row r="77" spans="1:4" x14ac:dyDescent="0.3">
      <c r="A77">
        <v>174</v>
      </c>
      <c r="B77" s="6">
        <v>27.6</v>
      </c>
      <c r="C77" s="6">
        <v>232.18</v>
      </c>
      <c r="D77" s="7">
        <v>2</v>
      </c>
    </row>
    <row r="78" spans="1:4" x14ac:dyDescent="0.3">
      <c r="A78">
        <v>175</v>
      </c>
      <c r="B78" s="2">
        <v>27.8</v>
      </c>
      <c r="C78" s="2">
        <v>232.35</v>
      </c>
      <c r="D78" s="7">
        <v>2</v>
      </c>
    </row>
    <row r="79" spans="1:4" x14ac:dyDescent="0.3">
      <c r="A79">
        <v>177</v>
      </c>
      <c r="B79" s="2">
        <v>27.8</v>
      </c>
      <c r="C79" s="2">
        <v>240.25</v>
      </c>
      <c r="D79" s="7">
        <v>2</v>
      </c>
    </row>
    <row r="80" spans="1:4" x14ac:dyDescent="0.3">
      <c r="A80">
        <v>176</v>
      </c>
      <c r="B80" s="2">
        <v>27.8</v>
      </c>
      <c r="C80" s="2">
        <v>242.5</v>
      </c>
      <c r="D80" s="7">
        <v>2</v>
      </c>
    </row>
    <row r="81" spans="1:5" x14ac:dyDescent="0.3">
      <c r="A81">
        <v>179</v>
      </c>
      <c r="B81" s="6">
        <v>28.1</v>
      </c>
      <c r="C81" s="6">
        <v>235.89</v>
      </c>
      <c r="D81" s="7">
        <v>2</v>
      </c>
    </row>
    <row r="82" spans="1:5" x14ac:dyDescent="0.3">
      <c r="A82">
        <v>178</v>
      </c>
      <c r="B82" s="6">
        <v>28.1</v>
      </c>
      <c r="C82" s="6">
        <v>254.12</v>
      </c>
      <c r="D82" s="7">
        <v>2</v>
      </c>
    </row>
    <row r="83" spans="1:5" x14ac:dyDescent="0.3">
      <c r="A83">
        <v>180</v>
      </c>
      <c r="B83" s="6">
        <v>28.1</v>
      </c>
      <c r="C83" s="6">
        <v>287.95999999999998</v>
      </c>
      <c r="D83" s="7">
        <v>2</v>
      </c>
    </row>
    <row r="84" spans="1:5" x14ac:dyDescent="0.3">
      <c r="A84">
        <v>182</v>
      </c>
      <c r="B84" s="2">
        <v>28.2</v>
      </c>
      <c r="C84" s="2">
        <v>278.3</v>
      </c>
      <c r="D84" s="7">
        <v>2</v>
      </c>
    </row>
    <row r="85" spans="1:5" x14ac:dyDescent="0.3">
      <c r="A85">
        <v>181</v>
      </c>
      <c r="B85" s="2">
        <v>28.2</v>
      </c>
      <c r="C85" s="2">
        <v>298.23</v>
      </c>
      <c r="D85" s="7">
        <v>2</v>
      </c>
    </row>
    <row r="86" spans="1:5" x14ac:dyDescent="0.3">
      <c r="A86">
        <v>183</v>
      </c>
      <c r="B86" s="2">
        <v>28.2</v>
      </c>
      <c r="C86" s="2">
        <v>308.39</v>
      </c>
      <c r="D86" s="7">
        <v>2</v>
      </c>
      <c r="E86" s="4"/>
    </row>
    <row r="87" spans="1:5" x14ac:dyDescent="0.3">
      <c r="A87">
        <v>184</v>
      </c>
      <c r="B87" s="6">
        <v>28.4</v>
      </c>
      <c r="C87" s="6">
        <v>279.45</v>
      </c>
      <c r="D87" s="7">
        <v>2</v>
      </c>
      <c r="E87" s="4"/>
    </row>
    <row r="88" spans="1:5" x14ac:dyDescent="0.3">
      <c r="A88">
        <v>185</v>
      </c>
      <c r="B88" s="6">
        <v>28.4</v>
      </c>
      <c r="C88" s="6">
        <v>285.11</v>
      </c>
      <c r="D88" s="7">
        <v>2</v>
      </c>
      <c r="E88" s="4"/>
    </row>
    <row r="89" spans="1:5" x14ac:dyDescent="0.3">
      <c r="A89">
        <v>186</v>
      </c>
      <c r="B89" s="6">
        <v>28.4</v>
      </c>
      <c r="C89" s="6">
        <v>300.87</v>
      </c>
      <c r="D89" s="7">
        <v>2</v>
      </c>
      <c r="E89" s="4"/>
    </row>
    <row r="90" spans="1:5" x14ac:dyDescent="0.3">
      <c r="A90">
        <v>187</v>
      </c>
      <c r="B90" s="2">
        <v>28.6</v>
      </c>
      <c r="C90" s="2">
        <v>290.33999999999997</v>
      </c>
      <c r="D90" s="7">
        <v>2</v>
      </c>
      <c r="E90" s="4"/>
    </row>
    <row r="91" spans="1:5" x14ac:dyDescent="0.3">
      <c r="A91">
        <v>188</v>
      </c>
      <c r="B91" s="2">
        <v>28.6</v>
      </c>
      <c r="C91" s="2">
        <v>305.2</v>
      </c>
      <c r="D91" s="7">
        <v>2</v>
      </c>
      <c r="E91" s="4"/>
    </row>
    <row r="92" spans="1:5" x14ac:dyDescent="0.3">
      <c r="A92">
        <v>189</v>
      </c>
      <c r="B92" s="2">
        <v>28.6</v>
      </c>
      <c r="C92" s="2">
        <v>308.25</v>
      </c>
      <c r="D92" s="7">
        <v>2</v>
      </c>
      <c r="E92" s="4"/>
    </row>
    <row r="93" spans="1:5" x14ac:dyDescent="0.3">
      <c r="A93">
        <v>191</v>
      </c>
      <c r="B93" s="6">
        <v>29.4</v>
      </c>
      <c r="C93" s="6">
        <v>315.3</v>
      </c>
      <c r="D93" s="7">
        <v>2</v>
      </c>
      <c r="E93" s="4"/>
    </row>
    <row r="94" spans="1:5" x14ac:dyDescent="0.3">
      <c r="A94">
        <v>190</v>
      </c>
      <c r="B94" s="6">
        <v>29.4</v>
      </c>
      <c r="C94" s="6">
        <v>320.10000000000002</v>
      </c>
      <c r="D94" s="7">
        <v>2</v>
      </c>
      <c r="E94" s="4"/>
    </row>
    <row r="95" spans="1:5" x14ac:dyDescent="0.3">
      <c r="A95">
        <v>192</v>
      </c>
      <c r="B95" s="6">
        <v>29.4</v>
      </c>
      <c r="C95" s="6">
        <v>322.89999999999998</v>
      </c>
      <c r="D95" s="7">
        <v>2</v>
      </c>
      <c r="E95" s="4"/>
    </row>
    <row r="96" spans="1:5" x14ac:dyDescent="0.3">
      <c r="A96">
        <v>193</v>
      </c>
      <c r="B96" s="6">
        <v>29.4</v>
      </c>
      <c r="C96" s="6">
        <v>329.2</v>
      </c>
      <c r="D96" s="7">
        <v>2</v>
      </c>
      <c r="E96" s="4"/>
    </row>
    <row r="97" spans="1:6" x14ac:dyDescent="0.3">
      <c r="A97">
        <v>194</v>
      </c>
      <c r="B97" s="6">
        <v>29.4</v>
      </c>
      <c r="C97" s="6">
        <v>331.25</v>
      </c>
      <c r="D97" s="7">
        <v>2</v>
      </c>
      <c r="E97" s="4"/>
    </row>
    <row r="98" spans="1:6" x14ac:dyDescent="0.3">
      <c r="A98">
        <v>195</v>
      </c>
      <c r="B98" s="6">
        <v>29.4</v>
      </c>
      <c r="C98" s="6">
        <v>342.2</v>
      </c>
      <c r="D98" s="7">
        <v>2</v>
      </c>
      <c r="E98" s="4"/>
    </row>
    <row r="99" spans="1:6" x14ac:dyDescent="0.3">
      <c r="A99">
        <v>198</v>
      </c>
      <c r="B99" s="6">
        <v>29.7</v>
      </c>
      <c r="C99" s="6">
        <v>319.77999999999997</v>
      </c>
      <c r="D99" s="7">
        <v>2</v>
      </c>
      <c r="E99" s="4"/>
    </row>
    <row r="100" spans="1:6" x14ac:dyDescent="0.3">
      <c r="A100">
        <v>197</v>
      </c>
      <c r="B100" s="6">
        <v>29.7</v>
      </c>
      <c r="C100" s="6">
        <v>325.2</v>
      </c>
      <c r="D100" s="7">
        <v>2</v>
      </c>
      <c r="E100" s="4"/>
    </row>
    <row r="101" spans="1:6" x14ac:dyDescent="0.3">
      <c r="A101">
        <v>196</v>
      </c>
      <c r="B101" s="6">
        <v>29.7</v>
      </c>
      <c r="C101" s="6">
        <v>329.17</v>
      </c>
      <c r="D101" s="7">
        <v>2</v>
      </c>
      <c r="E101" s="4"/>
    </row>
    <row r="102" spans="1:6" x14ac:dyDescent="0.3">
      <c r="A102">
        <v>211</v>
      </c>
      <c r="B102" s="6">
        <v>32.200000000000003</v>
      </c>
      <c r="C102" s="6">
        <v>400.17</v>
      </c>
      <c r="D102" s="7">
        <v>2</v>
      </c>
      <c r="E102" s="4"/>
    </row>
    <row r="103" spans="1:6" x14ac:dyDescent="0.3">
      <c r="A103">
        <v>216</v>
      </c>
      <c r="B103" s="6">
        <v>32.299999999999997</v>
      </c>
      <c r="C103" s="6">
        <v>402.95</v>
      </c>
      <c r="D103" s="7">
        <v>2</v>
      </c>
      <c r="E103" s="4"/>
    </row>
    <row r="104" spans="1:6" x14ac:dyDescent="0.3">
      <c r="A104">
        <v>215</v>
      </c>
      <c r="B104" s="6">
        <v>32.299999999999997</v>
      </c>
      <c r="C104" s="6">
        <v>410.25</v>
      </c>
      <c r="D104" s="7">
        <v>2</v>
      </c>
      <c r="E104">
        <f>AVERAGE(B2:B104)</f>
        <v>26.661165048543683</v>
      </c>
      <c r="F104">
        <f>STDEV(B2:B104)</f>
        <v>1.9109710604979178</v>
      </c>
    </row>
    <row r="105" spans="1:6" x14ac:dyDescent="0.3">
      <c r="E105">
        <f>AVERAGE(C2:C104)</f>
        <v>223.31922330097089</v>
      </c>
      <c r="F105">
        <f>STDEV(C2:C104)</f>
        <v>58.152581243425118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</vt:i4>
      </vt:variant>
    </vt:vector>
  </HeadingPairs>
  <TitlesOfParts>
    <vt:vector size="13" baseType="lpstr">
      <vt:lpstr>LWR</vt:lpstr>
      <vt:lpstr>Regresyon</vt:lpstr>
      <vt:lpstr>K</vt:lpstr>
      <vt:lpstr>Von calculation</vt:lpstr>
      <vt:lpstr>Genetic statistic</vt:lpstr>
      <vt:lpstr>Fulton</vt:lpstr>
      <vt:lpstr>Age</vt:lpstr>
      <vt:lpstr>1</vt:lpstr>
      <vt:lpstr>2</vt:lpstr>
      <vt:lpstr>3</vt:lpstr>
      <vt:lpstr>4</vt:lpstr>
      <vt:lpstr>5</vt:lpstr>
      <vt:lpstr>'Von calculation'!Yazdırma_Alanı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</dc:creator>
  <cp:lastModifiedBy>__</cp:lastModifiedBy>
  <dcterms:created xsi:type="dcterms:W3CDTF">2015-06-05T18:19:34Z</dcterms:created>
  <dcterms:modified xsi:type="dcterms:W3CDTF">2025-04-29T10:09:42Z</dcterms:modified>
</cp:coreProperties>
</file>