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G:\论文\2025论文\mir-15\Peer J\Supplemental File\"/>
    </mc:Choice>
  </mc:AlternateContent>
  <xr:revisionPtr revIDLastSave="0" documentId="13_ncr:1_{790A3FAD-3382-41FD-8332-282C56C4D78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baseline characteristics" sheetId="10" r:id="rId1"/>
    <sheet name="PCR results for miR-15a-5p" sheetId="5" r:id="rId2"/>
    <sheet name="MMP9 results" sheetId="6" r:id="rId3"/>
    <sheet name="PICP results" sheetId="7" r:id="rId4"/>
    <sheet name="PIIINP results" sheetId="8" r:id="rId5"/>
    <sheet name="sST2 results" sheetId="9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9" l="1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G41" i="9"/>
  <c r="H41" i="9" s="1"/>
  <c r="C41" i="9"/>
  <c r="D41" i="9" s="1"/>
  <c r="G40" i="9"/>
  <c r="H40" i="9" s="1"/>
  <c r="C40" i="9"/>
  <c r="D40" i="9" s="1"/>
  <c r="G39" i="9"/>
  <c r="H39" i="9" s="1"/>
  <c r="C39" i="9"/>
  <c r="D39" i="9" s="1"/>
  <c r="G38" i="9"/>
  <c r="H38" i="9" s="1"/>
  <c r="C38" i="9"/>
  <c r="D38" i="9" s="1"/>
  <c r="G37" i="9"/>
  <c r="H37" i="9" s="1"/>
  <c r="C37" i="9"/>
  <c r="D37" i="9" s="1"/>
  <c r="G36" i="9"/>
  <c r="H36" i="9" s="1"/>
  <c r="C36" i="9"/>
  <c r="D36" i="9" s="1"/>
  <c r="G35" i="9"/>
  <c r="H35" i="9" s="1"/>
  <c r="C35" i="9"/>
  <c r="D35" i="9" s="1"/>
  <c r="G34" i="9"/>
  <c r="H34" i="9" s="1"/>
  <c r="C34" i="9"/>
  <c r="D34" i="9" s="1"/>
  <c r="G33" i="9"/>
  <c r="H33" i="9" s="1"/>
  <c r="C33" i="9"/>
  <c r="D33" i="9" s="1"/>
  <c r="G32" i="9"/>
  <c r="H32" i="9" s="1"/>
  <c r="C32" i="9"/>
  <c r="D32" i="9" s="1"/>
  <c r="G31" i="9"/>
  <c r="H31" i="9" s="1"/>
  <c r="C31" i="9"/>
  <c r="D31" i="9" s="1"/>
  <c r="G30" i="9"/>
  <c r="H30" i="9" s="1"/>
  <c r="C30" i="9"/>
  <c r="D30" i="9" s="1"/>
  <c r="G29" i="9"/>
  <c r="H29" i="9" s="1"/>
  <c r="C29" i="9"/>
  <c r="D29" i="9" s="1"/>
  <c r="G28" i="9"/>
  <c r="H28" i="9" s="1"/>
  <c r="C28" i="9"/>
  <c r="D28" i="9" s="1"/>
  <c r="G27" i="9"/>
  <c r="H27" i="9" s="1"/>
  <c r="C27" i="9"/>
  <c r="D27" i="9" s="1"/>
  <c r="G26" i="9"/>
  <c r="H26" i="9" s="1"/>
  <c r="C26" i="9"/>
  <c r="D26" i="9" s="1"/>
  <c r="G25" i="9"/>
  <c r="H25" i="9" s="1"/>
  <c r="C25" i="9"/>
  <c r="D25" i="9" s="1"/>
  <c r="G24" i="9"/>
  <c r="H24" i="9" s="1"/>
  <c r="C24" i="9"/>
  <c r="D24" i="9" s="1"/>
  <c r="G23" i="9"/>
  <c r="H23" i="9" s="1"/>
  <c r="C23" i="9"/>
  <c r="D23" i="9" s="1"/>
  <c r="G22" i="9"/>
  <c r="H22" i="9" s="1"/>
  <c r="C22" i="9"/>
  <c r="D22" i="9" s="1"/>
  <c r="G21" i="9"/>
  <c r="H21" i="9" s="1"/>
  <c r="C21" i="9"/>
  <c r="D21" i="9" s="1"/>
  <c r="G20" i="9"/>
  <c r="H20" i="9" s="1"/>
  <c r="C20" i="9"/>
  <c r="D20" i="9" s="1"/>
  <c r="G19" i="9"/>
  <c r="H19" i="9" s="1"/>
  <c r="C19" i="9"/>
  <c r="D19" i="9" s="1"/>
  <c r="G18" i="9"/>
  <c r="H18" i="9" s="1"/>
  <c r="C18" i="9"/>
  <c r="D18" i="9" s="1"/>
  <c r="G17" i="9"/>
  <c r="H17" i="9" s="1"/>
  <c r="C17" i="9"/>
  <c r="D17" i="9" s="1"/>
  <c r="G16" i="9"/>
  <c r="H16" i="9" s="1"/>
  <c r="C16" i="9"/>
  <c r="D16" i="9" s="1"/>
  <c r="G15" i="9"/>
  <c r="H15" i="9" s="1"/>
  <c r="C15" i="9"/>
  <c r="D15" i="9" s="1"/>
  <c r="G14" i="9"/>
  <c r="H14" i="9" s="1"/>
  <c r="C14" i="9"/>
  <c r="D14" i="9" s="1"/>
  <c r="C47" i="8"/>
  <c r="C46" i="8"/>
  <c r="C45" i="8"/>
  <c r="C44" i="8"/>
  <c r="C43" i="8"/>
  <c r="C42" i="8"/>
  <c r="C41" i="8"/>
  <c r="G40" i="8"/>
  <c r="C40" i="8"/>
  <c r="G39" i="8"/>
  <c r="C39" i="8"/>
  <c r="G38" i="8"/>
  <c r="C38" i="8"/>
  <c r="G37" i="8"/>
  <c r="C37" i="8"/>
  <c r="G36" i="8"/>
  <c r="C36" i="8"/>
  <c r="G35" i="8"/>
  <c r="C35" i="8"/>
  <c r="G34" i="8"/>
  <c r="C34" i="8"/>
  <c r="G33" i="8"/>
  <c r="C33" i="8"/>
  <c r="G32" i="8"/>
  <c r="C32" i="8"/>
  <c r="G31" i="8"/>
  <c r="C31" i="8"/>
  <c r="G30" i="8"/>
  <c r="C30" i="8"/>
  <c r="G29" i="8"/>
  <c r="C29" i="8"/>
  <c r="G28" i="8"/>
  <c r="C28" i="8"/>
  <c r="G27" i="8"/>
  <c r="C27" i="8"/>
  <c r="G26" i="8"/>
  <c r="C26" i="8"/>
  <c r="G25" i="8"/>
  <c r="C25" i="8"/>
  <c r="G24" i="8"/>
  <c r="C24" i="8"/>
  <c r="G23" i="8"/>
  <c r="C23" i="8"/>
  <c r="G22" i="8"/>
  <c r="C22" i="8"/>
  <c r="G21" i="8"/>
  <c r="C21" i="8"/>
  <c r="G20" i="8"/>
  <c r="C20" i="8"/>
  <c r="G19" i="8"/>
  <c r="C19" i="8"/>
  <c r="G18" i="8"/>
  <c r="C18" i="8"/>
  <c r="G17" i="8"/>
  <c r="C17" i="8"/>
  <c r="G16" i="8"/>
  <c r="C16" i="8"/>
  <c r="G15" i="8"/>
  <c r="C15" i="8"/>
  <c r="G14" i="8"/>
  <c r="C14" i="8"/>
  <c r="G13" i="8"/>
  <c r="C13" i="8"/>
  <c r="C47" i="7"/>
  <c r="C46" i="7"/>
  <c r="C45" i="7"/>
  <c r="C44" i="7"/>
  <c r="C43" i="7"/>
  <c r="C42" i="7"/>
  <c r="C41" i="7"/>
  <c r="G40" i="7"/>
  <c r="C40" i="7"/>
  <c r="G39" i="7"/>
  <c r="C39" i="7"/>
  <c r="G38" i="7"/>
  <c r="C38" i="7"/>
  <c r="G37" i="7"/>
  <c r="C37" i="7"/>
  <c r="G36" i="7"/>
  <c r="C36" i="7"/>
  <c r="G35" i="7"/>
  <c r="C35" i="7"/>
  <c r="G34" i="7"/>
  <c r="C34" i="7"/>
  <c r="G33" i="7"/>
  <c r="C33" i="7"/>
  <c r="G32" i="7"/>
  <c r="C32" i="7"/>
  <c r="G31" i="7"/>
  <c r="C31" i="7"/>
  <c r="G30" i="7"/>
  <c r="C30" i="7"/>
  <c r="G29" i="7"/>
  <c r="C29" i="7"/>
  <c r="G28" i="7"/>
  <c r="C28" i="7"/>
  <c r="G27" i="7"/>
  <c r="C27" i="7"/>
  <c r="G26" i="7"/>
  <c r="C26" i="7"/>
  <c r="G25" i="7"/>
  <c r="C25" i="7"/>
  <c r="G24" i="7"/>
  <c r="C24" i="7"/>
  <c r="G23" i="7"/>
  <c r="C23" i="7"/>
  <c r="G22" i="7"/>
  <c r="C22" i="7"/>
  <c r="G21" i="7"/>
  <c r="C21" i="7"/>
  <c r="G20" i="7"/>
  <c r="C20" i="7"/>
  <c r="G19" i="7"/>
  <c r="C19" i="7"/>
  <c r="G18" i="7"/>
  <c r="C18" i="7"/>
  <c r="G17" i="7"/>
  <c r="C17" i="7"/>
  <c r="G16" i="7"/>
  <c r="C16" i="7"/>
  <c r="G15" i="7"/>
  <c r="C15" i="7"/>
  <c r="G14" i="7"/>
  <c r="C14" i="7"/>
  <c r="G13" i="7"/>
  <c r="C13" i="7"/>
  <c r="C47" i="6"/>
  <c r="C46" i="6"/>
  <c r="C45" i="6"/>
  <c r="C44" i="6"/>
  <c r="C43" i="6"/>
  <c r="C42" i="6"/>
  <c r="C41" i="6"/>
  <c r="G40" i="6"/>
  <c r="C40" i="6"/>
  <c r="G39" i="6"/>
  <c r="C39" i="6"/>
  <c r="G38" i="6"/>
  <c r="C38" i="6"/>
  <c r="G37" i="6"/>
  <c r="C37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G29" i="6"/>
  <c r="C29" i="6"/>
  <c r="G28" i="6"/>
  <c r="C28" i="6"/>
  <c r="G27" i="6"/>
  <c r="C27" i="6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C19" i="6"/>
  <c r="G18" i="6"/>
  <c r="C18" i="6"/>
  <c r="G17" i="6"/>
  <c r="C17" i="6"/>
  <c r="G16" i="6"/>
  <c r="C16" i="6"/>
  <c r="G15" i="6"/>
  <c r="C15" i="6"/>
  <c r="G14" i="6"/>
  <c r="C14" i="6"/>
  <c r="G13" i="6"/>
  <c r="C13" i="6"/>
  <c r="B129" i="5"/>
  <c r="B128" i="5"/>
  <c r="B127" i="5"/>
  <c r="B126" i="5"/>
  <c r="B125" i="5"/>
  <c r="B124" i="5"/>
  <c r="B123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AE55" i="5"/>
  <c r="Y55" i="5"/>
  <c r="S55" i="5"/>
  <c r="AE51" i="5"/>
  <c r="Y51" i="5"/>
  <c r="S51" i="5"/>
  <c r="N51" i="5"/>
  <c r="I51" i="5"/>
  <c r="D51" i="5"/>
  <c r="AE47" i="5"/>
  <c r="Y47" i="5"/>
  <c r="S47" i="5"/>
  <c r="N47" i="5"/>
  <c r="I47" i="5"/>
  <c r="D47" i="5"/>
  <c r="AE43" i="5"/>
  <c r="Y43" i="5"/>
  <c r="S43" i="5"/>
  <c r="N43" i="5"/>
  <c r="I43" i="5"/>
  <c r="D43" i="5"/>
  <c r="AE39" i="5"/>
  <c r="Y39" i="5"/>
  <c r="S39" i="5"/>
  <c r="N39" i="5"/>
  <c r="I39" i="5"/>
  <c r="D39" i="5"/>
  <c r="AE35" i="5"/>
  <c r="Y35" i="5"/>
  <c r="S35" i="5"/>
  <c r="N35" i="5"/>
  <c r="I35" i="5"/>
  <c r="D35" i="5"/>
  <c r="AE31" i="5"/>
  <c r="Y31" i="5"/>
  <c r="S31" i="5"/>
  <c r="N31" i="5"/>
  <c r="I31" i="5"/>
  <c r="D31" i="5"/>
  <c r="AE27" i="5"/>
  <c r="Y27" i="5"/>
  <c r="S27" i="5"/>
  <c r="N27" i="5"/>
  <c r="I27" i="5"/>
  <c r="D27" i="5"/>
  <c r="AE23" i="5"/>
  <c r="Y23" i="5"/>
  <c r="S23" i="5"/>
  <c r="N23" i="5"/>
  <c r="I23" i="5"/>
  <c r="D23" i="5"/>
  <c r="AE19" i="5"/>
  <c r="Y19" i="5"/>
  <c r="S19" i="5"/>
  <c r="N19" i="5"/>
  <c r="I19" i="5"/>
  <c r="D19" i="5"/>
  <c r="AE15" i="5"/>
  <c r="Y15" i="5"/>
  <c r="S15" i="5"/>
  <c r="N15" i="5"/>
  <c r="I15" i="5"/>
  <c r="D15" i="5"/>
  <c r="C65" i="5" l="1"/>
  <c r="E65" i="5" s="1"/>
  <c r="F65" i="5" s="1"/>
  <c r="E87" i="5" l="1"/>
  <c r="F87" i="5" s="1"/>
  <c r="E71" i="5"/>
  <c r="F71" i="5" s="1"/>
  <c r="E92" i="5"/>
  <c r="F92" i="5" s="1"/>
  <c r="E82" i="5"/>
  <c r="F82" i="5" s="1"/>
  <c r="E78" i="5"/>
  <c r="F78" i="5" s="1"/>
  <c r="E66" i="5"/>
  <c r="F66" i="5" s="1"/>
  <c r="E117" i="5"/>
  <c r="F117" i="5" s="1"/>
  <c r="E68" i="5"/>
  <c r="F68" i="5" s="1"/>
  <c r="E124" i="5"/>
  <c r="F124" i="5" s="1"/>
  <c r="E79" i="5"/>
  <c r="F79" i="5" s="1"/>
  <c r="E91" i="5"/>
  <c r="F91" i="5" s="1"/>
  <c r="E67" i="5"/>
  <c r="F67" i="5" s="1"/>
  <c r="E114" i="5"/>
  <c r="F114" i="5" s="1"/>
  <c r="E119" i="5"/>
  <c r="F119" i="5" s="1"/>
  <c r="E110" i="5"/>
  <c r="F110" i="5" s="1"/>
  <c r="E93" i="5"/>
  <c r="F93" i="5" s="1"/>
  <c r="E88" i="5"/>
  <c r="F88" i="5" s="1"/>
  <c r="E97" i="5"/>
  <c r="F97" i="5" s="1"/>
  <c r="E113" i="5"/>
  <c r="F113" i="5" s="1"/>
  <c r="E70" i="5"/>
  <c r="F70" i="5" s="1"/>
  <c r="E94" i="5"/>
  <c r="F94" i="5" s="1"/>
  <c r="E112" i="5"/>
  <c r="F112" i="5" s="1"/>
  <c r="E73" i="5"/>
  <c r="F73" i="5" s="1"/>
  <c r="E102" i="5"/>
  <c r="F102" i="5" s="1"/>
  <c r="E126" i="5"/>
  <c r="F126" i="5" s="1"/>
  <c r="E111" i="5"/>
  <c r="F111" i="5" s="1"/>
  <c r="E120" i="5"/>
  <c r="F120" i="5" s="1"/>
  <c r="E74" i="5"/>
  <c r="F74" i="5" s="1"/>
  <c r="E101" i="5"/>
  <c r="F101" i="5" s="1"/>
  <c r="E95" i="5"/>
  <c r="F95" i="5" s="1"/>
  <c r="E98" i="5"/>
  <c r="F98" i="5" s="1"/>
  <c r="E81" i="5"/>
  <c r="F81" i="5" s="1"/>
  <c r="E99" i="5"/>
  <c r="F99" i="5" s="1"/>
  <c r="E128" i="5"/>
  <c r="F128" i="5" s="1"/>
  <c r="E96" i="5"/>
  <c r="F96" i="5" s="1"/>
  <c r="E86" i="5"/>
  <c r="F86" i="5" s="1"/>
  <c r="E125" i="5"/>
  <c r="F125" i="5" s="1"/>
  <c r="E129" i="5"/>
  <c r="F129" i="5" s="1"/>
  <c r="E118" i="5"/>
  <c r="F118" i="5" s="1"/>
  <c r="E121" i="5"/>
  <c r="F121" i="5" s="1"/>
  <c r="E80" i="5"/>
  <c r="F80" i="5" s="1"/>
  <c r="E107" i="5"/>
  <c r="F107" i="5" s="1"/>
  <c r="E84" i="5"/>
  <c r="F84" i="5" s="1"/>
  <c r="E100" i="5"/>
  <c r="F100" i="5" s="1"/>
  <c r="E116" i="5"/>
  <c r="F116" i="5" s="1"/>
  <c r="E69" i="5"/>
  <c r="F69" i="5" s="1"/>
  <c r="E127" i="5"/>
  <c r="F127" i="5" s="1"/>
  <c r="E123" i="5"/>
  <c r="F123" i="5" s="1"/>
  <c r="E109" i="5"/>
  <c r="F109" i="5" s="1"/>
  <c r="E90" i="5"/>
  <c r="F90" i="5" s="1"/>
  <c r="E72" i="5"/>
  <c r="F72" i="5" s="1"/>
  <c r="E77" i="5"/>
  <c r="F77" i="5" s="1"/>
  <c r="E83" i="5"/>
  <c r="F83" i="5" s="1"/>
  <c r="E89" i="5"/>
  <c r="F89" i="5" s="1"/>
  <c r="E76" i="5"/>
  <c r="F76" i="5" s="1"/>
  <c r="E115" i="5"/>
  <c r="F115" i="5" s="1"/>
  <c r="E103" i="5"/>
  <c r="F103" i="5" s="1"/>
  <c r="E106" i="5"/>
  <c r="F106" i="5" s="1"/>
  <c r="E108" i="5"/>
  <c r="F108" i="5" s="1"/>
  <c r="E75" i="5"/>
  <c r="F75" i="5" s="1"/>
  <c r="E104" i="5"/>
  <c r="F104" i="5" s="1"/>
  <c r="E105" i="5"/>
  <c r="F105" i="5" s="1"/>
</calcChain>
</file>

<file path=xl/sharedStrings.xml><?xml version="1.0" encoding="utf-8"?>
<sst xmlns="http://schemas.openxmlformats.org/spreadsheetml/2006/main" count="1250" uniqueCount="287">
  <si>
    <t>CkMB</t>
  </si>
  <si>
    <t>CRP</t>
  </si>
  <si>
    <t>ΔCT</t>
  </si>
  <si>
    <t>ΔΔCT</t>
  </si>
  <si>
    <t>2^(-ΔΔCT)</t>
  </si>
  <si>
    <t>A</t>
  </si>
  <si>
    <t>B</t>
  </si>
  <si>
    <t>C</t>
  </si>
  <si>
    <t>D</t>
  </si>
  <si>
    <t>E</t>
  </si>
  <si>
    <t>F</t>
  </si>
  <si>
    <t>G</t>
  </si>
  <si>
    <t>H</t>
  </si>
  <si>
    <t>OD</t>
  </si>
  <si>
    <t>HDL</t>
  </si>
  <si>
    <t>LDL</t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</si>
  <si>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</si>
  <si>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</si>
  <si>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</si>
  <si>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</si>
  <si>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</si>
  <si>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</si>
  <si>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</si>
  <si>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</si>
  <si>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</si>
  <si>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</si>
  <si>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</si>
  <si>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</si>
  <si>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</si>
  <si>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</si>
  <si>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</si>
  <si>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</si>
  <si>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</si>
  <si>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</si>
  <si>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</si>
  <si>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</si>
  <si>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</si>
  <si>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</si>
  <si>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</si>
  <si>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</si>
  <si>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</si>
  <si>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</si>
  <si>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</si>
  <si>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</si>
  <si>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</si>
  <si>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</si>
  <si>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</si>
  <si>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</si>
  <si>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</si>
  <si>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</si>
  <si>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</si>
  <si>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</si>
  <si>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</si>
  <si>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</si>
  <si>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</si>
  <si>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</si>
  <si>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</si>
  <si>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</si>
  <si>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</si>
  <si>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</si>
  <si>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</si>
  <si>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</si>
  <si>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</si>
  <si>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</si>
  <si>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</si>
  <si>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</si>
  <si>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</si>
  <si>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</si>
  <si>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</si>
  <si>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</si>
  <si>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</si>
  <si>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</si>
  <si>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</si>
  <si>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</si>
  <si>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</si>
  <si>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</si>
  <si>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</si>
  <si>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</si>
  <si>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</si>
  <si>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Group type 1</t>
    <phoneticPr fontId="2" type="noConversion"/>
  </si>
  <si>
    <t>Serial number</t>
    <phoneticPr fontId="2" type="noConversion"/>
  </si>
  <si>
    <t>Group type 2</t>
    <phoneticPr fontId="2" type="noConversion"/>
  </si>
  <si>
    <t>Control group</t>
    <phoneticPr fontId="2" type="noConversion"/>
  </si>
  <si>
    <t>AF group</t>
    <phoneticPr fontId="2" type="noConversion"/>
  </si>
  <si>
    <t>Control group</t>
    <phoneticPr fontId="2" type="noConversion"/>
  </si>
  <si>
    <t>non-recurrent group</t>
    <phoneticPr fontId="2" type="noConversion"/>
  </si>
  <si>
    <t>recurrent group</t>
    <phoneticPr fontId="2" type="noConversion"/>
  </si>
  <si>
    <t>paroxysmal AF</t>
    <phoneticPr fontId="2" type="noConversion"/>
  </si>
  <si>
    <t>persistent AF</t>
    <phoneticPr fontId="2" type="noConversion"/>
  </si>
  <si>
    <t>persistent AF</t>
    <phoneticPr fontId="2" type="noConversion"/>
  </si>
  <si>
    <t>gender</t>
    <phoneticPr fontId="2" type="noConversion"/>
  </si>
  <si>
    <t>F</t>
    <phoneticPr fontId="2" type="noConversion"/>
  </si>
  <si>
    <t>M</t>
  </si>
  <si>
    <t xml:space="preserve">M </t>
  </si>
  <si>
    <t>age</t>
    <phoneticPr fontId="2" type="noConversion"/>
  </si>
  <si>
    <t>hemoglobin</t>
    <phoneticPr fontId="2" type="noConversion"/>
  </si>
  <si>
    <t>platelet</t>
    <phoneticPr fontId="2" type="noConversion"/>
  </si>
  <si>
    <t>creatinine</t>
  </si>
  <si>
    <t>ALT</t>
    <phoneticPr fontId="2" type="noConversion"/>
  </si>
  <si>
    <t>hypertension</t>
    <phoneticPr fontId="2" type="noConversion"/>
  </si>
  <si>
    <t>CHD</t>
    <phoneticPr fontId="2" type="noConversion"/>
  </si>
  <si>
    <t>diabetes mellitus</t>
    <phoneticPr fontId="2" type="noConversion"/>
  </si>
  <si>
    <t>uric acid</t>
  </si>
  <si>
    <t>total cholesterol</t>
  </si>
  <si>
    <t>triglyceride</t>
  </si>
  <si>
    <t>LAD</t>
    <phoneticPr fontId="2" type="noConversion"/>
  </si>
  <si>
    <t>LVEF</t>
    <phoneticPr fontId="2" type="noConversion"/>
  </si>
  <si>
    <t>No</t>
  </si>
  <si>
    <t>No</t>
    <phoneticPr fontId="2" type="noConversion"/>
  </si>
  <si>
    <t>Yes</t>
  </si>
  <si>
    <t>RNA concentration</t>
  </si>
  <si>
    <t>Experimental data</t>
    <phoneticPr fontId="2" type="noConversion"/>
  </si>
  <si>
    <t>No.1</t>
    <phoneticPr fontId="2" type="noConversion"/>
  </si>
  <si>
    <t>No.2</t>
  </si>
  <si>
    <t>No.3</t>
  </si>
  <si>
    <t>No.4</t>
  </si>
  <si>
    <t>No.21</t>
  </si>
  <si>
    <t>No.21</t>
    <phoneticPr fontId="2" type="noConversion"/>
  </si>
  <si>
    <t>No.22</t>
  </si>
  <si>
    <t>No.23</t>
  </si>
  <si>
    <t>No.24</t>
  </si>
  <si>
    <t>NO.57</t>
    <phoneticPr fontId="2" type="noConversion"/>
  </si>
  <si>
    <t>No.5</t>
  </si>
  <si>
    <t>No.5</t>
    <phoneticPr fontId="2" type="noConversion"/>
  </si>
  <si>
    <t>No.6</t>
  </si>
  <si>
    <t>No.7</t>
  </si>
  <si>
    <t>No.8</t>
  </si>
  <si>
    <t>N0.25</t>
    <phoneticPr fontId="2" type="noConversion"/>
  </si>
  <si>
    <t>N0.26</t>
  </si>
  <si>
    <t>N0.27</t>
  </si>
  <si>
    <t>N0.28</t>
  </si>
  <si>
    <t>No.40</t>
  </si>
  <si>
    <t>No.40</t>
    <phoneticPr fontId="2" type="noConversion"/>
  </si>
  <si>
    <t>No.59</t>
  </si>
  <si>
    <t>No.59</t>
    <phoneticPr fontId="2" type="noConversion"/>
  </si>
  <si>
    <t>No.9</t>
  </si>
  <si>
    <t>No.9</t>
    <phoneticPr fontId="2" type="noConversion"/>
  </si>
  <si>
    <t>No.10</t>
  </si>
  <si>
    <t>No.11</t>
  </si>
  <si>
    <t>No.12</t>
  </si>
  <si>
    <t>No.29</t>
  </si>
  <si>
    <t>No.29</t>
    <phoneticPr fontId="2" type="noConversion"/>
  </si>
  <si>
    <t>No.30</t>
  </si>
  <si>
    <t>No.31</t>
  </si>
  <si>
    <t>No.32</t>
  </si>
  <si>
    <t>No.47</t>
  </si>
  <si>
    <t>No.47</t>
    <phoneticPr fontId="2" type="noConversion"/>
  </si>
  <si>
    <t>No.60</t>
  </si>
  <si>
    <t>No.13</t>
  </si>
  <si>
    <t>No.13</t>
    <phoneticPr fontId="2" type="noConversion"/>
  </si>
  <si>
    <t>No.14</t>
  </si>
  <si>
    <t>N0.33</t>
    <phoneticPr fontId="2" type="noConversion"/>
  </si>
  <si>
    <t>N0.34</t>
  </si>
  <si>
    <t>N0.35</t>
  </si>
  <si>
    <t>N0.36</t>
  </si>
  <si>
    <t>N0.37</t>
  </si>
  <si>
    <t>N0.38</t>
  </si>
  <si>
    <t>N0.39</t>
  </si>
  <si>
    <t>No.49</t>
  </si>
  <si>
    <t>No.49</t>
    <phoneticPr fontId="2" type="noConversion"/>
  </si>
  <si>
    <t>No.61</t>
  </si>
  <si>
    <t>No.61</t>
    <phoneticPr fontId="2" type="noConversion"/>
  </si>
  <si>
    <t>No.62</t>
  </si>
  <si>
    <t>No.62</t>
    <phoneticPr fontId="2" type="noConversion"/>
  </si>
  <si>
    <t>No.48</t>
  </si>
  <si>
    <t>No.48</t>
    <phoneticPr fontId="2" type="noConversion"/>
  </si>
  <si>
    <t>No.15</t>
  </si>
  <si>
    <t>No.15</t>
    <phoneticPr fontId="2" type="noConversion"/>
  </si>
  <si>
    <t>No.16</t>
  </si>
  <si>
    <t>No.17</t>
  </si>
  <si>
    <t>No.41</t>
  </si>
  <si>
    <t>No.41</t>
    <phoneticPr fontId="2" type="noConversion"/>
  </si>
  <si>
    <t>No.42</t>
  </si>
  <si>
    <t>No.43</t>
  </si>
  <si>
    <t>No.44</t>
  </si>
  <si>
    <t>No.45</t>
  </si>
  <si>
    <t>No.46</t>
  </si>
  <si>
    <t>No.18</t>
  </si>
  <si>
    <t>No.18</t>
    <phoneticPr fontId="2" type="noConversion"/>
  </si>
  <si>
    <t>No.19</t>
  </si>
  <si>
    <t>No.20</t>
  </si>
  <si>
    <t>No.50</t>
  </si>
  <si>
    <t>No.50</t>
    <phoneticPr fontId="2" type="noConversion"/>
  </si>
  <si>
    <t>No.51</t>
  </si>
  <si>
    <t>No.52</t>
  </si>
  <si>
    <t>No.53</t>
  </si>
  <si>
    <t>No.54</t>
  </si>
  <si>
    <t>No.55</t>
  </si>
  <si>
    <t>No.56</t>
  </si>
  <si>
    <t>No.63</t>
  </si>
  <si>
    <t>No.63</t>
    <phoneticPr fontId="2" type="noConversion"/>
  </si>
  <si>
    <t xml:space="preserve">mIRNA-15a-5p </t>
  </si>
  <si>
    <t>U6</t>
  </si>
  <si>
    <t>Control group</t>
  </si>
  <si>
    <t>paroxysmal AF</t>
  </si>
  <si>
    <t>persistent AF</t>
  </si>
  <si>
    <t>Standard OD value</t>
    <phoneticPr fontId="2" type="noConversion"/>
  </si>
  <si>
    <t>Standard concentration(ng/ml)</t>
    <phoneticPr fontId="2" type="noConversion"/>
  </si>
  <si>
    <t>concentration(ng/ml)</t>
  </si>
  <si>
    <t>concentration(ng/ml)</t>
    <phoneticPr fontId="2" type="noConversion"/>
  </si>
  <si>
    <t>No.25</t>
  </si>
  <si>
    <t>No.26</t>
  </si>
  <si>
    <t>No.27</t>
  </si>
  <si>
    <t>No.28</t>
  </si>
  <si>
    <t>No.33</t>
  </si>
  <si>
    <t>No.34</t>
  </si>
  <si>
    <t>No.35</t>
  </si>
  <si>
    <t>No.36</t>
    <phoneticPr fontId="2" type="noConversion"/>
  </si>
  <si>
    <t>No.37</t>
  </si>
  <si>
    <t>No.38</t>
  </si>
  <si>
    <t>No.39</t>
  </si>
  <si>
    <t>No.57</t>
  </si>
  <si>
    <t>No.58</t>
  </si>
  <si>
    <t>sST2 concentration (ng/ml)</t>
    <phoneticPr fontId="2" type="noConversion"/>
  </si>
  <si>
    <r>
      <t>No.2</t>
    </r>
    <r>
      <rPr>
        <sz val="11"/>
        <color theme="1"/>
        <rFont val="宋体"/>
        <family val="2"/>
        <scheme val="minor"/>
      </rPr>
      <t/>
    </r>
  </si>
  <si>
    <r>
      <t>No.3</t>
    </r>
    <r>
      <rPr>
        <sz val="11"/>
        <color theme="1"/>
        <rFont val="宋体"/>
        <family val="2"/>
        <scheme val="minor"/>
      </rPr>
      <t/>
    </r>
  </si>
  <si>
    <r>
      <t>No.4</t>
    </r>
    <r>
      <rPr>
        <sz val="11"/>
        <color theme="1"/>
        <rFont val="宋体"/>
        <family val="2"/>
        <scheme val="minor"/>
      </rPr>
      <t/>
    </r>
  </si>
  <si>
    <r>
      <t>No.5</t>
    </r>
    <r>
      <rPr>
        <sz val="11"/>
        <color theme="1"/>
        <rFont val="宋体"/>
        <family val="2"/>
        <scheme val="minor"/>
      </rPr>
      <t/>
    </r>
  </si>
  <si>
    <r>
      <t>No.6</t>
    </r>
    <r>
      <rPr>
        <sz val="11"/>
        <color theme="1"/>
        <rFont val="宋体"/>
        <family val="2"/>
        <scheme val="minor"/>
      </rPr>
      <t/>
    </r>
  </si>
  <si>
    <r>
      <t>No.7</t>
    </r>
    <r>
      <rPr>
        <sz val="11"/>
        <color theme="1"/>
        <rFont val="宋体"/>
        <family val="2"/>
        <scheme val="minor"/>
      </rPr>
      <t/>
    </r>
  </si>
  <si>
    <r>
      <t>No.8</t>
    </r>
    <r>
      <rPr>
        <sz val="11"/>
        <color theme="1"/>
        <rFont val="宋体"/>
        <family val="2"/>
        <scheme val="minor"/>
      </rPr>
      <t/>
    </r>
  </si>
  <si>
    <r>
      <t>No.9</t>
    </r>
    <r>
      <rPr>
        <sz val="11"/>
        <color theme="1"/>
        <rFont val="宋体"/>
        <family val="2"/>
        <scheme val="minor"/>
      </rPr>
      <t/>
    </r>
  </si>
  <si>
    <r>
      <t>No.10</t>
    </r>
    <r>
      <rPr>
        <sz val="11"/>
        <color theme="1"/>
        <rFont val="宋体"/>
        <family val="2"/>
        <scheme val="minor"/>
      </rPr>
      <t/>
    </r>
  </si>
  <si>
    <r>
      <t>No.11</t>
    </r>
    <r>
      <rPr>
        <sz val="11"/>
        <color theme="1"/>
        <rFont val="宋体"/>
        <family val="2"/>
        <scheme val="minor"/>
      </rPr>
      <t/>
    </r>
  </si>
  <si>
    <r>
      <t>No.12</t>
    </r>
    <r>
      <rPr>
        <sz val="11"/>
        <color theme="1"/>
        <rFont val="宋体"/>
        <family val="2"/>
        <scheme val="minor"/>
      </rPr>
      <t/>
    </r>
  </si>
  <si>
    <r>
      <t>No.13</t>
    </r>
    <r>
      <rPr>
        <sz val="11"/>
        <color theme="1"/>
        <rFont val="宋体"/>
        <family val="2"/>
        <scheme val="minor"/>
      </rPr>
      <t/>
    </r>
  </si>
  <si>
    <r>
      <t>No.14</t>
    </r>
    <r>
      <rPr>
        <sz val="11"/>
        <color theme="1"/>
        <rFont val="宋体"/>
        <family val="2"/>
        <scheme val="minor"/>
      </rPr>
      <t/>
    </r>
  </si>
  <si>
    <r>
      <t>No.15</t>
    </r>
    <r>
      <rPr>
        <sz val="11"/>
        <color theme="1"/>
        <rFont val="宋体"/>
        <family val="2"/>
        <scheme val="minor"/>
      </rPr>
      <t/>
    </r>
  </si>
  <si>
    <r>
      <t>No.16</t>
    </r>
    <r>
      <rPr>
        <sz val="11"/>
        <color theme="1"/>
        <rFont val="宋体"/>
        <family val="2"/>
        <scheme val="minor"/>
      </rPr>
      <t/>
    </r>
  </si>
  <si>
    <r>
      <t>No.17</t>
    </r>
    <r>
      <rPr>
        <sz val="11"/>
        <color theme="1"/>
        <rFont val="宋体"/>
        <family val="2"/>
        <scheme val="minor"/>
      </rPr>
      <t/>
    </r>
  </si>
  <si>
    <r>
      <t>No.18</t>
    </r>
    <r>
      <rPr>
        <sz val="11"/>
        <color theme="1"/>
        <rFont val="宋体"/>
        <family val="2"/>
        <scheme val="minor"/>
      </rPr>
      <t/>
    </r>
  </si>
  <si>
    <r>
      <t>No.19</t>
    </r>
    <r>
      <rPr>
        <sz val="11"/>
        <color theme="1"/>
        <rFont val="宋体"/>
        <family val="2"/>
        <scheme val="minor"/>
      </rPr>
      <t/>
    </r>
  </si>
  <si>
    <r>
      <t>No.20</t>
    </r>
    <r>
      <rPr>
        <sz val="11"/>
        <color theme="1"/>
        <rFont val="宋体"/>
        <family val="2"/>
        <scheme val="minor"/>
      </rPr>
      <t/>
    </r>
  </si>
  <si>
    <r>
      <t>No.21</t>
    </r>
    <r>
      <rPr>
        <sz val="11"/>
        <color theme="1"/>
        <rFont val="宋体"/>
        <family val="2"/>
        <scheme val="minor"/>
      </rPr>
      <t/>
    </r>
  </si>
  <si>
    <r>
      <t>No.22</t>
    </r>
    <r>
      <rPr>
        <sz val="11"/>
        <color theme="1"/>
        <rFont val="宋体"/>
        <family val="2"/>
        <scheme val="minor"/>
      </rPr>
      <t/>
    </r>
  </si>
  <si>
    <r>
      <t>No.23</t>
    </r>
    <r>
      <rPr>
        <sz val="11"/>
        <color theme="1"/>
        <rFont val="宋体"/>
        <family val="2"/>
        <scheme val="minor"/>
      </rPr>
      <t/>
    </r>
  </si>
  <si>
    <r>
      <t>No.24</t>
    </r>
    <r>
      <rPr>
        <sz val="11"/>
        <color theme="1"/>
        <rFont val="宋体"/>
        <family val="2"/>
        <scheme val="minor"/>
      </rPr>
      <t/>
    </r>
  </si>
  <si>
    <r>
      <t>No.25</t>
    </r>
    <r>
      <rPr>
        <sz val="11"/>
        <color theme="1"/>
        <rFont val="宋体"/>
        <family val="2"/>
        <scheme val="minor"/>
      </rPr>
      <t/>
    </r>
  </si>
  <si>
    <r>
      <t>No.26</t>
    </r>
    <r>
      <rPr>
        <sz val="11"/>
        <color theme="1"/>
        <rFont val="宋体"/>
        <family val="2"/>
        <scheme val="minor"/>
      </rPr>
      <t/>
    </r>
  </si>
  <si>
    <r>
      <t>No.27</t>
    </r>
    <r>
      <rPr>
        <sz val="11"/>
        <color theme="1"/>
        <rFont val="宋体"/>
        <family val="2"/>
        <scheme val="minor"/>
      </rPr>
      <t/>
    </r>
  </si>
  <si>
    <r>
      <t>No.28</t>
    </r>
    <r>
      <rPr>
        <sz val="11"/>
        <color theme="1"/>
        <rFont val="宋体"/>
        <family val="2"/>
        <scheme val="minor"/>
      </rPr>
      <t/>
    </r>
  </si>
  <si>
    <r>
      <t>No.29</t>
    </r>
    <r>
      <rPr>
        <sz val="11"/>
        <color theme="1"/>
        <rFont val="宋体"/>
        <family val="2"/>
        <scheme val="minor"/>
      </rPr>
      <t/>
    </r>
  </si>
  <si>
    <r>
      <t>No.30</t>
    </r>
    <r>
      <rPr>
        <sz val="11"/>
        <color theme="1"/>
        <rFont val="宋体"/>
        <family val="2"/>
        <scheme val="minor"/>
      </rPr>
      <t/>
    </r>
  </si>
  <si>
    <r>
      <t>No.31</t>
    </r>
    <r>
      <rPr>
        <sz val="11"/>
        <color theme="1"/>
        <rFont val="宋体"/>
        <family val="2"/>
        <scheme val="minor"/>
      </rPr>
      <t/>
    </r>
  </si>
  <si>
    <r>
      <t>No.32</t>
    </r>
    <r>
      <rPr>
        <sz val="11"/>
        <color theme="1"/>
        <rFont val="宋体"/>
        <family val="2"/>
        <scheme val="minor"/>
      </rPr>
      <t/>
    </r>
  </si>
  <si>
    <r>
      <t>No.33</t>
    </r>
    <r>
      <rPr>
        <sz val="11"/>
        <color theme="1"/>
        <rFont val="宋体"/>
        <family val="2"/>
        <scheme val="minor"/>
      </rPr>
      <t/>
    </r>
  </si>
  <si>
    <r>
      <t>No.34</t>
    </r>
    <r>
      <rPr>
        <sz val="11"/>
        <color theme="1"/>
        <rFont val="宋体"/>
        <family val="2"/>
        <scheme val="minor"/>
      </rPr>
      <t/>
    </r>
  </si>
  <si>
    <r>
      <t>No.35</t>
    </r>
    <r>
      <rPr>
        <sz val="11"/>
        <color theme="1"/>
        <rFont val="宋体"/>
        <family val="2"/>
        <scheme val="minor"/>
      </rPr>
      <t/>
    </r>
  </si>
  <si>
    <t>Group type 3</t>
    <phoneticPr fontId="2" type="noConversion"/>
  </si>
  <si>
    <r>
      <rPr>
        <sz val="11"/>
        <color theme="1"/>
        <rFont val="宋体"/>
        <family val="3"/>
        <charset val="134"/>
      </rPr>
      <t>白</t>
    </r>
    <r>
      <rPr>
        <sz val="11"/>
        <color theme="1"/>
        <rFont val="Times New Roman"/>
        <family val="1"/>
      </rPr>
      <t>leukocyte</t>
    </r>
    <r>
      <rPr>
        <sz val="11"/>
        <color theme="1"/>
        <rFont val="宋体"/>
        <family val="3"/>
        <charset val="134"/>
      </rPr>
      <t>细胞</t>
    </r>
    <phoneticPr fontId="2" type="noConversion"/>
  </si>
  <si>
    <r>
      <t>Experimental data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CT value)</t>
    </r>
    <phoneticPr fontId="2" type="noConversion"/>
  </si>
  <si>
    <t>Relative expression level of mIRNA-15a-5p</t>
    <phoneticPr fontId="2" type="noConversion"/>
  </si>
  <si>
    <r>
      <t>Relative expression level of mIRNA-15a-5p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2^(-ΔΔCT)</t>
    </r>
    <r>
      <rPr>
        <sz val="11"/>
        <color theme="1"/>
        <rFont val="宋体"/>
        <family val="3"/>
        <charset val="134"/>
      </rPr>
      <t>）</t>
    </r>
    <phoneticPr fontId="2" type="noConversion"/>
  </si>
  <si>
    <t>Average value of ΔCT</t>
    <phoneticPr fontId="2" type="noConversion"/>
  </si>
  <si>
    <r>
      <rPr>
        <sz val="10"/>
        <color theme="1"/>
        <rFont val="宋体"/>
        <family val="3"/>
        <charset val="134"/>
      </rPr>
      <t>总</t>
    </r>
    <r>
      <rPr>
        <sz val="10"/>
        <color theme="1"/>
        <rFont val="Times New Roman"/>
        <family val="1"/>
      </rPr>
      <t>RNA concentration</t>
    </r>
  </si>
  <si>
    <r>
      <t>No.36</t>
    </r>
    <r>
      <rPr>
        <sz val="11"/>
        <color theme="1"/>
        <rFont val="宋体"/>
        <family val="2"/>
        <scheme val="minor"/>
      </rPr>
      <t/>
    </r>
  </si>
  <si>
    <r>
      <t>No.37</t>
    </r>
    <r>
      <rPr>
        <sz val="11"/>
        <color theme="1"/>
        <rFont val="宋体"/>
        <family val="2"/>
        <scheme val="minor"/>
      </rPr>
      <t/>
    </r>
  </si>
  <si>
    <r>
      <t>No.38</t>
    </r>
    <r>
      <rPr>
        <sz val="11"/>
        <color theme="1"/>
        <rFont val="宋体"/>
        <family val="2"/>
        <scheme val="minor"/>
      </rPr>
      <t/>
    </r>
  </si>
  <si>
    <r>
      <t>No.39</t>
    </r>
    <r>
      <rPr>
        <sz val="11"/>
        <color theme="1"/>
        <rFont val="宋体"/>
        <family val="2"/>
        <scheme val="minor"/>
      </rPr>
      <t/>
    </r>
  </si>
  <si>
    <r>
      <t>No.40</t>
    </r>
    <r>
      <rPr>
        <sz val="11"/>
        <color theme="1"/>
        <rFont val="宋体"/>
        <family val="2"/>
        <scheme val="minor"/>
      </rPr>
      <t/>
    </r>
  </si>
  <si>
    <r>
      <t>No.41</t>
    </r>
    <r>
      <rPr>
        <sz val="11"/>
        <color theme="1"/>
        <rFont val="宋体"/>
        <family val="2"/>
        <scheme val="minor"/>
      </rPr>
      <t/>
    </r>
  </si>
  <si>
    <r>
      <t>No.42</t>
    </r>
    <r>
      <rPr>
        <sz val="11"/>
        <color theme="1"/>
        <rFont val="宋体"/>
        <family val="2"/>
        <scheme val="minor"/>
      </rPr>
      <t/>
    </r>
  </si>
  <si>
    <r>
      <t>No.43</t>
    </r>
    <r>
      <rPr>
        <sz val="11"/>
        <color theme="1"/>
        <rFont val="宋体"/>
        <family val="2"/>
        <scheme val="minor"/>
      </rPr>
      <t/>
    </r>
  </si>
  <si>
    <r>
      <t>No.44</t>
    </r>
    <r>
      <rPr>
        <sz val="11"/>
        <color theme="1"/>
        <rFont val="宋体"/>
        <family val="2"/>
        <scheme val="minor"/>
      </rPr>
      <t/>
    </r>
  </si>
  <si>
    <r>
      <t>No.45</t>
    </r>
    <r>
      <rPr>
        <sz val="11"/>
        <color theme="1"/>
        <rFont val="宋体"/>
        <family val="2"/>
        <scheme val="minor"/>
      </rPr>
      <t/>
    </r>
  </si>
  <si>
    <r>
      <t>No.46</t>
    </r>
    <r>
      <rPr>
        <sz val="11"/>
        <color theme="1"/>
        <rFont val="宋体"/>
        <family val="2"/>
        <scheme val="minor"/>
      </rPr>
      <t/>
    </r>
  </si>
  <si>
    <r>
      <t>No.47</t>
    </r>
    <r>
      <rPr>
        <sz val="11"/>
        <color theme="1"/>
        <rFont val="宋体"/>
        <family val="2"/>
        <scheme val="minor"/>
      </rPr>
      <t/>
    </r>
  </si>
  <si>
    <r>
      <t>No.48</t>
    </r>
    <r>
      <rPr>
        <sz val="11"/>
        <color theme="1"/>
        <rFont val="宋体"/>
        <family val="2"/>
        <scheme val="minor"/>
      </rPr>
      <t/>
    </r>
  </si>
  <si>
    <r>
      <t>No.49</t>
    </r>
    <r>
      <rPr>
        <sz val="11"/>
        <color theme="1"/>
        <rFont val="宋体"/>
        <family val="2"/>
        <scheme val="minor"/>
      </rPr>
      <t/>
    </r>
  </si>
  <si>
    <r>
      <t>No.50</t>
    </r>
    <r>
      <rPr>
        <sz val="11"/>
        <color theme="1"/>
        <rFont val="宋体"/>
        <family val="2"/>
        <scheme val="minor"/>
      </rPr>
      <t/>
    </r>
  </si>
  <si>
    <r>
      <t>No.51</t>
    </r>
    <r>
      <rPr>
        <sz val="11"/>
        <color theme="1"/>
        <rFont val="宋体"/>
        <family val="2"/>
        <scheme val="minor"/>
      </rPr>
      <t/>
    </r>
  </si>
  <si>
    <r>
      <t>No.52</t>
    </r>
    <r>
      <rPr>
        <sz val="11"/>
        <color theme="1"/>
        <rFont val="宋体"/>
        <family val="2"/>
        <scheme val="minor"/>
      </rPr>
      <t/>
    </r>
  </si>
  <si>
    <r>
      <t>No.53</t>
    </r>
    <r>
      <rPr>
        <sz val="11"/>
        <color theme="1"/>
        <rFont val="宋体"/>
        <family val="2"/>
        <scheme val="minor"/>
      </rPr>
      <t/>
    </r>
  </si>
  <si>
    <r>
      <t>No.54</t>
    </r>
    <r>
      <rPr>
        <sz val="11"/>
        <color theme="1"/>
        <rFont val="宋体"/>
        <family val="2"/>
        <scheme val="minor"/>
      </rPr>
      <t/>
    </r>
  </si>
  <si>
    <r>
      <t>No.55</t>
    </r>
    <r>
      <rPr>
        <sz val="11"/>
        <color theme="1"/>
        <rFont val="宋体"/>
        <family val="2"/>
        <scheme val="minor"/>
      </rPr>
      <t/>
    </r>
  </si>
  <si>
    <r>
      <t>No.56</t>
    </r>
    <r>
      <rPr>
        <sz val="11"/>
        <color theme="1"/>
        <rFont val="宋体"/>
        <family val="2"/>
        <scheme val="minor"/>
      </rPr>
      <t/>
    </r>
  </si>
  <si>
    <t>No.57</t>
    <phoneticPr fontId="2" type="noConversion"/>
  </si>
  <si>
    <r>
      <t>No.58</t>
    </r>
    <r>
      <rPr>
        <sz val="11"/>
        <color theme="1"/>
        <rFont val="宋体"/>
        <family val="2"/>
        <scheme val="minor"/>
      </rPr>
      <t/>
    </r>
  </si>
  <si>
    <r>
      <t>No.59</t>
    </r>
    <r>
      <rPr>
        <sz val="11"/>
        <color theme="1"/>
        <rFont val="宋体"/>
        <family val="2"/>
        <scheme val="minor"/>
      </rPr>
      <t/>
    </r>
  </si>
  <si>
    <r>
      <t>No.60</t>
    </r>
    <r>
      <rPr>
        <sz val="11"/>
        <color theme="1"/>
        <rFont val="宋体"/>
        <family val="2"/>
        <scheme val="minor"/>
      </rPr>
      <t/>
    </r>
  </si>
  <si>
    <r>
      <t>No.61</t>
    </r>
    <r>
      <rPr>
        <sz val="11"/>
        <color theme="1"/>
        <rFont val="宋体"/>
        <family val="2"/>
        <scheme val="minor"/>
      </rPr>
      <t/>
    </r>
  </si>
  <si>
    <r>
      <t>No.62</t>
    </r>
    <r>
      <rPr>
        <sz val="11"/>
        <color theme="1"/>
        <rFont val="宋体"/>
        <family val="2"/>
        <scheme val="minor"/>
      </rPr>
      <t/>
    </r>
  </si>
  <si>
    <r>
      <t>No.63</t>
    </r>
    <r>
      <rPr>
        <sz val="11"/>
        <color theme="1"/>
        <rFont val="宋体"/>
        <family val="2"/>
        <scheme val="minor"/>
      </rPr>
      <t/>
    </r>
  </si>
  <si>
    <t>MMP9 concentration(ng/ml)</t>
    <phoneticPr fontId="2" type="noConversion"/>
  </si>
  <si>
    <t>OD value</t>
    <phoneticPr fontId="2" type="noConversion"/>
  </si>
  <si>
    <t>PICP concentration (ng/ml)</t>
    <phoneticPr fontId="2" type="noConversion"/>
  </si>
  <si>
    <t>PIIINP concentration (ng/ml)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</si>
</sst>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rgb="FF00B0F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F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9300"/>
      <color rgb="FFAB7942"/>
      <color rgb="FFB3B3B3"/>
      <color rgb="FFFFFC00"/>
      <color rgb="FFFF2600"/>
      <color rgb="FF0F0F0F"/>
      <color rgb="FF070707"/>
      <color rgb="FF000000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Total RNA concentration of serum exosomes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'PCR results for miR-15a-5p'!$P$64</c:f>
              <c:strCache>
                <c:ptCount val="1"/>
                <c:pt idx="0">
                  <c:v>总RNA concentration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'PCR results for miR-15a-5p'!$P$65:$P$127</c:f>
              <c:numCache>
                <c:formatCode>General</c:formatCode>
                <c:ptCount val="63"/>
                <c:pt idx="0">
                  <c:v>12.2</c:v>
                </c:pt>
                <c:pt idx="1">
                  <c:v>9.4</c:v>
                </c:pt>
                <c:pt idx="2">
                  <c:v>207.5</c:v>
                </c:pt>
                <c:pt idx="3">
                  <c:v>34.5</c:v>
                </c:pt>
                <c:pt idx="4">
                  <c:v>12.6</c:v>
                </c:pt>
                <c:pt idx="5">
                  <c:v>17.3</c:v>
                </c:pt>
                <c:pt idx="6">
                  <c:v>20.8</c:v>
                </c:pt>
                <c:pt idx="7">
                  <c:v>18.3</c:v>
                </c:pt>
                <c:pt idx="8">
                  <c:v>14.9</c:v>
                </c:pt>
                <c:pt idx="9">
                  <c:v>14</c:v>
                </c:pt>
                <c:pt idx="10">
                  <c:v>15.2</c:v>
                </c:pt>
                <c:pt idx="11">
                  <c:v>13.4</c:v>
                </c:pt>
                <c:pt idx="12">
                  <c:v>15.9</c:v>
                </c:pt>
                <c:pt idx="13">
                  <c:v>12.1</c:v>
                </c:pt>
                <c:pt idx="14">
                  <c:v>11.8</c:v>
                </c:pt>
                <c:pt idx="15">
                  <c:v>25.6</c:v>
                </c:pt>
                <c:pt idx="16">
                  <c:v>88.4</c:v>
                </c:pt>
                <c:pt idx="17">
                  <c:v>13.2</c:v>
                </c:pt>
                <c:pt idx="18">
                  <c:v>19.600000000000001</c:v>
                </c:pt>
                <c:pt idx="19">
                  <c:v>22.5</c:v>
                </c:pt>
                <c:pt idx="20">
                  <c:v>28.1</c:v>
                </c:pt>
                <c:pt idx="21">
                  <c:v>9.6</c:v>
                </c:pt>
                <c:pt idx="22">
                  <c:v>14</c:v>
                </c:pt>
                <c:pt idx="23">
                  <c:v>13.9</c:v>
                </c:pt>
                <c:pt idx="24">
                  <c:v>11.4</c:v>
                </c:pt>
                <c:pt idx="25">
                  <c:v>20.5</c:v>
                </c:pt>
                <c:pt idx="26">
                  <c:v>12.1</c:v>
                </c:pt>
                <c:pt idx="27">
                  <c:v>18.600000000000001</c:v>
                </c:pt>
                <c:pt idx="28">
                  <c:v>14.3</c:v>
                </c:pt>
                <c:pt idx="29">
                  <c:v>11.9</c:v>
                </c:pt>
                <c:pt idx="30">
                  <c:v>18.399999999999999</c:v>
                </c:pt>
                <c:pt idx="31">
                  <c:v>28.8</c:v>
                </c:pt>
                <c:pt idx="32">
                  <c:v>27.5</c:v>
                </c:pt>
                <c:pt idx="33">
                  <c:v>16.7</c:v>
                </c:pt>
                <c:pt idx="34">
                  <c:v>19.399999999999999</c:v>
                </c:pt>
                <c:pt idx="35">
                  <c:v>25.3</c:v>
                </c:pt>
                <c:pt idx="36">
                  <c:v>21.5</c:v>
                </c:pt>
                <c:pt idx="37">
                  <c:v>17.899999999999999</c:v>
                </c:pt>
                <c:pt idx="38">
                  <c:v>15.6</c:v>
                </c:pt>
                <c:pt idx="39">
                  <c:v>18.2</c:v>
                </c:pt>
                <c:pt idx="40">
                  <c:v>87.3</c:v>
                </c:pt>
                <c:pt idx="41">
                  <c:v>13.2</c:v>
                </c:pt>
                <c:pt idx="42">
                  <c:v>11.5</c:v>
                </c:pt>
                <c:pt idx="43">
                  <c:v>8.6</c:v>
                </c:pt>
                <c:pt idx="44">
                  <c:v>14.5</c:v>
                </c:pt>
                <c:pt idx="45">
                  <c:v>22.7</c:v>
                </c:pt>
                <c:pt idx="46">
                  <c:v>24.9</c:v>
                </c:pt>
                <c:pt idx="47">
                  <c:v>35.6</c:v>
                </c:pt>
                <c:pt idx="48">
                  <c:v>28.5</c:v>
                </c:pt>
                <c:pt idx="49">
                  <c:v>24.2</c:v>
                </c:pt>
                <c:pt idx="50">
                  <c:v>33.700000000000003</c:v>
                </c:pt>
                <c:pt idx="51">
                  <c:v>37.6</c:v>
                </c:pt>
                <c:pt idx="52">
                  <c:v>16.8</c:v>
                </c:pt>
                <c:pt idx="53">
                  <c:v>55.4</c:v>
                </c:pt>
                <c:pt idx="54">
                  <c:v>25.8</c:v>
                </c:pt>
                <c:pt idx="55">
                  <c:v>38.700000000000003</c:v>
                </c:pt>
                <c:pt idx="56">
                  <c:v>23.4</c:v>
                </c:pt>
                <c:pt idx="57">
                  <c:v>57.7</c:v>
                </c:pt>
                <c:pt idx="58">
                  <c:v>22</c:v>
                </c:pt>
                <c:pt idx="59">
                  <c:v>11</c:v>
                </c:pt>
                <c:pt idx="60">
                  <c:v>83</c:v>
                </c:pt>
                <c:pt idx="61">
                  <c:v>150</c:v>
                </c:pt>
                <c:pt idx="62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E-42C6-ACEE-838F90B1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465600"/>
        <c:axId val="241467392"/>
      </c:barChart>
      <c:catAx>
        <c:axId val="24146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1467392"/>
        <c:crosses val="autoZero"/>
        <c:auto val="1"/>
        <c:lblAlgn val="ctr"/>
        <c:lblOffset val="100"/>
        <c:noMultiLvlLbl val="0"/>
      </c:catAx>
      <c:valAx>
        <c:axId val="2414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4146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a0541eb-b9b2-46b4-ac30-692f4737fce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5.8907858725400802E-2"/>
          <c:y val="6.0797117766268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'MMP9 results'!$P$1</c:f>
              <c:strCache>
                <c:ptCount val="1"/>
                <c:pt idx="0">
                  <c:v>Standard concentration(ng/ml)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'MMP9 results'!$O$2:$O$9</c:f>
              <c:numCache>
                <c:formatCode>General</c:formatCode>
                <c:ptCount val="8"/>
                <c:pt idx="0">
                  <c:v>1.4999999999999999E-2</c:v>
                </c:pt>
                <c:pt idx="1">
                  <c:v>4.3999999999999997E-2</c:v>
                </c:pt>
                <c:pt idx="2">
                  <c:v>0.122</c:v>
                </c:pt>
                <c:pt idx="3">
                  <c:v>0.27200000000000002</c:v>
                </c:pt>
                <c:pt idx="4">
                  <c:v>0.58399999999999996</c:v>
                </c:pt>
                <c:pt idx="5">
                  <c:v>1.125</c:v>
                </c:pt>
                <c:pt idx="6">
                  <c:v>1.9830000000000001</c:v>
                </c:pt>
                <c:pt idx="7">
                  <c:v>3.4969999999999999</c:v>
                </c:pt>
              </c:numCache>
            </c:numRef>
          </c:xVal>
          <c:yVal>
            <c:numRef>
              <c:f>'MMP9 results'!$P$2:$P$9</c:f>
              <c:numCache>
                <c:formatCode>General</c:formatCode>
                <c:ptCount val="8"/>
                <c:pt idx="0">
                  <c:v>0</c:v>
                </c:pt>
                <c:pt idx="1">
                  <c:v>0.156</c:v>
                </c:pt>
                <c:pt idx="2">
                  <c:v>0.312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5F-4EB9-839C-1B2C3936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596864"/>
        <c:axId val="260598400"/>
      </c:scatterChart>
      <c:valAx>
        <c:axId val="26059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598400"/>
        <c:crosses val="autoZero"/>
        <c:crossBetween val="midCat"/>
      </c:valAx>
      <c:valAx>
        <c:axId val="2605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59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af1f3d1-102e-439f-82e7-fda19861606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6845337624060294E-2"/>
          <c:y val="6.6123019571295502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'PICP results'!$Q$1</c:f>
              <c:strCache>
                <c:ptCount val="1"/>
                <c:pt idx="0">
                  <c:v>Standard concentration(ng/ml)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layout>
                <c:manualLayout>
                  <c:x val="-2.35261555494049E-3"/>
                  <c:y val="1.33029297591407E-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'PICP results'!$P$2:$P$9</c:f>
              <c:numCache>
                <c:formatCode>General</c:formatCode>
                <c:ptCount val="8"/>
                <c:pt idx="0">
                  <c:v>0.32300000000000001</c:v>
                </c:pt>
                <c:pt idx="1">
                  <c:v>0.55300000000000005</c:v>
                </c:pt>
                <c:pt idx="2">
                  <c:v>0.88100000000000001</c:v>
                </c:pt>
                <c:pt idx="3">
                  <c:v>1.4019999999999999</c:v>
                </c:pt>
                <c:pt idx="4">
                  <c:v>1.5649999999999999</c:v>
                </c:pt>
                <c:pt idx="5">
                  <c:v>1.8280000000000001</c:v>
                </c:pt>
                <c:pt idx="6">
                  <c:v>2.3359999999999999</c:v>
                </c:pt>
                <c:pt idx="7">
                  <c:v>3.165</c:v>
                </c:pt>
              </c:numCache>
            </c:numRef>
          </c:xVal>
          <c:yVal>
            <c:numRef>
              <c:f>'PICP results'!$Q$2:$Q$9</c:f>
              <c:numCache>
                <c:formatCode>General</c:formatCode>
                <c:ptCount val="8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AD-479A-B65F-546BD334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820992"/>
        <c:axId val="260822528"/>
      </c:scatterChart>
      <c:valAx>
        <c:axId val="26082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822528"/>
        <c:crosses val="autoZero"/>
        <c:crossBetween val="midCat"/>
      </c:valAx>
      <c:valAx>
        <c:axId val="26082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82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8203de5-7e25-4b01-bdf0-ad2f813368b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1345895349792793E-2"/>
          <c:y val="6.6113798663902296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'PIIINP results'!$O$1</c:f>
              <c:strCache>
                <c:ptCount val="1"/>
                <c:pt idx="0">
                  <c:v>Standard concentration(ng/ml)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'PIIINP results'!$N$2:$N$9</c:f>
              <c:numCache>
                <c:formatCode>General</c:formatCode>
                <c:ptCount val="8"/>
                <c:pt idx="0">
                  <c:v>1.0880000000000001</c:v>
                </c:pt>
                <c:pt idx="1">
                  <c:v>1.4219999999999999</c:v>
                </c:pt>
                <c:pt idx="2">
                  <c:v>1.905</c:v>
                </c:pt>
                <c:pt idx="3">
                  <c:v>2.052</c:v>
                </c:pt>
                <c:pt idx="4">
                  <c:v>2.3860000000000001</c:v>
                </c:pt>
                <c:pt idx="5">
                  <c:v>3.1019999999999999</c:v>
                </c:pt>
                <c:pt idx="6">
                  <c:v>3.9449999999999998</c:v>
                </c:pt>
                <c:pt idx="7">
                  <c:v>4.46</c:v>
                </c:pt>
              </c:numCache>
            </c:numRef>
          </c:xVal>
          <c:yVal>
            <c:numRef>
              <c:f>'PIIINP results'!$O$2:$O$9</c:f>
              <c:numCache>
                <c:formatCode>General</c:formatCode>
                <c:ptCount val="8"/>
                <c:pt idx="0">
                  <c:v>0</c:v>
                </c:pt>
                <c:pt idx="1">
                  <c:v>0.156</c:v>
                </c:pt>
                <c:pt idx="2">
                  <c:v>0.312</c:v>
                </c:pt>
                <c:pt idx="3">
                  <c:v>0.63500000000000001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5D-4397-B99C-C3DB1627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860544"/>
        <c:axId val="260862336"/>
      </c:scatterChart>
      <c:valAx>
        <c:axId val="26086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862336"/>
        <c:crosses val="autoZero"/>
        <c:crossBetween val="midCat"/>
      </c:valAx>
      <c:valAx>
        <c:axId val="2608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860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8f8f833-7b06-4219-9103-9e8b03ec4a3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'sST2 results'!$O$1</c:f>
              <c:strCache>
                <c:ptCount val="1"/>
                <c:pt idx="0">
                  <c:v>Standard concentration(ng/ml)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CD8-409E-B9A9-388A479C78C2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'sST2 results'!$N$2:$N$7</c:f>
              <c:numCache>
                <c:formatCode>General</c:formatCode>
                <c:ptCount val="6"/>
                <c:pt idx="0">
                  <c:v>0.63600000000000001</c:v>
                </c:pt>
                <c:pt idx="1">
                  <c:v>1.24</c:v>
                </c:pt>
                <c:pt idx="2">
                  <c:v>1.7669999999999999</c:v>
                </c:pt>
                <c:pt idx="3">
                  <c:v>2.2410000000000001</c:v>
                </c:pt>
                <c:pt idx="4">
                  <c:v>3.024</c:v>
                </c:pt>
                <c:pt idx="5">
                  <c:v>3.7229999999999999</c:v>
                </c:pt>
              </c:numCache>
            </c:numRef>
          </c:xVal>
          <c:yVal>
            <c:numRef>
              <c:f>'sST2 results'!$O$2:$O$7</c:f>
              <c:numCache>
                <c:formatCode>General</c:formatCode>
                <c:ptCount val="6"/>
                <c:pt idx="0">
                  <c:v>0</c:v>
                </c:pt>
                <c:pt idx="1">
                  <c:v>3.5</c:v>
                </c:pt>
                <c:pt idx="2">
                  <c:v>7</c:v>
                </c:pt>
                <c:pt idx="3">
                  <c:v>14</c:v>
                </c:pt>
                <c:pt idx="4">
                  <c:v>28</c:v>
                </c:pt>
                <c:pt idx="5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D8-409E-B9A9-388A479C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968448"/>
        <c:axId val="260969984"/>
      </c:scatterChart>
      <c:valAx>
        <c:axId val="26096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969984"/>
        <c:crosses val="autoZero"/>
        <c:crossBetween val="midCat"/>
      </c:valAx>
      <c:valAx>
        <c:axId val="26096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096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b3b239-ce53-48a0-8212-6090ce9df871}"/>
      </c:ext>
    </c:extLst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52070</xdr:colOff>
      <xdr:row>62</xdr:row>
      <xdr:rowOff>212090</xdr:rowOff>
    </xdr:from>
    <xdr:to>
      <xdr:col>26</xdr:col>
      <xdr:colOff>250190</xdr:colOff>
      <xdr:row>75</xdr:row>
      <xdr:rowOff>181610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11</xdr:row>
      <xdr:rowOff>20320</xdr:rowOff>
    </xdr:from>
    <xdr:to>
      <xdr:col>20</xdr:col>
      <xdr:colOff>600710</xdr:colOff>
      <xdr:row>25</xdr:row>
      <xdr:rowOff>25400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</xdr:colOff>
      <xdr:row>11</xdr:row>
      <xdr:rowOff>22860</xdr:rowOff>
    </xdr:from>
    <xdr:to>
      <xdr:col>20</xdr:col>
      <xdr:colOff>32385</xdr:colOff>
      <xdr:row>26</xdr:row>
      <xdr:rowOff>27305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</xdr:colOff>
      <xdr:row>10</xdr:row>
      <xdr:rowOff>202565</xdr:rowOff>
    </xdr:from>
    <xdr:to>
      <xdr:col>24</xdr:col>
      <xdr:colOff>211455</xdr:colOff>
      <xdr:row>24</xdr:row>
      <xdr:rowOff>131445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41275</xdr:colOff>
      <xdr:row>11</xdr:row>
      <xdr:rowOff>22860</xdr:rowOff>
    </xdr:from>
    <xdr:to>
      <xdr:col>24</xdr:col>
      <xdr:colOff>346075</xdr:colOff>
      <xdr:row>24</xdr:row>
      <xdr:rowOff>134620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workbookViewId="0">
      <selection activeCell="E39" sqref="E39:F39"/>
    </sheetView>
  </sheetViews>
  <sheetFormatPr defaultColWidth="9.25" defaultRowHeight="15" x14ac:dyDescent="0.15"/>
  <cols>
    <col min="1" max="1" width="12.875" style="3" customWidth="1"/>
    <col min="2" max="3" width="9.25" style="3"/>
    <col min="4" max="4" width="22.125" style="3" customWidth="1"/>
    <col min="5" max="15" width="9.25" style="3"/>
    <col min="16" max="16" width="15.875" style="3" customWidth="1"/>
    <col min="17" max="17" width="9.25" style="3"/>
    <col min="18" max="18" width="17.375" style="3" customWidth="1"/>
    <col min="19" max="19" width="9.25" style="3"/>
    <col min="20" max="20" width="22.125" style="3" customWidth="1"/>
    <col min="21" max="21" width="13" style="3" customWidth="1"/>
    <col min="22" max="16384" width="9.25" style="3"/>
  </cols>
  <sheetData>
    <row r="1" spans="1:25" x14ac:dyDescent="0.15">
      <c r="A1" s="1" t="s">
        <v>80</v>
      </c>
      <c r="B1" s="17" t="s">
        <v>79</v>
      </c>
      <c r="C1" s="17"/>
      <c r="D1" s="1" t="s">
        <v>81</v>
      </c>
      <c r="E1" s="17" t="s">
        <v>248</v>
      </c>
      <c r="F1" s="17"/>
      <c r="G1" s="1" t="s">
        <v>90</v>
      </c>
      <c r="H1" s="1" t="s">
        <v>94</v>
      </c>
      <c r="I1" s="1" t="s">
        <v>95</v>
      </c>
      <c r="J1" s="1" t="s">
        <v>249</v>
      </c>
      <c r="K1" s="1" t="s">
        <v>96</v>
      </c>
      <c r="L1" s="1" t="s">
        <v>1</v>
      </c>
      <c r="M1" s="1" t="s">
        <v>97</v>
      </c>
      <c r="N1" s="1" t="s">
        <v>98</v>
      </c>
      <c r="O1" s="1" t="s">
        <v>0</v>
      </c>
      <c r="P1" s="1" t="s">
        <v>99</v>
      </c>
      <c r="Q1" s="1" t="s">
        <v>100</v>
      </c>
      <c r="R1" s="1" t="s">
        <v>101</v>
      </c>
      <c r="S1" s="1" t="s">
        <v>102</v>
      </c>
      <c r="T1" s="1" t="s">
        <v>103</v>
      </c>
      <c r="U1" s="1" t="s">
        <v>104</v>
      </c>
      <c r="V1" s="1" t="s">
        <v>14</v>
      </c>
      <c r="W1" s="1" t="s">
        <v>15</v>
      </c>
      <c r="X1" s="1" t="s">
        <v>105</v>
      </c>
      <c r="Y1" s="1" t="s">
        <v>106</v>
      </c>
    </row>
    <row r="2" spans="1:25" x14ac:dyDescent="0.15">
      <c r="A2" s="1" t="s">
        <v>16</v>
      </c>
      <c r="B2" s="18" t="s">
        <v>84</v>
      </c>
      <c r="C2" s="18"/>
      <c r="D2" s="1" t="s">
        <v>82</v>
      </c>
      <c r="E2" s="18" t="s">
        <v>82</v>
      </c>
      <c r="F2" s="18"/>
      <c r="G2" s="2" t="s">
        <v>91</v>
      </c>
      <c r="H2" s="1">
        <v>56</v>
      </c>
      <c r="I2" s="1">
        <v>118</v>
      </c>
      <c r="J2" s="1">
        <v>4.5199999999999996</v>
      </c>
      <c r="K2" s="1">
        <v>231</v>
      </c>
      <c r="L2" s="1">
        <v>0.4</v>
      </c>
      <c r="M2" s="1">
        <v>57.9</v>
      </c>
      <c r="N2" s="1">
        <v>14</v>
      </c>
      <c r="O2" s="1">
        <v>3</v>
      </c>
      <c r="P2" s="2" t="s">
        <v>108</v>
      </c>
      <c r="Q2" s="2" t="s">
        <v>107</v>
      </c>
      <c r="R2" s="2" t="s">
        <v>107</v>
      </c>
      <c r="S2" s="1">
        <v>272</v>
      </c>
      <c r="T2" s="1">
        <v>4.79</v>
      </c>
      <c r="U2" s="1">
        <v>1.1000000000000001</v>
      </c>
      <c r="V2" s="1">
        <v>1.26</v>
      </c>
      <c r="W2" s="1">
        <v>3.13</v>
      </c>
      <c r="X2" s="1">
        <v>32</v>
      </c>
      <c r="Y2" s="1">
        <v>74</v>
      </c>
    </row>
    <row r="3" spans="1:25" x14ac:dyDescent="0.15">
      <c r="A3" s="1" t="s">
        <v>17</v>
      </c>
      <c r="B3" s="18" t="s">
        <v>82</v>
      </c>
      <c r="C3" s="18"/>
      <c r="D3" s="1" t="s">
        <v>82</v>
      </c>
      <c r="E3" s="18" t="s">
        <v>82</v>
      </c>
      <c r="F3" s="18"/>
      <c r="G3" s="2" t="s">
        <v>92</v>
      </c>
      <c r="H3" s="1">
        <v>63</v>
      </c>
      <c r="I3" s="1">
        <v>147</v>
      </c>
      <c r="J3" s="1">
        <v>3.65</v>
      </c>
      <c r="K3" s="1">
        <v>125</v>
      </c>
      <c r="L3" s="1">
        <v>0.4</v>
      </c>
      <c r="M3" s="1">
        <v>89.6</v>
      </c>
      <c r="N3" s="1">
        <v>33</v>
      </c>
      <c r="O3" s="1">
        <v>7</v>
      </c>
      <c r="P3" s="2" t="s">
        <v>109</v>
      </c>
      <c r="Q3" s="2" t="s">
        <v>107</v>
      </c>
      <c r="R3" s="2" t="s">
        <v>107</v>
      </c>
      <c r="S3" s="1">
        <v>625</v>
      </c>
      <c r="T3" s="1">
        <v>4.57</v>
      </c>
      <c r="U3" s="1">
        <v>1.8</v>
      </c>
      <c r="V3" s="1">
        <v>1.1000000000000001</v>
      </c>
      <c r="W3" s="1">
        <v>2.89</v>
      </c>
      <c r="X3" s="1">
        <v>39</v>
      </c>
      <c r="Y3" s="1">
        <v>72</v>
      </c>
    </row>
    <row r="4" spans="1:25" x14ac:dyDescent="0.15">
      <c r="A4" s="1" t="s">
        <v>18</v>
      </c>
      <c r="B4" s="18" t="s">
        <v>82</v>
      </c>
      <c r="C4" s="18"/>
      <c r="D4" s="1" t="s">
        <v>82</v>
      </c>
      <c r="E4" s="18" t="s">
        <v>82</v>
      </c>
      <c r="F4" s="18"/>
      <c r="G4" s="2" t="s">
        <v>91</v>
      </c>
      <c r="H4" s="1">
        <v>48</v>
      </c>
      <c r="I4" s="1">
        <v>126</v>
      </c>
      <c r="J4" s="1">
        <v>7.25</v>
      </c>
      <c r="K4" s="1">
        <v>211</v>
      </c>
      <c r="L4" s="1">
        <v>0.4</v>
      </c>
      <c r="M4" s="1">
        <v>61</v>
      </c>
      <c r="N4" s="1">
        <v>12</v>
      </c>
      <c r="O4" s="1">
        <v>8</v>
      </c>
      <c r="P4" s="2" t="s">
        <v>107</v>
      </c>
      <c r="Q4" s="2" t="s">
        <v>107</v>
      </c>
      <c r="R4" s="2" t="s">
        <v>107</v>
      </c>
      <c r="S4" s="1">
        <v>333</v>
      </c>
      <c r="T4" s="1">
        <v>4.3099999999999996</v>
      </c>
      <c r="U4" s="1">
        <v>0.77</v>
      </c>
      <c r="V4" s="1">
        <v>1.52</v>
      </c>
      <c r="W4" s="1">
        <v>2.42</v>
      </c>
      <c r="X4" s="1">
        <v>34</v>
      </c>
      <c r="Y4" s="1">
        <v>69</v>
      </c>
    </row>
    <row r="5" spans="1:25" x14ac:dyDescent="0.15">
      <c r="A5" s="1" t="s">
        <v>19</v>
      </c>
      <c r="B5" s="18" t="s">
        <v>82</v>
      </c>
      <c r="C5" s="18"/>
      <c r="D5" s="1" t="s">
        <v>82</v>
      </c>
      <c r="E5" s="18" t="s">
        <v>82</v>
      </c>
      <c r="F5" s="18"/>
      <c r="G5" s="2" t="s">
        <v>92</v>
      </c>
      <c r="H5" s="1">
        <v>41</v>
      </c>
      <c r="I5" s="1">
        <v>4.91</v>
      </c>
      <c r="J5" s="1">
        <v>5.7</v>
      </c>
      <c r="K5" s="1">
        <v>140</v>
      </c>
      <c r="L5" s="1">
        <v>3.6</v>
      </c>
      <c r="M5" s="1">
        <v>81</v>
      </c>
      <c r="N5" s="1">
        <v>31</v>
      </c>
      <c r="O5" s="1">
        <v>10</v>
      </c>
      <c r="P5" s="2" t="s">
        <v>107</v>
      </c>
      <c r="Q5" s="2" t="s">
        <v>107</v>
      </c>
      <c r="R5" s="2" t="s">
        <v>107</v>
      </c>
      <c r="S5" s="1">
        <v>368</v>
      </c>
      <c r="T5" s="1">
        <v>4.33</v>
      </c>
      <c r="U5" s="1">
        <v>2.11</v>
      </c>
      <c r="V5" s="1">
        <v>0.9</v>
      </c>
      <c r="W5" s="1">
        <v>2.84</v>
      </c>
      <c r="X5" s="1">
        <v>32</v>
      </c>
      <c r="Y5" s="1">
        <v>67</v>
      </c>
    </row>
    <row r="6" spans="1:25" x14ac:dyDescent="0.15">
      <c r="A6" s="1" t="s">
        <v>20</v>
      </c>
      <c r="B6" s="18" t="s">
        <v>82</v>
      </c>
      <c r="C6" s="18"/>
      <c r="D6" s="1" t="s">
        <v>82</v>
      </c>
      <c r="E6" s="18" t="s">
        <v>82</v>
      </c>
      <c r="F6" s="18"/>
      <c r="G6" s="2" t="s">
        <v>92</v>
      </c>
      <c r="H6" s="1">
        <v>68</v>
      </c>
      <c r="I6" s="1">
        <v>143</v>
      </c>
      <c r="J6" s="1">
        <v>6.93</v>
      </c>
      <c r="K6" s="1">
        <v>226</v>
      </c>
      <c r="L6" s="1">
        <v>0.4</v>
      </c>
      <c r="M6" s="1">
        <v>79.400000000000006</v>
      </c>
      <c r="N6" s="1">
        <v>23</v>
      </c>
      <c r="O6" s="1">
        <v>6</v>
      </c>
      <c r="P6" s="2" t="s">
        <v>107</v>
      </c>
      <c r="Q6" s="2" t="s">
        <v>107</v>
      </c>
      <c r="R6" s="2" t="s">
        <v>107</v>
      </c>
      <c r="S6" s="1">
        <v>504</v>
      </c>
      <c r="T6" s="1">
        <v>3.67</v>
      </c>
      <c r="U6" s="1">
        <v>2.09</v>
      </c>
      <c r="V6" s="1">
        <v>0.96</v>
      </c>
      <c r="W6" s="1">
        <v>2.2599999999999998</v>
      </c>
      <c r="X6" s="1">
        <v>31</v>
      </c>
      <c r="Y6" s="1">
        <v>71</v>
      </c>
    </row>
    <row r="7" spans="1:25" x14ac:dyDescent="0.15">
      <c r="A7" s="1" t="s">
        <v>21</v>
      </c>
      <c r="B7" s="18" t="s">
        <v>82</v>
      </c>
      <c r="C7" s="18"/>
      <c r="D7" s="1" t="s">
        <v>82</v>
      </c>
      <c r="E7" s="18" t="s">
        <v>82</v>
      </c>
      <c r="F7" s="18"/>
      <c r="G7" s="2" t="s">
        <v>92</v>
      </c>
      <c r="H7" s="1">
        <v>52</v>
      </c>
      <c r="I7" s="1">
        <v>149</v>
      </c>
      <c r="J7" s="1">
        <v>5.61</v>
      </c>
      <c r="K7" s="1">
        <v>316</v>
      </c>
      <c r="L7" s="1">
        <v>0.96</v>
      </c>
      <c r="M7" s="1">
        <v>70.099999999999994</v>
      </c>
      <c r="N7" s="1">
        <v>13</v>
      </c>
      <c r="O7" s="1">
        <v>8</v>
      </c>
      <c r="P7" s="2" t="s">
        <v>107</v>
      </c>
      <c r="Q7" s="2" t="s">
        <v>107</v>
      </c>
      <c r="R7" s="2" t="s">
        <v>107</v>
      </c>
      <c r="S7" s="1">
        <v>310</v>
      </c>
      <c r="T7" s="1">
        <v>4.22</v>
      </c>
      <c r="U7" s="1">
        <v>0.87</v>
      </c>
      <c r="V7" s="1">
        <v>1.23</v>
      </c>
      <c r="W7" s="1">
        <v>2.54</v>
      </c>
      <c r="X7" s="1">
        <v>34</v>
      </c>
      <c r="Y7" s="1">
        <v>69</v>
      </c>
    </row>
    <row r="8" spans="1:25" x14ac:dyDescent="0.15">
      <c r="A8" s="1" t="s">
        <v>22</v>
      </c>
      <c r="B8" s="18" t="s">
        <v>82</v>
      </c>
      <c r="C8" s="18"/>
      <c r="D8" s="1" t="s">
        <v>82</v>
      </c>
      <c r="E8" s="18" t="s">
        <v>82</v>
      </c>
      <c r="F8" s="18"/>
      <c r="G8" s="2" t="s">
        <v>92</v>
      </c>
      <c r="H8" s="1">
        <v>72</v>
      </c>
      <c r="I8" s="1">
        <v>146</v>
      </c>
      <c r="J8" s="1">
        <v>4.01</v>
      </c>
      <c r="K8" s="1">
        <v>217</v>
      </c>
      <c r="L8" s="1">
        <v>4.67</v>
      </c>
      <c r="M8" s="1">
        <v>72.8</v>
      </c>
      <c r="N8" s="1">
        <v>12</v>
      </c>
      <c r="O8" s="1">
        <v>12</v>
      </c>
      <c r="P8" s="2" t="s">
        <v>109</v>
      </c>
      <c r="Q8" s="2" t="s">
        <v>107</v>
      </c>
      <c r="R8" s="2" t="s">
        <v>109</v>
      </c>
      <c r="S8" s="1">
        <v>323</v>
      </c>
      <c r="T8" s="1">
        <v>4.5</v>
      </c>
      <c r="U8" s="1">
        <v>0.72</v>
      </c>
      <c r="V8" s="1">
        <v>1.28</v>
      </c>
      <c r="W8" s="1">
        <v>2.84</v>
      </c>
      <c r="X8" s="1">
        <v>38</v>
      </c>
      <c r="Y8" s="1">
        <v>68</v>
      </c>
    </row>
    <row r="9" spans="1:25" x14ac:dyDescent="0.15">
      <c r="A9" s="1" t="s">
        <v>23</v>
      </c>
      <c r="B9" s="18" t="s">
        <v>82</v>
      </c>
      <c r="C9" s="18"/>
      <c r="D9" s="1" t="s">
        <v>82</v>
      </c>
      <c r="E9" s="18" t="s">
        <v>82</v>
      </c>
      <c r="F9" s="18"/>
      <c r="G9" s="2" t="s">
        <v>92</v>
      </c>
      <c r="H9" s="1">
        <v>71</v>
      </c>
      <c r="I9" s="1">
        <v>147</v>
      </c>
      <c r="J9" s="1">
        <v>7.68</v>
      </c>
      <c r="K9" s="1">
        <v>270</v>
      </c>
      <c r="L9" s="1">
        <v>3.1</v>
      </c>
      <c r="M9" s="1">
        <v>70.099999999999994</v>
      </c>
      <c r="N9" s="1">
        <v>24</v>
      </c>
      <c r="O9" s="1">
        <v>17</v>
      </c>
      <c r="P9" s="2" t="s">
        <v>109</v>
      </c>
      <c r="Q9" s="2" t="s">
        <v>107</v>
      </c>
      <c r="R9" s="2" t="s">
        <v>109</v>
      </c>
      <c r="S9" s="1">
        <v>267</v>
      </c>
      <c r="T9" s="1">
        <v>3.69</v>
      </c>
      <c r="U9" s="1">
        <v>0.66</v>
      </c>
      <c r="V9" s="1">
        <v>1.24</v>
      </c>
      <c r="W9" s="1">
        <v>2.19</v>
      </c>
      <c r="X9" s="1">
        <v>39</v>
      </c>
      <c r="Y9" s="1">
        <v>68</v>
      </c>
    </row>
    <row r="10" spans="1:25" x14ac:dyDescent="0.15">
      <c r="A10" s="1" t="s">
        <v>24</v>
      </c>
      <c r="B10" s="18" t="s">
        <v>82</v>
      </c>
      <c r="C10" s="18"/>
      <c r="D10" s="1" t="s">
        <v>82</v>
      </c>
      <c r="E10" s="18" t="s">
        <v>82</v>
      </c>
      <c r="F10" s="18"/>
      <c r="G10" s="2" t="s">
        <v>91</v>
      </c>
      <c r="H10" s="1">
        <v>54</v>
      </c>
      <c r="I10" s="1">
        <v>108</v>
      </c>
      <c r="J10" s="1">
        <v>3.67</v>
      </c>
      <c r="K10" s="1">
        <v>115</v>
      </c>
      <c r="L10" s="1">
        <v>3.2</v>
      </c>
      <c r="M10" s="1">
        <v>44.2</v>
      </c>
      <c r="N10" s="1">
        <v>22</v>
      </c>
      <c r="O10" s="1">
        <v>9</v>
      </c>
      <c r="P10" s="2" t="s">
        <v>109</v>
      </c>
      <c r="Q10" s="2" t="s">
        <v>107</v>
      </c>
      <c r="R10" s="2" t="s">
        <v>107</v>
      </c>
      <c r="S10" s="1">
        <v>374</v>
      </c>
      <c r="T10" s="1">
        <v>4.68</v>
      </c>
      <c r="U10" s="1">
        <v>2.29</v>
      </c>
      <c r="V10" s="1">
        <v>1.03</v>
      </c>
      <c r="W10" s="1">
        <v>2.99</v>
      </c>
      <c r="X10" s="1">
        <v>38</v>
      </c>
      <c r="Y10" s="1">
        <v>69</v>
      </c>
    </row>
    <row r="11" spans="1:25" x14ac:dyDescent="0.15">
      <c r="A11" s="1" t="s">
        <v>25</v>
      </c>
      <c r="B11" s="18" t="s">
        <v>82</v>
      </c>
      <c r="C11" s="18"/>
      <c r="D11" s="1" t="s">
        <v>82</v>
      </c>
      <c r="E11" s="18" t="s">
        <v>82</v>
      </c>
      <c r="F11" s="18"/>
      <c r="G11" s="2" t="s">
        <v>92</v>
      </c>
      <c r="H11" s="1">
        <v>50</v>
      </c>
      <c r="I11" s="1">
        <v>143</v>
      </c>
      <c r="J11" s="1">
        <v>7.74</v>
      </c>
      <c r="K11" s="1">
        <v>183</v>
      </c>
      <c r="L11" s="1">
        <v>0.67</v>
      </c>
      <c r="M11" s="1">
        <v>71.3</v>
      </c>
      <c r="N11" s="1">
        <v>15</v>
      </c>
      <c r="O11" s="1">
        <v>8</v>
      </c>
      <c r="P11" s="2" t="s">
        <v>109</v>
      </c>
      <c r="Q11" s="2" t="s">
        <v>107</v>
      </c>
      <c r="R11" s="2" t="s">
        <v>107</v>
      </c>
      <c r="S11" s="1">
        <v>339</v>
      </c>
      <c r="T11" s="1">
        <v>4.76</v>
      </c>
      <c r="U11" s="1">
        <v>1.86</v>
      </c>
      <c r="V11" s="1">
        <v>1.1399999999999999</v>
      </c>
      <c r="W11" s="1">
        <v>2.95</v>
      </c>
      <c r="X11" s="1">
        <v>37</v>
      </c>
      <c r="Y11" s="1">
        <v>73</v>
      </c>
    </row>
    <row r="12" spans="1:25" x14ac:dyDescent="0.15">
      <c r="A12" s="1" t="s">
        <v>26</v>
      </c>
      <c r="B12" s="18" t="s">
        <v>82</v>
      </c>
      <c r="C12" s="18"/>
      <c r="D12" s="1" t="s">
        <v>82</v>
      </c>
      <c r="E12" s="18" t="s">
        <v>82</v>
      </c>
      <c r="F12" s="18"/>
      <c r="G12" s="2" t="s">
        <v>91</v>
      </c>
      <c r="H12" s="1">
        <v>57</v>
      </c>
      <c r="I12" s="1">
        <v>116</v>
      </c>
      <c r="J12" s="1">
        <v>2.23</v>
      </c>
      <c r="K12" s="1">
        <v>85</v>
      </c>
      <c r="L12" s="1">
        <v>0.54</v>
      </c>
      <c r="M12" s="1">
        <v>53.9</v>
      </c>
      <c r="N12" s="1">
        <v>14</v>
      </c>
      <c r="O12" s="1">
        <v>11</v>
      </c>
      <c r="P12" s="2" t="s">
        <v>107</v>
      </c>
      <c r="Q12" s="2" t="s">
        <v>107</v>
      </c>
      <c r="R12" s="2" t="s">
        <v>107</v>
      </c>
      <c r="S12" s="1">
        <v>216</v>
      </c>
      <c r="T12" s="1">
        <v>3.69</v>
      </c>
      <c r="U12" s="1">
        <v>0.64</v>
      </c>
      <c r="V12" s="1">
        <v>1.4</v>
      </c>
      <c r="W12" s="1">
        <v>2.17</v>
      </c>
      <c r="X12" s="1">
        <v>34</v>
      </c>
      <c r="Y12" s="1">
        <v>66</v>
      </c>
    </row>
    <row r="13" spans="1:25" x14ac:dyDescent="0.15">
      <c r="A13" s="1" t="s">
        <v>27</v>
      </c>
      <c r="B13" s="18" t="s">
        <v>82</v>
      </c>
      <c r="C13" s="18"/>
      <c r="D13" s="1" t="s">
        <v>82</v>
      </c>
      <c r="E13" s="18" t="s">
        <v>82</v>
      </c>
      <c r="F13" s="18"/>
      <c r="G13" s="2" t="s">
        <v>91</v>
      </c>
      <c r="H13" s="1">
        <v>47</v>
      </c>
      <c r="I13" s="1">
        <v>122</v>
      </c>
      <c r="J13" s="1">
        <v>5.43</v>
      </c>
      <c r="K13" s="1">
        <v>168</v>
      </c>
      <c r="L13" s="1">
        <v>0.4</v>
      </c>
      <c r="M13" s="1">
        <v>59</v>
      </c>
      <c r="N13" s="1">
        <v>13</v>
      </c>
      <c r="O13" s="1">
        <v>7</v>
      </c>
      <c r="P13" s="2" t="s">
        <v>107</v>
      </c>
      <c r="Q13" s="2" t="s">
        <v>107</v>
      </c>
      <c r="R13" s="2" t="s">
        <v>107</v>
      </c>
      <c r="S13" s="1">
        <v>261</v>
      </c>
      <c r="T13" s="1">
        <v>5.07</v>
      </c>
      <c r="U13" s="1">
        <v>1.74</v>
      </c>
      <c r="V13" s="1">
        <v>1.53</v>
      </c>
      <c r="W13" s="1">
        <v>2.92</v>
      </c>
      <c r="X13" s="1">
        <v>37</v>
      </c>
      <c r="Y13" s="1">
        <v>68</v>
      </c>
    </row>
    <row r="14" spans="1:25" x14ac:dyDescent="0.15">
      <c r="A14" s="1" t="s">
        <v>28</v>
      </c>
      <c r="B14" s="18" t="s">
        <v>82</v>
      </c>
      <c r="C14" s="18"/>
      <c r="D14" s="1" t="s">
        <v>82</v>
      </c>
      <c r="E14" s="18" t="s">
        <v>82</v>
      </c>
      <c r="F14" s="18"/>
      <c r="G14" s="2" t="s">
        <v>92</v>
      </c>
      <c r="H14" s="1">
        <v>62</v>
      </c>
      <c r="I14" s="1">
        <v>151</v>
      </c>
      <c r="J14" s="1">
        <v>5.32</v>
      </c>
      <c r="K14" s="1">
        <v>161</v>
      </c>
      <c r="L14" s="1">
        <v>3.39</v>
      </c>
      <c r="M14" s="1">
        <v>95.8</v>
      </c>
      <c r="N14" s="1">
        <v>45</v>
      </c>
      <c r="O14" s="1">
        <v>6</v>
      </c>
      <c r="P14" s="2" t="s">
        <v>109</v>
      </c>
      <c r="Q14" s="2" t="s">
        <v>107</v>
      </c>
      <c r="R14" s="2" t="s">
        <v>107</v>
      </c>
      <c r="S14" s="1">
        <v>310</v>
      </c>
      <c r="T14" s="1">
        <v>3.21</v>
      </c>
      <c r="U14" s="1">
        <v>1.08</v>
      </c>
      <c r="V14" s="1">
        <v>1.33</v>
      </c>
      <c r="W14" s="1">
        <v>1.67</v>
      </c>
      <c r="X14" s="1">
        <v>39</v>
      </c>
      <c r="Y14" s="1">
        <v>69</v>
      </c>
    </row>
    <row r="15" spans="1:25" x14ac:dyDescent="0.15">
      <c r="A15" s="1" t="s">
        <v>29</v>
      </c>
      <c r="B15" s="18" t="s">
        <v>82</v>
      </c>
      <c r="C15" s="18"/>
      <c r="D15" s="1" t="s">
        <v>82</v>
      </c>
      <c r="E15" s="18" t="s">
        <v>82</v>
      </c>
      <c r="F15" s="18"/>
      <c r="G15" s="2" t="s">
        <v>92</v>
      </c>
      <c r="H15" s="1">
        <v>55</v>
      </c>
      <c r="I15" s="1">
        <v>151</v>
      </c>
      <c r="J15" s="1">
        <v>5.32</v>
      </c>
      <c r="K15" s="1">
        <v>161</v>
      </c>
      <c r="L15" s="1">
        <v>3.39</v>
      </c>
      <c r="M15" s="1">
        <v>95.8</v>
      </c>
      <c r="N15" s="1">
        <v>45</v>
      </c>
      <c r="O15" s="1">
        <v>6</v>
      </c>
      <c r="P15" s="2" t="s">
        <v>109</v>
      </c>
      <c r="Q15" s="2" t="s">
        <v>107</v>
      </c>
      <c r="R15" s="2" t="s">
        <v>107</v>
      </c>
      <c r="S15" s="1">
        <v>172</v>
      </c>
      <c r="T15" s="1">
        <v>4.05</v>
      </c>
      <c r="U15" s="1">
        <v>0.78</v>
      </c>
      <c r="V15" s="1">
        <v>1.35</v>
      </c>
      <c r="W15" s="1">
        <v>2.46</v>
      </c>
      <c r="X15" s="1">
        <v>38</v>
      </c>
      <c r="Y15" s="1">
        <v>66</v>
      </c>
    </row>
    <row r="16" spans="1:25" x14ac:dyDescent="0.15">
      <c r="A16" s="1" t="s">
        <v>30</v>
      </c>
      <c r="B16" s="18" t="s">
        <v>82</v>
      </c>
      <c r="C16" s="18"/>
      <c r="D16" s="1" t="s">
        <v>82</v>
      </c>
      <c r="E16" s="18" t="s">
        <v>82</v>
      </c>
      <c r="F16" s="18"/>
      <c r="G16" s="2" t="s">
        <v>91</v>
      </c>
      <c r="H16" s="1">
        <v>57</v>
      </c>
      <c r="I16" s="1">
        <v>128</v>
      </c>
      <c r="J16" s="1">
        <v>4.17</v>
      </c>
      <c r="K16" s="1">
        <v>168</v>
      </c>
      <c r="L16" s="1">
        <v>2.39</v>
      </c>
      <c r="M16" s="1">
        <v>44.1</v>
      </c>
      <c r="N16" s="1">
        <v>24</v>
      </c>
      <c r="O16" s="1">
        <v>7</v>
      </c>
      <c r="P16" s="2" t="s">
        <v>107</v>
      </c>
      <c r="Q16" s="2" t="s">
        <v>107</v>
      </c>
      <c r="R16" s="2" t="s">
        <v>107</v>
      </c>
      <c r="S16" s="1">
        <v>281</v>
      </c>
      <c r="T16" s="1">
        <v>5.83</v>
      </c>
      <c r="U16" s="1">
        <v>1.1200000000000001</v>
      </c>
      <c r="V16" s="1">
        <v>1.38</v>
      </c>
      <c r="W16" s="1">
        <v>3.89</v>
      </c>
      <c r="X16" s="1">
        <v>35</v>
      </c>
      <c r="Y16" s="1">
        <v>71</v>
      </c>
    </row>
    <row r="17" spans="1:25" x14ac:dyDescent="0.15">
      <c r="A17" s="1" t="s">
        <v>31</v>
      </c>
      <c r="B17" s="18" t="s">
        <v>82</v>
      </c>
      <c r="C17" s="18"/>
      <c r="D17" s="1" t="s">
        <v>82</v>
      </c>
      <c r="E17" s="18" t="s">
        <v>82</v>
      </c>
      <c r="F17" s="18"/>
      <c r="G17" s="2" t="s">
        <v>91</v>
      </c>
      <c r="H17" s="1">
        <v>50</v>
      </c>
      <c r="I17" s="1">
        <v>128</v>
      </c>
      <c r="J17" s="1">
        <v>4.37</v>
      </c>
      <c r="K17" s="1">
        <v>151</v>
      </c>
      <c r="L17" s="1">
        <v>0.4</v>
      </c>
      <c r="M17" s="1">
        <v>55.4</v>
      </c>
      <c r="N17" s="1">
        <v>14</v>
      </c>
      <c r="O17" s="1">
        <v>4</v>
      </c>
      <c r="P17" s="2" t="s">
        <v>107</v>
      </c>
      <c r="Q17" s="2" t="s">
        <v>107</v>
      </c>
      <c r="R17" s="2" t="s">
        <v>107</v>
      </c>
      <c r="S17" s="1">
        <v>235</v>
      </c>
      <c r="T17" s="1">
        <v>5.44</v>
      </c>
      <c r="U17" s="1">
        <v>2.56</v>
      </c>
      <c r="V17" s="1">
        <v>1.04</v>
      </c>
      <c r="W17" s="1">
        <v>3.72</v>
      </c>
      <c r="X17" s="1">
        <v>31</v>
      </c>
      <c r="Y17" s="1">
        <v>68</v>
      </c>
    </row>
    <row r="18" spans="1:25" x14ac:dyDescent="0.15">
      <c r="A18" s="1" t="s">
        <v>32</v>
      </c>
      <c r="B18" s="18" t="s">
        <v>82</v>
      </c>
      <c r="C18" s="18"/>
      <c r="D18" s="1" t="s">
        <v>82</v>
      </c>
      <c r="E18" s="18" t="s">
        <v>82</v>
      </c>
      <c r="F18" s="18"/>
      <c r="G18" s="2" t="s">
        <v>91</v>
      </c>
      <c r="H18" s="1">
        <v>42</v>
      </c>
      <c r="I18" s="1">
        <v>125</v>
      </c>
      <c r="J18" s="1">
        <v>9.8699999999999992</v>
      </c>
      <c r="K18" s="1">
        <v>118</v>
      </c>
      <c r="L18" s="1">
        <v>0.4</v>
      </c>
      <c r="M18" s="1">
        <v>49.8</v>
      </c>
      <c r="N18" s="1">
        <v>20</v>
      </c>
      <c r="O18" s="1">
        <v>7</v>
      </c>
      <c r="P18" s="2" t="s">
        <v>107</v>
      </c>
      <c r="Q18" s="2" t="s">
        <v>107</v>
      </c>
      <c r="R18" s="2" t="s">
        <v>107</v>
      </c>
      <c r="S18" s="1">
        <v>230</v>
      </c>
      <c r="T18" s="1">
        <v>4.71</v>
      </c>
      <c r="U18" s="1">
        <v>0.49</v>
      </c>
      <c r="V18" s="1">
        <v>1.22</v>
      </c>
      <c r="W18" s="1">
        <v>2.0299999999999998</v>
      </c>
      <c r="X18" s="1">
        <v>34</v>
      </c>
      <c r="Y18" s="1">
        <v>72</v>
      </c>
    </row>
    <row r="19" spans="1:25" x14ac:dyDescent="0.15">
      <c r="A19" s="1" t="s">
        <v>33</v>
      </c>
      <c r="B19" s="18" t="s">
        <v>82</v>
      </c>
      <c r="C19" s="18"/>
      <c r="D19" s="1" t="s">
        <v>82</v>
      </c>
      <c r="E19" s="18" t="s">
        <v>82</v>
      </c>
      <c r="F19" s="18"/>
      <c r="G19" s="2" t="s">
        <v>92</v>
      </c>
      <c r="H19" s="1">
        <v>66</v>
      </c>
      <c r="I19" s="1">
        <v>139</v>
      </c>
      <c r="J19" s="1">
        <v>4.66</v>
      </c>
      <c r="K19" s="1">
        <v>127</v>
      </c>
      <c r="L19" s="1">
        <v>1.64</v>
      </c>
      <c r="M19" s="1">
        <v>82</v>
      </c>
      <c r="N19" s="1">
        <v>17</v>
      </c>
      <c r="O19" s="1">
        <v>11</v>
      </c>
      <c r="P19" s="2" t="s">
        <v>107</v>
      </c>
      <c r="Q19" s="2" t="s">
        <v>107</v>
      </c>
      <c r="R19" s="2" t="s">
        <v>109</v>
      </c>
      <c r="S19" s="1">
        <v>360</v>
      </c>
      <c r="T19" s="1">
        <v>4.7</v>
      </c>
      <c r="U19" s="1">
        <v>2.06</v>
      </c>
      <c r="V19" s="1">
        <v>0.89</v>
      </c>
      <c r="W19" s="1">
        <v>3.14</v>
      </c>
      <c r="X19" s="1">
        <v>35</v>
      </c>
      <c r="Y19" s="1">
        <v>68</v>
      </c>
    </row>
    <row r="20" spans="1:25" x14ac:dyDescent="0.15">
      <c r="A20" s="1" t="s">
        <v>34</v>
      </c>
      <c r="B20" s="18" t="s">
        <v>82</v>
      </c>
      <c r="C20" s="18"/>
      <c r="D20" s="1" t="s">
        <v>82</v>
      </c>
      <c r="E20" s="18" t="s">
        <v>82</v>
      </c>
      <c r="F20" s="18"/>
      <c r="G20" s="2" t="s">
        <v>92</v>
      </c>
      <c r="H20" s="1">
        <v>47</v>
      </c>
      <c r="I20" s="1">
        <v>143</v>
      </c>
      <c r="J20" s="1">
        <v>5.77</v>
      </c>
      <c r="K20" s="1">
        <v>269</v>
      </c>
      <c r="L20" s="1">
        <v>0.4</v>
      </c>
      <c r="M20" s="1">
        <v>65.5</v>
      </c>
      <c r="N20" s="1">
        <v>14</v>
      </c>
      <c r="O20" s="1">
        <v>8</v>
      </c>
      <c r="P20" s="2" t="s">
        <v>107</v>
      </c>
      <c r="Q20" s="2" t="s">
        <v>107</v>
      </c>
      <c r="R20" s="2" t="s">
        <v>107</v>
      </c>
      <c r="S20" s="1">
        <v>386</v>
      </c>
      <c r="T20" s="1">
        <v>5.89</v>
      </c>
      <c r="U20" s="1">
        <v>1.39</v>
      </c>
      <c r="V20" s="1">
        <v>1.02</v>
      </c>
      <c r="W20" s="1">
        <v>4.17</v>
      </c>
      <c r="X20" s="1">
        <v>33</v>
      </c>
      <c r="Y20" s="1">
        <v>70</v>
      </c>
    </row>
    <row r="21" spans="1:25" x14ac:dyDescent="0.15">
      <c r="A21" s="1" t="s">
        <v>35</v>
      </c>
      <c r="B21" s="18" t="s">
        <v>82</v>
      </c>
      <c r="C21" s="18"/>
      <c r="D21" s="1" t="s">
        <v>82</v>
      </c>
      <c r="E21" s="18" t="s">
        <v>82</v>
      </c>
      <c r="F21" s="18"/>
      <c r="G21" s="2" t="s">
        <v>92</v>
      </c>
      <c r="H21" s="1">
        <v>47</v>
      </c>
      <c r="I21" s="1">
        <v>128</v>
      </c>
      <c r="J21" s="1">
        <v>3.66</v>
      </c>
      <c r="K21" s="1">
        <v>117</v>
      </c>
      <c r="L21" s="1">
        <v>0.4</v>
      </c>
      <c r="M21" s="1">
        <v>74.7</v>
      </c>
      <c r="N21" s="1">
        <v>33</v>
      </c>
      <c r="O21" s="1">
        <v>7</v>
      </c>
      <c r="P21" s="2" t="s">
        <v>109</v>
      </c>
      <c r="Q21" s="2" t="s">
        <v>107</v>
      </c>
      <c r="R21" s="2" t="s">
        <v>107</v>
      </c>
      <c r="S21" s="1">
        <v>394</v>
      </c>
      <c r="T21" s="1">
        <v>3.87</v>
      </c>
      <c r="U21" s="1">
        <v>1.1399999999999999</v>
      </c>
      <c r="V21" s="1">
        <v>1</v>
      </c>
      <c r="W21" s="1">
        <v>2.65</v>
      </c>
      <c r="X21" s="1">
        <v>39</v>
      </c>
      <c r="Y21" s="1">
        <v>73</v>
      </c>
    </row>
    <row r="22" spans="1:25" x14ac:dyDescent="0.15">
      <c r="A22" s="1" t="s">
        <v>36</v>
      </c>
      <c r="B22" s="17" t="s">
        <v>83</v>
      </c>
      <c r="C22" s="17"/>
      <c r="D22" s="5" t="s">
        <v>85</v>
      </c>
      <c r="E22" s="18" t="s">
        <v>87</v>
      </c>
      <c r="F22" s="18"/>
      <c r="G22" s="2" t="s">
        <v>91</v>
      </c>
      <c r="H22" s="1">
        <v>78</v>
      </c>
      <c r="I22" s="1">
        <v>122</v>
      </c>
      <c r="J22" s="1">
        <v>5.27</v>
      </c>
      <c r="K22" s="1">
        <v>131</v>
      </c>
      <c r="L22" s="1">
        <v>1.47</v>
      </c>
      <c r="M22" s="1">
        <v>68.7</v>
      </c>
      <c r="N22" s="1">
        <v>9</v>
      </c>
      <c r="O22" s="1">
        <v>7</v>
      </c>
      <c r="P22" s="2" t="s">
        <v>109</v>
      </c>
      <c r="Q22" s="2" t="s">
        <v>107</v>
      </c>
      <c r="R22" s="2" t="s">
        <v>109</v>
      </c>
      <c r="S22" s="1">
        <v>508</v>
      </c>
      <c r="T22" s="1">
        <v>4.4800000000000004</v>
      </c>
      <c r="U22" s="1">
        <v>1.26</v>
      </c>
      <c r="V22" s="1">
        <v>1.02</v>
      </c>
      <c r="W22" s="1">
        <v>2.76</v>
      </c>
      <c r="X22" s="1">
        <v>44</v>
      </c>
      <c r="Y22" s="1">
        <v>63</v>
      </c>
    </row>
    <row r="23" spans="1:25" x14ac:dyDescent="0.15">
      <c r="A23" s="1" t="s">
        <v>37</v>
      </c>
      <c r="B23" s="17" t="s">
        <v>83</v>
      </c>
      <c r="C23" s="17"/>
      <c r="D23" s="5" t="s">
        <v>85</v>
      </c>
      <c r="E23" s="18" t="s">
        <v>87</v>
      </c>
      <c r="F23" s="18"/>
      <c r="G23" s="2" t="s">
        <v>92</v>
      </c>
      <c r="H23" s="1">
        <v>54</v>
      </c>
      <c r="I23" s="1">
        <v>149</v>
      </c>
      <c r="J23" s="1">
        <v>6.34</v>
      </c>
      <c r="K23" s="1">
        <v>155</v>
      </c>
      <c r="L23" s="1">
        <v>0.4</v>
      </c>
      <c r="M23" s="1">
        <v>100.8</v>
      </c>
      <c r="N23" s="1">
        <v>22</v>
      </c>
      <c r="O23" s="1">
        <v>7</v>
      </c>
      <c r="P23" s="2" t="s">
        <v>109</v>
      </c>
      <c r="Q23" s="2" t="s">
        <v>107</v>
      </c>
      <c r="R23" s="2" t="s">
        <v>107</v>
      </c>
      <c r="S23" s="1">
        <v>511</v>
      </c>
      <c r="T23" s="1">
        <v>4.05</v>
      </c>
      <c r="U23" s="1">
        <v>1.72</v>
      </c>
      <c r="V23" s="1">
        <v>0.83</v>
      </c>
      <c r="W23" s="1">
        <v>2.58</v>
      </c>
      <c r="X23" s="1">
        <v>44</v>
      </c>
      <c r="Y23" s="1">
        <v>67</v>
      </c>
    </row>
    <row r="24" spans="1:25" x14ac:dyDescent="0.15">
      <c r="A24" s="1" t="s">
        <v>38</v>
      </c>
      <c r="B24" s="17" t="s">
        <v>83</v>
      </c>
      <c r="C24" s="17"/>
      <c r="D24" s="5" t="s">
        <v>85</v>
      </c>
      <c r="E24" s="18" t="s">
        <v>88</v>
      </c>
      <c r="F24" s="18"/>
      <c r="G24" s="2" t="s">
        <v>92</v>
      </c>
      <c r="H24" s="1">
        <v>53</v>
      </c>
      <c r="I24" s="1">
        <v>158</v>
      </c>
      <c r="J24" s="1">
        <v>7.5</v>
      </c>
      <c r="K24" s="1">
        <v>164</v>
      </c>
      <c r="L24" s="1">
        <v>2.56</v>
      </c>
      <c r="M24" s="1">
        <v>78.099999999999994</v>
      </c>
      <c r="N24" s="1">
        <v>28</v>
      </c>
      <c r="O24" s="1">
        <v>16</v>
      </c>
      <c r="P24" s="2" t="s">
        <v>107</v>
      </c>
      <c r="Q24" s="2" t="s">
        <v>107</v>
      </c>
      <c r="R24" s="2" t="s">
        <v>109</v>
      </c>
      <c r="S24" s="1">
        <v>319</v>
      </c>
      <c r="T24" s="1">
        <v>4.37</v>
      </c>
      <c r="U24" s="1">
        <v>1.93</v>
      </c>
      <c r="V24" s="1">
        <v>1.1499999999999999</v>
      </c>
      <c r="W24" s="1">
        <v>2.41</v>
      </c>
      <c r="X24" s="1">
        <v>50</v>
      </c>
      <c r="Y24" s="1">
        <v>62</v>
      </c>
    </row>
    <row r="25" spans="1:25" x14ac:dyDescent="0.15">
      <c r="A25" s="1" t="s">
        <v>39</v>
      </c>
      <c r="B25" s="17" t="s">
        <v>83</v>
      </c>
      <c r="C25" s="17"/>
      <c r="D25" s="5" t="s">
        <v>85</v>
      </c>
      <c r="E25" s="18" t="s">
        <v>88</v>
      </c>
      <c r="F25" s="18"/>
      <c r="G25" s="2" t="s">
        <v>91</v>
      </c>
      <c r="H25" s="1">
        <v>66</v>
      </c>
      <c r="I25" s="1">
        <v>116</v>
      </c>
      <c r="J25" s="1">
        <v>3.97</v>
      </c>
      <c r="K25" s="1">
        <v>111</v>
      </c>
      <c r="L25" s="1">
        <v>0.65</v>
      </c>
      <c r="M25" s="1">
        <v>82</v>
      </c>
      <c r="N25" s="1">
        <v>20</v>
      </c>
      <c r="O25" s="1">
        <v>10</v>
      </c>
      <c r="P25" s="2" t="s">
        <v>107</v>
      </c>
      <c r="Q25" s="2" t="s">
        <v>109</v>
      </c>
      <c r="R25" s="2" t="s">
        <v>107</v>
      </c>
      <c r="S25" s="1">
        <v>390</v>
      </c>
      <c r="T25" s="1">
        <v>2.73</v>
      </c>
      <c r="U25" s="1">
        <v>0.38</v>
      </c>
      <c r="V25" s="1">
        <v>1.46</v>
      </c>
      <c r="W25" s="1">
        <v>1.28</v>
      </c>
      <c r="X25" s="1">
        <v>45</v>
      </c>
      <c r="Y25" s="1">
        <v>54</v>
      </c>
    </row>
    <row r="26" spans="1:25" x14ac:dyDescent="0.15">
      <c r="A26" s="1" t="s">
        <v>40</v>
      </c>
      <c r="B26" s="17" t="s">
        <v>83</v>
      </c>
      <c r="C26" s="17"/>
      <c r="D26" s="5" t="s">
        <v>85</v>
      </c>
      <c r="E26" s="18" t="s">
        <v>87</v>
      </c>
      <c r="F26" s="18"/>
      <c r="G26" s="2" t="s">
        <v>91</v>
      </c>
      <c r="H26" s="1">
        <v>75</v>
      </c>
      <c r="I26" s="1">
        <v>131</v>
      </c>
      <c r="J26" s="1">
        <v>5.82</v>
      </c>
      <c r="K26" s="1">
        <v>167</v>
      </c>
      <c r="L26" s="1">
        <v>4.41</v>
      </c>
      <c r="M26" s="1">
        <v>60.8</v>
      </c>
      <c r="N26" s="1">
        <v>8</v>
      </c>
      <c r="O26" s="1">
        <v>10</v>
      </c>
      <c r="P26" s="2" t="s">
        <v>107</v>
      </c>
      <c r="Q26" s="2" t="s">
        <v>107</v>
      </c>
      <c r="R26" s="2" t="s">
        <v>107</v>
      </c>
      <c r="S26" s="1">
        <v>350</v>
      </c>
      <c r="T26" s="1">
        <v>5.19</v>
      </c>
      <c r="U26" s="1">
        <v>0.57999999999999996</v>
      </c>
      <c r="V26" s="1">
        <v>1.73</v>
      </c>
      <c r="W26" s="1">
        <v>3.28</v>
      </c>
      <c r="X26" s="1">
        <v>45</v>
      </c>
      <c r="Y26" s="1">
        <v>69</v>
      </c>
    </row>
    <row r="27" spans="1:25" x14ac:dyDescent="0.15">
      <c r="A27" s="1" t="s">
        <v>41</v>
      </c>
      <c r="B27" s="17" t="s">
        <v>83</v>
      </c>
      <c r="C27" s="17"/>
      <c r="D27" s="5" t="s">
        <v>85</v>
      </c>
      <c r="E27" s="18" t="s">
        <v>87</v>
      </c>
      <c r="F27" s="18"/>
      <c r="G27" s="2" t="s">
        <v>91</v>
      </c>
      <c r="H27" s="1">
        <v>80</v>
      </c>
      <c r="I27" s="1">
        <v>134</v>
      </c>
      <c r="J27" s="1">
        <v>6.57</v>
      </c>
      <c r="K27" s="1">
        <v>272</v>
      </c>
      <c r="L27" s="1">
        <v>3.08</v>
      </c>
      <c r="M27" s="1">
        <v>72.3</v>
      </c>
      <c r="N27" s="1">
        <v>26</v>
      </c>
      <c r="O27" s="1">
        <v>10</v>
      </c>
      <c r="P27" s="2" t="s">
        <v>107</v>
      </c>
      <c r="Q27" s="2" t="s">
        <v>107</v>
      </c>
      <c r="R27" s="2" t="s">
        <v>107</v>
      </c>
      <c r="S27" s="1">
        <v>317</v>
      </c>
      <c r="T27" s="1">
        <v>5.19</v>
      </c>
      <c r="U27" s="1">
        <v>1.7</v>
      </c>
      <c r="V27" s="1">
        <v>1.2</v>
      </c>
      <c r="W27" s="1">
        <v>2.98</v>
      </c>
      <c r="X27" s="1">
        <v>52</v>
      </c>
      <c r="Y27" s="1">
        <v>73</v>
      </c>
    </row>
    <row r="28" spans="1:25" x14ac:dyDescent="0.15">
      <c r="A28" s="1" t="s">
        <v>42</v>
      </c>
      <c r="B28" s="17" t="s">
        <v>83</v>
      </c>
      <c r="C28" s="17"/>
      <c r="D28" s="5" t="s">
        <v>85</v>
      </c>
      <c r="E28" s="18" t="s">
        <v>87</v>
      </c>
      <c r="F28" s="18"/>
      <c r="G28" s="2" t="s">
        <v>92</v>
      </c>
      <c r="H28" s="1">
        <v>47</v>
      </c>
      <c r="I28" s="1">
        <v>134</v>
      </c>
      <c r="J28" s="1">
        <v>3.77</v>
      </c>
      <c r="K28" s="1">
        <v>107</v>
      </c>
      <c r="L28" s="1">
        <v>33.700000000000003</v>
      </c>
      <c r="M28" s="1">
        <v>135.1</v>
      </c>
      <c r="N28" s="1">
        <v>36</v>
      </c>
      <c r="O28" s="1">
        <v>17</v>
      </c>
      <c r="P28" s="2" t="s">
        <v>109</v>
      </c>
      <c r="Q28" s="2" t="s">
        <v>107</v>
      </c>
      <c r="R28" s="2" t="s">
        <v>107</v>
      </c>
      <c r="S28" s="1">
        <v>420</v>
      </c>
      <c r="T28" s="1">
        <v>2.36</v>
      </c>
      <c r="U28" s="1">
        <v>1</v>
      </c>
      <c r="V28" s="1">
        <v>0.61</v>
      </c>
      <c r="W28" s="1">
        <v>1.53</v>
      </c>
      <c r="X28" s="1">
        <v>51</v>
      </c>
      <c r="Y28" s="1">
        <v>56</v>
      </c>
    </row>
    <row r="29" spans="1:25" x14ac:dyDescent="0.15">
      <c r="A29" s="1" t="s">
        <v>43</v>
      </c>
      <c r="B29" s="17" t="s">
        <v>83</v>
      </c>
      <c r="C29" s="17"/>
      <c r="D29" s="5" t="s">
        <v>85</v>
      </c>
      <c r="E29" s="18" t="s">
        <v>87</v>
      </c>
      <c r="F29" s="18"/>
      <c r="G29" s="2" t="s">
        <v>92</v>
      </c>
      <c r="H29" s="1">
        <v>56</v>
      </c>
      <c r="I29" s="1">
        <v>149</v>
      </c>
      <c r="J29" s="1">
        <v>4.97</v>
      </c>
      <c r="K29" s="1">
        <v>173</v>
      </c>
      <c r="L29" s="1">
        <v>0.4</v>
      </c>
      <c r="M29" s="1">
        <v>66.7</v>
      </c>
      <c r="N29" s="1">
        <v>26</v>
      </c>
      <c r="O29" s="1">
        <v>12</v>
      </c>
      <c r="P29" s="2" t="s">
        <v>107</v>
      </c>
      <c r="Q29" s="2" t="s">
        <v>107</v>
      </c>
      <c r="R29" s="2" t="s">
        <v>107</v>
      </c>
      <c r="S29" s="1">
        <v>372</v>
      </c>
      <c r="T29" s="1">
        <v>4.67</v>
      </c>
      <c r="U29" s="1">
        <v>1.56</v>
      </c>
      <c r="V29" s="1">
        <v>1</v>
      </c>
      <c r="W29" s="1">
        <v>3.19</v>
      </c>
      <c r="X29" s="1">
        <v>37</v>
      </c>
      <c r="Y29" s="1">
        <v>57</v>
      </c>
    </row>
    <row r="30" spans="1:25" x14ac:dyDescent="0.15">
      <c r="A30" s="1" t="s">
        <v>44</v>
      </c>
      <c r="B30" s="17" t="s">
        <v>83</v>
      </c>
      <c r="C30" s="17"/>
      <c r="D30" s="5" t="s">
        <v>85</v>
      </c>
      <c r="E30" s="18" t="s">
        <v>87</v>
      </c>
      <c r="F30" s="18"/>
      <c r="G30" s="2" t="s">
        <v>92</v>
      </c>
      <c r="H30" s="1">
        <v>73</v>
      </c>
      <c r="I30" s="1">
        <v>101</v>
      </c>
      <c r="J30" s="1">
        <v>4.7</v>
      </c>
      <c r="K30" s="1">
        <v>210</v>
      </c>
      <c r="L30" s="1">
        <v>13.93</v>
      </c>
      <c r="M30" s="1">
        <v>188.6</v>
      </c>
      <c r="N30" s="1">
        <v>13</v>
      </c>
      <c r="O30" s="1">
        <v>9</v>
      </c>
      <c r="P30" s="2" t="s">
        <v>107</v>
      </c>
      <c r="Q30" s="2" t="s">
        <v>107</v>
      </c>
      <c r="R30" s="2" t="s">
        <v>107</v>
      </c>
      <c r="S30" s="1">
        <v>488</v>
      </c>
      <c r="T30" s="1">
        <v>4.8</v>
      </c>
      <c r="U30" s="1">
        <v>0.81</v>
      </c>
      <c r="V30" s="1">
        <v>1.22</v>
      </c>
      <c r="W30" s="1">
        <v>2.92</v>
      </c>
      <c r="X30" s="1">
        <v>40</v>
      </c>
      <c r="Y30" s="1">
        <v>47</v>
      </c>
    </row>
    <row r="31" spans="1:25" x14ac:dyDescent="0.15">
      <c r="A31" s="1" t="s">
        <v>45</v>
      </c>
      <c r="B31" s="17" t="s">
        <v>83</v>
      </c>
      <c r="C31" s="17"/>
      <c r="D31" s="5" t="s">
        <v>85</v>
      </c>
      <c r="E31" s="18" t="s">
        <v>88</v>
      </c>
      <c r="F31" s="18"/>
      <c r="G31" s="2" t="s">
        <v>91</v>
      </c>
      <c r="H31" s="1">
        <v>77</v>
      </c>
      <c r="I31" s="1">
        <v>117</v>
      </c>
      <c r="J31" s="1">
        <v>6</v>
      </c>
      <c r="K31" s="1">
        <v>121</v>
      </c>
      <c r="L31" s="1">
        <v>2.76</v>
      </c>
      <c r="M31" s="1">
        <v>67</v>
      </c>
      <c r="N31" s="1">
        <v>9</v>
      </c>
      <c r="O31" s="1">
        <v>11</v>
      </c>
      <c r="P31" s="2" t="s">
        <v>109</v>
      </c>
      <c r="Q31" s="2" t="s">
        <v>107</v>
      </c>
      <c r="R31" s="2" t="s">
        <v>107</v>
      </c>
      <c r="S31" s="1">
        <v>258</v>
      </c>
      <c r="T31" s="1">
        <v>6.51</v>
      </c>
      <c r="U31" s="1">
        <v>1.56</v>
      </c>
      <c r="V31" s="1">
        <v>1.85</v>
      </c>
      <c r="W31" s="1">
        <v>1.67</v>
      </c>
      <c r="X31" s="1">
        <v>43</v>
      </c>
      <c r="Y31" s="1">
        <v>63</v>
      </c>
    </row>
    <row r="32" spans="1:25" x14ac:dyDescent="0.15">
      <c r="A32" s="1" t="s">
        <v>46</v>
      </c>
      <c r="B32" s="17" t="s">
        <v>83</v>
      </c>
      <c r="C32" s="17"/>
      <c r="D32" s="5" t="s">
        <v>85</v>
      </c>
      <c r="E32" s="18" t="s">
        <v>87</v>
      </c>
      <c r="F32" s="18"/>
      <c r="G32" s="2" t="s">
        <v>91</v>
      </c>
      <c r="H32" s="1">
        <v>62</v>
      </c>
      <c r="I32" s="1">
        <v>121</v>
      </c>
      <c r="J32" s="1">
        <v>7</v>
      </c>
      <c r="K32" s="1">
        <v>204</v>
      </c>
      <c r="L32" s="1">
        <v>12.63</v>
      </c>
      <c r="M32" s="1">
        <v>85.2</v>
      </c>
      <c r="N32" s="1">
        <v>55</v>
      </c>
      <c r="O32" s="1">
        <v>9</v>
      </c>
      <c r="P32" s="2" t="s">
        <v>109</v>
      </c>
      <c r="Q32" s="2" t="s">
        <v>107</v>
      </c>
      <c r="R32" s="2" t="s">
        <v>107</v>
      </c>
      <c r="S32" s="1">
        <v>330</v>
      </c>
      <c r="T32" s="1">
        <v>4.4800000000000004</v>
      </c>
      <c r="U32" s="1">
        <v>1.05</v>
      </c>
      <c r="V32" s="1">
        <v>1.1200000000000001</v>
      </c>
      <c r="W32" s="1">
        <v>2.92</v>
      </c>
      <c r="X32" s="1">
        <v>31</v>
      </c>
      <c r="Y32" s="1">
        <v>73</v>
      </c>
    </row>
    <row r="33" spans="1:25" x14ac:dyDescent="0.15">
      <c r="A33" s="1" t="s">
        <v>47</v>
      </c>
      <c r="B33" s="17" t="s">
        <v>83</v>
      </c>
      <c r="C33" s="17"/>
      <c r="D33" s="5" t="s">
        <v>85</v>
      </c>
      <c r="E33" s="18" t="s">
        <v>87</v>
      </c>
      <c r="F33" s="18"/>
      <c r="G33" s="2" t="s">
        <v>91</v>
      </c>
      <c r="H33" s="1">
        <v>71</v>
      </c>
      <c r="I33" s="1">
        <v>124</v>
      </c>
      <c r="J33" s="1">
        <v>4.5999999999999996</v>
      </c>
      <c r="K33" s="1">
        <v>153</v>
      </c>
      <c r="L33" s="1">
        <v>0.4</v>
      </c>
      <c r="M33" s="1">
        <v>68.3</v>
      </c>
      <c r="N33" s="1">
        <v>14</v>
      </c>
      <c r="O33" s="1">
        <v>8</v>
      </c>
      <c r="P33" s="2" t="s">
        <v>109</v>
      </c>
      <c r="Q33" s="2" t="s">
        <v>107</v>
      </c>
      <c r="R33" s="2" t="s">
        <v>107</v>
      </c>
      <c r="S33" s="1">
        <v>453</v>
      </c>
      <c r="T33" s="1">
        <v>3.1</v>
      </c>
      <c r="U33" s="1">
        <v>1.39</v>
      </c>
      <c r="V33" s="1">
        <v>1.1499999999999999</v>
      </c>
      <c r="W33" s="1">
        <v>1.66</v>
      </c>
      <c r="X33" s="1">
        <v>53</v>
      </c>
      <c r="Y33" s="1">
        <v>63</v>
      </c>
    </row>
    <row r="34" spans="1:25" x14ac:dyDescent="0.15">
      <c r="A34" s="1" t="s">
        <v>48</v>
      </c>
      <c r="B34" s="17" t="s">
        <v>83</v>
      </c>
      <c r="C34" s="17"/>
      <c r="D34" s="5" t="s">
        <v>85</v>
      </c>
      <c r="E34" s="18" t="s">
        <v>87</v>
      </c>
      <c r="F34" s="18"/>
      <c r="G34" s="2" t="s">
        <v>92</v>
      </c>
      <c r="H34" s="1">
        <v>63</v>
      </c>
      <c r="I34" s="1">
        <v>133</v>
      </c>
      <c r="J34" s="1">
        <v>2.92</v>
      </c>
      <c r="K34" s="1">
        <v>87</v>
      </c>
      <c r="L34" s="1">
        <v>0.71</v>
      </c>
      <c r="M34" s="1">
        <v>82</v>
      </c>
      <c r="N34" s="1">
        <v>15</v>
      </c>
      <c r="O34" s="1">
        <v>7</v>
      </c>
      <c r="P34" s="2" t="s">
        <v>107</v>
      </c>
      <c r="Q34" s="2" t="s">
        <v>107</v>
      </c>
      <c r="R34" s="2" t="s">
        <v>107</v>
      </c>
      <c r="S34" s="1">
        <v>444</v>
      </c>
      <c r="T34" s="1">
        <v>3.92</v>
      </c>
      <c r="U34" s="1">
        <v>0.8</v>
      </c>
      <c r="V34" s="1">
        <v>1.04</v>
      </c>
      <c r="W34" s="1">
        <v>2.34</v>
      </c>
      <c r="X34" s="1">
        <v>43</v>
      </c>
      <c r="Y34" s="1">
        <v>59</v>
      </c>
    </row>
    <row r="35" spans="1:25" x14ac:dyDescent="0.15">
      <c r="A35" s="1" t="s">
        <v>49</v>
      </c>
      <c r="B35" s="17" t="s">
        <v>83</v>
      </c>
      <c r="C35" s="17"/>
      <c r="D35" s="5" t="s">
        <v>85</v>
      </c>
      <c r="E35" s="18" t="s">
        <v>87</v>
      </c>
      <c r="F35" s="18"/>
      <c r="G35" s="2" t="s">
        <v>91</v>
      </c>
      <c r="H35" s="1">
        <v>75</v>
      </c>
      <c r="I35" s="1">
        <v>132</v>
      </c>
      <c r="J35" s="1">
        <v>3.94</v>
      </c>
      <c r="K35" s="1">
        <v>75</v>
      </c>
      <c r="L35" s="1">
        <v>2.21</v>
      </c>
      <c r="M35" s="1">
        <v>77.3</v>
      </c>
      <c r="N35" s="1">
        <v>32</v>
      </c>
      <c r="O35" s="1">
        <v>9</v>
      </c>
      <c r="P35" s="2" t="s">
        <v>109</v>
      </c>
      <c r="Q35" s="2" t="s">
        <v>107</v>
      </c>
      <c r="R35" s="2" t="s">
        <v>107</v>
      </c>
      <c r="S35" s="1">
        <v>212</v>
      </c>
      <c r="T35" s="1">
        <v>2.89</v>
      </c>
      <c r="U35" s="1">
        <v>1.95</v>
      </c>
      <c r="V35" s="1">
        <v>0.87</v>
      </c>
      <c r="W35" s="1">
        <v>1.69</v>
      </c>
      <c r="X35" s="1">
        <v>47</v>
      </c>
      <c r="Y35" s="1">
        <v>63</v>
      </c>
    </row>
    <row r="36" spans="1:25" x14ac:dyDescent="0.15">
      <c r="A36" s="1" t="s">
        <v>50</v>
      </c>
      <c r="B36" s="17" t="s">
        <v>83</v>
      </c>
      <c r="C36" s="17"/>
      <c r="D36" s="5" t="s">
        <v>85</v>
      </c>
      <c r="E36" s="18" t="s">
        <v>87</v>
      </c>
      <c r="F36" s="18"/>
      <c r="G36" s="2" t="s">
        <v>92</v>
      </c>
      <c r="H36" s="1">
        <v>31</v>
      </c>
      <c r="I36" s="1">
        <v>149</v>
      </c>
      <c r="J36" s="1">
        <v>7.47</v>
      </c>
      <c r="K36" s="1">
        <v>261</v>
      </c>
      <c r="L36" s="1">
        <v>7.8</v>
      </c>
      <c r="M36" s="1">
        <v>78.400000000000006</v>
      </c>
      <c r="N36" s="1">
        <v>15</v>
      </c>
      <c r="O36" s="1">
        <v>8</v>
      </c>
      <c r="P36" s="2" t="s">
        <v>107</v>
      </c>
      <c r="Q36" s="2" t="s">
        <v>107</v>
      </c>
      <c r="R36" s="2" t="s">
        <v>107</v>
      </c>
      <c r="S36" s="1">
        <v>385</v>
      </c>
      <c r="T36" s="1">
        <v>5.86</v>
      </c>
      <c r="U36" s="1">
        <v>0.65</v>
      </c>
      <c r="V36" s="1">
        <v>1.82</v>
      </c>
      <c r="W36" s="1">
        <v>3.69</v>
      </c>
      <c r="X36" s="1">
        <v>38</v>
      </c>
      <c r="Y36" s="1">
        <v>65</v>
      </c>
    </row>
    <row r="37" spans="1:25" x14ac:dyDescent="0.15">
      <c r="A37" s="1" t="s">
        <v>51</v>
      </c>
      <c r="B37" s="17" t="s">
        <v>83</v>
      </c>
      <c r="C37" s="17"/>
      <c r="D37" s="5" t="s">
        <v>85</v>
      </c>
      <c r="E37" s="18" t="s">
        <v>87</v>
      </c>
      <c r="F37" s="18"/>
      <c r="G37" s="2" t="s">
        <v>92</v>
      </c>
      <c r="H37" s="1">
        <v>66</v>
      </c>
      <c r="I37" s="1">
        <v>141</v>
      </c>
      <c r="J37" s="1">
        <v>7.79</v>
      </c>
      <c r="K37" s="1">
        <v>214</v>
      </c>
      <c r="L37" s="1">
        <v>3.2</v>
      </c>
      <c r="M37" s="1">
        <v>65.099999999999994</v>
      </c>
      <c r="N37" s="1">
        <v>51</v>
      </c>
      <c r="O37" s="1">
        <v>12</v>
      </c>
      <c r="P37" s="2" t="s">
        <v>109</v>
      </c>
      <c r="Q37" s="2" t="s">
        <v>109</v>
      </c>
      <c r="R37" s="2" t="s">
        <v>107</v>
      </c>
      <c r="S37" s="1">
        <v>514</v>
      </c>
      <c r="T37" s="1">
        <v>4.0199999999999996</v>
      </c>
      <c r="U37" s="1">
        <v>0.74</v>
      </c>
      <c r="V37" s="1">
        <v>1</v>
      </c>
      <c r="W37" s="1">
        <v>2.4900000000000002</v>
      </c>
      <c r="X37" s="1">
        <v>51</v>
      </c>
      <c r="Y37" s="1">
        <v>41</v>
      </c>
    </row>
    <row r="38" spans="1:25" x14ac:dyDescent="0.15">
      <c r="A38" s="1" t="s">
        <v>52</v>
      </c>
      <c r="B38" s="17" t="s">
        <v>83</v>
      </c>
      <c r="C38" s="17"/>
      <c r="D38" s="5" t="s">
        <v>85</v>
      </c>
      <c r="E38" s="18" t="s">
        <v>87</v>
      </c>
      <c r="F38" s="18"/>
      <c r="G38" s="2" t="s">
        <v>92</v>
      </c>
      <c r="H38" s="1">
        <v>63</v>
      </c>
      <c r="I38" s="1">
        <v>122</v>
      </c>
      <c r="J38" s="1">
        <v>3.82</v>
      </c>
      <c r="K38" s="1">
        <v>251</v>
      </c>
      <c r="L38" s="1">
        <v>4.0199999999999996</v>
      </c>
      <c r="M38" s="1">
        <v>87</v>
      </c>
      <c r="N38" s="1">
        <v>39</v>
      </c>
      <c r="O38" s="1">
        <v>7</v>
      </c>
      <c r="P38" s="2" t="s">
        <v>107</v>
      </c>
      <c r="Q38" s="2" t="s">
        <v>109</v>
      </c>
      <c r="R38" s="2" t="s">
        <v>109</v>
      </c>
      <c r="S38" s="1">
        <v>244</v>
      </c>
      <c r="T38" s="1">
        <v>4.8099999999999996</v>
      </c>
      <c r="U38" s="1">
        <v>1.39</v>
      </c>
      <c r="V38" s="1">
        <v>1.05</v>
      </c>
      <c r="W38" s="1">
        <v>3.34</v>
      </c>
      <c r="X38" s="1">
        <v>48</v>
      </c>
      <c r="Y38" s="1">
        <v>62</v>
      </c>
    </row>
    <row r="39" spans="1:25" x14ac:dyDescent="0.15">
      <c r="A39" s="1" t="s">
        <v>53</v>
      </c>
      <c r="B39" s="17" t="s">
        <v>83</v>
      </c>
      <c r="C39" s="17"/>
      <c r="D39" s="5" t="s">
        <v>85</v>
      </c>
      <c r="E39" s="18" t="s">
        <v>87</v>
      </c>
      <c r="F39" s="18"/>
      <c r="G39" s="2" t="s">
        <v>93</v>
      </c>
      <c r="H39" s="1">
        <v>44</v>
      </c>
      <c r="I39" s="1">
        <v>136</v>
      </c>
      <c r="J39" s="1">
        <v>4.24</v>
      </c>
      <c r="K39" s="1">
        <v>220</v>
      </c>
      <c r="L39" s="1">
        <v>0.4</v>
      </c>
      <c r="M39" s="1">
        <v>72.400000000000006</v>
      </c>
      <c r="N39" s="1">
        <v>32</v>
      </c>
      <c r="O39" s="1">
        <v>7</v>
      </c>
      <c r="P39" s="2" t="s">
        <v>107</v>
      </c>
      <c r="Q39" s="2" t="s">
        <v>107</v>
      </c>
      <c r="R39" s="2" t="s">
        <v>107</v>
      </c>
      <c r="S39" s="1">
        <v>341</v>
      </c>
      <c r="T39" s="1">
        <v>4.09</v>
      </c>
      <c r="U39" s="1">
        <v>2.2599999999999998</v>
      </c>
      <c r="V39" s="1">
        <v>0.81</v>
      </c>
      <c r="W39" s="1">
        <v>2.9</v>
      </c>
      <c r="X39" s="1">
        <v>46</v>
      </c>
      <c r="Y39" s="1">
        <v>62</v>
      </c>
    </row>
    <row r="40" spans="1:25" x14ac:dyDescent="0.15">
      <c r="A40" s="1" t="s">
        <v>54</v>
      </c>
      <c r="B40" s="17" t="s">
        <v>83</v>
      </c>
      <c r="C40" s="17"/>
      <c r="D40" s="5" t="s">
        <v>85</v>
      </c>
      <c r="E40" s="18" t="s">
        <v>89</v>
      </c>
      <c r="F40" s="18"/>
      <c r="G40" s="2" t="s">
        <v>92</v>
      </c>
      <c r="H40" s="1">
        <v>72</v>
      </c>
      <c r="I40" s="1">
        <v>136</v>
      </c>
      <c r="J40" s="1">
        <v>6.93</v>
      </c>
      <c r="K40" s="1">
        <v>192</v>
      </c>
      <c r="L40" s="1">
        <v>0.57999999999999996</v>
      </c>
      <c r="M40" s="1">
        <v>81.2</v>
      </c>
      <c r="N40" s="1">
        <v>18</v>
      </c>
      <c r="O40" s="1">
        <v>7</v>
      </c>
      <c r="P40" s="2" t="s">
        <v>107</v>
      </c>
      <c r="Q40" s="2" t="s">
        <v>107</v>
      </c>
      <c r="R40" s="2" t="s">
        <v>107</v>
      </c>
      <c r="S40" s="1">
        <v>403</v>
      </c>
      <c r="T40" s="1">
        <v>5.01</v>
      </c>
      <c r="U40" s="1">
        <v>1.04</v>
      </c>
      <c r="V40" s="1">
        <v>1.08</v>
      </c>
      <c r="W40" s="1">
        <v>3.14</v>
      </c>
      <c r="X40" s="1">
        <v>42</v>
      </c>
      <c r="Y40" s="1">
        <v>75</v>
      </c>
    </row>
    <row r="41" spans="1:25" x14ac:dyDescent="0.15">
      <c r="A41" s="1" t="s">
        <v>55</v>
      </c>
      <c r="B41" s="17" t="s">
        <v>83</v>
      </c>
      <c r="C41" s="17"/>
      <c r="D41" s="5" t="s">
        <v>85</v>
      </c>
      <c r="E41" s="18" t="s">
        <v>87</v>
      </c>
      <c r="F41" s="18"/>
      <c r="G41" s="2" t="s">
        <v>92</v>
      </c>
      <c r="H41" s="1">
        <v>60</v>
      </c>
      <c r="I41" s="1">
        <v>144</v>
      </c>
      <c r="J41" s="1">
        <v>4.88</v>
      </c>
      <c r="K41" s="1">
        <v>149</v>
      </c>
      <c r="L41" s="1">
        <v>0.4</v>
      </c>
      <c r="M41" s="1">
        <v>69</v>
      </c>
      <c r="N41" s="1">
        <v>29</v>
      </c>
      <c r="O41" s="1">
        <v>13</v>
      </c>
      <c r="P41" s="2" t="s">
        <v>107</v>
      </c>
      <c r="Q41" s="2" t="s">
        <v>109</v>
      </c>
      <c r="R41" s="2" t="s">
        <v>107</v>
      </c>
      <c r="S41" s="1">
        <v>238</v>
      </c>
      <c r="T41" s="1">
        <v>4.53</v>
      </c>
      <c r="U41" s="1">
        <v>0.54</v>
      </c>
      <c r="V41" s="1">
        <v>1.38</v>
      </c>
      <c r="W41" s="1">
        <v>2.81</v>
      </c>
      <c r="X41" s="1">
        <v>47</v>
      </c>
      <c r="Y41" s="1">
        <v>71</v>
      </c>
    </row>
    <row r="42" spans="1:25" x14ac:dyDescent="0.15">
      <c r="A42" s="1" t="s">
        <v>56</v>
      </c>
      <c r="B42" s="17" t="s">
        <v>83</v>
      </c>
      <c r="C42" s="17"/>
      <c r="D42" s="5" t="s">
        <v>85</v>
      </c>
      <c r="E42" s="18" t="s">
        <v>87</v>
      </c>
      <c r="F42" s="18"/>
      <c r="G42" s="2" t="s">
        <v>91</v>
      </c>
      <c r="H42" s="1">
        <v>47</v>
      </c>
      <c r="I42" s="1">
        <v>138</v>
      </c>
      <c r="J42" s="1">
        <v>7.12</v>
      </c>
      <c r="K42" s="1">
        <v>194</v>
      </c>
      <c r="L42" s="1">
        <v>0.69</v>
      </c>
      <c r="M42" s="1">
        <v>47.1</v>
      </c>
      <c r="N42" s="1">
        <v>13</v>
      </c>
      <c r="O42" s="1">
        <v>14</v>
      </c>
      <c r="P42" s="2" t="s">
        <v>107</v>
      </c>
      <c r="Q42" s="2" t="s">
        <v>107</v>
      </c>
      <c r="R42" s="2" t="s">
        <v>107</v>
      </c>
      <c r="S42" s="1">
        <v>533</v>
      </c>
      <c r="T42" s="1">
        <v>4.87</v>
      </c>
      <c r="U42" s="1">
        <v>0.5</v>
      </c>
      <c r="V42" s="1">
        <v>1.38</v>
      </c>
      <c r="W42" s="1">
        <v>3.22</v>
      </c>
      <c r="X42" s="1">
        <v>53</v>
      </c>
      <c r="Y42" s="1">
        <v>54</v>
      </c>
    </row>
    <row r="43" spans="1:25" x14ac:dyDescent="0.15">
      <c r="A43" s="1" t="s">
        <v>57</v>
      </c>
      <c r="B43" s="17" t="s">
        <v>83</v>
      </c>
      <c r="C43" s="17"/>
      <c r="D43" s="5" t="s">
        <v>85</v>
      </c>
      <c r="E43" s="18" t="s">
        <v>87</v>
      </c>
      <c r="F43" s="18"/>
      <c r="G43" s="2" t="s">
        <v>92</v>
      </c>
      <c r="H43" s="1">
        <v>52</v>
      </c>
      <c r="I43" s="1">
        <v>153</v>
      </c>
      <c r="J43" s="1">
        <v>6.07</v>
      </c>
      <c r="K43" s="1">
        <v>165</v>
      </c>
      <c r="L43" s="1">
        <v>0.4</v>
      </c>
      <c r="M43" s="1">
        <v>71.7</v>
      </c>
      <c r="N43" s="1">
        <v>15</v>
      </c>
      <c r="O43" s="1">
        <v>12</v>
      </c>
      <c r="P43" s="2" t="s">
        <v>107</v>
      </c>
      <c r="Q43" s="2" t="s">
        <v>107</v>
      </c>
      <c r="R43" s="2" t="s">
        <v>107</v>
      </c>
      <c r="S43" s="1">
        <v>313</v>
      </c>
      <c r="T43" s="1">
        <v>5.54</v>
      </c>
      <c r="U43" s="1">
        <v>1.1499999999999999</v>
      </c>
      <c r="V43" s="1">
        <v>1.57</v>
      </c>
      <c r="W43" s="1">
        <v>3.34</v>
      </c>
      <c r="X43" s="1">
        <v>40</v>
      </c>
      <c r="Y43" s="1">
        <v>63</v>
      </c>
    </row>
    <row r="44" spans="1:25" x14ac:dyDescent="0.15">
      <c r="A44" s="1" t="s">
        <v>58</v>
      </c>
      <c r="B44" s="17" t="s">
        <v>83</v>
      </c>
      <c r="C44" s="17"/>
      <c r="D44" s="5" t="s">
        <v>85</v>
      </c>
      <c r="E44" s="18" t="s">
        <v>89</v>
      </c>
      <c r="F44" s="18"/>
      <c r="G44" s="2" t="s">
        <v>92</v>
      </c>
      <c r="H44" s="1">
        <v>63</v>
      </c>
      <c r="I44" s="1">
        <v>127</v>
      </c>
      <c r="J44" s="1">
        <v>5.33</v>
      </c>
      <c r="K44" s="1">
        <v>77</v>
      </c>
      <c r="L44" s="1">
        <v>0.4</v>
      </c>
      <c r="M44" s="1">
        <v>74.5</v>
      </c>
      <c r="N44" s="1">
        <v>16</v>
      </c>
      <c r="O44" s="1">
        <v>8</v>
      </c>
      <c r="P44" s="2" t="s">
        <v>109</v>
      </c>
      <c r="Q44" s="2" t="s">
        <v>107</v>
      </c>
      <c r="R44" s="2" t="s">
        <v>107</v>
      </c>
      <c r="S44" s="1">
        <v>259</v>
      </c>
      <c r="T44" s="1">
        <v>4.3099999999999996</v>
      </c>
      <c r="U44" s="1">
        <v>1.37</v>
      </c>
      <c r="V44" s="1">
        <v>0.94</v>
      </c>
      <c r="W44" s="1">
        <v>2.59</v>
      </c>
      <c r="X44" s="1">
        <v>42</v>
      </c>
      <c r="Y44" s="1">
        <v>60</v>
      </c>
    </row>
    <row r="45" spans="1:25" x14ac:dyDescent="0.15">
      <c r="A45" s="1" t="s">
        <v>59</v>
      </c>
      <c r="B45" s="17" t="s">
        <v>83</v>
      </c>
      <c r="C45" s="17"/>
      <c r="D45" s="5" t="s">
        <v>85</v>
      </c>
      <c r="E45" s="18" t="s">
        <v>88</v>
      </c>
      <c r="F45" s="18"/>
      <c r="G45" s="2" t="s">
        <v>92</v>
      </c>
      <c r="H45" s="1">
        <v>75</v>
      </c>
      <c r="I45" s="1">
        <v>123</v>
      </c>
      <c r="J45" s="1">
        <v>4.43</v>
      </c>
      <c r="K45" s="1">
        <v>96</v>
      </c>
      <c r="L45" s="1">
        <v>0.4</v>
      </c>
      <c r="M45" s="1">
        <v>88.2</v>
      </c>
      <c r="N45" s="1">
        <v>24</v>
      </c>
      <c r="O45" s="1">
        <v>3</v>
      </c>
      <c r="P45" s="2" t="s">
        <v>109</v>
      </c>
      <c r="Q45" s="2" t="s">
        <v>109</v>
      </c>
      <c r="R45" s="2" t="s">
        <v>109</v>
      </c>
      <c r="S45" s="1">
        <v>409</v>
      </c>
      <c r="T45" s="1">
        <v>2.8</v>
      </c>
      <c r="U45" s="1">
        <v>1.03</v>
      </c>
      <c r="V45" s="1">
        <v>0.93</v>
      </c>
      <c r="W45" s="1">
        <v>1.39</v>
      </c>
      <c r="X45" s="1">
        <v>47</v>
      </c>
      <c r="Y45" s="1">
        <v>65</v>
      </c>
    </row>
    <row r="46" spans="1:25" x14ac:dyDescent="0.15">
      <c r="A46" s="1" t="s">
        <v>60</v>
      </c>
      <c r="B46" s="17" t="s">
        <v>83</v>
      </c>
      <c r="C46" s="17"/>
      <c r="D46" s="5" t="s">
        <v>85</v>
      </c>
      <c r="E46" s="18" t="s">
        <v>87</v>
      </c>
      <c r="F46" s="18"/>
      <c r="G46" s="2" t="s">
        <v>92</v>
      </c>
      <c r="H46" s="1">
        <v>66</v>
      </c>
      <c r="I46" s="1">
        <v>139</v>
      </c>
      <c r="J46" s="1">
        <v>7.84</v>
      </c>
      <c r="K46" s="1">
        <v>161</v>
      </c>
      <c r="L46" s="1">
        <v>2.81</v>
      </c>
      <c r="M46" s="1">
        <v>178.6</v>
      </c>
      <c r="N46" s="1">
        <v>14</v>
      </c>
      <c r="O46" s="1">
        <v>11</v>
      </c>
      <c r="P46" s="2" t="s">
        <v>109</v>
      </c>
      <c r="Q46" s="2" t="s">
        <v>107</v>
      </c>
      <c r="R46" s="2" t="s">
        <v>107</v>
      </c>
      <c r="S46" s="1">
        <v>552</v>
      </c>
      <c r="T46" s="1">
        <v>6.58</v>
      </c>
      <c r="U46" s="1">
        <v>2.27</v>
      </c>
      <c r="V46" s="1">
        <v>1.1100000000000001</v>
      </c>
      <c r="W46" s="1">
        <v>4.72</v>
      </c>
      <c r="X46" s="1">
        <v>42</v>
      </c>
      <c r="Y46" s="1">
        <v>53</v>
      </c>
    </row>
    <row r="47" spans="1:25" x14ac:dyDescent="0.15">
      <c r="A47" s="1" t="s">
        <v>61</v>
      </c>
      <c r="B47" s="17" t="s">
        <v>83</v>
      </c>
      <c r="C47" s="17"/>
      <c r="D47" s="5" t="s">
        <v>85</v>
      </c>
      <c r="E47" s="18" t="s">
        <v>87</v>
      </c>
      <c r="F47" s="18"/>
      <c r="G47" s="2" t="s">
        <v>91</v>
      </c>
      <c r="H47" s="1">
        <v>61</v>
      </c>
      <c r="I47" s="1">
        <v>154</v>
      </c>
      <c r="J47" s="1">
        <v>6.68</v>
      </c>
      <c r="K47" s="1">
        <v>187</v>
      </c>
      <c r="L47" s="1">
        <v>1.4</v>
      </c>
      <c r="M47" s="1">
        <v>73.900000000000006</v>
      </c>
      <c r="N47" s="1">
        <v>15</v>
      </c>
      <c r="O47" s="1">
        <v>23</v>
      </c>
      <c r="P47" s="2" t="s">
        <v>109</v>
      </c>
      <c r="Q47" s="2" t="s">
        <v>107</v>
      </c>
      <c r="R47" s="2" t="s">
        <v>109</v>
      </c>
      <c r="S47" s="1">
        <v>293</v>
      </c>
      <c r="T47" s="1">
        <v>7.72</v>
      </c>
      <c r="U47" s="1">
        <v>8.34</v>
      </c>
      <c r="V47" s="1">
        <v>1.2</v>
      </c>
      <c r="W47" s="1">
        <v>4.4400000000000004</v>
      </c>
      <c r="X47" s="1">
        <v>42</v>
      </c>
      <c r="Y47" s="1">
        <v>49</v>
      </c>
    </row>
    <row r="48" spans="1:25" x14ac:dyDescent="0.15">
      <c r="A48" s="1" t="s">
        <v>62</v>
      </c>
      <c r="B48" s="17" t="s">
        <v>83</v>
      </c>
      <c r="C48" s="17"/>
      <c r="D48" s="5" t="s">
        <v>85</v>
      </c>
      <c r="E48" s="18" t="s">
        <v>87</v>
      </c>
      <c r="F48" s="18"/>
      <c r="G48" s="2" t="s">
        <v>92</v>
      </c>
      <c r="H48" s="1">
        <v>73</v>
      </c>
      <c r="I48" s="1">
        <v>127</v>
      </c>
      <c r="J48" s="1">
        <v>4.72</v>
      </c>
      <c r="K48" s="1">
        <v>130</v>
      </c>
      <c r="L48" s="1">
        <v>0.4</v>
      </c>
      <c r="M48" s="1">
        <v>73.900000000000006</v>
      </c>
      <c r="N48" s="1">
        <v>32</v>
      </c>
      <c r="O48" s="1">
        <v>8</v>
      </c>
      <c r="P48" s="2" t="s">
        <v>107</v>
      </c>
      <c r="Q48" s="2" t="s">
        <v>107</v>
      </c>
      <c r="R48" s="2" t="s">
        <v>107</v>
      </c>
      <c r="S48" s="1">
        <v>347</v>
      </c>
      <c r="T48" s="1">
        <v>4.0999999999999996</v>
      </c>
      <c r="U48" s="1">
        <v>0.48</v>
      </c>
      <c r="V48" s="1">
        <v>1.37</v>
      </c>
      <c r="W48" s="1">
        <v>2.2200000000000002</v>
      </c>
      <c r="X48" s="1">
        <v>45</v>
      </c>
      <c r="Y48" s="1">
        <v>64</v>
      </c>
    </row>
    <row r="49" spans="1:25" x14ac:dyDescent="0.15">
      <c r="A49" s="1" t="s">
        <v>63</v>
      </c>
      <c r="B49" s="17" t="s">
        <v>83</v>
      </c>
      <c r="C49" s="17"/>
      <c r="D49" s="5" t="s">
        <v>85</v>
      </c>
      <c r="E49" s="18" t="s">
        <v>88</v>
      </c>
      <c r="F49" s="18"/>
      <c r="G49" s="2" t="s">
        <v>92</v>
      </c>
      <c r="H49" s="1">
        <v>39</v>
      </c>
      <c r="I49" s="1">
        <v>156</v>
      </c>
      <c r="J49" s="1">
        <v>9.36</v>
      </c>
      <c r="K49" s="1">
        <v>222</v>
      </c>
      <c r="L49" s="1">
        <v>0.2</v>
      </c>
      <c r="M49" s="1">
        <v>73.5</v>
      </c>
      <c r="N49" s="1">
        <v>28</v>
      </c>
      <c r="O49" s="1">
        <v>14</v>
      </c>
      <c r="P49" s="2" t="s">
        <v>107</v>
      </c>
      <c r="Q49" s="2" t="s">
        <v>107</v>
      </c>
      <c r="R49" s="2" t="s">
        <v>107</v>
      </c>
      <c r="S49" s="1">
        <v>332</v>
      </c>
      <c r="T49" s="1">
        <v>5.89</v>
      </c>
      <c r="U49" s="1">
        <v>2.0699999999999998</v>
      </c>
      <c r="V49" s="1">
        <v>1.39</v>
      </c>
      <c r="W49" s="1">
        <v>3.58</v>
      </c>
      <c r="X49" s="1">
        <v>37</v>
      </c>
      <c r="Y49" s="1">
        <v>69</v>
      </c>
    </row>
    <row r="50" spans="1:25" x14ac:dyDescent="0.15">
      <c r="A50" s="1" t="s">
        <v>64</v>
      </c>
      <c r="B50" s="17" t="s">
        <v>83</v>
      </c>
      <c r="C50" s="17"/>
      <c r="D50" s="5" t="s">
        <v>85</v>
      </c>
      <c r="E50" s="18" t="s">
        <v>88</v>
      </c>
      <c r="F50" s="18"/>
      <c r="G50" s="2" t="s">
        <v>92</v>
      </c>
      <c r="H50" s="1">
        <v>50</v>
      </c>
      <c r="I50" s="1">
        <v>142</v>
      </c>
      <c r="J50" s="1">
        <v>3.32</v>
      </c>
      <c r="K50" s="1">
        <v>186</v>
      </c>
      <c r="L50" s="1">
        <v>1.32</v>
      </c>
      <c r="M50" s="1">
        <v>93.6</v>
      </c>
      <c r="N50" s="1">
        <v>117</v>
      </c>
      <c r="O50" s="1">
        <v>11</v>
      </c>
      <c r="P50" s="2" t="s">
        <v>109</v>
      </c>
      <c r="Q50" s="2" t="s">
        <v>107</v>
      </c>
      <c r="R50" s="2" t="s">
        <v>107</v>
      </c>
      <c r="S50" s="1">
        <v>451</v>
      </c>
      <c r="T50" s="1">
        <v>3.86</v>
      </c>
      <c r="U50" s="1">
        <v>1.44</v>
      </c>
      <c r="V50" s="1">
        <v>1.01</v>
      </c>
      <c r="W50" s="1">
        <v>2.23</v>
      </c>
      <c r="X50" s="1">
        <v>40</v>
      </c>
      <c r="Y50" s="1">
        <v>66</v>
      </c>
    </row>
    <row r="51" spans="1:25" x14ac:dyDescent="0.15">
      <c r="A51" s="1" t="s">
        <v>65</v>
      </c>
      <c r="B51" s="17" t="s">
        <v>83</v>
      </c>
      <c r="C51" s="17"/>
      <c r="D51" s="5" t="s">
        <v>85</v>
      </c>
      <c r="E51" s="18" t="s">
        <v>87</v>
      </c>
      <c r="F51" s="18"/>
      <c r="G51" s="2" t="s">
        <v>92</v>
      </c>
      <c r="H51" s="1">
        <v>72</v>
      </c>
      <c r="I51" s="1">
        <v>152</v>
      </c>
      <c r="J51" s="1">
        <v>4.0599999999999996</v>
      </c>
      <c r="K51" s="1">
        <v>140</v>
      </c>
      <c r="L51" s="1">
        <v>0.62</v>
      </c>
      <c r="M51" s="1">
        <v>54.4</v>
      </c>
      <c r="N51" s="1">
        <v>17</v>
      </c>
      <c r="O51" s="1">
        <v>9</v>
      </c>
      <c r="P51" s="2" t="s">
        <v>109</v>
      </c>
      <c r="Q51" s="2" t="s">
        <v>107</v>
      </c>
      <c r="R51" s="2" t="s">
        <v>107</v>
      </c>
      <c r="S51" s="1">
        <v>398</v>
      </c>
      <c r="T51" s="1">
        <v>4.1900000000000004</v>
      </c>
      <c r="U51" s="1">
        <v>1.91</v>
      </c>
      <c r="V51" s="1">
        <v>0.76</v>
      </c>
      <c r="W51" s="1">
        <v>2.89</v>
      </c>
      <c r="X51" s="1">
        <v>51</v>
      </c>
      <c r="Y51" s="1">
        <v>65</v>
      </c>
    </row>
    <row r="52" spans="1:25" x14ac:dyDescent="0.15">
      <c r="A52" s="1" t="s">
        <v>66</v>
      </c>
      <c r="B52" s="17" t="s">
        <v>83</v>
      </c>
      <c r="C52" s="17"/>
      <c r="D52" s="5" t="s">
        <v>85</v>
      </c>
      <c r="E52" s="18" t="s">
        <v>89</v>
      </c>
      <c r="F52" s="18"/>
      <c r="G52" s="2" t="s">
        <v>92</v>
      </c>
      <c r="H52" s="1">
        <v>69</v>
      </c>
      <c r="I52" s="1">
        <v>140</v>
      </c>
      <c r="J52" s="1">
        <v>10.130000000000001</v>
      </c>
      <c r="K52" s="1">
        <v>214</v>
      </c>
      <c r="L52" s="1">
        <v>0.4</v>
      </c>
      <c r="M52" s="1">
        <v>110</v>
      </c>
      <c r="N52" s="1">
        <v>31</v>
      </c>
      <c r="O52" s="1">
        <v>8</v>
      </c>
      <c r="P52" s="2" t="s">
        <v>109</v>
      </c>
      <c r="Q52" s="2" t="s">
        <v>107</v>
      </c>
      <c r="R52" s="2" t="s">
        <v>107</v>
      </c>
      <c r="S52" s="1">
        <v>350</v>
      </c>
      <c r="T52" s="1">
        <v>6.2</v>
      </c>
      <c r="U52" s="1">
        <v>1.37</v>
      </c>
      <c r="V52" s="1">
        <v>1.22</v>
      </c>
      <c r="W52" s="1">
        <v>3.54</v>
      </c>
      <c r="X52" s="1">
        <v>42</v>
      </c>
      <c r="Y52" s="1">
        <v>72</v>
      </c>
    </row>
    <row r="53" spans="1:25" x14ac:dyDescent="0.15">
      <c r="A53" s="1" t="s">
        <v>67</v>
      </c>
      <c r="B53" s="17" t="s">
        <v>83</v>
      </c>
      <c r="C53" s="17"/>
      <c r="D53" s="5" t="s">
        <v>85</v>
      </c>
      <c r="E53" s="18" t="s">
        <v>87</v>
      </c>
      <c r="F53" s="18"/>
      <c r="G53" s="2" t="s">
        <v>91</v>
      </c>
      <c r="H53" s="1">
        <v>74</v>
      </c>
      <c r="I53" s="1">
        <v>128</v>
      </c>
      <c r="J53" s="1">
        <v>5.01</v>
      </c>
      <c r="K53" s="1">
        <v>140</v>
      </c>
      <c r="L53" s="1">
        <v>2.66</v>
      </c>
      <c r="M53" s="1">
        <v>36.700000000000003</v>
      </c>
      <c r="N53" s="1">
        <v>71</v>
      </c>
      <c r="O53" s="1">
        <v>6</v>
      </c>
      <c r="P53" s="2" t="s">
        <v>109</v>
      </c>
      <c r="Q53" s="2" t="s">
        <v>107</v>
      </c>
      <c r="R53" s="2" t="s">
        <v>107</v>
      </c>
      <c r="S53" s="1">
        <v>413</v>
      </c>
      <c r="T53" s="1">
        <v>5.49</v>
      </c>
      <c r="U53" s="1">
        <v>0.93</v>
      </c>
      <c r="V53" s="1">
        <v>1.46</v>
      </c>
      <c r="W53" s="1">
        <v>3.56</v>
      </c>
      <c r="X53" s="1">
        <v>47</v>
      </c>
      <c r="Y53" s="1">
        <v>73</v>
      </c>
    </row>
    <row r="54" spans="1:25" x14ac:dyDescent="0.15">
      <c r="A54" s="1" t="s">
        <v>68</v>
      </c>
      <c r="B54" s="17" t="s">
        <v>83</v>
      </c>
      <c r="C54" s="17"/>
      <c r="D54" s="5" t="s">
        <v>85</v>
      </c>
      <c r="E54" s="18" t="s">
        <v>89</v>
      </c>
      <c r="F54" s="18"/>
      <c r="G54" s="2" t="s">
        <v>92</v>
      </c>
      <c r="H54" s="1">
        <v>73</v>
      </c>
      <c r="I54" s="1">
        <v>118</v>
      </c>
      <c r="J54" s="1">
        <v>9.2100000000000009</v>
      </c>
      <c r="K54" s="1">
        <v>209</v>
      </c>
      <c r="L54" s="1">
        <v>2.79</v>
      </c>
      <c r="M54" s="1">
        <v>64.3</v>
      </c>
      <c r="N54" s="1">
        <v>32</v>
      </c>
      <c r="O54" s="1">
        <v>15</v>
      </c>
      <c r="P54" s="2" t="s">
        <v>107</v>
      </c>
      <c r="Q54" s="2" t="s">
        <v>107</v>
      </c>
      <c r="R54" s="2" t="s">
        <v>107</v>
      </c>
      <c r="S54" s="1">
        <v>338</v>
      </c>
      <c r="T54" s="1">
        <v>3.65</v>
      </c>
      <c r="U54" s="1">
        <v>2.21</v>
      </c>
      <c r="V54" s="1">
        <v>1.43</v>
      </c>
      <c r="W54" s="1">
        <v>2.54</v>
      </c>
      <c r="X54" s="1">
        <v>54</v>
      </c>
      <c r="Y54" s="1">
        <v>55</v>
      </c>
    </row>
    <row r="55" spans="1:25" x14ac:dyDescent="0.15">
      <c r="A55" s="1" t="s">
        <v>69</v>
      </c>
      <c r="B55" s="17" t="s">
        <v>83</v>
      </c>
      <c r="C55" s="17"/>
      <c r="D55" s="5" t="s">
        <v>85</v>
      </c>
      <c r="E55" s="18" t="s">
        <v>89</v>
      </c>
      <c r="F55" s="18"/>
      <c r="G55" s="2" t="s">
        <v>92</v>
      </c>
      <c r="H55" s="1">
        <v>83</v>
      </c>
      <c r="I55" s="1">
        <v>161</v>
      </c>
      <c r="J55" s="1">
        <v>5.58</v>
      </c>
      <c r="K55" s="1">
        <v>102</v>
      </c>
      <c r="L55" s="1">
        <v>21.42</v>
      </c>
      <c r="M55" s="1">
        <v>82.2</v>
      </c>
      <c r="N55" s="1">
        <v>37</v>
      </c>
      <c r="O55" s="1">
        <v>12</v>
      </c>
      <c r="P55" s="2" t="s">
        <v>109</v>
      </c>
      <c r="Q55" s="2" t="s">
        <v>107</v>
      </c>
      <c r="R55" s="2" t="s">
        <v>107</v>
      </c>
      <c r="S55" s="1">
        <v>412</v>
      </c>
      <c r="T55" s="1">
        <v>2.58</v>
      </c>
      <c r="U55" s="1">
        <v>1.04</v>
      </c>
      <c r="V55" s="1">
        <v>0.98</v>
      </c>
      <c r="W55" s="1">
        <v>1.49</v>
      </c>
      <c r="X55" s="1">
        <v>62</v>
      </c>
      <c r="Y55" s="1">
        <v>52</v>
      </c>
    </row>
    <row r="56" spans="1:25" x14ac:dyDescent="0.15">
      <c r="A56" s="1" t="s">
        <v>70</v>
      </c>
      <c r="B56" s="17" t="s">
        <v>83</v>
      </c>
      <c r="C56" s="17"/>
      <c r="D56" s="5" t="s">
        <v>85</v>
      </c>
      <c r="E56" s="18" t="s">
        <v>87</v>
      </c>
      <c r="F56" s="18"/>
      <c r="G56" s="2" t="s">
        <v>92</v>
      </c>
      <c r="H56" s="1">
        <v>72</v>
      </c>
      <c r="I56" s="1">
        <v>137</v>
      </c>
      <c r="J56" s="1">
        <v>6.05</v>
      </c>
      <c r="K56" s="1">
        <v>125</v>
      </c>
      <c r="L56" s="1">
        <v>0.4</v>
      </c>
      <c r="M56" s="1">
        <v>73.8</v>
      </c>
      <c r="N56" s="1">
        <v>21</v>
      </c>
      <c r="O56" s="1">
        <v>9</v>
      </c>
      <c r="P56" s="2" t="s">
        <v>109</v>
      </c>
      <c r="Q56" s="2" t="s">
        <v>107</v>
      </c>
      <c r="R56" s="2" t="s">
        <v>107</v>
      </c>
      <c r="S56" s="1">
        <v>314</v>
      </c>
      <c r="T56" s="1">
        <v>3.35</v>
      </c>
      <c r="U56" s="1">
        <v>2.93</v>
      </c>
      <c r="V56" s="1">
        <v>0.97</v>
      </c>
      <c r="W56" s="1">
        <v>1.69</v>
      </c>
      <c r="X56" s="1">
        <v>45</v>
      </c>
      <c r="Y56" s="1">
        <v>62</v>
      </c>
    </row>
    <row r="57" spans="1:25" x14ac:dyDescent="0.15">
      <c r="A57" s="1" t="s">
        <v>71</v>
      </c>
      <c r="B57" s="17" t="s">
        <v>83</v>
      </c>
      <c r="C57" s="17"/>
      <c r="D57" s="5" t="s">
        <v>85</v>
      </c>
      <c r="E57" s="18" t="s">
        <v>87</v>
      </c>
      <c r="F57" s="18"/>
      <c r="G57" s="2" t="s">
        <v>91</v>
      </c>
      <c r="H57" s="1">
        <v>51</v>
      </c>
      <c r="I57" s="1">
        <v>141</v>
      </c>
      <c r="J57" s="1">
        <v>7.9</v>
      </c>
      <c r="K57" s="1">
        <v>289</v>
      </c>
      <c r="L57" s="1">
        <v>0.93</v>
      </c>
      <c r="M57" s="1">
        <v>68.599999999999994</v>
      </c>
      <c r="N57" s="1">
        <v>19</v>
      </c>
      <c r="O57" s="1">
        <v>19</v>
      </c>
      <c r="P57" s="2" t="s">
        <v>107</v>
      </c>
      <c r="Q57" s="2" t="s">
        <v>107</v>
      </c>
      <c r="R57" s="2" t="s">
        <v>107</v>
      </c>
      <c r="S57" s="1">
        <v>408</v>
      </c>
      <c r="T57" s="1">
        <v>5.26</v>
      </c>
      <c r="U57" s="1">
        <v>0.73</v>
      </c>
      <c r="V57" s="1">
        <v>1.65</v>
      </c>
      <c r="W57" s="1">
        <v>3.01</v>
      </c>
      <c r="X57" s="1">
        <v>46</v>
      </c>
      <c r="Y57" s="1">
        <v>57</v>
      </c>
    </row>
    <row r="58" spans="1:25" x14ac:dyDescent="0.15">
      <c r="A58" s="1" t="s">
        <v>72</v>
      </c>
      <c r="B58" s="17" t="s">
        <v>83</v>
      </c>
      <c r="C58" s="17"/>
      <c r="D58" s="6" t="s">
        <v>86</v>
      </c>
      <c r="E58" s="18" t="s">
        <v>88</v>
      </c>
      <c r="F58" s="18"/>
      <c r="G58" s="2" t="s">
        <v>91</v>
      </c>
      <c r="H58" s="1">
        <v>80</v>
      </c>
      <c r="I58" s="1">
        <v>121</v>
      </c>
      <c r="J58" s="1">
        <v>8.2799999999999994</v>
      </c>
      <c r="K58" s="1">
        <v>250</v>
      </c>
      <c r="L58" s="1">
        <v>0.32</v>
      </c>
      <c r="M58" s="1">
        <v>66.099999999999994</v>
      </c>
      <c r="N58" s="1">
        <v>10</v>
      </c>
      <c r="O58" s="1">
        <v>7</v>
      </c>
      <c r="P58" s="2" t="s">
        <v>107</v>
      </c>
      <c r="Q58" s="2" t="s">
        <v>107</v>
      </c>
      <c r="R58" s="2" t="s">
        <v>109</v>
      </c>
      <c r="S58" s="1">
        <v>362</v>
      </c>
      <c r="T58" s="1">
        <v>4.42</v>
      </c>
      <c r="U58" s="1">
        <v>0.83</v>
      </c>
      <c r="V58" s="1">
        <v>1.44</v>
      </c>
      <c r="W58" s="1">
        <v>2.42</v>
      </c>
      <c r="X58" s="1">
        <v>45</v>
      </c>
      <c r="Y58" s="1">
        <v>60</v>
      </c>
    </row>
    <row r="59" spans="1:25" x14ac:dyDescent="0.15">
      <c r="A59" s="1" t="s">
        <v>73</v>
      </c>
      <c r="B59" s="17" t="s">
        <v>83</v>
      </c>
      <c r="C59" s="17"/>
      <c r="D59" s="6" t="s">
        <v>86</v>
      </c>
      <c r="E59" s="18" t="s">
        <v>87</v>
      </c>
      <c r="F59" s="18"/>
      <c r="G59" s="2" t="s">
        <v>92</v>
      </c>
      <c r="H59" s="1">
        <v>52</v>
      </c>
      <c r="I59" s="1">
        <v>164</v>
      </c>
      <c r="J59" s="1">
        <v>8.0399999999999991</v>
      </c>
      <c r="K59" s="1">
        <v>279</v>
      </c>
      <c r="L59" s="1">
        <v>1.04</v>
      </c>
      <c r="M59" s="1">
        <v>84.4</v>
      </c>
      <c r="N59" s="1">
        <v>32</v>
      </c>
      <c r="O59" s="1">
        <v>12</v>
      </c>
      <c r="P59" s="2" t="s">
        <v>109</v>
      </c>
      <c r="Q59" s="2" t="s">
        <v>107</v>
      </c>
      <c r="R59" s="2" t="s">
        <v>107</v>
      </c>
      <c r="S59" s="1">
        <v>297</v>
      </c>
      <c r="T59" s="1">
        <v>7.21</v>
      </c>
      <c r="U59" s="1">
        <v>1.68</v>
      </c>
      <c r="V59" s="1">
        <v>1.58</v>
      </c>
      <c r="W59" s="1">
        <v>5.03</v>
      </c>
      <c r="X59" s="1">
        <v>52</v>
      </c>
      <c r="Y59" s="1">
        <v>60</v>
      </c>
    </row>
    <row r="60" spans="1:25" x14ac:dyDescent="0.15">
      <c r="A60" s="1" t="s">
        <v>74</v>
      </c>
      <c r="B60" s="17" t="s">
        <v>83</v>
      </c>
      <c r="C60" s="17"/>
      <c r="D60" s="6" t="s">
        <v>86</v>
      </c>
      <c r="E60" s="18" t="s">
        <v>87</v>
      </c>
      <c r="F60" s="18"/>
      <c r="G60" s="2" t="s">
        <v>91</v>
      </c>
      <c r="H60" s="1">
        <v>69</v>
      </c>
      <c r="I60" s="1">
        <v>134</v>
      </c>
      <c r="J60" s="1">
        <v>4.93</v>
      </c>
      <c r="K60" s="1">
        <v>147</v>
      </c>
      <c r="L60" s="1">
        <v>7.62</v>
      </c>
      <c r="M60" s="1">
        <v>90.5</v>
      </c>
      <c r="N60" s="1">
        <v>15</v>
      </c>
      <c r="O60" s="1">
        <v>16</v>
      </c>
      <c r="P60" s="2" t="s">
        <v>107</v>
      </c>
      <c r="Q60" s="2" t="s">
        <v>107</v>
      </c>
      <c r="R60" s="2" t="s">
        <v>107</v>
      </c>
      <c r="S60" s="1">
        <v>290</v>
      </c>
      <c r="T60" s="1">
        <v>4.04</v>
      </c>
      <c r="U60" s="1">
        <v>0.7</v>
      </c>
      <c r="V60" s="1">
        <v>1.1000000000000001</v>
      </c>
      <c r="W60" s="1">
        <v>2.5499999999999998</v>
      </c>
      <c r="X60" s="1">
        <v>48</v>
      </c>
      <c r="Y60" s="1">
        <v>70</v>
      </c>
    </row>
    <row r="61" spans="1:25" x14ac:dyDescent="0.15">
      <c r="A61" s="1" t="s">
        <v>75</v>
      </c>
      <c r="B61" s="17" t="s">
        <v>83</v>
      </c>
      <c r="C61" s="17"/>
      <c r="D61" s="6" t="s">
        <v>86</v>
      </c>
      <c r="E61" s="18" t="s">
        <v>88</v>
      </c>
      <c r="F61" s="18"/>
      <c r="G61" s="2" t="s">
        <v>92</v>
      </c>
      <c r="H61" s="1">
        <v>76</v>
      </c>
      <c r="I61" s="1">
        <v>106</v>
      </c>
      <c r="J61" s="1">
        <v>5.96</v>
      </c>
      <c r="K61" s="1">
        <v>156</v>
      </c>
      <c r="L61" s="1">
        <v>11.03</v>
      </c>
      <c r="M61" s="1">
        <v>133</v>
      </c>
      <c r="N61" s="1">
        <v>10</v>
      </c>
      <c r="O61" s="1">
        <v>6</v>
      </c>
      <c r="P61" s="2" t="s">
        <v>109</v>
      </c>
      <c r="Q61" s="2" t="s">
        <v>107</v>
      </c>
      <c r="R61" s="2" t="s">
        <v>107</v>
      </c>
      <c r="S61" s="1">
        <v>901</v>
      </c>
      <c r="T61" s="1">
        <v>3</v>
      </c>
      <c r="U61" s="1">
        <v>0.73</v>
      </c>
      <c r="V61" s="1">
        <v>0.92</v>
      </c>
      <c r="W61" s="1">
        <v>1.92</v>
      </c>
      <c r="X61" s="1">
        <v>47</v>
      </c>
      <c r="Y61" s="1">
        <v>54</v>
      </c>
    </row>
    <row r="62" spans="1:25" x14ac:dyDescent="0.15">
      <c r="A62" s="1" t="s">
        <v>76</v>
      </c>
      <c r="B62" s="17" t="s">
        <v>83</v>
      </c>
      <c r="C62" s="17"/>
      <c r="D62" s="6" t="s">
        <v>86</v>
      </c>
      <c r="E62" s="18" t="s">
        <v>88</v>
      </c>
      <c r="F62" s="18"/>
      <c r="G62" s="2" t="s">
        <v>91</v>
      </c>
      <c r="H62" s="1">
        <v>43</v>
      </c>
      <c r="I62" s="1">
        <v>128</v>
      </c>
      <c r="J62" s="1">
        <v>4.05</v>
      </c>
      <c r="K62" s="1">
        <v>206</v>
      </c>
      <c r="L62" s="1">
        <v>0.4</v>
      </c>
      <c r="M62" s="1">
        <v>60.5</v>
      </c>
      <c r="N62" s="1">
        <v>20</v>
      </c>
      <c r="O62" s="1">
        <v>10</v>
      </c>
      <c r="P62" s="2" t="s">
        <v>107</v>
      </c>
      <c r="Q62" s="2" t="s">
        <v>107</v>
      </c>
      <c r="R62" s="2" t="s">
        <v>107</v>
      </c>
      <c r="S62" s="1">
        <v>317</v>
      </c>
      <c r="T62" s="1">
        <v>4.1100000000000003</v>
      </c>
      <c r="U62" s="1">
        <v>0.67</v>
      </c>
      <c r="V62" s="1">
        <v>1.47</v>
      </c>
      <c r="W62" s="1">
        <v>2.2400000000000002</v>
      </c>
      <c r="X62" s="1">
        <v>33</v>
      </c>
      <c r="Y62" s="1">
        <v>78</v>
      </c>
    </row>
    <row r="63" spans="1:25" x14ac:dyDescent="0.15">
      <c r="A63" s="1" t="s">
        <v>77</v>
      </c>
      <c r="B63" s="17" t="s">
        <v>83</v>
      </c>
      <c r="C63" s="17"/>
      <c r="D63" s="6" t="s">
        <v>86</v>
      </c>
      <c r="E63" s="18" t="s">
        <v>88</v>
      </c>
      <c r="F63" s="18"/>
      <c r="G63" s="2" t="s">
        <v>91</v>
      </c>
      <c r="H63" s="1">
        <v>63</v>
      </c>
      <c r="I63" s="1">
        <v>144</v>
      </c>
      <c r="J63" s="1">
        <v>8.3699999999999992</v>
      </c>
      <c r="K63" s="1">
        <v>322</v>
      </c>
      <c r="L63" s="1">
        <v>0.4</v>
      </c>
      <c r="M63" s="1">
        <v>56.8</v>
      </c>
      <c r="N63" s="1">
        <v>35</v>
      </c>
      <c r="O63" s="1">
        <v>12</v>
      </c>
      <c r="P63" s="2" t="s">
        <v>109</v>
      </c>
      <c r="Q63" s="2" t="s">
        <v>107</v>
      </c>
      <c r="R63" s="2" t="s">
        <v>109</v>
      </c>
      <c r="S63" s="1">
        <v>202</v>
      </c>
      <c r="T63" s="1">
        <v>5.19</v>
      </c>
      <c r="U63" s="1">
        <v>1.21</v>
      </c>
      <c r="V63" s="1">
        <v>1.17</v>
      </c>
      <c r="W63" s="1">
        <v>3.56</v>
      </c>
      <c r="X63" s="1">
        <v>42</v>
      </c>
      <c r="Y63" s="1">
        <v>62</v>
      </c>
    </row>
    <row r="64" spans="1:25" x14ac:dyDescent="0.15">
      <c r="A64" s="1" t="s">
        <v>78</v>
      </c>
      <c r="B64" s="17" t="s">
        <v>83</v>
      </c>
      <c r="C64" s="17"/>
      <c r="D64" s="6" t="s">
        <v>86</v>
      </c>
      <c r="E64" s="18" t="s">
        <v>88</v>
      </c>
      <c r="F64" s="18"/>
      <c r="G64" s="2" t="s">
        <v>92</v>
      </c>
      <c r="H64" s="1">
        <v>67</v>
      </c>
      <c r="I64" s="1">
        <v>127</v>
      </c>
      <c r="J64" s="1">
        <v>3.18</v>
      </c>
      <c r="K64" s="1">
        <v>149</v>
      </c>
      <c r="L64" s="1">
        <v>2.78</v>
      </c>
      <c r="M64" s="1">
        <v>78.599999999999994</v>
      </c>
      <c r="N64" s="1">
        <v>57</v>
      </c>
      <c r="O64" s="1">
        <v>8</v>
      </c>
      <c r="P64" s="2" t="s">
        <v>109</v>
      </c>
      <c r="Q64" s="2" t="s">
        <v>107</v>
      </c>
      <c r="R64" s="2" t="s">
        <v>107</v>
      </c>
      <c r="S64" s="1">
        <v>470</v>
      </c>
      <c r="T64" s="1">
        <v>4.51</v>
      </c>
      <c r="U64" s="1">
        <v>1.26</v>
      </c>
      <c r="V64" s="1">
        <v>1.36</v>
      </c>
      <c r="W64" s="1">
        <v>2.74</v>
      </c>
      <c r="X64" s="1">
        <v>53</v>
      </c>
      <c r="Y64" s="1">
        <v>52</v>
      </c>
    </row>
  </sheetData>
  <mergeCells count="128">
    <mergeCell ref="B61:C61"/>
    <mergeCell ref="E61:F61"/>
    <mergeCell ref="B62:C62"/>
    <mergeCell ref="E62:F62"/>
    <mergeCell ref="B63:C63"/>
    <mergeCell ref="E63:F63"/>
    <mergeCell ref="B64:C64"/>
    <mergeCell ref="E64:F64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51:C51"/>
    <mergeCell ref="E51:F51"/>
    <mergeCell ref="B52:C52"/>
    <mergeCell ref="E52:F52"/>
    <mergeCell ref="B53:C53"/>
    <mergeCell ref="E53:F53"/>
    <mergeCell ref="B54:C54"/>
    <mergeCell ref="E54:F54"/>
    <mergeCell ref="B55:C55"/>
    <mergeCell ref="E55:F5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:C1"/>
    <mergeCell ref="E1:F1"/>
    <mergeCell ref="B2:C2"/>
    <mergeCell ref="E2:F2"/>
    <mergeCell ref="B3:C3"/>
    <mergeCell ref="E3:F3"/>
    <mergeCell ref="B4:C4"/>
    <mergeCell ref="E4:F4"/>
    <mergeCell ref="B5:C5"/>
    <mergeCell ref="E5:F5"/>
  </mergeCells>
  <phoneticPr fontId="2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50"/>
  <sheetViews>
    <sheetView topLeftCell="A46" zoomScale="80" zoomScaleNormal="80" workbookViewId="0">
      <selection activeCell="J78" sqref="J78"/>
    </sheetView>
  </sheetViews>
  <sheetFormatPr defaultColWidth="9.25" defaultRowHeight="15" x14ac:dyDescent="0.15"/>
  <cols>
    <col min="1" max="1" width="14.625" style="3" customWidth="1"/>
    <col min="2" max="2" width="18.125" style="3" customWidth="1"/>
    <col min="3" max="3" width="11.5" style="3" customWidth="1"/>
    <col min="4" max="4" width="20.5" style="3" customWidth="1"/>
    <col min="5" max="5" width="11.625" style="3" customWidth="1"/>
    <col min="6" max="6" width="18.5" style="3" customWidth="1"/>
    <col min="7" max="7" width="9.75" style="3"/>
    <col min="8" max="8" width="20.25" style="3" customWidth="1"/>
    <col min="9" max="9" width="13.375" style="3" customWidth="1"/>
    <col min="10" max="10" width="21.875" style="3" customWidth="1"/>
    <col min="11" max="11" width="15.375" style="3" customWidth="1"/>
    <col min="12" max="12" width="19.625" style="3" customWidth="1"/>
    <col min="13" max="13" width="15" style="3" customWidth="1"/>
    <col min="14" max="14" width="21.875" style="3" customWidth="1"/>
    <col min="15" max="15" width="15.875" style="3" customWidth="1"/>
    <col min="16" max="16" width="17.875" style="3" customWidth="1"/>
    <col min="17" max="17" width="14.375" style="3" customWidth="1"/>
    <col min="18" max="18" width="11.5" style="3" customWidth="1"/>
    <col min="19" max="19" width="9.25" style="3"/>
    <col min="20" max="20" width="20.125" style="3" customWidth="1"/>
    <col min="21" max="21" width="12.125" style="3" customWidth="1"/>
    <col min="22" max="22" width="11.875" style="3" customWidth="1"/>
    <col min="23" max="23" width="9.25" style="3"/>
    <col min="24" max="24" width="19.25" style="3" customWidth="1"/>
    <col min="25" max="25" width="11.875" style="3" customWidth="1"/>
    <col min="26" max="26" width="13.875" style="3" customWidth="1"/>
    <col min="27" max="27" width="11.125" style="3" customWidth="1"/>
    <col min="28" max="28" width="18.125" style="3" customWidth="1"/>
    <col min="29" max="29" width="9.25" style="3"/>
    <col min="30" max="30" width="13.125" style="3" customWidth="1"/>
    <col min="31" max="32" width="9.25" style="3"/>
    <col min="33" max="33" width="19.875" style="3" customWidth="1"/>
    <col min="34" max="34" width="12.875" style="3" customWidth="1"/>
    <col min="35" max="40" width="9.25" style="3"/>
    <col min="41" max="41" width="20.625" style="3" customWidth="1"/>
    <col min="42" max="42" width="15.75" style="3" customWidth="1"/>
    <col min="43" max="45" width="9.25" style="3"/>
    <col min="46" max="46" width="11.875" style="3" customWidth="1"/>
    <col min="47" max="48" width="9.25" style="3"/>
    <col min="49" max="49" width="20.875" style="3" customWidth="1"/>
    <col min="50" max="50" width="12.125" style="3" customWidth="1"/>
    <col min="51" max="16384" width="9.25" style="3"/>
  </cols>
  <sheetData>
    <row r="1" spans="1:31" x14ac:dyDescent="0.15">
      <c r="A1" s="1" t="s">
        <v>80</v>
      </c>
      <c r="B1" s="2" t="s">
        <v>110</v>
      </c>
      <c r="C1" s="1" t="s">
        <v>80</v>
      </c>
      <c r="D1" s="2" t="s">
        <v>110</v>
      </c>
      <c r="E1" s="1" t="s">
        <v>80</v>
      </c>
      <c r="F1" s="2" t="s">
        <v>110</v>
      </c>
      <c r="G1" s="1" t="s">
        <v>80</v>
      </c>
      <c r="H1" s="2" t="s">
        <v>110</v>
      </c>
      <c r="I1" s="1" t="s">
        <v>80</v>
      </c>
      <c r="J1" s="2" t="s">
        <v>110</v>
      </c>
      <c r="K1" s="1" t="s">
        <v>80</v>
      </c>
      <c r="L1" s="2" t="s">
        <v>110</v>
      </c>
      <c r="M1" s="1" t="s">
        <v>80</v>
      </c>
      <c r="N1" s="2" t="s">
        <v>110</v>
      </c>
      <c r="O1" s="2"/>
    </row>
    <row r="2" spans="1:31" x14ac:dyDescent="0.15">
      <c r="A2" s="1" t="s">
        <v>16</v>
      </c>
      <c r="B2" s="7">
        <v>12.2</v>
      </c>
      <c r="C2" s="1" t="s">
        <v>26</v>
      </c>
      <c r="D2" s="7">
        <v>15.2</v>
      </c>
      <c r="E2" s="1" t="s">
        <v>36</v>
      </c>
      <c r="F2" s="7">
        <v>28.1</v>
      </c>
      <c r="G2" s="1" t="s">
        <v>46</v>
      </c>
      <c r="H2" s="7">
        <v>18.399999999999999</v>
      </c>
      <c r="I2" s="1" t="s">
        <v>56</v>
      </c>
      <c r="J2" s="8">
        <v>87.3</v>
      </c>
      <c r="K2" s="1" t="s">
        <v>66</v>
      </c>
      <c r="L2" s="8">
        <v>33.700000000000003</v>
      </c>
      <c r="M2" s="1" t="s">
        <v>76</v>
      </c>
      <c r="N2" s="7">
        <v>83</v>
      </c>
      <c r="O2" s="2"/>
    </row>
    <row r="3" spans="1:31" x14ac:dyDescent="0.15">
      <c r="A3" s="1" t="s">
        <v>17</v>
      </c>
      <c r="B3" s="7">
        <v>9.4</v>
      </c>
      <c r="C3" s="1" t="s">
        <v>27</v>
      </c>
      <c r="D3" s="7">
        <v>13.4</v>
      </c>
      <c r="E3" s="1" t="s">
        <v>37</v>
      </c>
      <c r="F3" s="7">
        <v>9.6</v>
      </c>
      <c r="G3" s="1" t="s">
        <v>47</v>
      </c>
      <c r="H3" s="7">
        <v>28.8</v>
      </c>
      <c r="I3" s="1" t="s">
        <v>57</v>
      </c>
      <c r="J3" s="8">
        <v>13.2</v>
      </c>
      <c r="K3" s="1" t="s">
        <v>67</v>
      </c>
      <c r="L3" s="8">
        <v>37.6</v>
      </c>
      <c r="M3" s="1" t="s">
        <v>77</v>
      </c>
      <c r="N3" s="7">
        <v>150</v>
      </c>
      <c r="O3" s="2"/>
    </row>
    <row r="4" spans="1:31" x14ac:dyDescent="0.15">
      <c r="A4" s="1" t="s">
        <v>18</v>
      </c>
      <c r="B4" s="7">
        <v>207.5</v>
      </c>
      <c r="C4" s="1" t="s">
        <v>28</v>
      </c>
      <c r="D4" s="7">
        <v>15.9</v>
      </c>
      <c r="E4" s="1" t="s">
        <v>38</v>
      </c>
      <c r="F4" s="7">
        <v>14</v>
      </c>
      <c r="G4" s="1" t="s">
        <v>48</v>
      </c>
      <c r="H4" s="7">
        <v>27.5</v>
      </c>
      <c r="I4" s="1" t="s">
        <v>58</v>
      </c>
      <c r="J4" s="8">
        <v>11.5</v>
      </c>
      <c r="K4" s="1" t="s">
        <v>68</v>
      </c>
      <c r="L4" s="8">
        <v>16.8</v>
      </c>
      <c r="M4" s="1" t="s">
        <v>78</v>
      </c>
      <c r="N4" s="7">
        <v>91.5</v>
      </c>
      <c r="O4" s="2"/>
    </row>
    <row r="5" spans="1:31" x14ac:dyDescent="0.15">
      <c r="A5" s="1" t="s">
        <v>19</v>
      </c>
      <c r="B5" s="7">
        <v>34.5</v>
      </c>
      <c r="C5" s="1" t="s">
        <v>29</v>
      </c>
      <c r="D5" s="7">
        <v>12.1</v>
      </c>
      <c r="E5" s="1" t="s">
        <v>39</v>
      </c>
      <c r="F5" s="7">
        <v>13.9</v>
      </c>
      <c r="G5" s="1" t="s">
        <v>49</v>
      </c>
      <c r="H5" s="7">
        <v>16.7</v>
      </c>
      <c r="I5" s="1" t="s">
        <v>59</v>
      </c>
      <c r="J5" s="8">
        <v>8.6</v>
      </c>
      <c r="K5" s="1" t="s">
        <v>69</v>
      </c>
      <c r="L5" s="8">
        <v>55.4</v>
      </c>
      <c r="M5" s="2"/>
      <c r="N5" s="2"/>
      <c r="O5" s="2"/>
    </row>
    <row r="6" spans="1:31" x14ac:dyDescent="0.15">
      <c r="A6" s="1" t="s">
        <v>20</v>
      </c>
      <c r="B6" s="7">
        <v>12.6</v>
      </c>
      <c r="C6" s="1" t="s">
        <v>30</v>
      </c>
      <c r="D6" s="7">
        <v>11.8</v>
      </c>
      <c r="E6" s="1" t="s">
        <v>40</v>
      </c>
      <c r="F6" s="7">
        <v>11.4</v>
      </c>
      <c r="G6" s="1" t="s">
        <v>50</v>
      </c>
      <c r="H6" s="7">
        <v>19.399999999999999</v>
      </c>
      <c r="I6" s="1" t="s">
        <v>60</v>
      </c>
      <c r="J6" s="8">
        <v>14.5</v>
      </c>
      <c r="K6" s="1" t="s">
        <v>70</v>
      </c>
      <c r="L6" s="8">
        <v>25.8</v>
      </c>
      <c r="M6" s="2"/>
      <c r="N6" s="2"/>
      <c r="O6" s="2"/>
    </row>
    <row r="7" spans="1:31" x14ac:dyDescent="0.15">
      <c r="A7" s="1" t="s">
        <v>21</v>
      </c>
      <c r="B7" s="7">
        <v>17.3</v>
      </c>
      <c r="C7" s="1" t="s">
        <v>31</v>
      </c>
      <c r="D7" s="7">
        <v>25.6</v>
      </c>
      <c r="E7" s="1" t="s">
        <v>41</v>
      </c>
      <c r="F7" s="7">
        <v>20.5</v>
      </c>
      <c r="G7" s="1" t="s">
        <v>51</v>
      </c>
      <c r="H7" s="7">
        <v>25.3</v>
      </c>
      <c r="I7" s="1" t="s">
        <v>61</v>
      </c>
      <c r="J7" s="8">
        <v>22.7</v>
      </c>
      <c r="K7" s="1" t="s">
        <v>71</v>
      </c>
      <c r="L7" s="8">
        <v>38.700000000000003</v>
      </c>
      <c r="M7" s="2"/>
      <c r="N7" s="2"/>
      <c r="O7" s="2"/>
    </row>
    <row r="8" spans="1:31" x14ac:dyDescent="0.15">
      <c r="A8" s="1" t="s">
        <v>22</v>
      </c>
      <c r="B8" s="7">
        <v>20.8</v>
      </c>
      <c r="C8" s="1" t="s">
        <v>32</v>
      </c>
      <c r="D8" s="7">
        <v>88.4</v>
      </c>
      <c r="E8" s="1" t="s">
        <v>42</v>
      </c>
      <c r="F8" s="7">
        <v>12.1</v>
      </c>
      <c r="G8" s="1" t="s">
        <v>52</v>
      </c>
      <c r="H8" s="7">
        <v>21.5</v>
      </c>
      <c r="I8" s="1" t="s">
        <v>62</v>
      </c>
      <c r="J8" s="8">
        <v>24.9</v>
      </c>
      <c r="K8" s="1" t="s">
        <v>72</v>
      </c>
      <c r="L8" s="7">
        <v>23.4</v>
      </c>
      <c r="M8" s="2"/>
      <c r="N8" s="7"/>
      <c r="O8" s="2"/>
    </row>
    <row r="9" spans="1:31" x14ac:dyDescent="0.15">
      <c r="A9" s="1" t="s">
        <v>23</v>
      </c>
      <c r="B9" s="7">
        <v>18.3</v>
      </c>
      <c r="C9" s="1" t="s">
        <v>33</v>
      </c>
      <c r="D9" s="7">
        <v>13.2</v>
      </c>
      <c r="E9" s="1" t="s">
        <v>43</v>
      </c>
      <c r="F9" s="7">
        <v>18.600000000000001</v>
      </c>
      <c r="G9" s="1" t="s">
        <v>53</v>
      </c>
      <c r="H9" s="7">
        <v>17.899999999999999</v>
      </c>
      <c r="I9" s="1" t="s">
        <v>63</v>
      </c>
      <c r="J9" s="8">
        <v>35.6</v>
      </c>
      <c r="K9" s="1" t="s">
        <v>73</v>
      </c>
      <c r="L9" s="7">
        <v>57.7</v>
      </c>
      <c r="M9" s="2"/>
      <c r="N9" s="7"/>
      <c r="O9" s="2"/>
    </row>
    <row r="10" spans="1:31" x14ac:dyDescent="0.15">
      <c r="A10" s="1" t="s">
        <v>24</v>
      </c>
      <c r="B10" s="7">
        <v>14.9</v>
      </c>
      <c r="C10" s="1" t="s">
        <v>34</v>
      </c>
      <c r="D10" s="7">
        <v>19.600000000000001</v>
      </c>
      <c r="E10" s="1" t="s">
        <v>44</v>
      </c>
      <c r="F10" s="7">
        <v>14.3</v>
      </c>
      <c r="G10" s="1" t="s">
        <v>54</v>
      </c>
      <c r="H10" s="7">
        <v>15.6</v>
      </c>
      <c r="I10" s="1" t="s">
        <v>64</v>
      </c>
      <c r="J10" s="8">
        <v>28.5</v>
      </c>
      <c r="K10" s="1" t="s">
        <v>74</v>
      </c>
      <c r="L10" s="7">
        <v>22</v>
      </c>
      <c r="M10" s="2"/>
      <c r="N10" s="2"/>
      <c r="O10" s="2"/>
    </row>
    <row r="11" spans="1:31" x14ac:dyDescent="0.15">
      <c r="A11" s="1" t="s">
        <v>25</v>
      </c>
      <c r="B11" s="7">
        <v>14</v>
      </c>
      <c r="C11" s="1" t="s">
        <v>35</v>
      </c>
      <c r="D11" s="7">
        <v>22.5</v>
      </c>
      <c r="E11" s="1" t="s">
        <v>45</v>
      </c>
      <c r="F11" s="7">
        <v>11.9</v>
      </c>
      <c r="G11" s="1" t="s">
        <v>55</v>
      </c>
      <c r="H11" s="7">
        <v>18.2</v>
      </c>
      <c r="I11" s="1" t="s">
        <v>65</v>
      </c>
      <c r="J11" s="8">
        <v>24.2</v>
      </c>
      <c r="K11" s="1" t="s">
        <v>75</v>
      </c>
      <c r="L11" s="7">
        <v>11</v>
      </c>
      <c r="M11" s="2"/>
      <c r="N11" s="2"/>
      <c r="O11" s="2"/>
    </row>
    <row r="12" spans="1:31" x14ac:dyDescent="0.15">
      <c r="A12" s="9"/>
      <c r="B12" s="19"/>
      <c r="C12" s="19"/>
      <c r="G12" s="10"/>
      <c r="H12" s="10"/>
      <c r="I12" s="10"/>
      <c r="J12" s="10"/>
      <c r="K12" s="10"/>
      <c r="L12" s="20"/>
      <c r="M12" s="20"/>
      <c r="Q12" s="10"/>
      <c r="R12" s="11"/>
      <c r="S12" s="11"/>
      <c r="W12" s="9"/>
      <c r="X12" s="9"/>
      <c r="Y12" s="9"/>
    </row>
    <row r="13" spans="1:31" x14ac:dyDescent="0.15">
      <c r="A13" s="9"/>
      <c r="B13" s="19"/>
      <c r="C13" s="19"/>
      <c r="G13" s="10"/>
      <c r="H13" s="10"/>
      <c r="I13" s="10"/>
      <c r="J13" s="10"/>
      <c r="K13" s="10"/>
      <c r="L13" s="20"/>
      <c r="M13" s="20"/>
      <c r="Q13" s="10"/>
      <c r="R13" s="11"/>
      <c r="S13" s="11"/>
      <c r="W13" s="9"/>
      <c r="X13" s="9"/>
      <c r="Y13" s="9"/>
    </row>
    <row r="14" spans="1:31" x14ac:dyDescent="0.15">
      <c r="A14" s="1" t="s">
        <v>80</v>
      </c>
      <c r="B14" s="18" t="s">
        <v>250</v>
      </c>
      <c r="C14" s="18"/>
      <c r="D14" s="3" t="s">
        <v>2</v>
      </c>
      <c r="E14" s="18"/>
      <c r="F14" s="1" t="s">
        <v>80</v>
      </c>
      <c r="G14" s="18" t="s">
        <v>250</v>
      </c>
      <c r="H14" s="18"/>
      <c r="I14" s="3" t="s">
        <v>2</v>
      </c>
      <c r="J14" s="18"/>
      <c r="K14" s="1" t="s">
        <v>80</v>
      </c>
      <c r="L14" s="18" t="s">
        <v>250</v>
      </c>
      <c r="M14" s="18"/>
      <c r="N14" s="3" t="s">
        <v>2</v>
      </c>
      <c r="O14" s="18"/>
      <c r="P14" s="1" t="s">
        <v>80</v>
      </c>
      <c r="Q14" s="18" t="s">
        <v>250</v>
      </c>
      <c r="R14" s="18"/>
      <c r="S14" s="3" t="s">
        <v>2</v>
      </c>
      <c r="T14" s="18"/>
      <c r="U14" s="18"/>
      <c r="V14" s="1" t="s">
        <v>80</v>
      </c>
      <c r="W14" s="18" t="s">
        <v>250</v>
      </c>
      <c r="X14" s="18"/>
      <c r="Y14" s="3" t="s">
        <v>2</v>
      </c>
      <c r="Z14" s="18"/>
      <c r="AA14" s="18"/>
      <c r="AB14" s="1" t="s">
        <v>80</v>
      </c>
      <c r="AC14" s="18" t="s">
        <v>111</v>
      </c>
      <c r="AD14" s="18"/>
      <c r="AE14" s="3" t="s">
        <v>2</v>
      </c>
    </row>
    <row r="15" spans="1:31" x14ac:dyDescent="0.15">
      <c r="A15" s="18" t="s">
        <v>112</v>
      </c>
      <c r="B15" s="3" t="s">
        <v>191</v>
      </c>
      <c r="C15" s="12">
        <v>20.09</v>
      </c>
      <c r="D15" s="18">
        <f>(C15+C16)/2-(C17+C18)/2</f>
        <v>2.0199999999999996</v>
      </c>
      <c r="E15" s="18"/>
      <c r="F15" s="18" t="s">
        <v>123</v>
      </c>
      <c r="G15" s="3" t="s">
        <v>191</v>
      </c>
      <c r="H15" s="12">
        <v>20.239999999999998</v>
      </c>
      <c r="I15" s="18">
        <f>(H15+H16)/2-(H17+H18)/2</f>
        <v>1.6649999999999991</v>
      </c>
      <c r="J15" s="18"/>
      <c r="K15" s="18" t="s">
        <v>136</v>
      </c>
      <c r="L15" s="3" t="s">
        <v>191</v>
      </c>
      <c r="M15" s="12">
        <v>19.02</v>
      </c>
      <c r="N15" s="18">
        <f>(M15+M16)/2-(M17+M18)/2</f>
        <v>2.509999999999998</v>
      </c>
      <c r="O15" s="18"/>
      <c r="P15" s="18" t="s">
        <v>149</v>
      </c>
      <c r="Q15" s="3" t="s">
        <v>191</v>
      </c>
      <c r="R15" s="12">
        <v>19.86</v>
      </c>
      <c r="S15" s="18">
        <f>(R15+R16)/2-(R17+R18)/2</f>
        <v>2.7049999999999983</v>
      </c>
      <c r="T15" s="18"/>
      <c r="U15" s="18"/>
      <c r="V15" s="18" t="s">
        <v>167</v>
      </c>
      <c r="W15" s="3" t="s">
        <v>191</v>
      </c>
      <c r="X15" s="12">
        <v>24.33</v>
      </c>
      <c r="Y15" s="18">
        <f>(X15+X16)/2-(X17+X18)/2</f>
        <v>2.6749999999999972</v>
      </c>
      <c r="Z15" s="18"/>
      <c r="AA15" s="18"/>
      <c r="AB15" s="18" t="s">
        <v>178</v>
      </c>
      <c r="AC15" s="3" t="s">
        <v>191</v>
      </c>
      <c r="AD15" s="12">
        <v>19.600000000000001</v>
      </c>
      <c r="AE15" s="18">
        <f>(AD15+AD16)/2-(AD17+AD18)/2</f>
        <v>3.7550000000000026</v>
      </c>
    </row>
    <row r="16" spans="1:31" x14ac:dyDescent="0.15">
      <c r="A16" s="18"/>
      <c r="C16" s="12">
        <v>19.48</v>
      </c>
      <c r="D16" s="18"/>
      <c r="E16" s="18"/>
      <c r="F16" s="18"/>
      <c r="H16" s="12">
        <v>20.38</v>
      </c>
      <c r="I16" s="18"/>
      <c r="J16" s="18"/>
      <c r="K16" s="18"/>
      <c r="M16" s="12">
        <v>18.38</v>
      </c>
      <c r="N16" s="18"/>
      <c r="O16" s="18"/>
      <c r="P16" s="18"/>
      <c r="R16" s="12">
        <v>19.940000000000001</v>
      </c>
      <c r="S16" s="18"/>
      <c r="T16" s="18"/>
      <c r="U16" s="18"/>
      <c r="V16" s="18"/>
      <c r="X16" s="12">
        <v>23.36</v>
      </c>
      <c r="Y16" s="18"/>
      <c r="Z16" s="18"/>
      <c r="AA16" s="18"/>
      <c r="AB16" s="18"/>
      <c r="AD16" s="12">
        <v>19.3</v>
      </c>
      <c r="AE16" s="18"/>
    </row>
    <row r="17" spans="1:31" x14ac:dyDescent="0.15">
      <c r="A17" s="18"/>
      <c r="B17" s="3" t="s">
        <v>192</v>
      </c>
      <c r="C17" s="3">
        <v>17.66</v>
      </c>
      <c r="D17" s="18"/>
      <c r="E17" s="18"/>
      <c r="F17" s="18"/>
      <c r="G17" s="3" t="s">
        <v>192</v>
      </c>
      <c r="H17" s="3">
        <v>18.66</v>
      </c>
      <c r="I17" s="18"/>
      <c r="J17" s="18"/>
      <c r="K17" s="18"/>
      <c r="L17" s="3" t="s">
        <v>192</v>
      </c>
      <c r="M17" s="3">
        <v>16.66</v>
      </c>
      <c r="N17" s="18"/>
      <c r="O17" s="18"/>
      <c r="P17" s="18"/>
      <c r="Q17" s="3" t="s">
        <v>192</v>
      </c>
      <c r="R17" s="3">
        <v>17.66</v>
      </c>
      <c r="S17" s="18"/>
      <c r="T17" s="18"/>
      <c r="U17" s="18"/>
      <c r="V17" s="18"/>
      <c r="W17" s="3" t="s">
        <v>192</v>
      </c>
      <c r="X17" s="3">
        <v>21.66</v>
      </c>
      <c r="Y17" s="18"/>
      <c r="Z17" s="18"/>
      <c r="AA17" s="18"/>
      <c r="AB17" s="18"/>
      <c r="AC17" s="3" t="s">
        <v>192</v>
      </c>
      <c r="AD17" s="3">
        <v>15.66</v>
      </c>
      <c r="AE17" s="18"/>
    </row>
    <row r="18" spans="1:31" x14ac:dyDescent="0.15">
      <c r="A18" s="18"/>
      <c r="C18" s="13">
        <v>17.87</v>
      </c>
      <c r="D18" s="18"/>
      <c r="E18" s="18"/>
      <c r="F18" s="18"/>
      <c r="H18" s="13">
        <v>18.63</v>
      </c>
      <c r="I18" s="18"/>
      <c r="J18" s="18"/>
      <c r="K18" s="18"/>
      <c r="M18" s="13">
        <v>15.72</v>
      </c>
      <c r="N18" s="18"/>
      <c r="O18" s="18"/>
      <c r="P18" s="18"/>
      <c r="R18" s="13">
        <v>16.73</v>
      </c>
      <c r="S18" s="18"/>
      <c r="T18" s="18"/>
      <c r="U18" s="18"/>
      <c r="V18" s="18"/>
      <c r="X18" s="13">
        <v>20.68</v>
      </c>
      <c r="Y18" s="18"/>
      <c r="Z18" s="18"/>
      <c r="AA18" s="18"/>
      <c r="AB18" s="18"/>
      <c r="AD18" s="13">
        <v>15.73</v>
      </c>
      <c r="AE18" s="18"/>
    </row>
    <row r="19" spans="1:31" x14ac:dyDescent="0.15">
      <c r="A19" s="18" t="s">
        <v>113</v>
      </c>
      <c r="B19" s="3" t="s">
        <v>191</v>
      </c>
      <c r="C19" s="12">
        <v>18.329999999999998</v>
      </c>
      <c r="D19" s="18">
        <f>(C19+C20)/2-(C21+C22)/2</f>
        <v>2.1799999999999997</v>
      </c>
      <c r="E19" s="18"/>
      <c r="F19" s="18" t="s">
        <v>124</v>
      </c>
      <c r="G19" s="3" t="s">
        <v>191</v>
      </c>
      <c r="H19" s="12">
        <v>23.29</v>
      </c>
      <c r="I19" s="18">
        <f>(H19+H20)/2-(H21+H22)/2</f>
        <v>2.9199999999999982</v>
      </c>
      <c r="J19" s="18"/>
      <c r="K19" s="18" t="s">
        <v>137</v>
      </c>
      <c r="L19" s="3" t="s">
        <v>191</v>
      </c>
      <c r="M19" s="12">
        <v>20.16</v>
      </c>
      <c r="N19" s="18">
        <f>(M19+M20)/2-(M21+M22)/2</f>
        <v>2.875</v>
      </c>
      <c r="O19" s="18"/>
      <c r="P19" s="18" t="s">
        <v>150</v>
      </c>
      <c r="Q19" s="3" t="s">
        <v>191</v>
      </c>
      <c r="R19" s="12">
        <v>19.73</v>
      </c>
      <c r="S19" s="18">
        <f>(R19+R20)/2-(R21+R22)/2</f>
        <v>2.3500000000000014</v>
      </c>
      <c r="T19" s="18"/>
      <c r="U19" s="18"/>
      <c r="V19" s="18" t="s">
        <v>168</v>
      </c>
      <c r="W19" s="3" t="s">
        <v>191</v>
      </c>
      <c r="X19" s="12">
        <v>18.690000000000001</v>
      </c>
      <c r="Y19" s="18">
        <f>(X19+X20)/2-(X21+X22)/2</f>
        <v>2.3150000000000013</v>
      </c>
      <c r="Z19" s="18"/>
      <c r="AA19" s="18"/>
      <c r="AB19" s="18" t="s">
        <v>179</v>
      </c>
      <c r="AC19" s="3" t="s">
        <v>191</v>
      </c>
      <c r="AD19" s="12">
        <v>22.1</v>
      </c>
      <c r="AE19" s="18">
        <f>(AD19+AD20)/2-(AD21+AD22)/2</f>
        <v>4.0000000000000036</v>
      </c>
    </row>
    <row r="20" spans="1:31" x14ac:dyDescent="0.15">
      <c r="A20" s="18"/>
      <c r="C20" s="12">
        <v>18.55</v>
      </c>
      <c r="D20" s="18"/>
      <c r="E20" s="18"/>
      <c r="F20" s="18"/>
      <c r="H20" s="12">
        <v>23.12</v>
      </c>
      <c r="I20" s="18"/>
      <c r="J20" s="18"/>
      <c r="K20" s="18"/>
      <c r="M20" s="12">
        <v>20.170000000000002</v>
      </c>
      <c r="N20" s="18"/>
      <c r="O20" s="18"/>
      <c r="P20" s="18"/>
      <c r="R20" s="12">
        <v>19.46</v>
      </c>
      <c r="S20" s="18"/>
      <c r="T20" s="18"/>
      <c r="U20" s="18"/>
      <c r="V20" s="18"/>
      <c r="X20" s="12">
        <v>18.45</v>
      </c>
      <c r="Y20" s="18"/>
      <c r="Z20" s="18"/>
      <c r="AA20" s="18"/>
      <c r="AB20" s="18"/>
      <c r="AD20" s="12">
        <v>22.3</v>
      </c>
      <c r="AE20" s="18"/>
    </row>
    <row r="21" spans="1:31" x14ac:dyDescent="0.15">
      <c r="A21" s="18"/>
      <c r="B21" s="3" t="s">
        <v>192</v>
      </c>
      <c r="C21" s="3">
        <v>16.27</v>
      </c>
      <c r="D21" s="18"/>
      <c r="E21" s="18"/>
      <c r="F21" s="18"/>
      <c r="G21" s="3" t="s">
        <v>192</v>
      </c>
      <c r="H21" s="3">
        <v>20.27</v>
      </c>
      <c r="I21" s="18"/>
      <c r="J21" s="18"/>
      <c r="K21" s="18"/>
      <c r="L21" s="3" t="s">
        <v>192</v>
      </c>
      <c r="M21" s="3">
        <v>17.27</v>
      </c>
      <c r="N21" s="18"/>
      <c r="O21" s="18"/>
      <c r="P21" s="18"/>
      <c r="Q21" s="3" t="s">
        <v>192</v>
      </c>
      <c r="R21" s="3">
        <v>17.27</v>
      </c>
      <c r="S21" s="18"/>
      <c r="T21" s="18"/>
      <c r="U21" s="18"/>
      <c r="V21" s="18"/>
      <c r="W21" s="3" t="s">
        <v>192</v>
      </c>
      <c r="X21" s="3">
        <v>16.27</v>
      </c>
      <c r="Y21" s="18"/>
      <c r="Z21" s="18"/>
      <c r="AA21" s="18"/>
      <c r="AB21" s="18"/>
      <c r="AC21" s="3" t="s">
        <v>192</v>
      </c>
      <c r="AD21" s="3">
        <v>18.27</v>
      </c>
      <c r="AE21" s="18"/>
    </row>
    <row r="22" spans="1:31" x14ac:dyDescent="0.15">
      <c r="A22" s="18"/>
      <c r="C22" s="13">
        <v>16.25</v>
      </c>
      <c r="D22" s="18"/>
      <c r="E22" s="18"/>
      <c r="F22" s="18"/>
      <c r="H22" s="13">
        <v>20.3</v>
      </c>
      <c r="I22" s="18"/>
      <c r="J22" s="18"/>
      <c r="K22" s="18"/>
      <c r="M22" s="13">
        <v>17.309999999999999</v>
      </c>
      <c r="N22" s="18"/>
      <c r="O22" s="18"/>
      <c r="P22" s="18"/>
      <c r="R22" s="13">
        <v>17.22</v>
      </c>
      <c r="S22" s="18"/>
      <c r="T22" s="18"/>
      <c r="U22" s="18"/>
      <c r="V22" s="18"/>
      <c r="X22" s="13">
        <v>16.239999999999998</v>
      </c>
      <c r="Y22" s="18"/>
      <c r="Z22" s="18"/>
      <c r="AA22" s="18"/>
      <c r="AB22" s="18"/>
      <c r="AD22" s="13">
        <v>18.13</v>
      </c>
      <c r="AE22" s="18"/>
    </row>
    <row r="23" spans="1:31" x14ac:dyDescent="0.15">
      <c r="A23" s="18" t="s">
        <v>114</v>
      </c>
      <c r="B23" s="3" t="s">
        <v>191</v>
      </c>
      <c r="C23" s="12">
        <v>21.5</v>
      </c>
      <c r="D23" s="18">
        <f>(C23+C24)/2-(C25+C26)/2</f>
        <v>2.3249999999999957</v>
      </c>
      <c r="E23" s="18"/>
      <c r="F23" s="18" t="s">
        <v>125</v>
      </c>
      <c r="G23" s="3" t="s">
        <v>191</v>
      </c>
      <c r="H23" s="12">
        <v>21.24</v>
      </c>
      <c r="I23" s="18">
        <f>(H23+H24)/2-(H25+H26)/2</f>
        <v>2.625</v>
      </c>
      <c r="J23" s="18"/>
      <c r="K23" s="18" t="s">
        <v>138</v>
      </c>
      <c r="L23" s="3" t="s">
        <v>191</v>
      </c>
      <c r="M23" s="12">
        <v>21.43</v>
      </c>
      <c r="N23" s="18">
        <f>(M23+M24)/2-(M25+M26)/2</f>
        <v>2.7800000000000011</v>
      </c>
      <c r="O23" s="18"/>
      <c r="P23" s="18" t="s">
        <v>151</v>
      </c>
      <c r="Q23" s="3" t="s">
        <v>191</v>
      </c>
      <c r="R23" s="12">
        <v>20.73</v>
      </c>
      <c r="S23" s="18">
        <f>(R23+R24)/2-(R25+R26)/2</f>
        <v>2.740000000000002</v>
      </c>
      <c r="T23" s="18"/>
      <c r="U23" s="18"/>
      <c r="V23" s="18" t="s">
        <v>169</v>
      </c>
      <c r="W23" s="3" t="s">
        <v>191</v>
      </c>
      <c r="X23" s="12">
        <v>21.8</v>
      </c>
      <c r="Y23" s="18">
        <f>(X23+X24)/2-(X25+X26)/2</f>
        <v>2.5949999999999989</v>
      </c>
      <c r="Z23" s="18"/>
      <c r="AA23" s="18"/>
      <c r="AB23" s="18" t="s">
        <v>180</v>
      </c>
      <c r="AC23" s="3" t="s">
        <v>191</v>
      </c>
      <c r="AD23" s="12">
        <v>22.51</v>
      </c>
      <c r="AE23" s="18">
        <f>(AD23+AD24)/2-(AD25+AD26)/2</f>
        <v>3.1100000000000065</v>
      </c>
    </row>
    <row r="24" spans="1:31" x14ac:dyDescent="0.15">
      <c r="A24" s="18"/>
      <c r="C24" s="12">
        <v>21.38</v>
      </c>
      <c r="D24" s="18"/>
      <c r="E24" s="18"/>
      <c r="F24" s="18"/>
      <c r="H24" s="12">
        <v>21.29</v>
      </c>
      <c r="I24" s="18"/>
      <c r="J24" s="18"/>
      <c r="K24" s="18"/>
      <c r="M24" s="12">
        <v>21.68</v>
      </c>
      <c r="N24" s="18"/>
      <c r="O24" s="18"/>
      <c r="P24" s="18"/>
      <c r="R24" s="12">
        <v>20.66</v>
      </c>
      <c r="S24" s="18"/>
      <c r="T24" s="18"/>
      <c r="U24" s="18"/>
      <c r="V24" s="18"/>
      <c r="X24" s="12">
        <v>21.39</v>
      </c>
      <c r="Y24" s="18"/>
      <c r="Z24" s="18"/>
      <c r="AA24" s="18"/>
      <c r="AB24" s="18"/>
      <c r="AD24" s="12">
        <v>22.28</v>
      </c>
      <c r="AE24" s="18"/>
    </row>
    <row r="25" spans="1:31" x14ac:dyDescent="0.15">
      <c r="A25" s="18"/>
      <c r="B25" s="3" t="s">
        <v>192</v>
      </c>
      <c r="C25" s="3">
        <v>19.11</v>
      </c>
      <c r="D25" s="18"/>
      <c r="E25" s="18"/>
      <c r="F25" s="18"/>
      <c r="G25" s="3" t="s">
        <v>192</v>
      </c>
      <c r="H25" s="3">
        <v>18.29</v>
      </c>
      <c r="I25" s="18"/>
      <c r="J25" s="18"/>
      <c r="K25" s="18"/>
      <c r="L25" s="3" t="s">
        <v>192</v>
      </c>
      <c r="M25" s="3">
        <v>18.64</v>
      </c>
      <c r="N25" s="18"/>
      <c r="O25" s="18"/>
      <c r="P25" s="18"/>
      <c r="Q25" s="3" t="s">
        <v>192</v>
      </c>
      <c r="R25" s="3">
        <v>17.989999999999998</v>
      </c>
      <c r="S25" s="18"/>
      <c r="T25" s="18"/>
      <c r="U25" s="18"/>
      <c r="V25" s="18"/>
      <c r="W25" s="3" t="s">
        <v>192</v>
      </c>
      <c r="X25" s="3">
        <v>19.010000000000002</v>
      </c>
      <c r="Y25" s="18"/>
      <c r="Z25" s="18"/>
      <c r="AA25" s="18"/>
      <c r="AB25" s="18"/>
      <c r="AC25" s="3" t="s">
        <v>192</v>
      </c>
      <c r="AD25" s="3">
        <v>19.239999999999998</v>
      </c>
      <c r="AE25" s="18"/>
    </row>
    <row r="26" spans="1:31" x14ac:dyDescent="0.15">
      <c r="A26" s="18"/>
      <c r="C26" s="13">
        <v>19.12</v>
      </c>
      <c r="D26" s="18"/>
      <c r="E26" s="18"/>
      <c r="F26" s="18"/>
      <c r="H26" s="13">
        <v>18.989999999999998</v>
      </c>
      <c r="I26" s="18"/>
      <c r="J26" s="18"/>
      <c r="K26" s="18"/>
      <c r="M26" s="13">
        <v>18.91</v>
      </c>
      <c r="N26" s="18"/>
      <c r="O26" s="18"/>
      <c r="P26" s="18"/>
      <c r="R26" s="13">
        <v>17.920000000000002</v>
      </c>
      <c r="S26" s="18"/>
      <c r="T26" s="18"/>
      <c r="U26" s="18"/>
      <c r="V26" s="18"/>
      <c r="X26" s="13">
        <v>18.989999999999998</v>
      </c>
      <c r="Y26" s="18"/>
      <c r="Z26" s="18"/>
      <c r="AA26" s="18"/>
      <c r="AB26" s="18"/>
      <c r="AD26" s="13">
        <v>19.329999999999998</v>
      </c>
      <c r="AE26" s="18"/>
    </row>
    <row r="27" spans="1:31" x14ac:dyDescent="0.15">
      <c r="A27" s="18" t="s">
        <v>115</v>
      </c>
      <c r="B27" s="3" t="s">
        <v>191</v>
      </c>
      <c r="C27" s="12">
        <v>15.93</v>
      </c>
      <c r="D27" s="18">
        <f>(C27+C28)/2-(C29+C30)/2</f>
        <v>2.5400000000000009</v>
      </c>
      <c r="E27" s="18"/>
      <c r="F27" s="18" t="s">
        <v>126</v>
      </c>
      <c r="G27" s="3" t="s">
        <v>191</v>
      </c>
      <c r="H27" s="12">
        <v>25.49</v>
      </c>
      <c r="I27" s="18">
        <f>(H27+H28)/2-(H29+H30)/2</f>
        <v>2.9500000000000028</v>
      </c>
      <c r="J27" s="18"/>
      <c r="K27" s="18" t="s">
        <v>139</v>
      </c>
      <c r="L27" s="3" t="s">
        <v>191</v>
      </c>
      <c r="M27" s="12">
        <v>20.34</v>
      </c>
      <c r="N27" s="18">
        <f>(M27+M28)/2-(M29+M30)/2</f>
        <v>3.9299999999999997</v>
      </c>
      <c r="O27" s="18"/>
      <c r="P27" s="18" t="s">
        <v>152</v>
      </c>
      <c r="Q27" s="3" t="s">
        <v>191</v>
      </c>
      <c r="R27" s="12">
        <v>20.82</v>
      </c>
      <c r="S27" s="18">
        <f>(R27+R28)/2-(R29+R30)/2</f>
        <v>2.0200000000000031</v>
      </c>
      <c r="T27" s="18"/>
      <c r="U27" s="18"/>
      <c r="V27" s="18" t="s">
        <v>171</v>
      </c>
      <c r="W27" s="3" t="s">
        <v>191</v>
      </c>
      <c r="X27" s="12">
        <v>23.76</v>
      </c>
      <c r="Y27" s="18">
        <f>(X27+X28)/2-(X29+X30)/2</f>
        <v>2.875</v>
      </c>
      <c r="Z27" s="18"/>
      <c r="AA27" s="18"/>
      <c r="AB27" s="18" t="s">
        <v>182</v>
      </c>
      <c r="AC27" s="3" t="s">
        <v>191</v>
      </c>
      <c r="AD27" s="12">
        <v>24.54</v>
      </c>
      <c r="AE27" s="18">
        <f>(AD27+AD28)/2-(AD29+AD30)/2</f>
        <v>2.9699999999999989</v>
      </c>
    </row>
    <row r="28" spans="1:31" x14ac:dyDescent="0.15">
      <c r="A28" s="18"/>
      <c r="C28" s="12">
        <v>15.98</v>
      </c>
      <c r="D28" s="18"/>
      <c r="E28" s="18"/>
      <c r="F28" s="18"/>
      <c r="H28" s="12">
        <v>25.46</v>
      </c>
      <c r="I28" s="18"/>
      <c r="J28" s="18"/>
      <c r="K28" s="18"/>
      <c r="M28" s="12">
        <v>20.37</v>
      </c>
      <c r="N28" s="18"/>
      <c r="O28" s="18"/>
      <c r="P28" s="18"/>
      <c r="R28" s="12">
        <v>20.05</v>
      </c>
      <c r="S28" s="18"/>
      <c r="T28" s="18"/>
      <c r="U28" s="18"/>
      <c r="V28" s="18"/>
      <c r="X28" s="12">
        <v>22.86</v>
      </c>
      <c r="Y28" s="18"/>
      <c r="Z28" s="18"/>
      <c r="AA28" s="18"/>
      <c r="AB28" s="18"/>
      <c r="AD28" s="12">
        <v>24.23</v>
      </c>
      <c r="AE28" s="18"/>
    </row>
    <row r="29" spans="1:31" x14ac:dyDescent="0.15">
      <c r="A29" s="18"/>
      <c r="B29" s="3" t="s">
        <v>192</v>
      </c>
      <c r="C29" s="3">
        <v>13.42</v>
      </c>
      <c r="D29" s="18"/>
      <c r="E29" s="18"/>
      <c r="F29" s="18"/>
      <c r="G29" s="3" t="s">
        <v>192</v>
      </c>
      <c r="H29" s="3">
        <v>22.42</v>
      </c>
      <c r="I29" s="18"/>
      <c r="J29" s="18"/>
      <c r="K29" s="18"/>
      <c r="L29" s="3" t="s">
        <v>192</v>
      </c>
      <c r="M29" s="3">
        <v>16.420000000000002</v>
      </c>
      <c r="N29" s="18"/>
      <c r="O29" s="18"/>
      <c r="P29" s="18"/>
      <c r="Q29" s="3" t="s">
        <v>192</v>
      </c>
      <c r="R29" s="3">
        <v>18.420000000000002</v>
      </c>
      <c r="S29" s="18"/>
      <c r="T29" s="18"/>
      <c r="U29" s="18"/>
      <c r="V29" s="18"/>
      <c r="W29" s="3" t="s">
        <v>192</v>
      </c>
      <c r="X29" s="3">
        <v>20.420000000000002</v>
      </c>
      <c r="Y29" s="18"/>
      <c r="Z29" s="18"/>
      <c r="AA29" s="18"/>
      <c r="AB29" s="18"/>
      <c r="AC29" s="3" t="s">
        <v>192</v>
      </c>
      <c r="AD29" s="3">
        <v>21.42</v>
      </c>
      <c r="AE29" s="18"/>
    </row>
    <row r="30" spans="1:31" x14ac:dyDescent="0.15">
      <c r="A30" s="18"/>
      <c r="C30" s="13">
        <v>13.41</v>
      </c>
      <c r="D30" s="18"/>
      <c r="E30" s="18"/>
      <c r="F30" s="18"/>
      <c r="H30" s="13">
        <v>22.63</v>
      </c>
      <c r="I30" s="18"/>
      <c r="J30" s="18"/>
      <c r="K30" s="18"/>
      <c r="M30" s="13">
        <v>16.43</v>
      </c>
      <c r="N30" s="18"/>
      <c r="O30" s="18"/>
      <c r="P30" s="18"/>
      <c r="R30" s="13">
        <v>18.41</v>
      </c>
      <c r="S30" s="18"/>
      <c r="T30" s="18"/>
      <c r="U30" s="18"/>
      <c r="V30" s="18"/>
      <c r="X30" s="13">
        <v>20.45</v>
      </c>
      <c r="Y30" s="18"/>
      <c r="Z30" s="18"/>
      <c r="AA30" s="18"/>
      <c r="AB30" s="18"/>
      <c r="AD30" s="13">
        <v>21.41</v>
      </c>
      <c r="AE30" s="18"/>
    </row>
    <row r="31" spans="1:31" x14ac:dyDescent="0.15">
      <c r="A31" s="18" t="s">
        <v>117</v>
      </c>
      <c r="B31" s="3" t="s">
        <v>191</v>
      </c>
      <c r="C31" s="12">
        <v>20.84</v>
      </c>
      <c r="D31" s="18">
        <f>(C31+C32)/2-(C33+C34)/2</f>
        <v>2.4399999999999977</v>
      </c>
      <c r="E31" s="18"/>
      <c r="F31" s="18" t="s">
        <v>127</v>
      </c>
      <c r="G31" s="3" t="s">
        <v>191</v>
      </c>
      <c r="H31" s="12">
        <v>20.11</v>
      </c>
      <c r="I31" s="18">
        <f>(H31+H32)/2-(H33+H34)/2</f>
        <v>2.754999999999999</v>
      </c>
      <c r="J31" s="18"/>
      <c r="K31" s="18" t="s">
        <v>141</v>
      </c>
      <c r="L31" s="3" t="s">
        <v>191</v>
      </c>
      <c r="M31" s="12">
        <v>19.48</v>
      </c>
      <c r="N31" s="18">
        <f>(M31+M32)/2-(M33+M34)/2</f>
        <v>2.3099999999999987</v>
      </c>
      <c r="O31" s="18"/>
      <c r="P31" s="18" t="s">
        <v>153</v>
      </c>
      <c r="Q31" s="3" t="s">
        <v>191</v>
      </c>
      <c r="R31" s="12">
        <v>21.28</v>
      </c>
      <c r="S31" s="18">
        <f>(R31+R32)/2-(R33+R34)/2</f>
        <v>2.9049999999999976</v>
      </c>
      <c r="T31" s="18"/>
      <c r="U31" s="18"/>
      <c r="V31" s="18" t="s">
        <v>172</v>
      </c>
      <c r="W31" s="3" t="s">
        <v>191</v>
      </c>
      <c r="X31" s="12">
        <v>23.53</v>
      </c>
      <c r="Y31" s="18">
        <f>(X31+X32)/2-(X33+X34)/2</f>
        <v>2.8350000000000009</v>
      </c>
      <c r="Z31" s="18"/>
      <c r="AA31" s="18"/>
      <c r="AB31" s="18" t="s">
        <v>183</v>
      </c>
      <c r="AC31" s="3" t="s">
        <v>191</v>
      </c>
      <c r="AD31" s="12">
        <v>23.87</v>
      </c>
      <c r="AE31" s="18">
        <f>(AD31+AD32)/2-(AD33+AD34)/2</f>
        <v>2.254999999999999</v>
      </c>
    </row>
    <row r="32" spans="1:31" x14ac:dyDescent="0.15">
      <c r="A32" s="18"/>
      <c r="C32" s="12">
        <v>20.65</v>
      </c>
      <c r="D32" s="18"/>
      <c r="E32" s="18"/>
      <c r="F32" s="18"/>
      <c r="H32" s="12">
        <v>20.07</v>
      </c>
      <c r="I32" s="18"/>
      <c r="J32" s="18"/>
      <c r="K32" s="18"/>
      <c r="M32" s="12">
        <v>19.760000000000002</v>
      </c>
      <c r="N32" s="18"/>
      <c r="O32" s="18"/>
      <c r="P32" s="18"/>
      <c r="R32" s="12">
        <v>21.15</v>
      </c>
      <c r="S32" s="18"/>
      <c r="T32" s="18"/>
      <c r="U32" s="18"/>
      <c r="V32" s="18"/>
      <c r="X32" s="12">
        <v>22.77</v>
      </c>
      <c r="Y32" s="18"/>
      <c r="Z32" s="18"/>
      <c r="AA32" s="18"/>
      <c r="AB32" s="18"/>
      <c r="AD32" s="12">
        <v>23.29</v>
      </c>
      <c r="AE32" s="18"/>
    </row>
    <row r="33" spans="1:31" x14ac:dyDescent="0.15">
      <c r="A33" s="18"/>
      <c r="B33" s="3" t="s">
        <v>192</v>
      </c>
      <c r="C33" s="3">
        <v>18.32</v>
      </c>
      <c r="D33" s="18"/>
      <c r="E33" s="18"/>
      <c r="F33" s="18"/>
      <c r="G33" s="3" t="s">
        <v>192</v>
      </c>
      <c r="H33" s="3">
        <v>17.32</v>
      </c>
      <c r="I33" s="18"/>
      <c r="J33" s="18"/>
      <c r="K33" s="18"/>
      <c r="L33" s="3" t="s">
        <v>192</v>
      </c>
      <c r="M33" s="3">
        <v>17.32</v>
      </c>
      <c r="N33" s="18"/>
      <c r="O33" s="18"/>
      <c r="P33" s="18"/>
      <c r="Q33" s="3" t="s">
        <v>192</v>
      </c>
      <c r="R33" s="3">
        <v>18.32</v>
      </c>
      <c r="S33" s="18"/>
      <c r="T33" s="18"/>
      <c r="U33" s="18"/>
      <c r="V33" s="18"/>
      <c r="W33" s="3" t="s">
        <v>192</v>
      </c>
      <c r="X33" s="3">
        <v>20.32</v>
      </c>
      <c r="Y33" s="18"/>
      <c r="Z33" s="18"/>
      <c r="AA33" s="18"/>
      <c r="AB33" s="18"/>
      <c r="AC33" s="3" t="s">
        <v>192</v>
      </c>
      <c r="AD33" s="3">
        <v>21.32</v>
      </c>
      <c r="AE33" s="18"/>
    </row>
    <row r="34" spans="1:31" x14ac:dyDescent="0.15">
      <c r="A34" s="18"/>
      <c r="C34" s="13">
        <v>18.29</v>
      </c>
      <c r="D34" s="18"/>
      <c r="E34" s="18"/>
      <c r="F34" s="18"/>
      <c r="H34" s="13">
        <v>17.350000000000001</v>
      </c>
      <c r="I34" s="18"/>
      <c r="J34" s="18"/>
      <c r="K34" s="18"/>
      <c r="M34" s="13">
        <v>17.3</v>
      </c>
      <c r="N34" s="18"/>
      <c r="O34" s="18"/>
      <c r="P34" s="18"/>
      <c r="R34" s="13">
        <v>18.3</v>
      </c>
      <c r="S34" s="18"/>
      <c r="T34" s="18"/>
      <c r="U34" s="18"/>
      <c r="V34" s="18"/>
      <c r="X34" s="13">
        <v>20.309999999999999</v>
      </c>
      <c r="Y34" s="18"/>
      <c r="Z34" s="18"/>
      <c r="AA34" s="18"/>
      <c r="AB34" s="18"/>
      <c r="AD34" s="13">
        <v>21.33</v>
      </c>
      <c r="AE34" s="18"/>
    </row>
    <row r="35" spans="1:31" x14ac:dyDescent="0.15">
      <c r="A35" s="18" t="s">
        <v>118</v>
      </c>
      <c r="B35" s="3" t="s">
        <v>191</v>
      </c>
      <c r="C35" s="12">
        <v>21.05</v>
      </c>
      <c r="D35" s="18">
        <f>(C35+C36)/2-(C37+C38)/2</f>
        <v>2.9600000000000009</v>
      </c>
      <c r="E35" s="18"/>
      <c r="F35" s="18" t="s">
        <v>128</v>
      </c>
      <c r="G35" s="3" t="s">
        <v>191</v>
      </c>
      <c r="H35" s="12">
        <v>21.16</v>
      </c>
      <c r="I35" s="18">
        <f>(H35+H36)/2-(H37+H38)/2</f>
        <v>2.5450000000000017</v>
      </c>
      <c r="J35" s="18"/>
      <c r="K35" s="18" t="s">
        <v>142</v>
      </c>
      <c r="L35" s="3" t="s">
        <v>191</v>
      </c>
      <c r="M35" s="12">
        <v>19.63</v>
      </c>
      <c r="N35" s="18">
        <f>(M35+M36)/2-(M37+M38)/2</f>
        <v>2.2050000000000018</v>
      </c>
      <c r="O35" s="18"/>
      <c r="P35" s="18" t="s">
        <v>154</v>
      </c>
      <c r="Q35" s="3" t="s">
        <v>191</v>
      </c>
      <c r="R35" s="12">
        <v>20.7</v>
      </c>
      <c r="S35" s="18">
        <f>(R35+R36)/2-(R37+R38)/2</f>
        <v>2.0599999999999987</v>
      </c>
      <c r="T35" s="18"/>
      <c r="U35" s="18"/>
      <c r="V35" s="18" t="s">
        <v>173</v>
      </c>
      <c r="W35" s="3" t="s">
        <v>191</v>
      </c>
      <c r="X35" s="12">
        <v>24.59</v>
      </c>
      <c r="Y35" s="18">
        <f>(X35+X36)/2-(X37+X38)/2</f>
        <v>2.0750000000000028</v>
      </c>
      <c r="Z35" s="18"/>
      <c r="AA35" s="18"/>
      <c r="AB35" s="18" t="s">
        <v>184</v>
      </c>
      <c r="AC35" s="3" t="s">
        <v>191</v>
      </c>
      <c r="AD35" s="12">
        <v>22.7</v>
      </c>
      <c r="AE35" s="18">
        <f>(AD35+AD36)/2-(AD37+AD38)/2</f>
        <v>2.5449999999999982</v>
      </c>
    </row>
    <row r="36" spans="1:31" x14ac:dyDescent="0.15">
      <c r="A36" s="18"/>
      <c r="C36" s="12">
        <v>21.67</v>
      </c>
      <c r="D36" s="18"/>
      <c r="E36" s="18"/>
      <c r="F36" s="18"/>
      <c r="H36" s="12">
        <v>20.84</v>
      </c>
      <c r="I36" s="18"/>
      <c r="J36" s="18"/>
      <c r="K36" s="18"/>
      <c r="M36" s="12">
        <v>19.66</v>
      </c>
      <c r="N36" s="18"/>
      <c r="O36" s="18"/>
      <c r="P36" s="18"/>
      <c r="R36" s="12">
        <v>20.34</v>
      </c>
      <c r="S36" s="18"/>
      <c r="T36" s="18"/>
      <c r="U36" s="18"/>
      <c r="V36" s="18"/>
      <c r="X36" s="12">
        <v>24.47</v>
      </c>
      <c r="Y36" s="18"/>
      <c r="Z36" s="18"/>
      <c r="AA36" s="18"/>
      <c r="AB36" s="18"/>
      <c r="AD36" s="12">
        <v>21.31</v>
      </c>
      <c r="AE36" s="18"/>
    </row>
    <row r="37" spans="1:31" x14ac:dyDescent="0.15">
      <c r="A37" s="18"/>
      <c r="B37" s="3" t="s">
        <v>192</v>
      </c>
      <c r="C37" s="3">
        <v>18.47</v>
      </c>
      <c r="D37" s="18"/>
      <c r="E37" s="18"/>
      <c r="F37" s="18"/>
      <c r="G37" s="3" t="s">
        <v>192</v>
      </c>
      <c r="H37" s="3">
        <v>18.47</v>
      </c>
      <c r="I37" s="18"/>
      <c r="J37" s="18"/>
      <c r="K37" s="18"/>
      <c r="L37" s="3" t="s">
        <v>192</v>
      </c>
      <c r="M37" s="3">
        <v>17.47</v>
      </c>
      <c r="N37" s="18"/>
      <c r="O37" s="18"/>
      <c r="P37" s="18"/>
      <c r="Q37" s="3" t="s">
        <v>192</v>
      </c>
      <c r="R37" s="3">
        <v>18.47</v>
      </c>
      <c r="S37" s="18"/>
      <c r="T37" s="18"/>
      <c r="U37" s="18"/>
      <c r="V37" s="18"/>
      <c r="W37" s="3" t="s">
        <v>192</v>
      </c>
      <c r="X37" s="3">
        <v>22.47</v>
      </c>
      <c r="Y37" s="18"/>
      <c r="Z37" s="18"/>
      <c r="AA37" s="18"/>
      <c r="AB37" s="18"/>
      <c r="AC37" s="3" t="s">
        <v>192</v>
      </c>
      <c r="AD37" s="3">
        <v>19.47</v>
      </c>
      <c r="AE37" s="18"/>
    </row>
    <row r="38" spans="1:31" x14ac:dyDescent="0.15">
      <c r="A38" s="18"/>
      <c r="C38" s="13">
        <v>18.329999999999998</v>
      </c>
      <c r="D38" s="18"/>
      <c r="E38" s="18"/>
      <c r="F38" s="18"/>
      <c r="H38" s="13">
        <v>18.440000000000001</v>
      </c>
      <c r="I38" s="18"/>
      <c r="J38" s="18"/>
      <c r="K38" s="18"/>
      <c r="M38" s="13">
        <v>17.41</v>
      </c>
      <c r="N38" s="18"/>
      <c r="O38" s="18"/>
      <c r="P38" s="18"/>
      <c r="R38" s="13">
        <v>18.45</v>
      </c>
      <c r="S38" s="18"/>
      <c r="T38" s="18"/>
      <c r="U38" s="18"/>
      <c r="V38" s="18"/>
      <c r="X38" s="13">
        <v>22.44</v>
      </c>
      <c r="Y38" s="18"/>
      <c r="Z38" s="18"/>
      <c r="AA38" s="18"/>
      <c r="AB38" s="18"/>
      <c r="AD38" s="13">
        <v>19.45</v>
      </c>
      <c r="AE38" s="18"/>
    </row>
    <row r="39" spans="1:31" x14ac:dyDescent="0.15">
      <c r="A39" s="18" t="s">
        <v>119</v>
      </c>
      <c r="B39" s="3" t="s">
        <v>191</v>
      </c>
      <c r="C39" s="12">
        <v>22.56</v>
      </c>
      <c r="D39" s="18">
        <f>(C39+C40)/2-(C41+C42)/2</f>
        <v>2.2049999999999983</v>
      </c>
      <c r="E39" s="18"/>
      <c r="F39" s="18" t="s">
        <v>129</v>
      </c>
      <c r="G39" s="3" t="s">
        <v>191</v>
      </c>
      <c r="H39" s="12">
        <v>20.03</v>
      </c>
      <c r="I39" s="18">
        <f>(H39+H40)/2-(H41+H42)/2</f>
        <v>2.5799999999999983</v>
      </c>
      <c r="J39" s="18"/>
      <c r="K39" s="18" t="s">
        <v>143</v>
      </c>
      <c r="L39" s="3" t="s">
        <v>191</v>
      </c>
      <c r="M39" s="12">
        <v>21.73</v>
      </c>
      <c r="N39" s="18">
        <f>(M39+M40)/2-(M41+M42)/2</f>
        <v>2.7800000000000011</v>
      </c>
      <c r="O39" s="18"/>
      <c r="P39" s="18" t="s">
        <v>155</v>
      </c>
      <c r="Q39" s="3" t="s">
        <v>191</v>
      </c>
      <c r="R39" s="12">
        <v>18.32</v>
      </c>
      <c r="S39" s="18">
        <f>(R39+R40)/2-(R41+R42)/2</f>
        <v>3.004999999999999</v>
      </c>
      <c r="T39" s="18"/>
      <c r="U39" s="18"/>
      <c r="V39" s="18" t="s">
        <v>174</v>
      </c>
      <c r="W39" s="3" t="s">
        <v>191</v>
      </c>
      <c r="X39" s="12">
        <v>14.79</v>
      </c>
      <c r="Y39" s="18">
        <f>(X39+X40)/2-(X41+X42)/2</f>
        <v>2.2299999999999969</v>
      </c>
      <c r="Z39" s="18"/>
      <c r="AA39" s="18"/>
      <c r="AB39" s="18" t="s">
        <v>185</v>
      </c>
      <c r="AC39" s="3" t="s">
        <v>191</v>
      </c>
      <c r="AD39" s="12">
        <v>25.1</v>
      </c>
      <c r="AE39" s="18">
        <f>(AD39+AD40)/2-(AD41+AD42)/2</f>
        <v>2.1850000000000023</v>
      </c>
    </row>
    <row r="40" spans="1:31" x14ac:dyDescent="0.15">
      <c r="A40" s="18"/>
      <c r="C40" s="12">
        <v>23.18</v>
      </c>
      <c r="D40" s="18"/>
      <c r="E40" s="18"/>
      <c r="F40" s="18"/>
      <c r="H40" s="12">
        <v>20.38</v>
      </c>
      <c r="I40" s="18"/>
      <c r="J40" s="18"/>
      <c r="K40" s="18"/>
      <c r="M40" s="12">
        <v>21.29</v>
      </c>
      <c r="N40" s="18"/>
      <c r="O40" s="18"/>
      <c r="P40" s="18"/>
      <c r="R40" s="12">
        <v>17.149999999999999</v>
      </c>
      <c r="S40" s="18"/>
      <c r="T40" s="18"/>
      <c r="U40" s="18"/>
      <c r="V40" s="18"/>
      <c r="X40" s="12">
        <v>13.12</v>
      </c>
      <c r="Y40" s="18"/>
      <c r="Z40" s="18"/>
      <c r="AA40" s="18"/>
      <c r="AB40" s="18"/>
      <c r="AD40" s="12">
        <v>24.73</v>
      </c>
      <c r="AE40" s="18"/>
    </row>
    <row r="41" spans="1:31" ht="14.1" customHeight="1" x14ac:dyDescent="0.15">
      <c r="A41" s="18"/>
      <c r="B41" s="3" t="s">
        <v>192</v>
      </c>
      <c r="C41" s="3">
        <v>20.74</v>
      </c>
      <c r="D41" s="18"/>
      <c r="E41" s="18"/>
      <c r="F41" s="18"/>
      <c r="G41" s="3" t="s">
        <v>192</v>
      </c>
      <c r="H41" s="3">
        <v>17.62</v>
      </c>
      <c r="I41" s="18"/>
      <c r="J41" s="18"/>
      <c r="K41" s="18"/>
      <c r="L41" s="3" t="s">
        <v>192</v>
      </c>
      <c r="M41" s="3">
        <v>18.739999999999998</v>
      </c>
      <c r="N41" s="18"/>
      <c r="O41" s="18"/>
      <c r="P41" s="18"/>
      <c r="Q41" s="3" t="s">
        <v>192</v>
      </c>
      <c r="R41" s="3">
        <v>14.74</v>
      </c>
      <c r="S41" s="18"/>
      <c r="T41" s="18"/>
      <c r="U41" s="18"/>
      <c r="V41" s="18"/>
      <c r="W41" s="3" t="s">
        <v>192</v>
      </c>
      <c r="X41" s="3">
        <v>11.74</v>
      </c>
      <c r="Y41" s="18"/>
      <c r="Z41" s="18"/>
      <c r="AA41" s="18"/>
      <c r="AB41" s="18"/>
      <c r="AC41" s="3" t="s">
        <v>192</v>
      </c>
      <c r="AD41" s="3">
        <v>22.74</v>
      </c>
      <c r="AE41" s="18"/>
    </row>
    <row r="42" spans="1:31" x14ac:dyDescent="0.15">
      <c r="A42" s="18"/>
      <c r="C42" s="13">
        <v>20.59</v>
      </c>
      <c r="D42" s="18"/>
      <c r="E42" s="18"/>
      <c r="F42" s="18"/>
      <c r="H42" s="13">
        <v>17.63</v>
      </c>
      <c r="I42" s="18"/>
      <c r="J42" s="18"/>
      <c r="K42" s="18"/>
      <c r="M42" s="13">
        <v>18.72</v>
      </c>
      <c r="N42" s="18"/>
      <c r="O42" s="18"/>
      <c r="P42" s="18"/>
      <c r="R42" s="13">
        <v>14.72</v>
      </c>
      <c r="S42" s="18"/>
      <c r="T42" s="18"/>
      <c r="U42" s="18"/>
      <c r="V42" s="18"/>
      <c r="X42" s="13">
        <v>11.71</v>
      </c>
      <c r="Y42" s="18"/>
      <c r="Z42" s="18"/>
      <c r="AA42" s="18"/>
      <c r="AB42" s="18"/>
      <c r="AD42" s="13">
        <v>22.72</v>
      </c>
      <c r="AE42" s="18"/>
    </row>
    <row r="43" spans="1:31" x14ac:dyDescent="0.15">
      <c r="A43" s="18" t="s">
        <v>120</v>
      </c>
      <c r="B43" s="3" t="s">
        <v>191</v>
      </c>
      <c r="C43" s="12">
        <v>19.75</v>
      </c>
      <c r="D43" s="18">
        <f>(C43+C44)/2-(C45+C46)/2</f>
        <v>1.995000000000001</v>
      </c>
      <c r="E43" s="18"/>
      <c r="F43" s="18" t="s">
        <v>130</v>
      </c>
      <c r="G43" s="3" t="s">
        <v>191</v>
      </c>
      <c r="H43" s="12">
        <v>21.95</v>
      </c>
      <c r="I43" s="18">
        <f>(H43+H44)/2-(H45+H46)/2</f>
        <v>2.1749999999999972</v>
      </c>
      <c r="J43" s="18"/>
      <c r="K43" s="18" t="s">
        <v>144</v>
      </c>
      <c r="L43" s="3" t="s">
        <v>191</v>
      </c>
      <c r="M43" s="12">
        <v>24.37</v>
      </c>
      <c r="N43" s="18">
        <f>(M43+M44)/2-(M45+M46)/2</f>
        <v>2.7049999999999983</v>
      </c>
      <c r="O43" s="18"/>
      <c r="P43" s="18" t="s">
        <v>156</v>
      </c>
      <c r="Q43" s="3" t="s">
        <v>191</v>
      </c>
      <c r="R43" s="12">
        <v>18.88</v>
      </c>
      <c r="S43" s="18">
        <f>(R43+R44)/2-(R45+R46)/2</f>
        <v>2.6400000000000006</v>
      </c>
      <c r="T43" s="18"/>
      <c r="U43" s="18"/>
      <c r="V43" s="18" t="s">
        <v>175</v>
      </c>
      <c r="W43" s="3" t="s">
        <v>191</v>
      </c>
      <c r="X43" s="12">
        <v>16.87</v>
      </c>
      <c r="Y43" s="18">
        <f>(X43+X44)/2-(X45+X46)/2</f>
        <v>2.1799999999999997</v>
      </c>
      <c r="Z43" s="18"/>
      <c r="AA43" s="18"/>
      <c r="AB43" s="18" t="s">
        <v>186</v>
      </c>
      <c r="AC43" s="3" t="s">
        <v>191</v>
      </c>
      <c r="AD43" s="12">
        <v>26.9</v>
      </c>
      <c r="AE43" s="18">
        <f>(AD43+AD44)/2-(AD45+AD46)/2</f>
        <v>2.1550000000000011</v>
      </c>
    </row>
    <row r="44" spans="1:31" x14ac:dyDescent="0.15">
      <c r="A44" s="18"/>
      <c r="C44" s="12">
        <v>19.84</v>
      </c>
      <c r="D44" s="18"/>
      <c r="E44" s="18"/>
      <c r="F44" s="18"/>
      <c r="H44" s="12">
        <v>21.54</v>
      </c>
      <c r="I44" s="18"/>
      <c r="J44" s="18"/>
      <c r="K44" s="18"/>
      <c r="M44" s="12">
        <v>24.18</v>
      </c>
      <c r="N44" s="18"/>
      <c r="O44" s="18"/>
      <c r="P44" s="18"/>
      <c r="R44" s="12">
        <v>19.55</v>
      </c>
      <c r="S44" s="18"/>
      <c r="T44" s="18"/>
      <c r="U44" s="18"/>
      <c r="V44" s="18"/>
      <c r="X44" s="12">
        <v>16.63</v>
      </c>
      <c r="Y44" s="18"/>
      <c r="Z44" s="18"/>
      <c r="AA44" s="18"/>
      <c r="AB44" s="18"/>
      <c r="AD44" s="12">
        <v>26.55</v>
      </c>
      <c r="AE44" s="18"/>
    </row>
    <row r="45" spans="1:31" ht="14.1" customHeight="1" x14ac:dyDescent="0.15">
      <c r="A45" s="18"/>
      <c r="B45" s="3" t="s">
        <v>192</v>
      </c>
      <c r="C45" s="3">
        <v>17.59</v>
      </c>
      <c r="D45" s="18"/>
      <c r="E45" s="18"/>
      <c r="F45" s="18"/>
      <c r="G45" s="3" t="s">
        <v>192</v>
      </c>
      <c r="H45" s="3">
        <v>19.59</v>
      </c>
      <c r="I45" s="18"/>
      <c r="J45" s="18"/>
      <c r="K45" s="18"/>
      <c r="L45" s="3" t="s">
        <v>192</v>
      </c>
      <c r="M45" s="3">
        <v>21.59</v>
      </c>
      <c r="N45" s="18"/>
      <c r="O45" s="18"/>
      <c r="P45" s="18"/>
      <c r="Q45" s="3" t="s">
        <v>192</v>
      </c>
      <c r="R45" s="3">
        <v>16.59</v>
      </c>
      <c r="S45" s="18"/>
      <c r="T45" s="18"/>
      <c r="U45" s="18"/>
      <c r="V45" s="18"/>
      <c r="W45" s="3" t="s">
        <v>192</v>
      </c>
      <c r="X45" s="3">
        <v>14.59</v>
      </c>
      <c r="Y45" s="18"/>
      <c r="Z45" s="18"/>
      <c r="AA45" s="18"/>
      <c r="AB45" s="18"/>
      <c r="AC45" s="3" t="s">
        <v>192</v>
      </c>
      <c r="AD45" s="3">
        <v>24.59</v>
      </c>
      <c r="AE45" s="18"/>
    </row>
    <row r="46" spans="1:31" x14ac:dyDescent="0.15">
      <c r="A46" s="18"/>
      <c r="C46" s="13">
        <v>18.010000000000002</v>
      </c>
      <c r="D46" s="18"/>
      <c r="E46" s="18"/>
      <c r="F46" s="18"/>
      <c r="H46" s="13">
        <v>19.55</v>
      </c>
      <c r="I46" s="18"/>
      <c r="J46" s="18"/>
      <c r="K46" s="18"/>
      <c r="M46" s="13">
        <v>21.55</v>
      </c>
      <c r="N46" s="18"/>
      <c r="O46" s="18"/>
      <c r="P46" s="18"/>
      <c r="R46" s="13">
        <v>16.559999999999999</v>
      </c>
      <c r="S46" s="18"/>
      <c r="T46" s="18"/>
      <c r="U46" s="18"/>
      <c r="V46" s="18"/>
      <c r="X46" s="13">
        <v>14.55</v>
      </c>
      <c r="Y46" s="18"/>
      <c r="Z46" s="18"/>
      <c r="AA46" s="18"/>
      <c r="AB46" s="18"/>
      <c r="AD46" s="13">
        <v>24.55</v>
      </c>
      <c r="AE46" s="18"/>
    </row>
    <row r="47" spans="1:31" x14ac:dyDescent="0.15">
      <c r="A47" s="18" t="s">
        <v>121</v>
      </c>
      <c r="B47" s="3" t="s">
        <v>191</v>
      </c>
      <c r="C47" s="12">
        <v>18.510000000000002</v>
      </c>
      <c r="D47" s="18">
        <f>(C47+C48)/2-(C49+C50)/2</f>
        <v>2.115000000000002</v>
      </c>
      <c r="E47" s="18"/>
      <c r="F47" s="18" t="s">
        <v>132</v>
      </c>
      <c r="G47" s="3" t="s">
        <v>191</v>
      </c>
      <c r="H47" s="12">
        <v>20.62</v>
      </c>
      <c r="I47" s="18">
        <f>(H47+H48)/2-(H49+H50)/2</f>
        <v>2.3050000000000033</v>
      </c>
      <c r="J47" s="18"/>
      <c r="K47" s="18" t="s">
        <v>146</v>
      </c>
      <c r="L47" s="3" t="s">
        <v>191</v>
      </c>
      <c r="M47" s="12">
        <v>22.22</v>
      </c>
      <c r="N47" s="18">
        <f>(M47+M48)/2-(M49+M50)/2</f>
        <v>2.5450000000000017</v>
      </c>
      <c r="O47" s="18"/>
      <c r="P47" s="18" t="s">
        <v>157</v>
      </c>
      <c r="Q47" s="3" t="s">
        <v>191</v>
      </c>
      <c r="R47" s="12">
        <v>11.81</v>
      </c>
      <c r="S47" s="18">
        <f>(R47+R48)/2-(R49+R50)/2</f>
        <v>2.0099999999999998</v>
      </c>
      <c r="T47" s="18"/>
      <c r="U47" s="18"/>
      <c r="V47" s="18" t="s">
        <v>176</v>
      </c>
      <c r="W47" s="3" t="s">
        <v>191</v>
      </c>
      <c r="X47" s="12">
        <v>20.23</v>
      </c>
      <c r="Y47" s="18">
        <f>(X47+X48)/2-(X49+X50)/2</f>
        <v>2.5700000000000003</v>
      </c>
      <c r="Z47" s="18"/>
      <c r="AA47" s="18"/>
      <c r="AB47" s="18" t="s">
        <v>187</v>
      </c>
      <c r="AC47" s="3" t="s">
        <v>191</v>
      </c>
      <c r="AD47" s="12">
        <v>22.35</v>
      </c>
      <c r="AE47" s="18">
        <f>(AD47+AD48)/2-(AD49+AD50)/2</f>
        <v>2.1999999999999993</v>
      </c>
    </row>
    <row r="48" spans="1:31" x14ac:dyDescent="0.15">
      <c r="A48" s="18"/>
      <c r="C48" s="12">
        <v>18.37</v>
      </c>
      <c r="D48" s="18"/>
      <c r="E48" s="18"/>
      <c r="F48" s="18"/>
      <c r="H48" s="12">
        <v>21.45</v>
      </c>
      <c r="I48" s="18"/>
      <c r="J48" s="18"/>
      <c r="K48" s="18"/>
      <c r="M48" s="12">
        <v>22.33</v>
      </c>
      <c r="N48" s="18"/>
      <c r="O48" s="18"/>
      <c r="P48" s="18"/>
      <c r="R48" s="12">
        <v>12.3</v>
      </c>
      <c r="S48" s="18"/>
      <c r="T48" s="18"/>
      <c r="U48" s="18"/>
      <c r="V48" s="18"/>
      <c r="X48" s="12">
        <v>20.36</v>
      </c>
      <c r="Y48" s="18"/>
      <c r="Z48" s="18"/>
      <c r="AA48" s="18"/>
      <c r="AB48" s="18"/>
      <c r="AD48" s="12">
        <v>22.12</v>
      </c>
      <c r="AE48" s="18"/>
    </row>
    <row r="49" spans="1:43" x14ac:dyDescent="0.15">
      <c r="A49" s="18"/>
      <c r="B49" s="3" t="s">
        <v>192</v>
      </c>
      <c r="C49" s="3">
        <v>16.34</v>
      </c>
      <c r="D49" s="18"/>
      <c r="E49" s="18"/>
      <c r="F49" s="18"/>
      <c r="G49" s="3" t="s">
        <v>192</v>
      </c>
      <c r="H49" s="3">
        <v>18.739999999999998</v>
      </c>
      <c r="I49" s="18"/>
      <c r="J49" s="18"/>
      <c r="K49" s="18"/>
      <c r="L49" s="3" t="s">
        <v>192</v>
      </c>
      <c r="M49" s="3">
        <v>19.739999999999998</v>
      </c>
      <c r="N49" s="18"/>
      <c r="O49" s="18"/>
      <c r="P49" s="18"/>
      <c r="Q49" s="3" t="s">
        <v>192</v>
      </c>
      <c r="R49" s="3">
        <v>10.06</v>
      </c>
      <c r="S49" s="18"/>
      <c r="T49" s="18"/>
      <c r="U49" s="18"/>
      <c r="V49" s="18"/>
      <c r="W49" s="3" t="s">
        <v>192</v>
      </c>
      <c r="X49" s="3">
        <v>17.72</v>
      </c>
      <c r="Y49" s="18"/>
      <c r="Z49" s="18"/>
      <c r="AA49" s="18"/>
      <c r="AB49" s="18"/>
      <c r="AC49" s="3" t="s">
        <v>192</v>
      </c>
      <c r="AD49" s="3">
        <v>20.02</v>
      </c>
      <c r="AE49" s="18"/>
    </row>
    <row r="50" spans="1:43" x14ac:dyDescent="0.15">
      <c r="A50" s="18"/>
      <c r="C50" s="13">
        <v>16.309999999999999</v>
      </c>
      <c r="D50" s="18"/>
      <c r="E50" s="18"/>
      <c r="F50" s="18"/>
      <c r="H50" s="13">
        <v>18.72</v>
      </c>
      <c r="I50" s="18"/>
      <c r="J50" s="18"/>
      <c r="K50" s="18"/>
      <c r="M50" s="13">
        <v>19.72</v>
      </c>
      <c r="N50" s="18"/>
      <c r="O50" s="18"/>
      <c r="P50" s="18"/>
      <c r="R50" s="13">
        <v>10.029999999999999</v>
      </c>
      <c r="S50" s="18"/>
      <c r="T50" s="18"/>
      <c r="U50" s="18"/>
      <c r="V50" s="18"/>
      <c r="X50" s="13">
        <v>17.73</v>
      </c>
      <c r="Y50" s="18"/>
      <c r="Z50" s="18"/>
      <c r="AA50" s="18"/>
      <c r="AB50" s="18"/>
      <c r="AD50" s="13">
        <v>20.05</v>
      </c>
      <c r="AE50" s="18"/>
    </row>
    <row r="51" spans="1:43" x14ac:dyDescent="0.15">
      <c r="A51" s="18" t="s">
        <v>73</v>
      </c>
      <c r="B51" s="3" t="s">
        <v>191</v>
      </c>
      <c r="C51" s="12">
        <v>19.920000000000002</v>
      </c>
      <c r="D51" s="18">
        <f>(C51+C52)/2-(C53+C54)/2</f>
        <v>2.2150000000000034</v>
      </c>
      <c r="E51" s="18"/>
      <c r="F51" s="18" t="s">
        <v>134</v>
      </c>
      <c r="G51" s="3" t="s">
        <v>191</v>
      </c>
      <c r="H51" s="12">
        <v>23.3</v>
      </c>
      <c r="I51" s="18">
        <f>(H51+H52)/2-(H53+H54)/2</f>
        <v>2.3350000000000009</v>
      </c>
      <c r="J51" s="18"/>
      <c r="K51" s="18" t="s">
        <v>147</v>
      </c>
      <c r="L51" s="3" t="s">
        <v>191</v>
      </c>
      <c r="M51" s="12">
        <v>19.63</v>
      </c>
      <c r="N51" s="18">
        <f>(M51+M52)/2-(M53+M54)/2</f>
        <v>2.0349999999999966</v>
      </c>
      <c r="O51" s="18"/>
      <c r="P51" s="18" t="s">
        <v>159</v>
      </c>
      <c r="Q51" s="3" t="s">
        <v>191</v>
      </c>
      <c r="R51" s="12">
        <v>22.27</v>
      </c>
      <c r="S51" s="18">
        <f>(R51+R52)/2-(R53+R54)/2</f>
        <v>2.1550000000000011</v>
      </c>
      <c r="T51" s="18"/>
      <c r="U51" s="18"/>
      <c r="V51" s="18" t="s">
        <v>165</v>
      </c>
      <c r="W51" s="3" t="s">
        <v>191</v>
      </c>
      <c r="X51" s="12">
        <v>22.75</v>
      </c>
      <c r="Y51" s="18">
        <f>(X51+X52)/2-(X53+X54)/2</f>
        <v>2.264999999999997</v>
      </c>
      <c r="Z51" s="18"/>
      <c r="AA51" s="18"/>
      <c r="AB51" s="18" t="s">
        <v>188</v>
      </c>
      <c r="AC51" s="3" t="s">
        <v>191</v>
      </c>
      <c r="AD51" s="12">
        <v>23.47</v>
      </c>
      <c r="AE51" s="18">
        <f>(AD51+AD52)/2-(AD53+AD54)/2</f>
        <v>2.254999999999999</v>
      </c>
    </row>
    <row r="52" spans="1:43" x14ac:dyDescent="0.15">
      <c r="A52" s="18"/>
      <c r="C52" s="12">
        <v>19.97</v>
      </c>
      <c r="D52" s="18"/>
      <c r="E52" s="18"/>
      <c r="F52" s="18"/>
      <c r="H52" s="12">
        <v>23.23</v>
      </c>
      <c r="I52" s="18"/>
      <c r="J52" s="18"/>
      <c r="K52" s="18"/>
      <c r="M52" s="12">
        <v>19.559999999999999</v>
      </c>
      <c r="N52" s="18"/>
      <c r="O52" s="18"/>
      <c r="P52" s="18"/>
      <c r="R52" s="12">
        <v>22.1</v>
      </c>
      <c r="S52" s="18"/>
      <c r="T52" s="18"/>
      <c r="U52" s="18"/>
      <c r="V52" s="18"/>
      <c r="X52" s="12">
        <v>22.04</v>
      </c>
      <c r="Y52" s="18"/>
      <c r="Z52" s="18"/>
      <c r="AA52" s="18"/>
      <c r="AB52" s="18"/>
      <c r="AD52" s="12">
        <v>23.89</v>
      </c>
      <c r="AE52" s="18"/>
    </row>
    <row r="53" spans="1:43" x14ac:dyDescent="0.15">
      <c r="A53" s="18"/>
      <c r="B53" s="3" t="s">
        <v>192</v>
      </c>
      <c r="C53" s="3">
        <v>17.739999999999998</v>
      </c>
      <c r="D53" s="18"/>
      <c r="E53" s="18"/>
      <c r="F53" s="18"/>
      <c r="G53" s="3" t="s">
        <v>192</v>
      </c>
      <c r="H53" s="3">
        <v>20.94</v>
      </c>
      <c r="I53" s="18"/>
      <c r="J53" s="18"/>
      <c r="K53" s="18"/>
      <c r="L53" s="3" t="s">
        <v>192</v>
      </c>
      <c r="M53" s="3">
        <v>17.57</v>
      </c>
      <c r="N53" s="18"/>
      <c r="O53" s="18"/>
      <c r="P53" s="18"/>
      <c r="Q53" s="3" t="s">
        <v>192</v>
      </c>
      <c r="R53" s="3">
        <v>20.04</v>
      </c>
      <c r="S53" s="18"/>
      <c r="T53" s="18"/>
      <c r="U53" s="18"/>
      <c r="V53" s="18"/>
      <c r="W53" s="3" t="s">
        <v>192</v>
      </c>
      <c r="X53" s="3">
        <v>20.14</v>
      </c>
      <c r="Y53" s="18"/>
      <c r="Z53" s="18"/>
      <c r="AA53" s="18"/>
      <c r="AB53" s="18"/>
      <c r="AC53" s="3" t="s">
        <v>192</v>
      </c>
      <c r="AD53" s="3">
        <v>21.44</v>
      </c>
      <c r="AE53" s="18"/>
    </row>
    <row r="54" spans="1:43" x14ac:dyDescent="0.15">
      <c r="A54" s="18"/>
      <c r="C54" s="3">
        <v>17.72</v>
      </c>
      <c r="D54" s="18"/>
      <c r="E54" s="18"/>
      <c r="F54" s="18"/>
      <c r="H54" s="3">
        <v>20.92</v>
      </c>
      <c r="I54" s="18"/>
      <c r="J54" s="18"/>
      <c r="K54" s="18"/>
      <c r="M54" s="3">
        <v>17.55</v>
      </c>
      <c r="N54" s="18"/>
      <c r="O54" s="18"/>
      <c r="P54" s="18"/>
      <c r="R54" s="13">
        <v>20.02</v>
      </c>
      <c r="S54" s="18"/>
      <c r="T54" s="18"/>
      <c r="U54" s="18"/>
      <c r="V54" s="18"/>
      <c r="X54" s="13">
        <v>20.12</v>
      </c>
      <c r="Y54" s="18"/>
      <c r="Z54" s="18"/>
      <c r="AA54" s="18"/>
      <c r="AB54" s="18"/>
      <c r="AD54" s="13">
        <v>21.41</v>
      </c>
      <c r="AE54" s="18"/>
    </row>
    <row r="55" spans="1:43" x14ac:dyDescent="0.15">
      <c r="A55" s="18"/>
      <c r="C55" s="14"/>
      <c r="D55" s="18"/>
      <c r="E55" s="18"/>
      <c r="F55" s="18"/>
      <c r="I55" s="18"/>
      <c r="J55" s="18"/>
      <c r="K55" s="18"/>
      <c r="M55" s="14"/>
      <c r="N55" s="18"/>
      <c r="O55" s="18"/>
      <c r="P55" s="18" t="s">
        <v>161</v>
      </c>
      <c r="Q55" s="3" t="s">
        <v>191</v>
      </c>
      <c r="R55" s="12">
        <v>22.42</v>
      </c>
      <c r="S55" s="18">
        <f>(R55+R56)/2-(R57+R58)/2</f>
        <v>1.7900000000000063</v>
      </c>
      <c r="T55" s="18"/>
      <c r="U55" s="18"/>
      <c r="V55" s="18" t="s">
        <v>163</v>
      </c>
      <c r="W55" s="3" t="s">
        <v>191</v>
      </c>
      <c r="X55" s="12">
        <v>20.39</v>
      </c>
      <c r="Y55" s="18">
        <f>(X55+X56)/2-(X57+X58)/2</f>
        <v>1.995000000000001</v>
      </c>
      <c r="Z55" s="18"/>
      <c r="AA55" s="18"/>
      <c r="AB55" s="18" t="s">
        <v>190</v>
      </c>
      <c r="AC55" s="3" t="s">
        <v>191</v>
      </c>
      <c r="AD55" s="12">
        <v>21.24</v>
      </c>
      <c r="AE55" s="18">
        <f>(AD55+AD56)/2-(AD57+AD58)/2</f>
        <v>2.0649999999999977</v>
      </c>
    </row>
    <row r="56" spans="1:43" x14ac:dyDescent="0.15">
      <c r="A56" s="18"/>
      <c r="C56" s="14"/>
      <c r="D56" s="18"/>
      <c r="E56" s="18"/>
      <c r="F56" s="18"/>
      <c r="I56" s="18"/>
      <c r="J56" s="18"/>
      <c r="K56" s="18"/>
      <c r="M56" s="14"/>
      <c r="N56" s="18"/>
      <c r="O56" s="18"/>
      <c r="P56" s="18"/>
      <c r="R56" s="12">
        <v>22.26</v>
      </c>
      <c r="S56" s="18"/>
      <c r="T56" s="18"/>
      <c r="U56" s="18"/>
      <c r="V56" s="18"/>
      <c r="X56" s="12">
        <v>20.45</v>
      </c>
      <c r="Y56" s="18"/>
      <c r="Z56" s="18"/>
      <c r="AA56" s="18"/>
      <c r="AB56" s="18"/>
      <c r="AD56" s="12">
        <v>21.29</v>
      </c>
      <c r="AE56" s="18"/>
    </row>
    <row r="57" spans="1:43" x14ac:dyDescent="0.15">
      <c r="A57" s="18"/>
      <c r="D57" s="18"/>
      <c r="E57" s="18"/>
      <c r="F57" s="18"/>
      <c r="I57" s="18"/>
      <c r="J57" s="18"/>
      <c r="K57" s="18"/>
      <c r="N57" s="18"/>
      <c r="O57" s="18"/>
      <c r="P57" s="18"/>
      <c r="Q57" s="3" t="s">
        <v>192</v>
      </c>
      <c r="R57" s="3">
        <v>20.54</v>
      </c>
      <c r="S57" s="18"/>
      <c r="T57" s="18"/>
      <c r="U57" s="18"/>
      <c r="V57" s="18"/>
      <c r="W57" s="3" t="s">
        <v>192</v>
      </c>
      <c r="X57" s="3">
        <v>18.43</v>
      </c>
      <c r="Y57" s="18"/>
      <c r="Z57" s="18"/>
      <c r="AA57" s="18"/>
      <c r="AB57" s="18"/>
      <c r="AC57" s="3" t="s">
        <v>192</v>
      </c>
      <c r="AD57" s="3">
        <v>19.100000000000001</v>
      </c>
      <c r="AE57" s="18"/>
    </row>
    <row r="58" spans="1:43" x14ac:dyDescent="0.15">
      <c r="A58" s="18"/>
      <c r="B58" s="2"/>
      <c r="C58" s="2"/>
      <c r="D58" s="18"/>
      <c r="E58" s="18"/>
      <c r="F58" s="18"/>
      <c r="G58" s="2"/>
      <c r="H58" s="2"/>
      <c r="I58" s="18"/>
      <c r="J58" s="18"/>
      <c r="K58" s="18"/>
      <c r="L58" s="2"/>
      <c r="M58" s="2"/>
      <c r="N58" s="18"/>
      <c r="O58" s="18"/>
      <c r="P58" s="18"/>
      <c r="Q58" s="2"/>
      <c r="R58" s="13">
        <v>20.56</v>
      </c>
      <c r="S58" s="18"/>
      <c r="T58" s="18"/>
      <c r="U58" s="18"/>
      <c r="V58" s="18"/>
      <c r="W58" s="2"/>
      <c r="X58" s="13">
        <v>18.420000000000002</v>
      </c>
      <c r="Y58" s="18"/>
      <c r="Z58" s="18"/>
      <c r="AA58" s="18"/>
      <c r="AB58" s="18"/>
      <c r="AC58" s="2"/>
      <c r="AD58" s="13">
        <v>19.3</v>
      </c>
      <c r="AE58" s="18"/>
    </row>
    <row r="59" spans="1:43" x14ac:dyDescent="0.15">
      <c r="A59" s="18"/>
      <c r="B59" s="18"/>
      <c r="C59" s="18"/>
      <c r="D59" s="18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7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7"/>
      <c r="AQ59" s="18"/>
    </row>
    <row r="60" spans="1:43" x14ac:dyDescent="0.15">
      <c r="A60" s="18"/>
      <c r="B60" s="18"/>
      <c r="C60" s="18"/>
      <c r="D60" s="18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7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7"/>
      <c r="AQ60" s="18"/>
    </row>
    <row r="61" spans="1:43" ht="12.9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x14ac:dyDescent="0.15">
      <c r="A63" s="2"/>
      <c r="B63" s="18" t="s">
        <v>251</v>
      </c>
      <c r="C63" s="18"/>
      <c r="D63" s="18"/>
      <c r="E63" s="18"/>
      <c r="F63" s="18"/>
      <c r="G63" s="18"/>
      <c r="H63" s="18"/>
      <c r="I63" s="2"/>
      <c r="J63" s="18" t="s">
        <v>252</v>
      </c>
      <c r="K63" s="18"/>
      <c r="L63" s="18"/>
      <c r="M63" s="18"/>
      <c r="N63" s="18"/>
      <c r="O63" s="18"/>
      <c r="P63" s="18"/>
      <c r="Q63" s="18"/>
    </row>
    <row r="64" spans="1:43" x14ac:dyDescent="0.15">
      <c r="A64" s="2"/>
      <c r="B64" s="2" t="s">
        <v>2</v>
      </c>
      <c r="C64" s="18" t="s">
        <v>253</v>
      </c>
      <c r="D64" s="18"/>
      <c r="E64" s="2" t="s">
        <v>3</v>
      </c>
      <c r="F64" s="2" t="s">
        <v>4</v>
      </c>
      <c r="G64" s="2"/>
      <c r="H64" s="2" t="s">
        <v>193</v>
      </c>
      <c r="I64" s="2" t="s">
        <v>85</v>
      </c>
      <c r="J64" s="2" t="s">
        <v>86</v>
      </c>
      <c r="K64" s="2" t="s">
        <v>193</v>
      </c>
      <c r="L64" s="2" t="s">
        <v>83</v>
      </c>
      <c r="M64" s="2" t="s">
        <v>193</v>
      </c>
      <c r="N64" s="2" t="s">
        <v>87</v>
      </c>
      <c r="O64" s="2" t="s">
        <v>88</v>
      </c>
      <c r="P64" s="15" t="s">
        <v>254</v>
      </c>
    </row>
    <row r="65" spans="1:23" ht="15.75" x14ac:dyDescent="0.25">
      <c r="A65" s="2" t="s">
        <v>112</v>
      </c>
      <c r="B65" s="2">
        <f>(C15+C16)/2-(C17+C18)/2</f>
        <v>2.0199999999999996</v>
      </c>
      <c r="C65" s="18">
        <f>AVERAGE(B65:B84)</f>
        <v>2.7412500000000004</v>
      </c>
      <c r="D65" s="18"/>
      <c r="E65" s="2">
        <f>B65-$C$65</f>
        <v>-0.72125000000000083</v>
      </c>
      <c r="F65" s="2">
        <f>POWER(2,-E65)</f>
        <v>1.6486098274688636</v>
      </c>
      <c r="G65" s="2"/>
      <c r="H65" s="2">
        <v>1.6486098274688601</v>
      </c>
      <c r="I65" s="2">
        <v>1.232211580942</v>
      </c>
      <c r="J65" s="2">
        <v>1.5435476283068601</v>
      </c>
      <c r="K65" s="2">
        <v>1.6486098274688601</v>
      </c>
      <c r="L65" s="2">
        <v>1.232211580942</v>
      </c>
      <c r="M65" s="2">
        <v>1.6486098274688601</v>
      </c>
      <c r="N65" s="2">
        <v>1.232211580942</v>
      </c>
      <c r="O65" s="2">
        <v>1.4501981112896301</v>
      </c>
      <c r="P65" s="16">
        <v>12.2</v>
      </c>
    </row>
    <row r="66" spans="1:23" ht="12.95" customHeight="1" x14ac:dyDescent="0.25">
      <c r="A66" s="2" t="s">
        <v>113</v>
      </c>
      <c r="B66" s="2">
        <f>(C19+C20)/2-(C21+C22)/2</f>
        <v>2.1799999999999997</v>
      </c>
      <c r="C66" s="18"/>
      <c r="D66" s="18"/>
      <c r="E66" s="2">
        <f t="shared" ref="E66:E84" si="0">B66-$C$65</f>
        <v>-0.56125000000000069</v>
      </c>
      <c r="F66" s="2">
        <f t="shared" ref="F66:F97" si="1">POWER(2,-E66)</f>
        <v>1.475547127762872</v>
      </c>
      <c r="G66" s="2"/>
      <c r="H66" s="2">
        <v>1.47554712776287</v>
      </c>
      <c r="I66" s="2">
        <v>0.85930964906123897</v>
      </c>
      <c r="J66" s="2">
        <v>1.4401808612186999</v>
      </c>
      <c r="K66" s="2">
        <v>1.47554712776287</v>
      </c>
      <c r="L66" s="2">
        <v>0.85930964906123897</v>
      </c>
      <c r="M66" s="2">
        <v>1.47554712776287</v>
      </c>
      <c r="N66" s="2">
        <v>0.85930964906123897</v>
      </c>
      <c r="O66" s="2">
        <v>1.6774270196504799</v>
      </c>
      <c r="P66" s="16">
        <v>9.4</v>
      </c>
    </row>
    <row r="67" spans="1:23" ht="15.75" x14ac:dyDescent="0.25">
      <c r="A67" s="2" t="s">
        <v>114</v>
      </c>
      <c r="B67" s="2">
        <f>(C23+C24)/2-(C25+C26)/2</f>
        <v>2.3249999999999957</v>
      </c>
      <c r="C67" s="18"/>
      <c r="D67" s="18"/>
      <c r="E67" s="2">
        <f t="shared" si="0"/>
        <v>-0.41625000000000467</v>
      </c>
      <c r="F67" s="2">
        <f t="shared" si="1"/>
        <v>1.3344543929682413</v>
      </c>
      <c r="G67" s="2"/>
      <c r="H67" s="2">
        <v>1.33445439296824</v>
      </c>
      <c r="I67" s="2">
        <v>1.4501981112896301</v>
      </c>
      <c r="J67" s="2">
        <v>1.32523664315974</v>
      </c>
      <c r="K67" s="2">
        <v>1.33445439296824</v>
      </c>
      <c r="L67" s="2">
        <v>1.4501981112896301</v>
      </c>
      <c r="M67" s="2">
        <v>1.33445439296824</v>
      </c>
      <c r="N67" s="2">
        <v>0.99051450014541398</v>
      </c>
      <c r="O67" s="2">
        <v>1.4501981112896301</v>
      </c>
      <c r="P67" s="16">
        <v>207.5</v>
      </c>
    </row>
    <row r="68" spans="1:23" ht="15.75" x14ac:dyDescent="0.25">
      <c r="A68" s="2" t="s">
        <v>115</v>
      </c>
      <c r="B68" s="2">
        <f>(C27+C28)/2-(C29+C30)/2</f>
        <v>2.5400000000000009</v>
      </c>
      <c r="C68" s="18"/>
      <c r="D68" s="18"/>
      <c r="E68" s="2">
        <f t="shared" si="0"/>
        <v>-0.20124999999999948</v>
      </c>
      <c r="F68" s="2">
        <f t="shared" si="1"/>
        <v>1.1496940575726151</v>
      </c>
      <c r="G68" s="2"/>
      <c r="H68" s="2">
        <v>1.14969405757261</v>
      </c>
      <c r="I68" s="2">
        <v>1.6774270196504799</v>
      </c>
      <c r="J68" s="2">
        <v>1.6315576895860899</v>
      </c>
      <c r="K68" s="2">
        <v>1.14969405757261</v>
      </c>
      <c r="L68" s="2">
        <v>1.6774270196504799</v>
      </c>
      <c r="M68" s="2">
        <v>1.14969405757261</v>
      </c>
      <c r="N68" s="2">
        <v>1.1457164183050501</v>
      </c>
      <c r="O68" s="2">
        <v>1.6600768156478201</v>
      </c>
      <c r="P68" s="16">
        <v>34.5</v>
      </c>
    </row>
    <row r="69" spans="1:23" ht="15.75" x14ac:dyDescent="0.25">
      <c r="A69" s="2" t="s">
        <v>122</v>
      </c>
      <c r="B69" s="2">
        <f>(H15+H16)/2-(H17+H18)/2</f>
        <v>1.6649999999999991</v>
      </c>
      <c r="C69" s="18"/>
      <c r="D69" s="18"/>
      <c r="E69" s="2">
        <f t="shared" si="0"/>
        <v>-1.0762500000000013</v>
      </c>
      <c r="F69" s="2">
        <f t="shared" si="1"/>
        <v>2.1085481984849466</v>
      </c>
      <c r="G69" s="2"/>
      <c r="H69" s="2">
        <v>2.1085481984849501</v>
      </c>
      <c r="I69" s="2">
        <v>0.99051450014541398</v>
      </c>
      <c r="J69" s="2">
        <v>1.9335472233026101</v>
      </c>
      <c r="K69" s="2">
        <v>2.1085481984849501</v>
      </c>
      <c r="L69" s="2">
        <v>0.99051450014541398</v>
      </c>
      <c r="M69" s="2">
        <v>2.1085481984849501</v>
      </c>
      <c r="N69" s="2">
        <v>1.11825561310851</v>
      </c>
      <c r="O69" s="2">
        <v>1.5869426587644599</v>
      </c>
      <c r="P69" s="16">
        <v>12.6</v>
      </c>
    </row>
    <row r="70" spans="1:23" ht="15" customHeight="1" x14ac:dyDescent="0.25">
      <c r="A70" s="2" t="s">
        <v>124</v>
      </c>
      <c r="B70" s="7">
        <f>(H19+H20)/2-(H21+H22)/2</f>
        <v>2.9199999999999982</v>
      </c>
      <c r="C70" s="18"/>
      <c r="D70" s="18"/>
      <c r="E70" s="2">
        <f t="shared" si="0"/>
        <v>0.17874999999999774</v>
      </c>
      <c r="F70" s="2">
        <f t="shared" si="1"/>
        <v>0.88346813157883342</v>
      </c>
      <c r="G70" s="2"/>
      <c r="H70" s="2">
        <v>0.88346813157883297</v>
      </c>
      <c r="I70" s="2">
        <v>1.1457164183050501</v>
      </c>
      <c r="J70" s="2">
        <v>1.6774270196504799</v>
      </c>
      <c r="K70" s="2">
        <v>0.88346813157883297</v>
      </c>
      <c r="L70" s="2">
        <v>1.1457164183050501</v>
      </c>
      <c r="M70" s="2">
        <v>0.88346813157883297</v>
      </c>
      <c r="N70" s="2">
        <v>1.4806698563043801</v>
      </c>
      <c r="O70" s="2">
        <v>1.42528457574687</v>
      </c>
      <c r="P70" s="16">
        <v>17.3</v>
      </c>
    </row>
    <row r="71" spans="1:23" ht="15.75" x14ac:dyDescent="0.25">
      <c r="A71" s="2" t="s">
        <v>125</v>
      </c>
      <c r="B71" s="7">
        <f>(H23+H24)/2-(H25+H26)/2</f>
        <v>2.625</v>
      </c>
      <c r="C71" s="18"/>
      <c r="D71" s="18"/>
      <c r="E71" s="2">
        <f t="shared" si="0"/>
        <v>-0.11625000000000041</v>
      </c>
      <c r="F71" s="2">
        <f t="shared" si="1"/>
        <v>1.0839137785165562</v>
      </c>
      <c r="G71" s="2"/>
      <c r="H71" s="2">
        <v>1.08391377851656</v>
      </c>
      <c r="I71" s="2">
        <v>1.11825561310851</v>
      </c>
      <c r="J71" s="2">
        <v>1.5979807178646399</v>
      </c>
      <c r="K71" s="2">
        <v>1.08391377851656</v>
      </c>
      <c r="L71" s="2">
        <v>1.11825561310851</v>
      </c>
      <c r="M71" s="2">
        <v>1.08391377851656</v>
      </c>
      <c r="N71" s="2">
        <v>1.34840137164537</v>
      </c>
      <c r="O71" s="2">
        <v>1.3911230140734101</v>
      </c>
      <c r="P71" s="16">
        <v>20.8</v>
      </c>
    </row>
    <row r="72" spans="1:23" ht="15.75" x14ac:dyDescent="0.25">
      <c r="A72" s="2" t="s">
        <v>126</v>
      </c>
      <c r="B72" s="7">
        <f>(H27+H28)/2-(H29+H30)/2</f>
        <v>2.9500000000000028</v>
      </c>
      <c r="C72" s="18"/>
      <c r="D72" s="18"/>
      <c r="E72" s="2">
        <f t="shared" si="0"/>
        <v>0.20875000000000243</v>
      </c>
      <c r="F72" s="2">
        <f t="shared" si="1"/>
        <v>0.86528662033950432</v>
      </c>
      <c r="G72" s="2"/>
      <c r="H72" s="2">
        <v>0.86528662033950399</v>
      </c>
      <c r="I72" s="2">
        <v>1.4806698563043801</v>
      </c>
      <c r="J72" s="2"/>
      <c r="K72" s="2">
        <v>0.86528662033950399</v>
      </c>
      <c r="L72" s="2">
        <v>1.4806698563043801</v>
      </c>
      <c r="M72" s="2">
        <v>0.86528662033950399</v>
      </c>
      <c r="N72" s="2">
        <v>0.97349805390066602</v>
      </c>
      <c r="O72" s="2">
        <v>1.5013392372391701</v>
      </c>
      <c r="P72" s="16">
        <v>18.3</v>
      </c>
    </row>
    <row r="73" spans="1:23" ht="15.75" x14ac:dyDescent="0.25">
      <c r="A73" s="2" t="s">
        <v>135</v>
      </c>
      <c r="B73" s="7">
        <f>(M15+M16)/2-(M17+M18)/2</f>
        <v>2.509999999999998</v>
      </c>
      <c r="C73" s="18"/>
      <c r="D73" s="18"/>
      <c r="E73" s="2">
        <f t="shared" si="0"/>
        <v>-0.2312500000000024</v>
      </c>
      <c r="F73" s="2">
        <f t="shared" si="1"/>
        <v>1.1738515736351463</v>
      </c>
      <c r="G73" s="2"/>
      <c r="H73" s="2">
        <v>1.17385157363515</v>
      </c>
      <c r="I73" s="2">
        <v>1.34840137164537</v>
      </c>
      <c r="J73" s="2"/>
      <c r="K73" s="2">
        <v>1.17385157363515</v>
      </c>
      <c r="L73" s="2">
        <v>1.34840137164537</v>
      </c>
      <c r="M73" s="2">
        <v>1.17385157363515</v>
      </c>
      <c r="N73" s="2">
        <v>1.02544491855682</v>
      </c>
      <c r="O73" s="2">
        <v>1.40079903983285</v>
      </c>
      <c r="P73" s="16">
        <v>14.9</v>
      </c>
    </row>
    <row r="74" spans="1:23" ht="15.75" x14ac:dyDescent="0.25">
      <c r="A74" s="2" t="s">
        <v>137</v>
      </c>
      <c r="B74" s="7">
        <f>(M19+M20)/2-(M21+M22)/2</f>
        <v>2.875</v>
      </c>
      <c r="C74" s="18"/>
      <c r="D74" s="18"/>
      <c r="E74" s="2">
        <f t="shared" si="0"/>
        <v>0.13374999999999959</v>
      </c>
      <c r="F74" s="2">
        <f t="shared" si="1"/>
        <v>0.91145921079868086</v>
      </c>
      <c r="G74" s="2"/>
      <c r="H74" s="2">
        <v>0.91145921079868097</v>
      </c>
      <c r="I74" s="2">
        <v>1.4501981112896301</v>
      </c>
      <c r="J74" s="2"/>
      <c r="K74" s="2">
        <v>0.91145921079868097</v>
      </c>
      <c r="L74" s="2">
        <v>1.4501981112896301</v>
      </c>
      <c r="M74" s="2">
        <v>0.91145921079868097</v>
      </c>
      <c r="N74" s="2">
        <v>1.00086680943805</v>
      </c>
      <c r="O74" s="2">
        <v>1.47044212251572</v>
      </c>
      <c r="P74" s="16">
        <v>14</v>
      </c>
      <c r="W74" s="9"/>
    </row>
    <row r="75" spans="1:23" ht="15.75" x14ac:dyDescent="0.25">
      <c r="A75" s="2" t="s">
        <v>138</v>
      </c>
      <c r="B75" s="7">
        <f>(M23+M24)/2-(M25+M26)/2</f>
        <v>2.7800000000000011</v>
      </c>
      <c r="C75" s="18"/>
      <c r="D75" s="18"/>
      <c r="E75" s="2">
        <f t="shared" si="0"/>
        <v>3.8750000000000728E-2</v>
      </c>
      <c r="F75" s="2">
        <f t="shared" si="1"/>
        <v>0.97349805390066513</v>
      </c>
      <c r="G75" s="2"/>
      <c r="H75" s="2">
        <v>0.97349805390066502</v>
      </c>
      <c r="I75" s="2">
        <v>0.97349805390066602</v>
      </c>
      <c r="J75" s="2"/>
      <c r="K75" s="2">
        <v>0.97349805390066502</v>
      </c>
      <c r="L75" s="2">
        <v>0.97349805390066602</v>
      </c>
      <c r="M75" s="2">
        <v>0.97349805390066502</v>
      </c>
      <c r="N75" s="2">
        <v>1.6486098274688601</v>
      </c>
      <c r="O75" s="2">
        <v>1.5013392372391701</v>
      </c>
      <c r="P75" s="16">
        <v>15.2</v>
      </c>
    </row>
    <row r="76" spans="1:23" ht="15.75" x14ac:dyDescent="0.25">
      <c r="A76" s="2" t="s">
        <v>139</v>
      </c>
      <c r="B76" s="7">
        <f>(M27+M28)/2-(M29+M30)/2</f>
        <v>3.9299999999999997</v>
      </c>
      <c r="C76" s="18"/>
      <c r="D76" s="18"/>
      <c r="E76" s="2">
        <f t="shared" si="0"/>
        <v>1.1887499999999993</v>
      </c>
      <c r="F76" s="2">
        <f t="shared" si="1"/>
        <v>0.43868278571435915</v>
      </c>
      <c r="G76" s="2"/>
      <c r="H76" s="2">
        <v>0.43868278571435898</v>
      </c>
      <c r="I76" s="2">
        <v>1.02544491855682</v>
      </c>
      <c r="J76" s="2"/>
      <c r="K76" s="2">
        <v>0.43868278571435898</v>
      </c>
      <c r="L76" s="2">
        <v>1.02544491855682</v>
      </c>
      <c r="M76" s="2">
        <v>0.43868278571435898</v>
      </c>
      <c r="N76" s="2">
        <v>0.89270165147878899</v>
      </c>
      <c r="O76" s="2">
        <v>1.5435476283068601</v>
      </c>
      <c r="P76" s="16">
        <v>13.4</v>
      </c>
    </row>
    <row r="77" spans="1:23" ht="15.75" x14ac:dyDescent="0.25">
      <c r="A77" s="2" t="s">
        <v>148</v>
      </c>
      <c r="B77" s="7">
        <f>(R15+R16)/2-(R17+R18)/2</f>
        <v>2.7049999999999983</v>
      </c>
      <c r="C77" s="18"/>
      <c r="D77" s="18"/>
      <c r="E77" s="2">
        <f t="shared" si="0"/>
        <v>-3.6250000000002114E-2</v>
      </c>
      <c r="F77" s="2">
        <f t="shared" si="1"/>
        <v>1.0254449185568233</v>
      </c>
      <c r="G77" s="2"/>
      <c r="H77" s="2">
        <v>1.02544491855682</v>
      </c>
      <c r="I77" s="2">
        <v>1.00086680943805</v>
      </c>
      <c r="J77" s="2"/>
      <c r="K77" s="2">
        <v>1.02544491855682</v>
      </c>
      <c r="L77" s="2">
        <v>1.00086680943805</v>
      </c>
      <c r="M77" s="2">
        <v>1.02544491855682</v>
      </c>
      <c r="N77" s="2">
        <v>1.6035285050401</v>
      </c>
      <c r="O77" s="2">
        <v>1.6315576895860899</v>
      </c>
      <c r="P77" s="16">
        <v>15.9</v>
      </c>
    </row>
    <row r="78" spans="1:23" ht="15" customHeight="1" x14ac:dyDescent="0.25">
      <c r="A78" s="2" t="s">
        <v>150</v>
      </c>
      <c r="B78" s="7">
        <f>(R19+R20)/2-(R21+R22)/2</f>
        <v>2.3500000000000014</v>
      </c>
      <c r="C78" s="18"/>
      <c r="D78" s="18"/>
      <c r="E78" s="2">
        <f t="shared" si="0"/>
        <v>-0.39124999999999899</v>
      </c>
      <c r="F78" s="2">
        <f t="shared" si="1"/>
        <v>1.3115292652283814</v>
      </c>
      <c r="G78" s="2"/>
      <c r="H78" s="2">
        <v>1.3115292652283801</v>
      </c>
      <c r="I78" s="2">
        <v>1.6486098274688601</v>
      </c>
      <c r="J78" s="2"/>
      <c r="K78" s="2">
        <v>1.3115292652283801</v>
      </c>
      <c r="L78" s="2">
        <v>1.6486098274688601</v>
      </c>
      <c r="M78" s="2">
        <v>1.3115292652283801</v>
      </c>
      <c r="N78" s="2">
        <v>0.83292009242910303</v>
      </c>
      <c r="O78" s="2">
        <v>1.9335472233026101</v>
      </c>
      <c r="P78" s="16">
        <v>12.1</v>
      </c>
    </row>
    <row r="79" spans="1:23" ht="15.75" x14ac:dyDescent="0.25">
      <c r="A79" s="2" t="s">
        <v>166</v>
      </c>
      <c r="B79" s="7">
        <f>(X15+X16)/2-(X17+X18)/2</f>
        <v>2.6749999999999972</v>
      </c>
      <c r="C79" s="18"/>
      <c r="D79" s="18"/>
      <c r="E79" s="2">
        <f t="shared" si="0"/>
        <v>-6.6250000000003251E-2</v>
      </c>
      <c r="F79" s="2">
        <f t="shared" si="1"/>
        <v>1.0469916960913426</v>
      </c>
      <c r="G79" s="2"/>
      <c r="H79" s="2">
        <v>1.0469916960913399</v>
      </c>
      <c r="I79" s="2">
        <v>0.89270165147878899</v>
      </c>
      <c r="J79" s="2"/>
      <c r="K79" s="2">
        <v>1.0469916960913399</v>
      </c>
      <c r="L79" s="2">
        <v>0.89270165147878899</v>
      </c>
      <c r="M79" s="2">
        <v>1.0469916960913399</v>
      </c>
      <c r="N79" s="2">
        <v>1.0727024858890699</v>
      </c>
      <c r="O79" s="2">
        <v>1.6774270196504799</v>
      </c>
      <c r="P79" s="16">
        <v>11.8</v>
      </c>
    </row>
    <row r="80" spans="1:23" ht="15.75" x14ac:dyDescent="0.25">
      <c r="A80" s="2" t="s">
        <v>168</v>
      </c>
      <c r="B80" s="7">
        <f>(X19+X20)/2-(X21+X22)/2</f>
        <v>2.3150000000000013</v>
      </c>
      <c r="C80" s="18"/>
      <c r="D80" s="18"/>
      <c r="E80" s="2">
        <f t="shared" si="0"/>
        <v>-0.42624999999999913</v>
      </c>
      <c r="F80" s="2">
        <f t="shared" si="1"/>
        <v>1.3437362572969349</v>
      </c>
      <c r="G80" s="2"/>
      <c r="H80" s="2">
        <v>1.34373625729693</v>
      </c>
      <c r="I80" s="2">
        <v>1.6035285050401</v>
      </c>
      <c r="J80" s="2"/>
      <c r="K80" s="2">
        <v>1.34373625729693</v>
      </c>
      <c r="L80" s="2">
        <v>1.6035285050401</v>
      </c>
      <c r="M80" s="2">
        <v>1.34373625729693</v>
      </c>
      <c r="N80" s="2">
        <v>1.3530826820975901</v>
      </c>
      <c r="O80" s="2">
        <v>1.5979807178646399</v>
      </c>
      <c r="P80" s="16">
        <v>25.6</v>
      </c>
    </row>
    <row r="81" spans="1:22" ht="15.75" x14ac:dyDescent="0.25">
      <c r="A81" s="2" t="s">
        <v>169</v>
      </c>
      <c r="B81" s="7">
        <f>(X23+X24)/2-(X25+X26)/2</f>
        <v>2.5949999999999989</v>
      </c>
      <c r="C81" s="18"/>
      <c r="D81" s="18"/>
      <c r="E81" s="2">
        <f t="shared" si="0"/>
        <v>-0.14625000000000155</v>
      </c>
      <c r="F81" s="2">
        <f t="shared" si="1"/>
        <v>1.1066891110865058</v>
      </c>
      <c r="G81" s="2"/>
      <c r="H81" s="2">
        <v>1.10668911108651</v>
      </c>
      <c r="I81" s="2">
        <v>0.83292009242910303</v>
      </c>
      <c r="J81" s="2"/>
      <c r="K81" s="2">
        <v>1.10668911108651</v>
      </c>
      <c r="L81" s="2">
        <v>0.83292009242910303</v>
      </c>
      <c r="M81" s="2">
        <v>1.10668911108651</v>
      </c>
      <c r="N81" s="2">
        <v>0.91145921079868097</v>
      </c>
      <c r="O81" s="2"/>
      <c r="P81" s="16">
        <v>88.4</v>
      </c>
    </row>
    <row r="82" spans="1:22" ht="15.75" x14ac:dyDescent="0.25">
      <c r="A82" s="2" t="s">
        <v>177</v>
      </c>
      <c r="B82" s="7">
        <f>(AD15+AD16)/2-(AD17+AD18)/2</f>
        <v>3.7550000000000026</v>
      </c>
      <c r="C82" s="18"/>
      <c r="D82" s="18"/>
      <c r="E82" s="2">
        <f t="shared" si="0"/>
        <v>1.0137500000000021</v>
      </c>
      <c r="F82" s="2">
        <f t="shared" si="1"/>
        <v>0.49525725007270616</v>
      </c>
      <c r="G82" s="2"/>
      <c r="H82" s="2">
        <v>0.49525725007270699</v>
      </c>
      <c r="I82" s="2">
        <v>1.0727024858890699</v>
      </c>
      <c r="J82" s="2"/>
      <c r="K82" s="2">
        <v>0.49525725007270699</v>
      </c>
      <c r="L82" s="2">
        <v>1.0727024858890699</v>
      </c>
      <c r="M82" s="2">
        <v>0.49525725007270699</v>
      </c>
      <c r="N82" s="2">
        <v>0.93708381705514998</v>
      </c>
      <c r="O82" s="2"/>
      <c r="P82" s="16">
        <v>13.2</v>
      </c>
      <c r="V82" s="9"/>
    </row>
    <row r="83" spans="1:22" ht="15.75" x14ac:dyDescent="0.25">
      <c r="A83" s="2" t="s">
        <v>179</v>
      </c>
      <c r="B83" s="7">
        <f>(AD19+AD20)/2-(AD21+AD22)/2</f>
        <v>4.0000000000000036</v>
      </c>
      <c r="C83" s="18"/>
      <c r="D83" s="18"/>
      <c r="E83" s="2">
        <f t="shared" si="0"/>
        <v>1.2587500000000031</v>
      </c>
      <c r="F83" s="2">
        <f t="shared" si="1"/>
        <v>0.4179058907592636</v>
      </c>
      <c r="G83" s="2"/>
      <c r="H83" s="2">
        <v>0.41790589075926399</v>
      </c>
      <c r="I83" s="2">
        <v>1.6600768156478201</v>
      </c>
      <c r="J83" s="2"/>
      <c r="K83" s="2">
        <v>0.41790589075926399</v>
      </c>
      <c r="L83" s="2">
        <v>1.6600768156478201</v>
      </c>
      <c r="M83" s="2">
        <v>0.41790589075926399</v>
      </c>
      <c r="N83" s="2">
        <v>1.47554712776287</v>
      </c>
      <c r="O83" s="2"/>
      <c r="P83" s="16">
        <v>19.600000000000001</v>
      </c>
    </row>
    <row r="84" spans="1:22" ht="15.75" x14ac:dyDescent="0.25">
      <c r="A84" s="2" t="s">
        <v>180</v>
      </c>
      <c r="B84" s="7">
        <f>(AD23+AD24)/2-(AD25+AD26)/2</f>
        <v>3.1100000000000065</v>
      </c>
      <c r="C84" s="18"/>
      <c r="D84" s="18"/>
      <c r="E84" s="2">
        <f t="shared" si="0"/>
        <v>0.36875000000000613</v>
      </c>
      <c r="F84" s="2">
        <f t="shared" si="1"/>
        <v>0.77445321874238848</v>
      </c>
      <c r="G84" s="2"/>
      <c r="H84" s="2">
        <v>0.77445321874238604</v>
      </c>
      <c r="I84" s="2">
        <v>1.3530826820975901</v>
      </c>
      <c r="J84" s="2"/>
      <c r="K84" s="2">
        <v>0.77445321874238604</v>
      </c>
      <c r="L84" s="2">
        <v>1.3530826820975901</v>
      </c>
      <c r="M84" s="2">
        <v>0.77445321874238604</v>
      </c>
      <c r="N84" s="2">
        <v>1.1260336960016899</v>
      </c>
      <c r="O84" s="2"/>
      <c r="P84" s="16">
        <v>22.5</v>
      </c>
    </row>
    <row r="85" spans="1:22" ht="15.75" x14ac:dyDescent="0.25">
      <c r="A85" s="2"/>
      <c r="B85" s="2"/>
      <c r="C85" s="2"/>
      <c r="D85" s="2"/>
      <c r="E85" s="2"/>
      <c r="F85" s="2"/>
      <c r="G85" s="2"/>
      <c r="H85" s="2"/>
      <c r="I85" s="2">
        <v>0.91145921079868097</v>
      </c>
      <c r="J85" s="2"/>
      <c r="K85" s="2"/>
      <c r="L85" s="2">
        <v>0.91145921079868097</v>
      </c>
      <c r="M85" s="2"/>
      <c r="N85" s="2">
        <v>1.1457164183050501</v>
      </c>
      <c r="O85" s="2"/>
      <c r="P85" s="16">
        <v>28.1</v>
      </c>
    </row>
    <row r="86" spans="1:22" ht="15.75" x14ac:dyDescent="0.25">
      <c r="A86" s="2" t="s">
        <v>117</v>
      </c>
      <c r="B86" s="2">
        <f>(C31+C32)/2-(C33+C34)/2</f>
        <v>2.4399999999999977</v>
      </c>
      <c r="C86" s="2" t="s">
        <v>194</v>
      </c>
      <c r="D86" s="2"/>
      <c r="E86" s="2">
        <f t="shared" ref="E86:E121" si="2">B86-$C$65</f>
        <v>-0.30125000000000268</v>
      </c>
      <c r="F86" s="2">
        <f t="shared" si="1"/>
        <v>1.2322115809420049</v>
      </c>
      <c r="G86" s="2"/>
      <c r="H86" s="2"/>
      <c r="I86" s="2">
        <v>0.93708381705514998</v>
      </c>
      <c r="J86" s="2"/>
      <c r="K86" s="2"/>
      <c r="L86" s="2">
        <v>0.93708381705514998</v>
      </c>
      <c r="M86" s="2"/>
      <c r="N86" s="2">
        <v>0.85337396373934904</v>
      </c>
      <c r="O86" s="2"/>
      <c r="P86" s="16">
        <v>9.6</v>
      </c>
    </row>
    <row r="87" spans="1:22" ht="15.75" x14ac:dyDescent="0.25">
      <c r="A87" s="2" t="s">
        <v>234</v>
      </c>
      <c r="B87" s="2">
        <f>(C35+C36)/2-(C37+C38)/2</f>
        <v>2.9600000000000009</v>
      </c>
      <c r="C87" s="2" t="s">
        <v>194</v>
      </c>
      <c r="D87" s="2"/>
      <c r="E87" s="2">
        <f t="shared" si="2"/>
        <v>0.21875000000000044</v>
      </c>
      <c r="F87" s="2">
        <f t="shared" si="1"/>
        <v>0.85930964906123863</v>
      </c>
      <c r="G87" s="2"/>
      <c r="H87" s="2"/>
      <c r="I87" s="2">
        <v>1.5869426587644599</v>
      </c>
      <c r="J87" s="2"/>
      <c r="K87" s="2"/>
      <c r="L87" s="2">
        <v>1.5869426587644599</v>
      </c>
      <c r="M87" s="2"/>
      <c r="N87" s="2">
        <v>1.1457164183050501</v>
      </c>
      <c r="O87" s="2"/>
      <c r="P87" s="16">
        <v>14</v>
      </c>
    </row>
    <row r="88" spans="1:22" ht="15.75" x14ac:dyDescent="0.25">
      <c r="A88" s="2" t="s">
        <v>235</v>
      </c>
      <c r="B88" s="2">
        <f>(C39+C40)/2-(C41+C42)/2</f>
        <v>2.2049999999999983</v>
      </c>
      <c r="C88" s="2" t="s">
        <v>195</v>
      </c>
      <c r="D88" s="2"/>
      <c r="E88" s="2">
        <f t="shared" si="2"/>
        <v>-0.53625000000000211</v>
      </c>
      <c r="F88" s="2">
        <f t="shared" si="1"/>
        <v>1.4501981112896334</v>
      </c>
      <c r="G88" s="2"/>
      <c r="H88" s="2"/>
      <c r="I88" s="2">
        <v>1.42528457574687</v>
      </c>
      <c r="J88" s="2"/>
      <c r="K88" s="2"/>
      <c r="L88" s="2">
        <v>1.42528457574687</v>
      </c>
      <c r="M88" s="2"/>
      <c r="N88" s="2">
        <v>1.4552328344209799</v>
      </c>
      <c r="O88" s="2"/>
      <c r="P88" s="16">
        <v>13.9</v>
      </c>
    </row>
    <row r="89" spans="1:22" ht="15.75" x14ac:dyDescent="0.25">
      <c r="A89" s="2" t="s">
        <v>236</v>
      </c>
      <c r="B89" s="2">
        <f>(C43+C44)/2-(C45+C46)/2</f>
        <v>1.995000000000001</v>
      </c>
      <c r="C89" s="2" t="s">
        <v>195</v>
      </c>
      <c r="D89" s="2"/>
      <c r="E89" s="2">
        <f t="shared" si="2"/>
        <v>-0.74624999999999941</v>
      </c>
      <c r="F89" s="2">
        <f t="shared" si="1"/>
        <v>1.6774270196504806</v>
      </c>
      <c r="G89" s="2"/>
      <c r="H89" s="2"/>
      <c r="I89" s="2">
        <v>1.47554712776287</v>
      </c>
      <c r="J89" s="2"/>
      <c r="K89" s="2"/>
      <c r="L89" s="2">
        <v>1.47554712776287</v>
      </c>
      <c r="M89" s="2"/>
      <c r="N89" s="2">
        <v>1.40079903983285</v>
      </c>
      <c r="O89" s="2"/>
      <c r="P89" s="16">
        <v>11.4</v>
      </c>
    </row>
    <row r="90" spans="1:22" ht="15.75" x14ac:dyDescent="0.25">
      <c r="A90" s="2" t="s">
        <v>237</v>
      </c>
      <c r="B90" s="2">
        <f>(H31+H32)/2-(H33+H34)/2</f>
        <v>2.754999999999999</v>
      </c>
      <c r="C90" s="2" t="s">
        <v>194</v>
      </c>
      <c r="D90" s="2"/>
      <c r="E90" s="2">
        <f t="shared" si="2"/>
        <v>1.3749999999998597E-2</v>
      </c>
      <c r="F90" s="2">
        <f t="shared" si="1"/>
        <v>0.99051450014541464</v>
      </c>
      <c r="G90" s="2"/>
      <c r="H90" s="2"/>
      <c r="I90" s="2">
        <v>1.1260336960016899</v>
      </c>
      <c r="J90" s="2"/>
      <c r="K90" s="2"/>
      <c r="L90" s="2">
        <v>1.1260336960016899</v>
      </c>
      <c r="M90" s="2"/>
      <c r="N90" s="2">
        <v>1.4401808612186999</v>
      </c>
      <c r="O90" s="2"/>
      <c r="P90" s="16">
        <v>20.5</v>
      </c>
    </row>
    <row r="91" spans="1:22" ht="15.75" x14ac:dyDescent="0.25">
      <c r="A91" s="2" t="s">
        <v>238</v>
      </c>
      <c r="B91" s="2">
        <f>(H35+H36)/2-(H37+H38)/2</f>
        <v>2.5450000000000017</v>
      </c>
      <c r="C91" s="2" t="s">
        <v>194</v>
      </c>
      <c r="D91" s="2"/>
      <c r="E91" s="2">
        <f t="shared" si="2"/>
        <v>-0.1962499999999987</v>
      </c>
      <c r="F91" s="2">
        <f t="shared" si="1"/>
        <v>1.145716418305051</v>
      </c>
      <c r="G91" s="2"/>
      <c r="H91" s="2"/>
      <c r="I91" s="2">
        <v>1.1457164183050501</v>
      </c>
      <c r="J91" s="2"/>
      <c r="K91" s="2"/>
      <c r="L91" s="2">
        <v>1.1457164183050501</v>
      </c>
      <c r="M91" s="2"/>
      <c r="N91" s="2">
        <v>1.32523664315974</v>
      </c>
      <c r="O91" s="2"/>
      <c r="P91" s="16">
        <v>12.1</v>
      </c>
    </row>
    <row r="92" spans="1:22" ht="15.75" x14ac:dyDescent="0.25">
      <c r="A92" s="2" t="s">
        <v>239</v>
      </c>
      <c r="B92" s="2">
        <f>(H39+H40)/2-(H41+H42)/2</f>
        <v>2.5799999999999983</v>
      </c>
      <c r="C92" s="2" t="s">
        <v>194</v>
      </c>
      <c r="D92" s="2"/>
      <c r="E92" s="2">
        <f t="shared" si="2"/>
        <v>-0.16125000000000211</v>
      </c>
      <c r="F92" s="2">
        <f t="shared" si="1"/>
        <v>1.1182556131085111</v>
      </c>
      <c r="G92" s="2"/>
      <c r="H92" s="2"/>
      <c r="I92" s="2">
        <v>1.3911230140734101</v>
      </c>
      <c r="J92" s="2"/>
      <c r="K92" s="2"/>
      <c r="L92" s="2">
        <v>1.3911230140734101</v>
      </c>
      <c r="M92" s="2"/>
      <c r="N92" s="2"/>
      <c r="O92" s="2"/>
      <c r="P92" s="16">
        <v>18.600000000000001</v>
      </c>
    </row>
    <row r="93" spans="1:22" ht="15.75" x14ac:dyDescent="0.25">
      <c r="A93" s="2" t="s">
        <v>240</v>
      </c>
      <c r="B93" s="2">
        <f>(H43+H44)/2-(H45+H46)/2</f>
        <v>2.1749999999999972</v>
      </c>
      <c r="C93" s="2" t="s">
        <v>194</v>
      </c>
      <c r="D93" s="2"/>
      <c r="E93" s="2">
        <f t="shared" si="2"/>
        <v>-0.56625000000000325</v>
      </c>
      <c r="F93" s="2">
        <f t="shared" si="1"/>
        <v>1.4806698563043865</v>
      </c>
      <c r="G93" s="2"/>
      <c r="H93" s="2"/>
      <c r="I93" s="2">
        <v>1.5013392372391701</v>
      </c>
      <c r="J93" s="2"/>
      <c r="K93" s="2"/>
      <c r="L93" s="2">
        <v>1.5013392372391701</v>
      </c>
      <c r="M93" s="2"/>
      <c r="N93" s="2"/>
      <c r="O93" s="2"/>
      <c r="P93" s="16">
        <v>14.3</v>
      </c>
    </row>
    <row r="94" spans="1:22" ht="15.75" x14ac:dyDescent="0.25">
      <c r="A94" s="2" t="s">
        <v>241</v>
      </c>
      <c r="B94" s="2">
        <f>(M31+M32)/2-(M33+M34)/2</f>
        <v>2.3099999999999987</v>
      </c>
      <c r="C94" s="2" t="s">
        <v>194</v>
      </c>
      <c r="D94" s="2"/>
      <c r="E94" s="2">
        <f t="shared" si="2"/>
        <v>-0.43125000000000169</v>
      </c>
      <c r="F94" s="2">
        <f t="shared" si="1"/>
        <v>1.3484013716453729</v>
      </c>
      <c r="G94" s="2"/>
      <c r="H94" s="2"/>
      <c r="I94" s="2">
        <v>0.85337396373934904</v>
      </c>
      <c r="J94" s="2"/>
      <c r="K94" s="2"/>
      <c r="L94" s="2">
        <v>0.85337396373934904</v>
      </c>
      <c r="M94" s="2"/>
      <c r="N94" s="2"/>
      <c r="O94" s="2"/>
      <c r="P94" s="16">
        <v>11.9</v>
      </c>
    </row>
    <row r="95" spans="1:22" ht="15.75" x14ac:dyDescent="0.25">
      <c r="A95" s="2" t="s">
        <v>242</v>
      </c>
      <c r="B95" s="2">
        <f>(M35+M36)/2-(M37+M38)/2</f>
        <v>2.2050000000000018</v>
      </c>
      <c r="C95" s="2" t="s">
        <v>195</v>
      </c>
      <c r="D95" s="2"/>
      <c r="E95" s="2">
        <f t="shared" si="2"/>
        <v>-0.53624999999999856</v>
      </c>
      <c r="F95" s="2">
        <f t="shared" si="1"/>
        <v>1.4501981112896298</v>
      </c>
      <c r="G95" s="2"/>
      <c r="H95" s="2"/>
      <c r="I95" s="2">
        <v>1.40079903983285</v>
      </c>
      <c r="J95" s="2"/>
      <c r="K95" s="2"/>
      <c r="L95" s="2">
        <v>1.40079903983285</v>
      </c>
      <c r="M95" s="2"/>
      <c r="N95" s="2"/>
      <c r="O95" s="2"/>
      <c r="P95" s="16">
        <v>18.399999999999999</v>
      </c>
    </row>
    <row r="96" spans="1:22" ht="15.75" x14ac:dyDescent="0.25">
      <c r="A96" s="2" t="s">
        <v>243</v>
      </c>
      <c r="B96" s="2">
        <f>(M39+M40)/2-(M41+M42)/2</f>
        <v>2.7800000000000011</v>
      </c>
      <c r="C96" s="2" t="s">
        <v>194</v>
      </c>
      <c r="D96" s="2"/>
      <c r="E96" s="2">
        <f t="shared" si="2"/>
        <v>3.8750000000000728E-2</v>
      </c>
      <c r="F96" s="2">
        <f t="shared" si="1"/>
        <v>0.97349805390066513</v>
      </c>
      <c r="G96" s="2"/>
      <c r="H96" s="2"/>
      <c r="I96" s="2">
        <v>1.1457164183050501</v>
      </c>
      <c r="J96" s="2"/>
      <c r="K96" s="2"/>
      <c r="L96" s="2">
        <v>1.1457164183050501</v>
      </c>
      <c r="M96" s="2"/>
      <c r="N96" s="2"/>
      <c r="O96" s="2"/>
      <c r="P96" s="16">
        <v>28.8</v>
      </c>
    </row>
    <row r="97" spans="1:37" ht="15.75" x14ac:dyDescent="0.25">
      <c r="A97" s="2" t="s">
        <v>244</v>
      </c>
      <c r="B97" s="2">
        <f>(M43+M44)/2-(M45+M46)/2</f>
        <v>2.7049999999999983</v>
      </c>
      <c r="C97" s="2" t="s">
        <v>194</v>
      </c>
      <c r="D97" s="2"/>
      <c r="E97" s="2">
        <f t="shared" si="2"/>
        <v>-3.6250000000002114E-2</v>
      </c>
      <c r="F97" s="2">
        <f t="shared" si="1"/>
        <v>1.0254449185568233</v>
      </c>
      <c r="G97" s="2"/>
      <c r="H97" s="2"/>
      <c r="I97" s="2">
        <v>1.47044212251572</v>
      </c>
      <c r="J97" s="2"/>
      <c r="K97" s="2"/>
      <c r="L97" s="2">
        <v>1.47044212251572</v>
      </c>
      <c r="M97" s="2"/>
      <c r="N97" s="2"/>
      <c r="O97" s="2"/>
      <c r="P97" s="16">
        <v>27.5</v>
      </c>
    </row>
    <row r="98" spans="1:37" ht="15.75" x14ac:dyDescent="0.25">
      <c r="A98" s="2" t="s">
        <v>245</v>
      </c>
      <c r="B98" s="2">
        <f>(R23+R24)/2-(R25+R26)/2</f>
        <v>2.740000000000002</v>
      </c>
      <c r="C98" s="2" t="s">
        <v>194</v>
      </c>
      <c r="D98" s="2"/>
      <c r="E98" s="2">
        <f t="shared" si="2"/>
        <v>-1.249999999998419E-3</v>
      </c>
      <c r="F98" s="2">
        <f t="shared" ref="F98:F121" si="3">POWER(2,-E98)</f>
        <v>1.000866809438046</v>
      </c>
      <c r="G98" s="2"/>
      <c r="H98" s="2"/>
      <c r="I98" s="2">
        <v>1.5013392372391701</v>
      </c>
      <c r="J98" s="2"/>
      <c r="K98" s="2"/>
      <c r="L98" s="2">
        <v>1.5013392372391701</v>
      </c>
      <c r="M98" s="2"/>
      <c r="N98" s="2"/>
      <c r="O98" s="2"/>
      <c r="P98" s="16">
        <v>16.7</v>
      </c>
    </row>
    <row r="99" spans="1:37" ht="15.75" x14ac:dyDescent="0.25">
      <c r="A99" s="2" t="s">
        <v>246</v>
      </c>
      <c r="B99" s="2">
        <f>(R27+R28)/2-(R29+R30)/2</f>
        <v>2.0200000000000031</v>
      </c>
      <c r="C99" s="2" t="s">
        <v>194</v>
      </c>
      <c r="D99" s="2"/>
      <c r="E99" s="2">
        <f t="shared" si="2"/>
        <v>-0.72124999999999728</v>
      </c>
      <c r="F99" s="2">
        <f t="shared" si="3"/>
        <v>1.6486098274688596</v>
      </c>
      <c r="G99" s="2"/>
      <c r="H99" s="2"/>
      <c r="I99" s="2">
        <v>1.4552328344209799</v>
      </c>
      <c r="J99" s="2"/>
      <c r="K99" s="2"/>
      <c r="L99" s="2">
        <v>1.4552328344209799</v>
      </c>
      <c r="M99" s="2"/>
      <c r="N99" s="2"/>
      <c r="O99" s="2"/>
      <c r="P99" s="16">
        <v>19.399999999999999</v>
      </c>
    </row>
    <row r="100" spans="1:37" ht="15.75" x14ac:dyDescent="0.25">
      <c r="A100" s="2" t="s">
        <v>247</v>
      </c>
      <c r="B100" s="2">
        <f>(R31+R32)/2-(R33+R34)/2</f>
        <v>2.9049999999999976</v>
      </c>
      <c r="C100" s="2" t="s">
        <v>194</v>
      </c>
      <c r="D100" s="2"/>
      <c r="E100" s="2">
        <f t="shared" si="2"/>
        <v>0.16374999999999718</v>
      </c>
      <c r="F100" s="2">
        <f t="shared" si="3"/>
        <v>0.89270165147879099</v>
      </c>
      <c r="G100" s="2"/>
      <c r="H100" s="2"/>
      <c r="I100" s="2">
        <v>1.40079903983285</v>
      </c>
      <c r="J100" s="2"/>
      <c r="K100" s="2"/>
      <c r="L100" s="2">
        <v>1.40079903983285</v>
      </c>
      <c r="M100" s="2"/>
      <c r="N100" s="2"/>
      <c r="O100" s="2"/>
      <c r="P100" s="16">
        <v>25.3</v>
      </c>
    </row>
    <row r="101" spans="1:37" ht="15.75" x14ac:dyDescent="0.25">
      <c r="A101" s="2" t="s">
        <v>255</v>
      </c>
      <c r="B101" s="2">
        <f>(R35+R36)/2-(R37+R38)/2</f>
        <v>2.0599999999999987</v>
      </c>
      <c r="C101" s="2" t="s">
        <v>194</v>
      </c>
      <c r="D101" s="2"/>
      <c r="E101" s="2">
        <f t="shared" si="2"/>
        <v>-0.68125000000000169</v>
      </c>
      <c r="F101" s="2">
        <f t="shared" si="3"/>
        <v>1.6035285050401058</v>
      </c>
      <c r="G101" s="2"/>
      <c r="H101" s="2"/>
      <c r="I101" s="2"/>
      <c r="J101" s="2"/>
      <c r="K101" s="2"/>
      <c r="L101" s="2">
        <v>1.5435476283068601</v>
      </c>
      <c r="M101" s="2"/>
      <c r="N101" s="2"/>
      <c r="O101" s="2"/>
      <c r="P101" s="16">
        <v>21.5</v>
      </c>
    </row>
    <row r="102" spans="1:37" ht="15.75" x14ac:dyDescent="0.25">
      <c r="A102" s="2" t="s">
        <v>256</v>
      </c>
      <c r="B102" s="2">
        <f>(R39+R40)/2-(R41+R42)/2</f>
        <v>3.004999999999999</v>
      </c>
      <c r="C102" s="2" t="s">
        <v>194</v>
      </c>
      <c r="D102" s="2"/>
      <c r="E102" s="2">
        <f t="shared" si="2"/>
        <v>0.2637499999999986</v>
      </c>
      <c r="F102" s="2">
        <f t="shared" si="3"/>
        <v>0.83292009242910414</v>
      </c>
      <c r="G102" s="2"/>
      <c r="H102" s="2"/>
      <c r="I102" s="2"/>
      <c r="J102" s="2"/>
      <c r="K102" s="2"/>
      <c r="L102" s="2">
        <v>1.4401808612186999</v>
      </c>
      <c r="M102" s="2"/>
      <c r="N102" s="2"/>
      <c r="O102" s="2"/>
      <c r="P102" s="16">
        <v>17.899999999999999</v>
      </c>
    </row>
    <row r="103" spans="1:37" ht="15.75" x14ac:dyDescent="0.25">
      <c r="A103" s="2" t="s">
        <v>257</v>
      </c>
      <c r="B103" s="2">
        <f>(R43+R44)/2-(R45+R46)/2</f>
        <v>2.6400000000000006</v>
      </c>
      <c r="C103" s="2" t="s">
        <v>194</v>
      </c>
      <c r="D103" s="2"/>
      <c r="E103" s="2">
        <f t="shared" si="2"/>
        <v>-0.10124999999999984</v>
      </c>
      <c r="F103" s="2">
        <f t="shared" si="3"/>
        <v>1.0727024858890679</v>
      </c>
      <c r="G103" s="2"/>
      <c r="H103" s="2"/>
      <c r="I103" s="2"/>
      <c r="J103" s="2"/>
      <c r="K103" s="2"/>
      <c r="L103" s="2">
        <v>1.32523664315974</v>
      </c>
      <c r="M103" s="2"/>
      <c r="N103" s="2"/>
      <c r="O103" s="2"/>
      <c r="P103" s="16">
        <v>15.6</v>
      </c>
    </row>
    <row r="104" spans="1:37" ht="15.75" x14ac:dyDescent="0.25">
      <c r="A104" s="2" t="s">
        <v>258</v>
      </c>
      <c r="B104" s="2">
        <f>(R47+R48)/2-(R49+R50)/2</f>
        <v>2.0099999999999998</v>
      </c>
      <c r="C104" s="2" t="s">
        <v>195</v>
      </c>
      <c r="D104" s="2"/>
      <c r="E104" s="2">
        <f t="shared" si="2"/>
        <v>-0.73125000000000062</v>
      </c>
      <c r="F104" s="2">
        <f t="shared" si="3"/>
        <v>1.6600768156478218</v>
      </c>
      <c r="G104" s="2"/>
      <c r="H104" s="2"/>
      <c r="I104" s="2"/>
      <c r="J104" s="2"/>
      <c r="K104" s="2"/>
      <c r="L104" s="2">
        <v>1.6315576895860899</v>
      </c>
      <c r="M104" s="2"/>
      <c r="N104" s="2"/>
      <c r="O104" s="2"/>
      <c r="P104" s="16">
        <v>18.2</v>
      </c>
    </row>
    <row r="105" spans="1:37" ht="15.75" x14ac:dyDescent="0.25">
      <c r="A105" s="2" t="s">
        <v>259</v>
      </c>
      <c r="B105" s="2">
        <f>(H47+H48)/2-(H49+H50)/2</f>
        <v>2.3050000000000033</v>
      </c>
      <c r="C105" s="2" t="s">
        <v>194</v>
      </c>
      <c r="D105" s="2"/>
      <c r="E105" s="2">
        <f t="shared" si="2"/>
        <v>-0.43624999999999714</v>
      </c>
      <c r="F105" s="2">
        <f t="shared" si="3"/>
        <v>1.3530826820975899</v>
      </c>
      <c r="G105" s="2"/>
      <c r="H105" s="2"/>
      <c r="I105" s="2"/>
      <c r="J105" s="2"/>
      <c r="K105" s="2"/>
      <c r="L105" s="2">
        <v>1.9335472233026101</v>
      </c>
      <c r="M105" s="2"/>
      <c r="N105" s="2"/>
      <c r="O105" s="2"/>
      <c r="P105" s="16">
        <v>87.3</v>
      </c>
    </row>
    <row r="106" spans="1:37" ht="15.75" x14ac:dyDescent="0.25">
      <c r="A106" s="2" t="s">
        <v>260</v>
      </c>
      <c r="B106" s="2">
        <f>(X27+X28)/2-(X29+X30)/2</f>
        <v>2.875</v>
      </c>
      <c r="C106" s="2" t="s">
        <v>194</v>
      </c>
      <c r="D106" s="2"/>
      <c r="E106" s="2">
        <f t="shared" si="2"/>
        <v>0.13374999999999959</v>
      </c>
      <c r="F106" s="2">
        <f t="shared" si="3"/>
        <v>0.91145921079868086</v>
      </c>
      <c r="G106" s="2"/>
      <c r="H106" s="2"/>
      <c r="I106" s="2"/>
      <c r="J106" s="2"/>
      <c r="K106" s="2"/>
      <c r="L106" s="2">
        <v>1.6774270196504799</v>
      </c>
      <c r="M106" s="2"/>
      <c r="N106" s="2"/>
      <c r="O106" s="2"/>
      <c r="P106" s="16">
        <v>13.2</v>
      </c>
    </row>
    <row r="107" spans="1:37" ht="15.75" x14ac:dyDescent="0.25">
      <c r="A107" s="2" t="s">
        <v>261</v>
      </c>
      <c r="B107" s="2">
        <f>(X31+X32)/2-(X33+X34)/2</f>
        <v>2.8350000000000009</v>
      </c>
      <c r="C107" s="2" t="s">
        <v>194</v>
      </c>
      <c r="D107" s="2"/>
      <c r="E107" s="2">
        <f t="shared" si="2"/>
        <v>9.3750000000000444E-2</v>
      </c>
      <c r="F107" s="2">
        <f t="shared" si="3"/>
        <v>0.93708381705514965</v>
      </c>
      <c r="G107" s="2"/>
      <c r="H107" s="2"/>
      <c r="I107" s="2"/>
      <c r="J107" s="2"/>
      <c r="K107" s="2"/>
      <c r="L107" s="2">
        <v>1.5979807178646399</v>
      </c>
      <c r="M107" s="2"/>
      <c r="N107" s="2"/>
      <c r="O107" s="2"/>
      <c r="P107" s="16">
        <v>11.5</v>
      </c>
    </row>
    <row r="108" spans="1:37" ht="15.75" x14ac:dyDescent="0.25">
      <c r="A108" s="2" t="s">
        <v>262</v>
      </c>
      <c r="B108" s="2">
        <f>(X35+X36)/2-(X37+X38)/2</f>
        <v>2.0750000000000028</v>
      </c>
      <c r="C108" s="2" t="s">
        <v>195</v>
      </c>
      <c r="D108" s="2"/>
      <c r="E108" s="2">
        <f t="shared" si="2"/>
        <v>-0.66624999999999757</v>
      </c>
      <c r="F108" s="2">
        <f t="shared" si="3"/>
        <v>1.5869426587644617</v>
      </c>
      <c r="G108" s="2"/>
      <c r="H108" s="2"/>
      <c r="I108" s="2"/>
      <c r="J108" s="2"/>
      <c r="K108" s="2"/>
      <c r="L108" s="2"/>
      <c r="M108" s="2"/>
      <c r="N108" s="2"/>
      <c r="O108" s="2"/>
      <c r="P108" s="16">
        <v>8.6</v>
      </c>
      <c r="AJ108" s="21"/>
      <c r="AK108" s="21"/>
    </row>
    <row r="109" spans="1:37" ht="15.75" x14ac:dyDescent="0.25">
      <c r="A109" s="2" t="s">
        <v>263</v>
      </c>
      <c r="B109" s="2">
        <f>(X39+X40)/2-(X41+X42)/2</f>
        <v>2.2299999999999969</v>
      </c>
      <c r="C109" s="2" t="s">
        <v>195</v>
      </c>
      <c r="D109" s="2"/>
      <c r="E109" s="2">
        <f t="shared" si="2"/>
        <v>-0.51125000000000353</v>
      </c>
      <c r="F109" s="2">
        <f t="shared" si="3"/>
        <v>1.4252845757468715</v>
      </c>
      <c r="G109" s="2"/>
      <c r="H109" s="2"/>
      <c r="I109" s="2"/>
      <c r="J109" s="2"/>
      <c r="K109" s="2"/>
      <c r="L109" s="2"/>
      <c r="M109" s="2"/>
      <c r="N109" s="2"/>
      <c r="O109" s="2"/>
      <c r="P109" s="16">
        <v>14.5</v>
      </c>
      <c r="AB109" s="21"/>
      <c r="AC109" s="21"/>
      <c r="AJ109" s="21"/>
      <c r="AK109" s="21"/>
    </row>
    <row r="110" spans="1:37" ht="15.75" x14ac:dyDescent="0.25">
      <c r="A110" s="2" t="s">
        <v>264</v>
      </c>
      <c r="B110" s="2">
        <f>(X43+X44)/2-(X45+X46)/2</f>
        <v>2.1799999999999997</v>
      </c>
      <c r="C110" s="2" t="s">
        <v>194</v>
      </c>
      <c r="D110" s="2"/>
      <c r="E110" s="2">
        <f t="shared" si="2"/>
        <v>-0.56125000000000069</v>
      </c>
      <c r="F110" s="2">
        <f t="shared" si="3"/>
        <v>1.475547127762872</v>
      </c>
      <c r="G110" s="2"/>
      <c r="H110" s="2"/>
      <c r="I110" s="2"/>
      <c r="J110" s="2"/>
      <c r="K110" s="2"/>
      <c r="L110" s="2"/>
      <c r="M110" s="2"/>
      <c r="N110" s="2"/>
      <c r="O110" s="2"/>
      <c r="P110" s="16">
        <v>22.7</v>
      </c>
      <c r="AB110" s="21"/>
      <c r="AC110" s="21"/>
      <c r="AJ110" s="21"/>
      <c r="AK110" s="21"/>
    </row>
    <row r="111" spans="1:37" ht="15.75" x14ac:dyDescent="0.25">
      <c r="A111" s="2" t="s">
        <v>265</v>
      </c>
      <c r="B111" s="2">
        <f>(X47+X48)/2-(X49+X50)/2</f>
        <v>2.5700000000000003</v>
      </c>
      <c r="C111" s="2" t="s">
        <v>194</v>
      </c>
      <c r="D111" s="2"/>
      <c r="E111" s="2">
        <f t="shared" si="2"/>
        <v>-0.17125000000000012</v>
      </c>
      <c r="F111" s="2">
        <f t="shared" si="3"/>
        <v>1.1260336960016926</v>
      </c>
      <c r="G111" s="2"/>
      <c r="H111" s="2"/>
      <c r="I111" s="2"/>
      <c r="J111" s="2"/>
      <c r="K111" s="2"/>
      <c r="L111" s="2"/>
      <c r="M111" s="2"/>
      <c r="N111" s="2"/>
      <c r="O111" s="2"/>
      <c r="P111" s="16">
        <v>24.9</v>
      </c>
      <c r="AB111" s="21"/>
      <c r="AC111" s="21"/>
      <c r="AJ111" s="21"/>
      <c r="AK111" s="21"/>
    </row>
    <row r="112" spans="1:37" ht="15.75" x14ac:dyDescent="0.25">
      <c r="A112" s="2" t="s">
        <v>266</v>
      </c>
      <c r="B112" s="2">
        <f>(M47+M48)/2-(M49+M50)/2</f>
        <v>2.5450000000000017</v>
      </c>
      <c r="C112" s="2" t="s">
        <v>194</v>
      </c>
      <c r="D112" s="2"/>
      <c r="E112" s="2">
        <f t="shared" si="2"/>
        <v>-0.1962499999999987</v>
      </c>
      <c r="F112" s="2">
        <f t="shared" si="3"/>
        <v>1.145716418305051</v>
      </c>
      <c r="G112" s="2"/>
      <c r="H112" s="2"/>
      <c r="I112" s="2"/>
      <c r="J112" s="2"/>
      <c r="K112" s="2"/>
      <c r="L112" s="2"/>
      <c r="M112" s="2"/>
      <c r="N112" s="2"/>
      <c r="O112" s="2"/>
      <c r="P112" s="16">
        <v>35.6</v>
      </c>
      <c r="AB112" s="21"/>
      <c r="AC112" s="21"/>
      <c r="AJ112" s="21"/>
      <c r="AK112" s="21"/>
    </row>
    <row r="113" spans="1:48" ht="15.75" x14ac:dyDescent="0.25">
      <c r="A113" s="2" t="s">
        <v>267</v>
      </c>
      <c r="B113" s="2">
        <f>(X51+X52)/2-(X53+X54)/2</f>
        <v>2.264999999999997</v>
      </c>
      <c r="C113" s="2" t="s">
        <v>195</v>
      </c>
      <c r="D113" s="2"/>
      <c r="E113" s="2">
        <f t="shared" si="2"/>
        <v>-0.47625000000000339</v>
      </c>
      <c r="F113" s="2">
        <f t="shared" si="3"/>
        <v>1.3911230140734132</v>
      </c>
      <c r="G113" s="2"/>
      <c r="H113" s="2"/>
      <c r="I113" s="2"/>
      <c r="J113" s="2"/>
      <c r="K113" s="2"/>
      <c r="L113" s="2"/>
      <c r="M113" s="2"/>
      <c r="N113" s="2"/>
      <c r="O113" s="2"/>
      <c r="P113" s="16">
        <v>28.5</v>
      </c>
      <c r="AB113" s="21"/>
      <c r="AC113" s="21"/>
      <c r="AJ113" s="21"/>
      <c r="AK113" s="21"/>
    </row>
    <row r="114" spans="1:48" ht="15.75" x14ac:dyDescent="0.25">
      <c r="A114" s="2" t="s">
        <v>268</v>
      </c>
      <c r="B114" s="2">
        <f>(R51+R52)/2-(R53+R54)/2</f>
        <v>2.1550000000000011</v>
      </c>
      <c r="C114" s="2" t="s">
        <v>195</v>
      </c>
      <c r="D114" s="2"/>
      <c r="E114" s="2">
        <f t="shared" si="2"/>
        <v>-0.58624999999999927</v>
      </c>
      <c r="F114" s="2">
        <f t="shared" si="3"/>
        <v>1.5013392372391687</v>
      </c>
      <c r="G114" s="2"/>
      <c r="H114" s="2"/>
      <c r="I114" s="2"/>
      <c r="J114" s="2"/>
      <c r="K114" s="2"/>
      <c r="L114" s="2"/>
      <c r="M114" s="22"/>
      <c r="N114" s="22"/>
      <c r="O114" s="2"/>
      <c r="P114" s="16">
        <v>24.2</v>
      </c>
      <c r="AB114" s="21"/>
      <c r="AC114" s="21"/>
      <c r="AJ114" s="21"/>
      <c r="AK114" s="21"/>
    </row>
    <row r="115" spans="1:48" ht="15.75" x14ac:dyDescent="0.25">
      <c r="A115" s="2" t="s">
        <v>269</v>
      </c>
      <c r="B115" s="2">
        <f>(AD27+AD28)/2-(AD29+AD30)/2</f>
        <v>2.9699999999999989</v>
      </c>
      <c r="C115" s="2" t="s">
        <v>194</v>
      </c>
      <c r="D115" s="2"/>
      <c r="E115" s="2">
        <f t="shared" si="2"/>
        <v>0.22874999999999845</v>
      </c>
      <c r="F115" s="2">
        <f t="shared" si="3"/>
        <v>0.85337396373935026</v>
      </c>
      <c r="G115" s="2"/>
      <c r="H115" s="2"/>
      <c r="I115" s="2"/>
      <c r="J115" s="2"/>
      <c r="K115" s="2"/>
      <c r="L115" s="2"/>
      <c r="M115" s="22"/>
      <c r="N115" s="22"/>
      <c r="O115" s="2"/>
      <c r="P115" s="16">
        <v>33.700000000000003</v>
      </c>
      <c r="AB115" s="21"/>
      <c r="AC115" s="21"/>
    </row>
    <row r="116" spans="1:48" ht="15.75" x14ac:dyDescent="0.25">
      <c r="A116" s="2" t="s">
        <v>270</v>
      </c>
      <c r="B116" s="2">
        <f>(AD31+AD32)/2-(AD33+AD34)/2</f>
        <v>2.254999999999999</v>
      </c>
      <c r="C116" s="2" t="s">
        <v>195</v>
      </c>
      <c r="D116" s="2"/>
      <c r="E116" s="2">
        <f t="shared" si="2"/>
        <v>-0.4862500000000014</v>
      </c>
      <c r="F116" s="2">
        <f t="shared" si="3"/>
        <v>1.4007990398328523</v>
      </c>
      <c r="G116" s="2"/>
      <c r="H116" s="2"/>
      <c r="I116" s="2"/>
      <c r="J116" s="2"/>
      <c r="K116" s="2"/>
      <c r="L116" s="2"/>
      <c r="M116" s="22"/>
      <c r="N116" s="22"/>
      <c r="O116" s="2"/>
      <c r="P116" s="16">
        <v>37.6</v>
      </c>
    </row>
    <row r="117" spans="1:48" ht="15.75" x14ac:dyDescent="0.25">
      <c r="A117" s="2" t="s">
        <v>271</v>
      </c>
      <c r="B117" s="2">
        <f>(AD35+AD36)/2-(AD37+AD38)/2</f>
        <v>2.5449999999999982</v>
      </c>
      <c r="C117" s="2" t="s">
        <v>194</v>
      </c>
      <c r="D117" s="2"/>
      <c r="E117" s="2">
        <f t="shared" si="2"/>
        <v>-0.19625000000000226</v>
      </c>
      <c r="F117" s="2">
        <f t="shared" si="3"/>
        <v>1.1457164183050539</v>
      </c>
      <c r="G117" s="2"/>
      <c r="H117" s="2"/>
      <c r="I117" s="2"/>
      <c r="J117" s="2"/>
      <c r="K117" s="2"/>
      <c r="L117" s="2"/>
      <c r="M117" s="22"/>
      <c r="N117" s="22"/>
      <c r="O117" s="2"/>
      <c r="P117" s="16">
        <v>16.8</v>
      </c>
      <c r="AB117" s="23"/>
      <c r="AC117" s="23"/>
      <c r="AJ117" s="23"/>
      <c r="AK117" s="23"/>
      <c r="AR117" s="23"/>
      <c r="AS117" s="23"/>
    </row>
    <row r="118" spans="1:48" ht="15.75" x14ac:dyDescent="0.25">
      <c r="A118" s="2" t="s">
        <v>272</v>
      </c>
      <c r="B118" s="2">
        <f>(AD39+AD40)/2-(AD41+AD42)/2</f>
        <v>2.1850000000000023</v>
      </c>
      <c r="C118" s="2" t="s">
        <v>195</v>
      </c>
      <c r="D118" s="2"/>
      <c r="E118" s="2">
        <f t="shared" si="2"/>
        <v>-0.55624999999999813</v>
      </c>
      <c r="F118" s="2">
        <f t="shared" si="3"/>
        <v>1.4704421225157154</v>
      </c>
      <c r="G118" s="2"/>
      <c r="H118" s="2"/>
      <c r="I118" s="2"/>
      <c r="J118" s="2"/>
      <c r="K118" s="2"/>
      <c r="L118" s="2"/>
      <c r="M118" s="2"/>
      <c r="N118" s="2"/>
      <c r="O118" s="2"/>
      <c r="P118" s="16">
        <v>55.4</v>
      </c>
      <c r="AB118" s="23"/>
      <c r="AC118" s="23"/>
      <c r="AJ118" s="23"/>
      <c r="AK118" s="23"/>
      <c r="AR118" s="23"/>
      <c r="AS118" s="23"/>
    </row>
    <row r="119" spans="1:48" ht="15.75" x14ac:dyDescent="0.25">
      <c r="A119" s="2" t="s">
        <v>273</v>
      </c>
      <c r="B119" s="2">
        <f>(AD43+AD44)/2-(AD45+AD46)/2</f>
        <v>2.1550000000000011</v>
      </c>
      <c r="C119" s="2" t="s">
        <v>195</v>
      </c>
      <c r="D119" s="2"/>
      <c r="E119" s="2">
        <f t="shared" si="2"/>
        <v>-0.58624999999999927</v>
      </c>
      <c r="F119" s="2">
        <f t="shared" si="3"/>
        <v>1.5013392372391687</v>
      </c>
      <c r="G119" s="2"/>
      <c r="H119" s="2"/>
      <c r="I119" s="2"/>
      <c r="J119" s="2"/>
      <c r="K119" s="2"/>
      <c r="L119" s="2"/>
      <c r="M119" s="2"/>
      <c r="N119" s="2"/>
      <c r="O119" s="2"/>
      <c r="P119" s="16">
        <v>25.8</v>
      </c>
      <c r="AB119" s="23"/>
      <c r="AC119" s="23"/>
      <c r="AJ119" s="23"/>
      <c r="AK119" s="23"/>
    </row>
    <row r="120" spans="1:48" ht="15.75" x14ac:dyDescent="0.25">
      <c r="A120" s="2" t="s">
        <v>274</v>
      </c>
      <c r="B120" s="2">
        <f>(AD47+AD48)/2-(AD49+AD50)/2</f>
        <v>2.1999999999999993</v>
      </c>
      <c r="C120" s="2" t="s">
        <v>194</v>
      </c>
      <c r="D120" s="2"/>
      <c r="E120" s="2">
        <f t="shared" si="2"/>
        <v>-0.54125000000000112</v>
      </c>
      <c r="F120" s="2">
        <f t="shared" si="3"/>
        <v>1.4552328344209859</v>
      </c>
      <c r="G120" s="2"/>
      <c r="H120" s="2"/>
      <c r="I120" s="2"/>
      <c r="J120" s="2"/>
      <c r="K120" s="2"/>
      <c r="L120" s="2"/>
      <c r="M120" s="2"/>
      <c r="N120" s="2"/>
      <c r="O120" s="2"/>
      <c r="P120" s="16">
        <v>38.700000000000003</v>
      </c>
      <c r="AS120" s="18"/>
      <c r="AT120" s="18"/>
      <c r="AU120" s="18"/>
      <c r="AV120" s="18"/>
    </row>
    <row r="121" spans="1:48" ht="15.75" x14ac:dyDescent="0.25">
      <c r="A121" s="2" t="s">
        <v>275</v>
      </c>
      <c r="B121" s="2">
        <f>(AD51+AD52)/2-(AD53+AD54)/2</f>
        <v>2.254999999999999</v>
      </c>
      <c r="C121" s="2" t="s">
        <v>194</v>
      </c>
      <c r="D121" s="2"/>
      <c r="E121" s="2">
        <f t="shared" si="2"/>
        <v>-0.4862500000000014</v>
      </c>
      <c r="F121" s="2">
        <f t="shared" si="3"/>
        <v>1.4007990398328523</v>
      </c>
      <c r="G121" s="2"/>
      <c r="H121" s="2"/>
      <c r="I121" s="2"/>
      <c r="J121" s="2"/>
      <c r="K121" s="2"/>
      <c r="L121" s="2"/>
      <c r="M121" s="2"/>
      <c r="N121" s="2"/>
      <c r="O121" s="2"/>
      <c r="P121" s="16">
        <v>23.4</v>
      </c>
      <c r="AR121" s="18"/>
      <c r="AS121" s="24"/>
      <c r="AT121" s="24"/>
      <c r="AV121" s="12"/>
    </row>
    <row r="122" spans="1:48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6">
        <v>57.7</v>
      </c>
      <c r="AR122" s="18"/>
      <c r="AS122" s="24"/>
      <c r="AT122" s="24"/>
      <c r="AV122" s="12"/>
    </row>
    <row r="123" spans="1:48" ht="15.75" x14ac:dyDescent="0.25">
      <c r="A123" s="2" t="s">
        <v>276</v>
      </c>
      <c r="B123" s="2">
        <f>(C47+C48)/2-(C49+C50)/2</f>
        <v>2.115000000000002</v>
      </c>
      <c r="C123" s="2" t="s">
        <v>195</v>
      </c>
      <c r="D123" s="2"/>
      <c r="E123" s="2">
        <f t="shared" ref="E123:E129" si="4">B123-$C$65</f>
        <v>-0.62624999999999842</v>
      </c>
      <c r="F123" s="2">
        <f t="shared" ref="F123:F129" si="5">POWER(2,-E123)</f>
        <v>1.543547628306861</v>
      </c>
      <c r="G123" s="2"/>
      <c r="H123" s="2"/>
      <c r="I123" s="2"/>
      <c r="J123" s="2"/>
      <c r="K123" s="2"/>
      <c r="L123" s="2"/>
      <c r="M123" s="2"/>
      <c r="N123" s="2"/>
      <c r="O123" s="2"/>
      <c r="P123" s="16">
        <v>22</v>
      </c>
      <c r="AR123" s="18"/>
      <c r="AS123" s="24"/>
      <c r="AT123" s="24"/>
    </row>
    <row r="124" spans="1:48" ht="15.75" x14ac:dyDescent="0.25">
      <c r="A124" s="2" t="s">
        <v>277</v>
      </c>
      <c r="B124" s="2">
        <f>(C51+C52)/2-(C53+C54)/2</f>
        <v>2.2150000000000034</v>
      </c>
      <c r="C124" s="2" t="s">
        <v>194</v>
      </c>
      <c r="D124" s="2"/>
      <c r="E124" s="2">
        <f t="shared" si="4"/>
        <v>-0.526249999999997</v>
      </c>
      <c r="F124" s="2">
        <f t="shared" si="5"/>
        <v>1.4401808612186933</v>
      </c>
      <c r="G124" s="2"/>
      <c r="H124" s="2"/>
      <c r="I124" s="2"/>
      <c r="J124" s="2"/>
      <c r="K124" s="2"/>
      <c r="L124" s="2"/>
      <c r="M124" s="2"/>
      <c r="N124" s="2"/>
      <c r="O124" s="2"/>
      <c r="P124" s="16">
        <v>11</v>
      </c>
      <c r="AR124" s="18"/>
      <c r="AS124" s="24"/>
      <c r="AT124" s="24"/>
      <c r="AV124" s="12"/>
    </row>
    <row r="125" spans="1:48" ht="15.75" x14ac:dyDescent="0.25">
      <c r="A125" s="2" t="s">
        <v>278</v>
      </c>
      <c r="B125" s="2">
        <f>(H51+H52)/2-(H53+H54)/2</f>
        <v>2.3350000000000009</v>
      </c>
      <c r="C125" s="2" t="s">
        <v>194</v>
      </c>
      <c r="D125" s="2"/>
      <c r="E125" s="2">
        <f t="shared" si="4"/>
        <v>-0.40624999999999956</v>
      </c>
      <c r="F125" s="2">
        <f t="shared" si="5"/>
        <v>1.3252366431597409</v>
      </c>
      <c r="G125" s="2"/>
      <c r="H125" s="2"/>
      <c r="I125" s="2"/>
      <c r="J125" s="2"/>
      <c r="K125" s="2"/>
      <c r="L125" s="2"/>
      <c r="M125" s="2"/>
      <c r="N125" s="2"/>
      <c r="O125" s="2"/>
      <c r="P125" s="16">
        <v>83</v>
      </c>
      <c r="AR125" s="18"/>
      <c r="AS125" s="24"/>
      <c r="AT125" s="24"/>
      <c r="AV125" s="12"/>
    </row>
    <row r="126" spans="1:48" ht="15.75" x14ac:dyDescent="0.25">
      <c r="A126" s="2" t="s">
        <v>279</v>
      </c>
      <c r="B126" s="2">
        <f>(M51+M52)/2-(M53+M54)/2</f>
        <v>2.0349999999999966</v>
      </c>
      <c r="C126" s="2" t="s">
        <v>195</v>
      </c>
      <c r="D126" s="2"/>
      <c r="E126" s="2">
        <f t="shared" si="4"/>
        <v>-0.70625000000000382</v>
      </c>
      <c r="F126" s="2">
        <f t="shared" si="5"/>
        <v>1.6315576895860902</v>
      </c>
      <c r="G126" s="2"/>
      <c r="H126" s="2"/>
      <c r="I126" s="2"/>
      <c r="J126" s="2"/>
      <c r="K126" s="2"/>
      <c r="L126" s="2"/>
      <c r="M126" s="2"/>
      <c r="N126" s="2"/>
      <c r="O126" s="2"/>
      <c r="P126" s="16">
        <v>150</v>
      </c>
      <c r="AR126" s="18"/>
      <c r="AS126" s="24"/>
      <c r="AT126" s="24"/>
    </row>
    <row r="127" spans="1:48" ht="15.75" x14ac:dyDescent="0.25">
      <c r="A127" s="2" t="s">
        <v>280</v>
      </c>
      <c r="B127" s="2">
        <f>(R55+R56)/2-(R57+R58)/2</f>
        <v>1.7900000000000063</v>
      </c>
      <c r="C127" s="2" t="s">
        <v>195</v>
      </c>
      <c r="D127" s="2"/>
      <c r="E127" s="2">
        <f t="shared" si="4"/>
        <v>-0.95124999999999416</v>
      </c>
      <c r="F127" s="2">
        <f t="shared" si="5"/>
        <v>1.9335472233026123</v>
      </c>
      <c r="G127" s="2"/>
      <c r="H127" s="2"/>
      <c r="I127" s="2"/>
      <c r="J127" s="2"/>
      <c r="K127" s="2"/>
      <c r="L127" s="2"/>
      <c r="M127" s="2"/>
      <c r="N127" s="2"/>
      <c r="O127" s="2"/>
      <c r="P127" s="16">
        <v>91.5</v>
      </c>
      <c r="AR127" s="18"/>
      <c r="AS127" s="21"/>
      <c r="AT127" s="24"/>
      <c r="AV127" s="12"/>
    </row>
    <row r="128" spans="1:48" x14ac:dyDescent="0.15">
      <c r="A128" s="2" t="s">
        <v>281</v>
      </c>
      <c r="B128" s="2">
        <f>(X55+X56)/2-(X57+X58)/2</f>
        <v>1.995000000000001</v>
      </c>
      <c r="C128" s="2" t="s">
        <v>195</v>
      </c>
      <c r="D128" s="2"/>
      <c r="E128" s="2">
        <f t="shared" si="4"/>
        <v>-0.74624999999999941</v>
      </c>
      <c r="F128" s="2">
        <f t="shared" si="5"/>
        <v>1.6774270196504806</v>
      </c>
      <c r="G128" s="2"/>
      <c r="H128" s="2"/>
      <c r="I128" s="2"/>
      <c r="J128" s="2"/>
      <c r="K128" s="2"/>
      <c r="L128" s="2"/>
      <c r="M128" s="2"/>
      <c r="N128" s="2"/>
      <c r="O128" s="2"/>
      <c r="AR128" s="18"/>
      <c r="AS128" s="24"/>
      <c r="AT128" s="24"/>
      <c r="AV128" s="12"/>
    </row>
    <row r="129" spans="1:50" x14ac:dyDescent="0.15">
      <c r="A129" s="2" t="s">
        <v>282</v>
      </c>
      <c r="B129" s="2">
        <f>(AD55+AD56)/2-(AD57+AD58)/2</f>
        <v>2.0649999999999977</v>
      </c>
      <c r="C129" s="2" t="s">
        <v>195</v>
      </c>
      <c r="D129" s="2"/>
      <c r="E129" s="2">
        <f t="shared" si="4"/>
        <v>-0.67625000000000268</v>
      </c>
      <c r="F129" s="2">
        <f t="shared" si="5"/>
        <v>1.5979807178646461</v>
      </c>
      <c r="G129" s="2"/>
      <c r="H129" s="2"/>
      <c r="I129" s="2"/>
      <c r="J129" s="2"/>
      <c r="K129" s="2"/>
      <c r="L129" s="2"/>
      <c r="M129" s="2"/>
      <c r="N129" s="2"/>
      <c r="O129" s="2"/>
      <c r="AR129" s="18"/>
      <c r="AS129" s="24"/>
      <c r="AT129" s="24"/>
    </row>
    <row r="130" spans="1:50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AT130" s="18"/>
      <c r="AU130" s="21"/>
      <c r="AV130" s="24"/>
      <c r="AX130" s="12"/>
    </row>
    <row r="131" spans="1:50" x14ac:dyDescent="0.15">
      <c r="AT131" s="18"/>
      <c r="AU131" s="24"/>
      <c r="AV131" s="24"/>
      <c r="AX131" s="12"/>
    </row>
    <row r="132" spans="1:50" x14ac:dyDescent="0.15">
      <c r="AT132" s="18"/>
      <c r="AU132" s="24"/>
      <c r="AV132" s="24"/>
    </row>
    <row r="133" spans="1:50" x14ac:dyDescent="0.15">
      <c r="B133" s="22"/>
      <c r="C133" s="22"/>
      <c r="AT133" s="18"/>
      <c r="AU133" s="21"/>
      <c r="AV133" s="21"/>
      <c r="AX133" s="12"/>
    </row>
    <row r="134" spans="1:50" x14ac:dyDescent="0.15">
      <c r="B134" s="22"/>
      <c r="C134" s="22"/>
      <c r="AT134" s="18"/>
      <c r="AU134" s="21"/>
      <c r="AV134" s="21"/>
      <c r="AX134" s="12"/>
    </row>
    <row r="135" spans="1:50" x14ac:dyDescent="0.15">
      <c r="AT135" s="18"/>
      <c r="AU135" s="21"/>
      <c r="AV135" s="21"/>
    </row>
    <row r="136" spans="1:50" x14ac:dyDescent="0.15">
      <c r="AT136" s="18"/>
      <c r="AU136" s="21"/>
      <c r="AV136" s="21"/>
      <c r="AX136" s="12"/>
    </row>
    <row r="137" spans="1:50" x14ac:dyDescent="0.15">
      <c r="AT137" s="18"/>
      <c r="AU137" s="21"/>
      <c r="AV137" s="21"/>
      <c r="AX137" s="12"/>
    </row>
    <row r="138" spans="1:50" x14ac:dyDescent="0.15">
      <c r="AT138" s="18"/>
      <c r="AU138" s="21"/>
      <c r="AV138" s="21"/>
    </row>
    <row r="139" spans="1:50" x14ac:dyDescent="0.15">
      <c r="AT139" s="18"/>
      <c r="AU139" s="21"/>
      <c r="AV139" s="21"/>
      <c r="AX139" s="12"/>
    </row>
    <row r="140" spans="1:50" x14ac:dyDescent="0.15">
      <c r="AT140" s="18"/>
      <c r="AU140" s="21"/>
      <c r="AV140" s="21"/>
      <c r="AX140" s="12"/>
    </row>
    <row r="141" spans="1:50" x14ac:dyDescent="0.15">
      <c r="AT141" s="18"/>
      <c r="AU141" s="21"/>
      <c r="AV141" s="21"/>
    </row>
    <row r="142" spans="1:50" x14ac:dyDescent="0.15">
      <c r="AT142" s="18"/>
      <c r="AU142" s="21"/>
      <c r="AV142" s="21"/>
      <c r="AX142" s="12"/>
    </row>
    <row r="143" spans="1:50" x14ac:dyDescent="0.15">
      <c r="AT143" s="18"/>
      <c r="AU143" s="21"/>
      <c r="AV143" s="21"/>
      <c r="AX143" s="12"/>
    </row>
    <row r="144" spans="1:50" x14ac:dyDescent="0.15">
      <c r="AT144" s="18"/>
      <c r="AU144" s="21"/>
      <c r="AV144" s="21"/>
    </row>
    <row r="145" spans="46:50" x14ac:dyDescent="0.15">
      <c r="AT145" s="18"/>
      <c r="AU145" s="21"/>
      <c r="AV145" s="19"/>
      <c r="AX145" s="12"/>
    </row>
    <row r="146" spans="46:50" x14ac:dyDescent="0.15">
      <c r="AT146" s="18"/>
      <c r="AU146" s="19"/>
      <c r="AV146" s="19"/>
      <c r="AX146" s="12"/>
    </row>
    <row r="147" spans="46:50" x14ac:dyDescent="0.15">
      <c r="AT147" s="18"/>
      <c r="AU147" s="19"/>
      <c r="AV147" s="19"/>
    </row>
    <row r="148" spans="46:50" x14ac:dyDescent="0.15">
      <c r="AT148" s="18"/>
      <c r="AU148" s="21"/>
      <c r="AV148" s="19"/>
      <c r="AX148" s="12"/>
    </row>
    <row r="149" spans="46:50" x14ac:dyDescent="0.15">
      <c r="AT149" s="18"/>
      <c r="AU149" s="19"/>
      <c r="AV149" s="19"/>
      <c r="AX149" s="12"/>
    </row>
    <row r="150" spans="46:50" x14ac:dyDescent="0.15">
      <c r="AT150" s="18"/>
      <c r="AU150" s="19"/>
      <c r="AV150" s="19"/>
    </row>
  </sheetData>
  <mergeCells count="202">
    <mergeCell ref="AU142:AV144"/>
    <mergeCell ref="AU145:AV147"/>
    <mergeCell ref="AU148:AV150"/>
    <mergeCell ref="C65:D84"/>
    <mergeCell ref="A59:AQ62"/>
    <mergeCell ref="Z14:AA58"/>
    <mergeCell ref="AB51:AB54"/>
    <mergeCell ref="AB55:AB58"/>
    <mergeCell ref="AS124:AT126"/>
    <mergeCell ref="AS127:AT129"/>
    <mergeCell ref="AU130:AV132"/>
    <mergeCell ref="AU133:AV135"/>
    <mergeCell ref="AU136:AV138"/>
    <mergeCell ref="AU139:AV141"/>
    <mergeCell ref="AR124:AR126"/>
    <mergeCell ref="AR127:AR129"/>
    <mergeCell ref="AT130:AT132"/>
    <mergeCell ref="AT133:AT135"/>
    <mergeCell ref="AT136:AT138"/>
    <mergeCell ref="AT139:AT141"/>
    <mergeCell ref="AT142:AT144"/>
    <mergeCell ref="AT145:AT147"/>
    <mergeCell ref="AT148:AT150"/>
    <mergeCell ref="AE51:AE54"/>
    <mergeCell ref="AE55:AE58"/>
    <mergeCell ref="AB15:AB18"/>
    <mergeCell ref="AB19:AB22"/>
    <mergeCell ref="AB23:AB26"/>
    <mergeCell ref="AB27:AB30"/>
    <mergeCell ref="AB31:AB34"/>
    <mergeCell ref="AB35:AB38"/>
    <mergeCell ref="AB39:AB42"/>
    <mergeCell ref="AB43:AB46"/>
    <mergeCell ref="AB47:AB50"/>
    <mergeCell ref="AE15:AE18"/>
    <mergeCell ref="AE19:AE22"/>
    <mergeCell ref="AE23:AE26"/>
    <mergeCell ref="AE27:AE30"/>
    <mergeCell ref="AE31:AE34"/>
    <mergeCell ref="AE35:AE38"/>
    <mergeCell ref="AE39:AE42"/>
    <mergeCell ref="AE43:AE46"/>
    <mergeCell ref="AE47:AE50"/>
    <mergeCell ref="Y51:Y54"/>
    <mergeCell ref="Y55:Y58"/>
    <mergeCell ref="V15:V18"/>
    <mergeCell ref="V19:V22"/>
    <mergeCell ref="V23:V26"/>
    <mergeCell ref="V27:V30"/>
    <mergeCell ref="V31:V34"/>
    <mergeCell ref="V35:V38"/>
    <mergeCell ref="V39:V42"/>
    <mergeCell ref="V43:V46"/>
    <mergeCell ref="Y15:Y18"/>
    <mergeCell ref="Y19:Y22"/>
    <mergeCell ref="Y23:Y26"/>
    <mergeCell ref="Y27:Y30"/>
    <mergeCell ref="Y31:Y34"/>
    <mergeCell ref="Y35:Y38"/>
    <mergeCell ref="Y39:Y42"/>
    <mergeCell ref="Y43:Y46"/>
    <mergeCell ref="Y47:Y50"/>
    <mergeCell ref="V47:V50"/>
    <mergeCell ref="P51:P54"/>
    <mergeCell ref="P55:P58"/>
    <mergeCell ref="S15:S18"/>
    <mergeCell ref="S19:S22"/>
    <mergeCell ref="S23:S26"/>
    <mergeCell ref="S27:S30"/>
    <mergeCell ref="S31:S34"/>
    <mergeCell ref="S35:S38"/>
    <mergeCell ref="S39:S42"/>
    <mergeCell ref="S43:S46"/>
    <mergeCell ref="S47:S50"/>
    <mergeCell ref="S51:S54"/>
    <mergeCell ref="S55:S58"/>
    <mergeCell ref="P15:P18"/>
    <mergeCell ref="P19:P22"/>
    <mergeCell ref="P23:P26"/>
    <mergeCell ref="P27:P30"/>
    <mergeCell ref="P31:P34"/>
    <mergeCell ref="P35:P38"/>
    <mergeCell ref="P39:P42"/>
    <mergeCell ref="V51:V54"/>
    <mergeCell ref="V55:V58"/>
    <mergeCell ref="T14:U58"/>
    <mergeCell ref="P43:P46"/>
    <mergeCell ref="P47:P50"/>
    <mergeCell ref="N27:N30"/>
    <mergeCell ref="N31:N34"/>
    <mergeCell ref="N35:N38"/>
    <mergeCell ref="N39:N42"/>
    <mergeCell ref="N43:N46"/>
    <mergeCell ref="N47:N50"/>
    <mergeCell ref="N51:N54"/>
    <mergeCell ref="F39:F42"/>
    <mergeCell ref="F43:F46"/>
    <mergeCell ref="F47:F50"/>
    <mergeCell ref="F51:F54"/>
    <mergeCell ref="F55:F58"/>
    <mergeCell ref="I15:I18"/>
    <mergeCell ref="I19:I22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  <mergeCell ref="B133:C133"/>
    <mergeCell ref="B134:C13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R117:AS117"/>
    <mergeCell ref="AB118:AC118"/>
    <mergeCell ref="AJ118:AK118"/>
    <mergeCell ref="AR118:AS118"/>
    <mergeCell ref="AB119:AC119"/>
    <mergeCell ref="AJ119:AK119"/>
    <mergeCell ref="AS120:AT120"/>
    <mergeCell ref="AU120:AV120"/>
    <mergeCell ref="AR121:AR123"/>
    <mergeCell ref="AS121:AT123"/>
    <mergeCell ref="AB113:AC113"/>
    <mergeCell ref="AJ113:AK113"/>
    <mergeCell ref="M114:N114"/>
    <mergeCell ref="AB114:AC114"/>
    <mergeCell ref="AJ114:AK114"/>
    <mergeCell ref="M115:N115"/>
    <mergeCell ref="AB115:AC115"/>
    <mergeCell ref="M116:N116"/>
    <mergeCell ref="M117:N117"/>
    <mergeCell ref="AB117:AC117"/>
    <mergeCell ref="AJ117:AK117"/>
    <mergeCell ref="AJ108:AK108"/>
    <mergeCell ref="AB109:AC109"/>
    <mergeCell ref="AJ109:AK109"/>
    <mergeCell ref="AB110:AC110"/>
    <mergeCell ref="AJ110:AK110"/>
    <mergeCell ref="AB111:AC111"/>
    <mergeCell ref="AJ111:AK111"/>
    <mergeCell ref="AB112:AC112"/>
    <mergeCell ref="AJ112:AK112"/>
    <mergeCell ref="W14:X14"/>
    <mergeCell ref="AC14:AD14"/>
    <mergeCell ref="B63:H63"/>
    <mergeCell ref="J63:Q63"/>
    <mergeCell ref="C64:D64"/>
    <mergeCell ref="D15:D18"/>
    <mergeCell ref="D19:D22"/>
    <mergeCell ref="D23:D26"/>
    <mergeCell ref="D27:D30"/>
    <mergeCell ref="D31:D34"/>
    <mergeCell ref="D35:D38"/>
    <mergeCell ref="D39:D42"/>
    <mergeCell ref="D43:D46"/>
    <mergeCell ref="D47:D50"/>
    <mergeCell ref="D51:D54"/>
    <mergeCell ref="D55:D58"/>
    <mergeCell ref="E14:E58"/>
    <mergeCell ref="F15:F18"/>
    <mergeCell ref="F19:F22"/>
    <mergeCell ref="F23:F26"/>
    <mergeCell ref="N55:N58"/>
    <mergeCell ref="F27:F30"/>
    <mergeCell ref="F31:F34"/>
    <mergeCell ref="F35:F38"/>
    <mergeCell ref="O14:O58"/>
    <mergeCell ref="B12:C12"/>
    <mergeCell ref="L12:M12"/>
    <mergeCell ref="B13:C13"/>
    <mergeCell ref="L13:M13"/>
    <mergeCell ref="B14:C14"/>
    <mergeCell ref="G14:H14"/>
    <mergeCell ref="L14:M14"/>
    <mergeCell ref="Q14:R14"/>
    <mergeCell ref="J14:J58"/>
    <mergeCell ref="K15:K18"/>
    <mergeCell ref="K19:K22"/>
    <mergeCell ref="K23:K26"/>
    <mergeCell ref="K27:K30"/>
    <mergeCell ref="K31:K34"/>
    <mergeCell ref="K35:K38"/>
    <mergeCell ref="K39:K42"/>
    <mergeCell ref="K43:K46"/>
    <mergeCell ref="K47:K50"/>
    <mergeCell ref="K51:K54"/>
    <mergeCell ref="K55:K58"/>
    <mergeCell ref="N15:N18"/>
    <mergeCell ref="N19:N22"/>
    <mergeCell ref="N23:N26"/>
  </mergeCells>
  <phoneticPr fontId="2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5"/>
  <sheetViews>
    <sheetView topLeftCell="J1" workbookViewId="0">
      <selection activeCell="O31" sqref="O31"/>
    </sheetView>
  </sheetViews>
  <sheetFormatPr defaultColWidth="9.25" defaultRowHeight="15" x14ac:dyDescent="0.15"/>
  <cols>
    <col min="1" max="1" width="11.125" style="3" customWidth="1"/>
    <col min="2" max="2" width="9.25" style="3"/>
    <col min="3" max="3" width="22" style="3" customWidth="1"/>
    <col min="4" max="4" width="9.25" style="3"/>
    <col min="5" max="5" width="12.875" style="3"/>
    <col min="6" max="8" width="9.25" style="3"/>
    <col min="9" max="9" width="21.75" style="3" customWidth="1"/>
    <col min="10" max="10" width="9.25" style="3"/>
    <col min="11" max="11" width="12.875" style="3"/>
    <col min="12" max="12" width="21.375" style="3" customWidth="1"/>
    <col min="13" max="13" width="12.875" style="3"/>
    <col min="14" max="14" width="15.875" style="3" customWidth="1"/>
    <col min="15" max="15" width="17.375" style="3" customWidth="1"/>
    <col min="16" max="16" width="24.875" style="3" customWidth="1"/>
    <col min="17" max="17" width="12.875" style="3"/>
    <col min="18" max="16384" width="9.25" style="3"/>
  </cols>
  <sheetData>
    <row r="1" spans="1:17" x14ac:dyDescent="0.1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2"/>
      <c r="O1" s="2" t="s">
        <v>196</v>
      </c>
      <c r="P1" s="2" t="s">
        <v>197</v>
      </c>
      <c r="Q1" s="2"/>
    </row>
    <row r="2" spans="1:17" x14ac:dyDescent="0.15">
      <c r="A2" s="1" t="s">
        <v>5</v>
      </c>
      <c r="B2" s="1">
        <v>3.4969999999999999</v>
      </c>
      <c r="C2" s="1">
        <v>1.0629999999999999</v>
      </c>
      <c r="D2" s="1">
        <v>0.65600000000000003</v>
      </c>
      <c r="E2" s="1">
        <v>1.1990000000000001</v>
      </c>
      <c r="F2" s="1">
        <v>1.5269999999999999</v>
      </c>
      <c r="G2" s="1">
        <v>1.4119999999999999</v>
      </c>
      <c r="H2" s="1">
        <v>1.2430000000000001</v>
      </c>
      <c r="I2" s="1">
        <v>1.1759999999999999</v>
      </c>
      <c r="J2" s="2">
        <v>1.53</v>
      </c>
      <c r="K2" s="2">
        <v>0</v>
      </c>
      <c r="L2" s="1">
        <v>0</v>
      </c>
      <c r="M2" s="4">
        <v>0</v>
      </c>
      <c r="N2" s="2"/>
      <c r="O2" s="2">
        <v>1.4999999999999999E-2</v>
      </c>
      <c r="P2" s="2">
        <v>0</v>
      </c>
      <c r="Q2" s="2"/>
    </row>
    <row r="3" spans="1:17" x14ac:dyDescent="0.15">
      <c r="A3" s="1" t="s">
        <v>6</v>
      </c>
      <c r="B3" s="1">
        <v>1.9830000000000001</v>
      </c>
      <c r="C3" s="1">
        <v>1.004</v>
      </c>
      <c r="D3" s="1">
        <v>1.1890000000000001</v>
      </c>
      <c r="E3" s="1">
        <v>1.0529999999999999</v>
      </c>
      <c r="F3" s="1">
        <v>1.272</v>
      </c>
      <c r="G3" s="1">
        <v>1.3129999999999999</v>
      </c>
      <c r="H3" s="2">
        <v>1.476</v>
      </c>
      <c r="I3" s="1">
        <v>0.69599999999999995</v>
      </c>
      <c r="J3" s="1">
        <v>1.5589999999999999</v>
      </c>
      <c r="K3" s="1">
        <v>0</v>
      </c>
      <c r="L3" s="1">
        <v>0</v>
      </c>
      <c r="M3" s="4">
        <v>0</v>
      </c>
      <c r="N3" s="2"/>
      <c r="O3" s="2">
        <v>4.3999999999999997E-2</v>
      </c>
      <c r="P3" s="2">
        <v>0.156</v>
      </c>
      <c r="Q3" s="2"/>
    </row>
    <row r="4" spans="1:17" x14ac:dyDescent="0.15">
      <c r="A4" s="1" t="s">
        <v>7</v>
      </c>
      <c r="B4" s="1">
        <v>1.125</v>
      </c>
      <c r="C4" s="1">
        <v>0.96199999999999997</v>
      </c>
      <c r="D4" s="1">
        <v>1.137</v>
      </c>
      <c r="E4" s="1">
        <v>1.163</v>
      </c>
      <c r="F4" s="1">
        <v>1.284</v>
      </c>
      <c r="G4" s="1">
        <v>1.0609999999999999</v>
      </c>
      <c r="H4" s="1">
        <v>1.214</v>
      </c>
      <c r="I4" s="2">
        <v>0.747</v>
      </c>
      <c r="J4" s="1">
        <v>1.595</v>
      </c>
      <c r="K4" s="2">
        <v>0</v>
      </c>
      <c r="L4" s="4">
        <v>0</v>
      </c>
      <c r="M4" s="1">
        <v>0</v>
      </c>
      <c r="N4" s="2"/>
      <c r="O4" s="2">
        <v>0.122</v>
      </c>
      <c r="P4" s="2">
        <v>0.312</v>
      </c>
      <c r="Q4" s="2"/>
    </row>
    <row r="5" spans="1:17" x14ac:dyDescent="0.15">
      <c r="A5" s="1" t="s">
        <v>8</v>
      </c>
      <c r="B5" s="1">
        <v>0.58399999999999996</v>
      </c>
      <c r="C5" s="1">
        <v>1.0169999999999999</v>
      </c>
      <c r="D5" s="1">
        <v>0.53400000000000003</v>
      </c>
      <c r="E5" s="1">
        <v>1.222</v>
      </c>
      <c r="F5" s="1">
        <v>1.0529999999999999</v>
      </c>
      <c r="G5" s="1">
        <v>1.1930000000000001</v>
      </c>
      <c r="H5" s="1">
        <v>0.92900000000000005</v>
      </c>
      <c r="I5" s="2">
        <v>0.78300000000000003</v>
      </c>
      <c r="J5" s="2">
        <v>1.591</v>
      </c>
      <c r="K5" s="1">
        <v>0</v>
      </c>
      <c r="L5" s="4">
        <v>0</v>
      </c>
      <c r="M5" s="1">
        <v>0</v>
      </c>
      <c r="N5" s="2"/>
      <c r="O5" s="2">
        <v>0.27200000000000002</v>
      </c>
      <c r="P5" s="2">
        <v>0.625</v>
      </c>
      <c r="Q5" s="2"/>
    </row>
    <row r="6" spans="1:17" x14ac:dyDescent="0.15">
      <c r="A6" s="1" t="s">
        <v>9</v>
      </c>
      <c r="B6" s="1">
        <v>0.27200000000000002</v>
      </c>
      <c r="C6" s="1">
        <v>0.80200000000000005</v>
      </c>
      <c r="D6" s="1">
        <v>0.55700000000000005</v>
      </c>
      <c r="E6" s="1">
        <v>1.3859999999999999</v>
      </c>
      <c r="F6" s="1">
        <v>1.3420000000000001</v>
      </c>
      <c r="G6" s="2">
        <v>1.1950000000000001</v>
      </c>
      <c r="H6" s="1">
        <v>1.2090000000000001</v>
      </c>
      <c r="I6" s="2">
        <v>1.2050000000000001</v>
      </c>
      <c r="J6" s="1">
        <v>1.589</v>
      </c>
      <c r="K6" s="1">
        <v>0</v>
      </c>
      <c r="L6" s="4">
        <v>0</v>
      </c>
      <c r="M6" s="1">
        <v>0</v>
      </c>
      <c r="N6" s="2"/>
      <c r="O6" s="2">
        <v>0.58399999999999996</v>
      </c>
      <c r="P6" s="2">
        <v>1.25</v>
      </c>
      <c r="Q6" s="2"/>
    </row>
    <row r="7" spans="1:17" x14ac:dyDescent="0.15">
      <c r="A7" s="1" t="s">
        <v>10</v>
      </c>
      <c r="B7" s="1">
        <v>0.122</v>
      </c>
      <c r="C7" s="1">
        <v>1.036</v>
      </c>
      <c r="D7" s="1">
        <v>1.0960000000000001</v>
      </c>
      <c r="E7" s="1">
        <v>1.0900000000000001</v>
      </c>
      <c r="F7" s="1">
        <v>1.252</v>
      </c>
      <c r="G7" s="1">
        <v>0.89300000000000002</v>
      </c>
      <c r="H7" s="1">
        <v>0.96299999999999997</v>
      </c>
      <c r="I7" s="1">
        <v>1.569</v>
      </c>
      <c r="J7" s="1">
        <v>1.53</v>
      </c>
      <c r="K7" s="2">
        <v>0</v>
      </c>
      <c r="L7" s="4">
        <v>0</v>
      </c>
      <c r="M7" s="1">
        <v>0</v>
      </c>
      <c r="N7" s="2"/>
      <c r="O7" s="2">
        <v>1.125</v>
      </c>
      <c r="P7" s="2">
        <v>2.5</v>
      </c>
      <c r="Q7" s="2"/>
    </row>
    <row r="8" spans="1:17" x14ac:dyDescent="0.15">
      <c r="A8" s="1" t="s">
        <v>11</v>
      </c>
      <c r="B8" s="1">
        <v>4.3999999999999997E-2</v>
      </c>
      <c r="C8" s="1">
        <v>0.71599999999999997</v>
      </c>
      <c r="D8" s="1">
        <v>1.1879999999999999</v>
      </c>
      <c r="E8" s="1">
        <v>1.242</v>
      </c>
      <c r="F8" s="1">
        <v>1.2629999999999999</v>
      </c>
      <c r="G8" s="1">
        <v>0.89500000000000002</v>
      </c>
      <c r="H8" s="2">
        <v>1.131</v>
      </c>
      <c r="I8" s="1">
        <v>1.4590000000000001</v>
      </c>
      <c r="J8" s="2">
        <v>1.625</v>
      </c>
      <c r="K8" s="1">
        <v>0</v>
      </c>
      <c r="L8" s="4">
        <v>0</v>
      </c>
      <c r="M8" s="1">
        <v>0</v>
      </c>
      <c r="N8" s="2"/>
      <c r="O8" s="2">
        <v>1.9830000000000001</v>
      </c>
      <c r="P8" s="2">
        <v>5</v>
      </c>
      <c r="Q8" s="2"/>
    </row>
    <row r="9" spans="1:17" x14ac:dyDescent="0.15">
      <c r="A9" s="1" t="s">
        <v>12</v>
      </c>
      <c r="B9" s="1">
        <v>1.4999999999999999E-2</v>
      </c>
      <c r="C9" s="1">
        <v>1.0049999999999999</v>
      </c>
      <c r="D9" s="1">
        <v>1.026</v>
      </c>
      <c r="E9" s="1">
        <v>1.2829999999999999</v>
      </c>
      <c r="F9" s="1">
        <v>1.3260000000000001</v>
      </c>
      <c r="G9" s="1">
        <v>1.502</v>
      </c>
      <c r="H9" s="1">
        <v>1.1910000000000001</v>
      </c>
      <c r="I9" s="1">
        <v>1.1890000000000001</v>
      </c>
      <c r="J9" s="1">
        <v>0</v>
      </c>
      <c r="K9" s="1">
        <v>0</v>
      </c>
      <c r="L9" s="4">
        <v>0</v>
      </c>
      <c r="M9" s="1">
        <v>0</v>
      </c>
      <c r="N9" s="2"/>
      <c r="O9" s="2">
        <v>3.4969999999999999</v>
      </c>
      <c r="P9" s="2">
        <v>10</v>
      </c>
      <c r="Q9" s="2"/>
    </row>
    <row r="10" spans="1:17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8" t="s">
        <v>283</v>
      </c>
      <c r="N11" s="18"/>
      <c r="O11" s="18"/>
      <c r="P11" s="18"/>
      <c r="Q11" s="18"/>
    </row>
    <row r="12" spans="1:17" x14ac:dyDescent="0.15">
      <c r="A12" s="1" t="s">
        <v>80</v>
      </c>
      <c r="B12" s="1" t="s">
        <v>284</v>
      </c>
      <c r="C12" s="1" t="s">
        <v>199</v>
      </c>
      <c r="D12" s="2"/>
      <c r="E12" s="1" t="s">
        <v>80</v>
      </c>
      <c r="F12" s="1" t="s">
        <v>284</v>
      </c>
      <c r="G12" s="1" t="s">
        <v>198</v>
      </c>
      <c r="H12" s="2"/>
      <c r="I12" s="2" t="s">
        <v>82</v>
      </c>
      <c r="J12" s="2" t="s">
        <v>85</v>
      </c>
      <c r="K12" s="2" t="s">
        <v>86</v>
      </c>
      <c r="L12" s="2" t="s">
        <v>82</v>
      </c>
      <c r="M12" s="2" t="s">
        <v>83</v>
      </c>
    </row>
    <row r="13" spans="1:17" x14ac:dyDescent="0.15">
      <c r="A13" s="1" t="s">
        <v>112</v>
      </c>
      <c r="B13" s="1">
        <v>1.0629999999999999</v>
      </c>
      <c r="C13" s="1">
        <f>0.2508*B13^2+1.9768*B13+0.0322</f>
        <v>2.4169346252000001</v>
      </c>
      <c r="D13" s="2"/>
      <c r="E13" s="1" t="s">
        <v>207</v>
      </c>
      <c r="F13" s="1">
        <v>1.1930000000000001</v>
      </c>
      <c r="G13" s="1">
        <f>0.2508*F13^2+1.9768*F13+0.0322</f>
        <v>2.7474732492</v>
      </c>
      <c r="H13" s="2"/>
      <c r="I13" s="1">
        <v>2.4169346252000001</v>
      </c>
      <c r="J13" s="2">
        <v>3.2538305967999999</v>
      </c>
      <c r="K13" s="1">
        <v>3.6438017199999999</v>
      </c>
      <c r="L13" s="1">
        <v>2.4169346252000001</v>
      </c>
      <c r="M13" s="2">
        <v>3.2538305967999999</v>
      </c>
    </row>
    <row r="14" spans="1:17" x14ac:dyDescent="0.15">
      <c r="A14" s="1" t="s">
        <v>113</v>
      </c>
      <c r="B14" s="1">
        <v>1.004</v>
      </c>
      <c r="C14" s="1">
        <f>0.2508*B14^2+1.9768*B14+0.0322</f>
        <v>2.2697176128000001</v>
      </c>
      <c r="D14" s="2"/>
      <c r="E14" s="1" t="s">
        <v>208</v>
      </c>
      <c r="F14" s="2">
        <v>1.1950000000000001</v>
      </c>
      <c r="G14" s="1">
        <f t="shared" ref="G14:G40" si="0">0.2508*F14^2+1.9768*F14+0.0322</f>
        <v>2.7526246699999999</v>
      </c>
      <c r="H14" s="2"/>
      <c r="I14" s="1">
        <v>2.2697176128000001</v>
      </c>
      <c r="J14" s="2">
        <v>2.4848874799999998</v>
      </c>
      <c r="K14" s="1">
        <v>3.7235958347999998</v>
      </c>
      <c r="L14" s="1">
        <v>2.2697176128000001</v>
      </c>
      <c r="M14" s="2">
        <v>2.4848874799999998</v>
      </c>
    </row>
    <row r="15" spans="1:17" x14ac:dyDescent="0.15">
      <c r="A15" s="1" t="s">
        <v>114</v>
      </c>
      <c r="B15" s="1">
        <v>0.96199999999999997</v>
      </c>
      <c r="C15" s="1">
        <f t="shared" ref="C15:C47" si="1">0.2508*B15^2+1.9768*B15+0.0322</f>
        <v>2.1659829552000001</v>
      </c>
      <c r="D15" s="2"/>
      <c r="E15" s="1" t="s">
        <v>209</v>
      </c>
      <c r="F15" s="1">
        <v>0.89300000000000002</v>
      </c>
      <c r="G15" s="1">
        <f t="shared" si="0"/>
        <v>1.9974826092</v>
      </c>
      <c r="H15" s="2"/>
      <c r="I15" s="1">
        <v>2.1659829552000001</v>
      </c>
      <c r="J15" s="2">
        <v>2.8742606512000002</v>
      </c>
      <c r="K15" s="1">
        <v>3.82323747</v>
      </c>
      <c r="L15" s="1">
        <v>2.1659829552000001</v>
      </c>
      <c r="M15" s="2">
        <v>2.8742606512000002</v>
      </c>
    </row>
    <row r="16" spans="1:17" x14ac:dyDescent="0.15">
      <c r="A16" s="1" t="s">
        <v>115</v>
      </c>
      <c r="B16" s="1">
        <v>1.0169999999999999</v>
      </c>
      <c r="C16" s="1">
        <f t="shared" si="1"/>
        <v>2.3020052812</v>
      </c>
      <c r="D16" s="2"/>
      <c r="E16" s="1" t="s">
        <v>210</v>
      </c>
      <c r="F16" s="1">
        <v>0.89500000000000002</v>
      </c>
      <c r="G16" s="1">
        <f t="shared" si="0"/>
        <v>2.0023330700000002</v>
      </c>
      <c r="H16" s="2"/>
      <c r="I16" s="1">
        <v>2.3020052812</v>
      </c>
      <c r="J16" s="2">
        <v>2.9812735211999999</v>
      </c>
      <c r="K16" s="1">
        <v>3.8121340747999999</v>
      </c>
      <c r="L16" s="1">
        <v>2.3020052812</v>
      </c>
      <c r="M16" s="2">
        <v>2.9812735211999999</v>
      </c>
    </row>
    <row r="17" spans="1:13" x14ac:dyDescent="0.15">
      <c r="A17" s="1" t="s">
        <v>122</v>
      </c>
      <c r="B17" s="1">
        <v>0.80200000000000005</v>
      </c>
      <c r="C17" s="1">
        <f t="shared" si="1"/>
        <v>1.7789091632</v>
      </c>
      <c r="D17" s="2"/>
      <c r="E17" s="1" t="s">
        <v>131</v>
      </c>
      <c r="F17" s="1">
        <v>1.502</v>
      </c>
      <c r="G17" s="1">
        <f t="shared" si="0"/>
        <v>3.5671594031999998</v>
      </c>
      <c r="H17" s="2"/>
      <c r="I17" s="1">
        <v>1.7789091632</v>
      </c>
      <c r="J17" s="2">
        <v>3.6355712331999999</v>
      </c>
      <c r="K17" s="1">
        <v>3.8065853868000001</v>
      </c>
      <c r="L17" s="1">
        <v>1.7789091632</v>
      </c>
      <c r="M17" s="2">
        <v>3.6355712331999999</v>
      </c>
    </row>
    <row r="18" spans="1:13" x14ac:dyDescent="0.15">
      <c r="A18" s="1" t="s">
        <v>124</v>
      </c>
      <c r="B18" s="1">
        <v>1.036</v>
      </c>
      <c r="C18" s="1">
        <f t="shared" si="1"/>
        <v>2.3493474368</v>
      </c>
      <c r="D18" s="2"/>
      <c r="E18" s="1" t="s">
        <v>170</v>
      </c>
      <c r="F18" s="1">
        <v>1.2430000000000001</v>
      </c>
      <c r="G18" s="1">
        <f t="shared" si="0"/>
        <v>2.8768606892000004</v>
      </c>
      <c r="H18" s="2"/>
      <c r="I18" s="1">
        <v>2.3493474368</v>
      </c>
      <c r="J18" s="2">
        <v>2.9524799871999998</v>
      </c>
      <c r="K18" s="1">
        <v>3.6438017199999999</v>
      </c>
      <c r="L18" s="1">
        <v>2.3493474368</v>
      </c>
      <c r="M18" s="2">
        <v>2.9524799871999998</v>
      </c>
    </row>
    <row r="19" spans="1:13" x14ac:dyDescent="0.15">
      <c r="A19" s="1" t="s">
        <v>125</v>
      </c>
      <c r="B19" s="1">
        <v>0.71599999999999997</v>
      </c>
      <c r="C19" s="1">
        <f t="shared" si="1"/>
        <v>1.5761629248</v>
      </c>
      <c r="D19" s="2"/>
      <c r="E19" s="1" t="s">
        <v>172</v>
      </c>
      <c r="F19" s="2">
        <v>1.476</v>
      </c>
      <c r="G19" s="1">
        <f t="shared" si="0"/>
        <v>3.4963436608</v>
      </c>
      <c r="H19" s="2"/>
      <c r="I19" s="1">
        <v>1.5761629248</v>
      </c>
      <c r="J19" s="2">
        <v>2.9838941247999999</v>
      </c>
      <c r="K19" s="1">
        <v>3.9067687499999999</v>
      </c>
      <c r="L19" s="1">
        <v>1.5761629248</v>
      </c>
      <c r="M19" s="2">
        <v>2.9838941247999999</v>
      </c>
    </row>
    <row r="20" spans="1:13" x14ac:dyDescent="0.15">
      <c r="A20" s="1" t="s">
        <v>126</v>
      </c>
      <c r="B20" s="1">
        <v>1.0049999999999999</v>
      </c>
      <c r="C20" s="1">
        <f t="shared" si="1"/>
        <v>2.2721982699999996</v>
      </c>
      <c r="D20" s="2"/>
      <c r="E20" s="1" t="s">
        <v>173</v>
      </c>
      <c r="F20" s="1">
        <v>1.214</v>
      </c>
      <c r="G20" s="1">
        <f t="shared" si="0"/>
        <v>2.8016632367999996</v>
      </c>
      <c r="H20" s="2"/>
      <c r="I20" s="1">
        <v>2.2721982700000001</v>
      </c>
      <c r="J20" s="2">
        <v>2.3918596972000001</v>
      </c>
      <c r="K20" s="1"/>
      <c r="L20" s="1">
        <v>2.2721982700000001</v>
      </c>
      <c r="M20" s="2">
        <v>2.3918596972000001</v>
      </c>
    </row>
    <row r="21" spans="1:13" x14ac:dyDescent="0.15">
      <c r="A21" s="1" t="s">
        <v>135</v>
      </c>
      <c r="B21" s="1">
        <v>0.65600000000000003</v>
      </c>
      <c r="C21" s="1">
        <f t="shared" si="1"/>
        <v>1.4369090688000001</v>
      </c>
      <c r="D21" s="2"/>
      <c r="E21" s="1" t="s">
        <v>174</v>
      </c>
      <c r="F21" s="1">
        <v>0.92900000000000005</v>
      </c>
      <c r="G21" s="1">
        <f t="shared" si="0"/>
        <v>2.0850978828</v>
      </c>
      <c r="H21" s="2"/>
      <c r="I21" s="1">
        <v>1.4369090687999999</v>
      </c>
      <c r="J21" s="2">
        <v>3.1367473711999998</v>
      </c>
      <c r="K21" s="1"/>
      <c r="L21" s="1">
        <v>1.4369090687999999</v>
      </c>
      <c r="M21" s="2">
        <v>3.1367473711999998</v>
      </c>
    </row>
    <row r="22" spans="1:13" x14ac:dyDescent="0.15">
      <c r="A22" s="1" t="s">
        <v>137</v>
      </c>
      <c r="B22" s="1">
        <v>1.1890000000000001</v>
      </c>
      <c r="C22" s="1">
        <f t="shared" si="1"/>
        <v>2.7371764268000001</v>
      </c>
      <c r="D22" s="2"/>
      <c r="E22" s="1" t="s">
        <v>175</v>
      </c>
      <c r="F22" s="1">
        <v>1.2090000000000001</v>
      </c>
      <c r="G22" s="1">
        <f t="shared" si="0"/>
        <v>2.7887407948000003</v>
      </c>
      <c r="H22" s="2"/>
      <c r="I22" s="1">
        <v>2.7371764268000001</v>
      </c>
      <c r="J22" s="2">
        <v>2.9002836032000001</v>
      </c>
      <c r="K22" s="1"/>
      <c r="L22" s="1">
        <v>2.7371764268000001</v>
      </c>
      <c r="M22" s="2">
        <v>2.9002836032000001</v>
      </c>
    </row>
    <row r="23" spans="1:13" x14ac:dyDescent="0.15">
      <c r="A23" s="1" t="s">
        <v>138</v>
      </c>
      <c r="B23" s="1">
        <v>1.137</v>
      </c>
      <c r="C23" s="1">
        <f t="shared" si="1"/>
        <v>2.6040480652000002</v>
      </c>
      <c r="D23" s="2"/>
      <c r="E23" s="1" t="s">
        <v>176</v>
      </c>
      <c r="F23" s="1">
        <v>0.96299999999999997</v>
      </c>
      <c r="G23" s="1">
        <f t="shared" si="0"/>
        <v>2.1684425452</v>
      </c>
      <c r="H23" s="2"/>
      <c r="I23" s="1">
        <v>2.6040480652000002</v>
      </c>
      <c r="J23" s="2">
        <v>2.9289667852000001</v>
      </c>
      <c r="K23" s="1"/>
      <c r="L23" s="1">
        <v>2.6040480652000002</v>
      </c>
      <c r="M23" s="2">
        <v>2.9289667852000001</v>
      </c>
    </row>
    <row r="24" spans="1:13" x14ac:dyDescent="0.15">
      <c r="A24" s="1" t="s">
        <v>139</v>
      </c>
      <c r="B24" s="1">
        <v>0.53400000000000003</v>
      </c>
      <c r="C24" s="1">
        <f t="shared" si="1"/>
        <v>1.1593283247999999</v>
      </c>
      <c r="D24" s="2"/>
      <c r="E24" s="1" t="s">
        <v>145</v>
      </c>
      <c r="F24" s="2">
        <v>1.131</v>
      </c>
      <c r="G24" s="1">
        <f t="shared" si="0"/>
        <v>2.5887743788000002</v>
      </c>
      <c r="H24" s="2"/>
      <c r="I24" s="1">
        <v>1.1593283247999999</v>
      </c>
      <c r="J24" s="2">
        <v>3.0944124207999999</v>
      </c>
      <c r="K24" s="1"/>
      <c r="L24" s="1">
        <v>1.1593283247999999</v>
      </c>
      <c r="M24" s="2">
        <v>3.0944124207999999</v>
      </c>
    </row>
    <row r="25" spans="1:13" x14ac:dyDescent="0.15">
      <c r="A25" s="1" t="s">
        <v>148</v>
      </c>
      <c r="B25" s="1">
        <v>0.55700000000000005</v>
      </c>
      <c r="C25" s="1">
        <f t="shared" si="1"/>
        <v>1.2110880492</v>
      </c>
      <c r="D25" s="2"/>
      <c r="E25" s="1" t="s">
        <v>164</v>
      </c>
      <c r="F25" s="1">
        <v>1.1910000000000001</v>
      </c>
      <c r="G25" s="1">
        <f t="shared" si="0"/>
        <v>2.7423238348000001</v>
      </c>
      <c r="H25" s="2"/>
      <c r="I25" s="1">
        <v>1.2110880492</v>
      </c>
      <c r="J25" s="2">
        <v>3.3234725952000002</v>
      </c>
      <c r="K25" s="1"/>
      <c r="L25" s="1">
        <v>1.2110880492</v>
      </c>
      <c r="M25" s="2">
        <v>3.3234725952000002</v>
      </c>
    </row>
    <row r="26" spans="1:13" x14ac:dyDescent="0.15">
      <c r="A26" s="1" t="s">
        <v>150</v>
      </c>
      <c r="B26" s="1">
        <v>1.0960000000000001</v>
      </c>
      <c r="C26" s="1">
        <f t="shared" si="1"/>
        <v>2.5000377728000003</v>
      </c>
      <c r="D26" s="2"/>
      <c r="E26" s="1" t="s">
        <v>158</v>
      </c>
      <c r="F26" s="1">
        <v>1.1759999999999999</v>
      </c>
      <c r="G26" s="1">
        <f t="shared" si="0"/>
        <v>2.7037671807999994</v>
      </c>
      <c r="H26" s="2"/>
      <c r="I26" s="1">
        <v>2.5000377727999998</v>
      </c>
      <c r="J26" s="2">
        <v>3.0601098252000001</v>
      </c>
      <c r="K26" s="1"/>
      <c r="L26" s="1">
        <v>2.5000377727999998</v>
      </c>
      <c r="M26" s="2">
        <v>3.0601098252000001</v>
      </c>
    </row>
    <row r="27" spans="1:13" x14ac:dyDescent="0.15">
      <c r="A27" s="1" t="s">
        <v>166</v>
      </c>
      <c r="B27" s="1">
        <v>1.1879999999999999</v>
      </c>
      <c r="C27" s="1">
        <f t="shared" si="1"/>
        <v>2.7346034751999997</v>
      </c>
      <c r="D27" s="2"/>
      <c r="E27" s="1" t="s">
        <v>181</v>
      </c>
      <c r="F27" s="1">
        <v>0.69599999999999995</v>
      </c>
      <c r="G27" s="1">
        <f t="shared" si="0"/>
        <v>1.5295443327999998</v>
      </c>
      <c r="H27" s="2"/>
      <c r="I27" s="1">
        <v>2.7346034752000001</v>
      </c>
      <c r="J27" s="2">
        <v>2.4119156267999999</v>
      </c>
      <c r="K27" s="2"/>
      <c r="L27" s="1">
        <v>2.7346034752000001</v>
      </c>
      <c r="M27" s="2">
        <v>2.4119156267999999</v>
      </c>
    </row>
    <row r="28" spans="1:13" x14ac:dyDescent="0.15">
      <c r="A28" s="1" t="s">
        <v>168</v>
      </c>
      <c r="B28" s="1">
        <v>1.026</v>
      </c>
      <c r="C28" s="1">
        <f t="shared" si="1"/>
        <v>2.3244079408</v>
      </c>
      <c r="D28" s="2"/>
      <c r="E28" s="1" t="s">
        <v>183</v>
      </c>
      <c r="F28" s="2">
        <v>0.747</v>
      </c>
      <c r="G28" s="1">
        <f t="shared" si="0"/>
        <v>1.6488182571999999</v>
      </c>
      <c r="H28" s="2"/>
      <c r="I28" s="1">
        <v>2.3244079408</v>
      </c>
      <c r="J28" s="1">
        <v>2.7474732492</v>
      </c>
      <c r="K28" s="2"/>
      <c r="L28" s="1">
        <v>2.3244079408</v>
      </c>
      <c r="M28" s="1">
        <v>2.7474732492</v>
      </c>
    </row>
    <row r="29" spans="1:13" x14ac:dyDescent="0.15">
      <c r="A29" s="1" t="s">
        <v>169</v>
      </c>
      <c r="B29" s="1">
        <v>1.1990000000000001</v>
      </c>
      <c r="C29" s="1">
        <f t="shared" si="1"/>
        <v>2.7629335308000003</v>
      </c>
      <c r="D29" s="2"/>
      <c r="E29" s="1" t="s">
        <v>184</v>
      </c>
      <c r="F29" s="2">
        <v>0.78300000000000003</v>
      </c>
      <c r="G29" s="1">
        <f t="shared" si="0"/>
        <v>1.7337971211999998</v>
      </c>
      <c r="H29" s="2"/>
      <c r="I29" s="1">
        <v>2.7629335307999998</v>
      </c>
      <c r="J29" s="1">
        <v>2.7526246699999999</v>
      </c>
      <c r="K29" s="2"/>
      <c r="L29" s="1">
        <v>2.7629335307999998</v>
      </c>
      <c r="M29" s="1">
        <v>2.7526246699999999</v>
      </c>
    </row>
    <row r="30" spans="1:13" x14ac:dyDescent="0.15">
      <c r="A30" s="1" t="s">
        <v>177</v>
      </c>
      <c r="B30" s="1">
        <v>1.0529999999999999</v>
      </c>
      <c r="C30" s="1">
        <f t="shared" si="1"/>
        <v>2.3918596972000001</v>
      </c>
      <c r="D30" s="2"/>
      <c r="E30" s="1" t="s">
        <v>185</v>
      </c>
      <c r="F30" s="2">
        <v>1.2050000000000001</v>
      </c>
      <c r="G30" s="1">
        <f t="shared" si="0"/>
        <v>2.7784118700000002</v>
      </c>
      <c r="H30" s="2"/>
      <c r="I30" s="1">
        <v>2.3918596972000001</v>
      </c>
      <c r="J30" s="1">
        <v>1.9974826092</v>
      </c>
      <c r="K30" s="2"/>
      <c r="L30" s="1">
        <v>2.3918596972000001</v>
      </c>
      <c r="M30" s="1">
        <v>1.9974826092</v>
      </c>
    </row>
    <row r="31" spans="1:13" x14ac:dyDescent="0.15">
      <c r="A31" s="1" t="s">
        <v>179</v>
      </c>
      <c r="B31" s="1">
        <v>1.163</v>
      </c>
      <c r="C31" s="1">
        <f t="shared" si="1"/>
        <v>2.6704427052000002</v>
      </c>
      <c r="D31" s="2"/>
      <c r="E31" s="1" t="s">
        <v>186</v>
      </c>
      <c r="F31" s="1">
        <v>1.569</v>
      </c>
      <c r="G31" s="1">
        <f t="shared" si="0"/>
        <v>3.7512088587999997</v>
      </c>
      <c r="H31" s="2"/>
      <c r="I31" s="1">
        <v>2.6704427052000002</v>
      </c>
      <c r="J31" s="1">
        <v>2.0023330700000002</v>
      </c>
      <c r="K31" s="2"/>
      <c r="L31" s="1">
        <v>2.6704427052000002</v>
      </c>
      <c r="M31" s="1">
        <v>2.0023330700000002</v>
      </c>
    </row>
    <row r="32" spans="1:13" x14ac:dyDescent="0.15">
      <c r="A32" s="1" t="s">
        <v>180</v>
      </c>
      <c r="B32" s="1">
        <v>1.222</v>
      </c>
      <c r="C32" s="1">
        <f t="shared" si="1"/>
        <v>2.8223652271999997</v>
      </c>
      <c r="D32" s="2"/>
      <c r="E32" s="1" t="s">
        <v>187</v>
      </c>
      <c r="F32" s="1">
        <v>1.4590000000000001</v>
      </c>
      <c r="G32" s="1">
        <f t="shared" si="0"/>
        <v>3.4502243947999998</v>
      </c>
      <c r="H32" s="2"/>
      <c r="I32" s="1">
        <v>2.8223652272000002</v>
      </c>
      <c r="J32" s="1">
        <v>3.5671594031999998</v>
      </c>
      <c r="K32" s="2"/>
      <c r="L32" s="1">
        <v>2.8223652272000002</v>
      </c>
      <c r="M32" s="1">
        <v>3.5671594031999998</v>
      </c>
    </row>
    <row r="33" spans="1:27" x14ac:dyDescent="0.15">
      <c r="A33" s="1" t="s">
        <v>116</v>
      </c>
      <c r="B33" s="1">
        <v>1.3859999999999999</v>
      </c>
      <c r="C33" s="1">
        <f t="shared" si="1"/>
        <v>3.2538305967999999</v>
      </c>
      <c r="D33" s="2"/>
      <c r="E33" s="1" t="s">
        <v>188</v>
      </c>
      <c r="F33" s="1">
        <v>1.1890000000000001</v>
      </c>
      <c r="G33" s="1">
        <f t="shared" si="0"/>
        <v>2.7371764268000001</v>
      </c>
      <c r="H33" s="2"/>
      <c r="I33" s="2"/>
      <c r="J33" s="1">
        <v>2.8768606891999999</v>
      </c>
      <c r="K33" s="2"/>
      <c r="L33" s="2"/>
      <c r="M33" s="1">
        <v>2.8768606891999999</v>
      </c>
    </row>
    <row r="34" spans="1:27" x14ac:dyDescent="0.15">
      <c r="A34" s="1" t="s">
        <v>118</v>
      </c>
      <c r="B34" s="1">
        <v>1.0900000000000001</v>
      </c>
      <c r="C34" s="1">
        <f t="shared" si="1"/>
        <v>2.4848874799999998</v>
      </c>
      <c r="D34" s="2"/>
      <c r="E34" s="1" t="s">
        <v>211</v>
      </c>
      <c r="F34" s="2">
        <v>1.53</v>
      </c>
      <c r="G34" s="1">
        <f t="shared" si="0"/>
        <v>3.6438017199999999</v>
      </c>
      <c r="H34" s="2"/>
      <c r="I34" s="2"/>
      <c r="J34" s="1">
        <v>3.4963436608</v>
      </c>
      <c r="K34" s="2"/>
      <c r="L34" s="2"/>
      <c r="M34" s="1">
        <v>3.4963436608</v>
      </c>
    </row>
    <row r="35" spans="1:27" x14ac:dyDescent="0.15">
      <c r="A35" s="1" t="s">
        <v>119</v>
      </c>
      <c r="B35" s="1">
        <v>1.242</v>
      </c>
      <c r="C35" s="1">
        <f t="shared" si="1"/>
        <v>2.8742606511999997</v>
      </c>
      <c r="D35" s="2"/>
      <c r="E35" s="1" t="s">
        <v>212</v>
      </c>
      <c r="F35" s="1">
        <v>1.5589999999999999</v>
      </c>
      <c r="G35" s="1">
        <f t="shared" si="0"/>
        <v>3.7235958347999998</v>
      </c>
      <c r="H35" s="2"/>
      <c r="I35" s="2"/>
      <c r="J35" s="1">
        <v>2.8016632368000001</v>
      </c>
      <c r="K35" s="2"/>
      <c r="L35" s="2"/>
      <c r="M35" s="1">
        <v>2.8016632368000001</v>
      </c>
    </row>
    <row r="36" spans="1:27" x14ac:dyDescent="0.15">
      <c r="A36" s="1" t="s">
        <v>120</v>
      </c>
      <c r="B36" s="1">
        <v>1.2829999999999999</v>
      </c>
      <c r="C36" s="1">
        <f t="shared" si="1"/>
        <v>2.9812735211999994</v>
      </c>
      <c r="D36" s="2"/>
      <c r="E36" s="1" t="s">
        <v>133</v>
      </c>
      <c r="F36" s="1">
        <v>1.595</v>
      </c>
      <c r="G36" s="1">
        <f t="shared" si="0"/>
        <v>3.82323747</v>
      </c>
      <c r="H36" s="2"/>
      <c r="I36" s="2"/>
      <c r="J36" s="1">
        <v>2.0850978828</v>
      </c>
      <c r="K36" s="2"/>
      <c r="L36" s="2"/>
      <c r="M36" s="1">
        <v>2.0850978828</v>
      </c>
    </row>
    <row r="37" spans="1:27" x14ac:dyDescent="0.15">
      <c r="A37" s="1" t="s">
        <v>200</v>
      </c>
      <c r="B37" s="1">
        <v>1.5269999999999999</v>
      </c>
      <c r="C37" s="1">
        <f t="shared" si="1"/>
        <v>3.6355712331999999</v>
      </c>
      <c r="D37" s="2"/>
      <c r="E37" s="1" t="s">
        <v>147</v>
      </c>
      <c r="F37" s="2">
        <v>1.591</v>
      </c>
      <c r="G37" s="1">
        <f t="shared" si="0"/>
        <v>3.8121340747999999</v>
      </c>
      <c r="H37" s="2"/>
      <c r="I37" s="2"/>
      <c r="J37" s="1">
        <v>2.7887407947999998</v>
      </c>
      <c r="K37" s="2"/>
      <c r="L37" s="2"/>
      <c r="M37" s="1">
        <v>2.7887407947999998</v>
      </c>
    </row>
    <row r="38" spans="1:27" x14ac:dyDescent="0.15">
      <c r="A38" s="1" t="s">
        <v>201</v>
      </c>
      <c r="B38" s="1">
        <v>1.272</v>
      </c>
      <c r="C38" s="1">
        <f t="shared" si="1"/>
        <v>2.9524799872000003</v>
      </c>
      <c r="D38" s="2"/>
      <c r="E38" s="1" t="s">
        <v>160</v>
      </c>
      <c r="F38" s="1">
        <v>1.589</v>
      </c>
      <c r="G38" s="1">
        <f t="shared" si="0"/>
        <v>3.8065853867999997</v>
      </c>
      <c r="H38" s="2"/>
      <c r="I38" s="2"/>
      <c r="J38" s="1">
        <v>2.1684425452</v>
      </c>
      <c r="K38" s="2"/>
      <c r="L38" s="2"/>
      <c r="M38" s="1">
        <v>2.1684425452</v>
      </c>
    </row>
    <row r="39" spans="1:27" x14ac:dyDescent="0.15">
      <c r="A39" s="1" t="s">
        <v>202</v>
      </c>
      <c r="B39" s="1">
        <v>1.284</v>
      </c>
      <c r="C39" s="1">
        <f t="shared" si="1"/>
        <v>2.9838941248000004</v>
      </c>
      <c r="D39" s="2"/>
      <c r="E39" s="1" t="s">
        <v>162</v>
      </c>
      <c r="F39" s="1">
        <v>1.53</v>
      </c>
      <c r="G39" s="1">
        <f t="shared" si="0"/>
        <v>3.6438017199999999</v>
      </c>
      <c r="H39" s="2"/>
      <c r="I39" s="2"/>
      <c r="J39" s="1">
        <v>2.5887743788000002</v>
      </c>
      <c r="K39" s="2"/>
      <c r="L39" s="2"/>
      <c r="M39" s="1">
        <v>2.5887743788000002</v>
      </c>
    </row>
    <row r="40" spans="1:27" x14ac:dyDescent="0.15">
      <c r="A40" s="1" t="s">
        <v>203</v>
      </c>
      <c r="B40" s="1">
        <v>1.0529999999999999</v>
      </c>
      <c r="C40" s="1">
        <f t="shared" si="1"/>
        <v>2.3918596972000001</v>
      </c>
      <c r="D40" s="2"/>
      <c r="E40" s="1" t="s">
        <v>189</v>
      </c>
      <c r="F40" s="2">
        <v>1.625</v>
      </c>
      <c r="G40" s="1">
        <f t="shared" si="0"/>
        <v>3.9067687499999999</v>
      </c>
      <c r="H40" s="2"/>
      <c r="I40" s="2"/>
      <c r="J40" s="1">
        <v>2.7423238348000001</v>
      </c>
      <c r="K40" s="2"/>
      <c r="L40" s="2"/>
      <c r="M40" s="1">
        <v>2.7423238348000001</v>
      </c>
    </row>
    <row r="41" spans="1:27" x14ac:dyDescent="0.15">
      <c r="A41" s="1" t="s">
        <v>140</v>
      </c>
      <c r="B41" s="1">
        <v>1.3420000000000001</v>
      </c>
      <c r="C41" s="1">
        <f t="shared" si="1"/>
        <v>3.1367473712000002</v>
      </c>
      <c r="D41" s="2"/>
      <c r="E41" s="1"/>
      <c r="F41" s="2"/>
      <c r="G41" s="2"/>
      <c r="H41" s="2"/>
      <c r="I41" s="2"/>
      <c r="J41" s="2"/>
      <c r="K41" s="2"/>
      <c r="L41" s="1">
        <v>2.7037671807999999</v>
      </c>
      <c r="M41" s="2"/>
      <c r="N41" s="2"/>
      <c r="O41" s="1">
        <v>2.7037671807999999</v>
      </c>
    </row>
    <row r="42" spans="1:27" x14ac:dyDescent="0.15">
      <c r="A42" s="1" t="s">
        <v>142</v>
      </c>
      <c r="B42" s="1">
        <v>1.252</v>
      </c>
      <c r="C42" s="1">
        <f t="shared" si="1"/>
        <v>2.9002836032000001</v>
      </c>
      <c r="D42" s="2"/>
      <c r="E42" s="1"/>
      <c r="F42" s="2"/>
      <c r="G42" s="2"/>
      <c r="H42" s="2"/>
      <c r="I42" s="2"/>
      <c r="J42" s="2"/>
      <c r="K42" s="2"/>
      <c r="L42" s="1">
        <v>1.5295443328</v>
      </c>
      <c r="M42" s="2"/>
      <c r="N42" s="2"/>
      <c r="O42" s="1">
        <v>1.5295443328</v>
      </c>
    </row>
    <row r="43" spans="1:27" x14ac:dyDescent="0.15">
      <c r="A43" s="1" t="s">
        <v>143</v>
      </c>
      <c r="B43" s="1">
        <v>1.2629999999999999</v>
      </c>
      <c r="C43" s="1">
        <f t="shared" si="1"/>
        <v>2.9289667851999996</v>
      </c>
      <c r="D43" s="2"/>
      <c r="E43" s="1"/>
      <c r="F43" s="2"/>
      <c r="G43" s="2"/>
      <c r="H43" s="2"/>
      <c r="I43" s="2"/>
      <c r="J43" s="2"/>
      <c r="K43" s="2"/>
      <c r="L43" s="1">
        <v>1.6488182572000001</v>
      </c>
      <c r="M43" s="2"/>
      <c r="N43" s="2"/>
      <c r="O43" s="1">
        <v>1.6488182572000001</v>
      </c>
    </row>
    <row r="44" spans="1:27" x14ac:dyDescent="0.15">
      <c r="A44" s="1" t="s">
        <v>144</v>
      </c>
      <c r="B44" s="1">
        <v>1.3260000000000001</v>
      </c>
      <c r="C44" s="1">
        <f t="shared" si="1"/>
        <v>3.0944124208000003</v>
      </c>
      <c r="D44" s="2"/>
      <c r="E44" s="1"/>
      <c r="F44" s="25"/>
      <c r="G44" s="25"/>
      <c r="H44" s="2"/>
      <c r="I44" s="1"/>
      <c r="J44" s="2"/>
      <c r="K44" s="2"/>
      <c r="L44" s="1">
        <v>1.7337971212000001</v>
      </c>
      <c r="M44" s="2"/>
      <c r="N44" s="2"/>
      <c r="O44" s="1">
        <v>1.7337971212000001</v>
      </c>
    </row>
    <row r="45" spans="1:27" x14ac:dyDescent="0.15">
      <c r="A45" s="1" t="s">
        <v>204</v>
      </c>
      <c r="B45" s="1">
        <v>1.4119999999999999</v>
      </c>
      <c r="C45" s="1">
        <f t="shared" si="1"/>
        <v>3.3234725951999997</v>
      </c>
      <c r="D45" s="2"/>
      <c r="E45" s="1"/>
      <c r="F45" s="25"/>
      <c r="G45" s="25"/>
      <c r="H45" s="1"/>
      <c r="I45" s="1"/>
      <c r="J45" s="2"/>
      <c r="K45" s="2"/>
      <c r="L45" s="1">
        <v>2.7784118699999998</v>
      </c>
      <c r="M45" s="2"/>
      <c r="N45" s="2"/>
      <c r="O45" s="1">
        <v>2.7784118699999998</v>
      </c>
    </row>
    <row r="46" spans="1:27" x14ac:dyDescent="0.15">
      <c r="A46" s="1" t="s">
        <v>205</v>
      </c>
      <c r="B46" s="1">
        <v>1.3129999999999999</v>
      </c>
      <c r="C46" s="1">
        <f t="shared" si="1"/>
        <v>3.0601098251999996</v>
      </c>
      <c r="D46" s="2"/>
      <c r="E46" s="1"/>
      <c r="F46" s="2"/>
      <c r="G46" s="2"/>
      <c r="H46" s="2"/>
      <c r="I46" s="2"/>
      <c r="J46" s="2"/>
      <c r="K46" s="2"/>
      <c r="L46" s="1">
        <v>3.7512088588000001</v>
      </c>
      <c r="M46" s="2"/>
      <c r="N46" s="2"/>
      <c r="O46" s="1">
        <v>3.7512088588000001</v>
      </c>
    </row>
    <row r="47" spans="1:27" x14ac:dyDescent="0.15">
      <c r="A47" s="1" t="s">
        <v>206</v>
      </c>
      <c r="B47" s="1">
        <v>1.0609999999999999</v>
      </c>
      <c r="C47" s="1">
        <f t="shared" si="1"/>
        <v>2.4119156267999999</v>
      </c>
      <c r="D47" s="2"/>
      <c r="E47" s="1"/>
      <c r="F47" s="2"/>
      <c r="G47" s="2"/>
      <c r="H47" s="2"/>
      <c r="I47" s="2"/>
      <c r="J47" s="2"/>
      <c r="K47" s="2"/>
      <c r="L47" s="1">
        <v>3.4502243948000002</v>
      </c>
      <c r="M47" s="2"/>
      <c r="N47" s="2"/>
      <c r="O47" s="1">
        <v>3.4502243948000002</v>
      </c>
    </row>
    <row r="48" spans="1:2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>
        <v>2.7371764268000001</v>
      </c>
      <c r="O48" s="2"/>
      <c r="P48" s="2"/>
      <c r="Q48" s="1">
        <v>2.7371764268000001</v>
      </c>
      <c r="AA48" s="14"/>
    </row>
    <row r="49" spans="1:27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>
        <v>3.6438017199999999</v>
      </c>
      <c r="O49" s="2"/>
      <c r="P49" s="2"/>
      <c r="Q49" s="2">
        <v>3.6438017199999999</v>
      </c>
      <c r="AA49" s="14"/>
    </row>
    <row r="50" spans="1:27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>
        <v>3.7235958347999998</v>
      </c>
      <c r="O50" s="2"/>
      <c r="P50" s="2"/>
      <c r="Q50" s="2">
        <v>3.7235958347999998</v>
      </c>
      <c r="AA50" s="14"/>
    </row>
    <row r="51" spans="1:27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>
        <v>3.82323747</v>
      </c>
      <c r="O51" s="2"/>
      <c r="P51" s="2"/>
      <c r="Q51" s="2">
        <v>3.82323747</v>
      </c>
      <c r="AA51" s="14"/>
    </row>
    <row r="52" spans="1:27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>
        <v>3.8121340747999999</v>
      </c>
      <c r="O52" s="2"/>
      <c r="P52" s="2"/>
      <c r="Q52" s="2">
        <v>3.8121340747999999</v>
      </c>
      <c r="AA52" s="14"/>
    </row>
    <row r="53" spans="1:27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>
        <v>3.8065853868000001</v>
      </c>
      <c r="O53" s="2"/>
      <c r="P53" s="2"/>
      <c r="Q53" s="2">
        <v>3.8065853868000001</v>
      </c>
      <c r="AA53" s="14"/>
    </row>
    <row r="54" spans="1:27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>
        <v>3.6438017199999999</v>
      </c>
      <c r="O54" s="2"/>
      <c r="P54" s="2"/>
      <c r="Q54" s="2">
        <v>3.6438017199999999</v>
      </c>
      <c r="X54" s="14"/>
      <c r="AA54" s="14"/>
    </row>
    <row r="55" spans="1:27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3.9067687499999999</v>
      </c>
      <c r="O55" s="2"/>
      <c r="P55" s="2"/>
      <c r="Q55" s="2">
        <v>3.9067687499999999</v>
      </c>
      <c r="X55" s="14"/>
      <c r="AA55" s="14"/>
    </row>
    <row r="56" spans="1:27" x14ac:dyDescent="0.15">
      <c r="X56" s="14"/>
      <c r="AA56" s="14"/>
    </row>
    <row r="57" spans="1:27" x14ac:dyDescent="0.15">
      <c r="X57" s="14"/>
      <c r="AA57" s="14"/>
    </row>
    <row r="58" spans="1:27" x14ac:dyDescent="0.15">
      <c r="X58" s="14"/>
      <c r="AA58" s="14"/>
    </row>
    <row r="59" spans="1:27" x14ac:dyDescent="0.15">
      <c r="X59" s="14"/>
      <c r="AA59" s="14"/>
    </row>
    <row r="60" spans="1:27" x14ac:dyDescent="0.15">
      <c r="X60" s="14"/>
      <c r="AA60" s="14"/>
    </row>
    <row r="61" spans="1:27" x14ac:dyDescent="0.15">
      <c r="AA61" s="14"/>
    </row>
    <row r="62" spans="1:27" x14ac:dyDescent="0.15">
      <c r="AA62" s="14"/>
    </row>
    <row r="63" spans="1:27" x14ac:dyDescent="0.15">
      <c r="AA63" s="14"/>
    </row>
    <row r="64" spans="1:27" x14ac:dyDescent="0.15">
      <c r="AA64" s="14"/>
    </row>
    <row r="65" spans="27:27" x14ac:dyDescent="0.15">
      <c r="AA65" s="14"/>
    </row>
    <row r="66" spans="27:27" x14ac:dyDescent="0.15">
      <c r="AA66" s="14"/>
    </row>
    <row r="67" spans="27:27" x14ac:dyDescent="0.15">
      <c r="AA67" s="14"/>
    </row>
    <row r="68" spans="27:27" x14ac:dyDescent="0.15">
      <c r="AA68" s="14"/>
    </row>
    <row r="69" spans="27:27" x14ac:dyDescent="0.15">
      <c r="AA69" s="14"/>
    </row>
    <row r="70" spans="27:27" x14ac:dyDescent="0.15">
      <c r="AA70" s="14"/>
    </row>
    <row r="71" spans="27:27" x14ac:dyDescent="0.15">
      <c r="AA71" s="14"/>
    </row>
    <row r="72" spans="27:27" x14ac:dyDescent="0.15">
      <c r="AA72" s="14"/>
    </row>
    <row r="73" spans="27:27" x14ac:dyDescent="0.15">
      <c r="AA73" s="14"/>
    </row>
    <row r="74" spans="27:27" x14ac:dyDescent="0.15">
      <c r="AA74" s="14"/>
    </row>
    <row r="75" spans="27:27" x14ac:dyDescent="0.15">
      <c r="AA75" s="14"/>
    </row>
  </sheetData>
  <mergeCells count="3">
    <mergeCell ref="M11:Q11"/>
    <mergeCell ref="F45:G45"/>
    <mergeCell ref="F44:G44"/>
  </mergeCells>
  <phoneticPr fontId="2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5"/>
  <sheetViews>
    <sheetView topLeftCell="A37" workbookViewId="0">
      <selection activeCell="P35" sqref="P35"/>
    </sheetView>
  </sheetViews>
  <sheetFormatPr defaultColWidth="9.25" defaultRowHeight="15" x14ac:dyDescent="0.15"/>
  <cols>
    <col min="1" max="4" width="9.25" style="3"/>
    <col min="5" max="5" width="12.875" style="3"/>
    <col min="6" max="10" width="9.25" style="3"/>
    <col min="11" max="11" width="12.875" style="3"/>
    <col min="12" max="12" width="9.25" style="3"/>
    <col min="13" max="13" width="12.875" style="3"/>
    <col min="14" max="14" width="17.625" style="3" customWidth="1"/>
    <col min="15" max="15" width="16.25" style="3" customWidth="1"/>
    <col min="16" max="16" width="17.125" style="3" customWidth="1"/>
    <col min="17" max="17" width="12.5" style="3" customWidth="1"/>
    <col min="18" max="18" width="18.25" style="3" customWidth="1"/>
    <col min="19" max="16384" width="9.25" style="3"/>
  </cols>
  <sheetData>
    <row r="1" spans="1:18" x14ac:dyDescent="0.1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2"/>
      <c r="N1" s="2" t="s">
        <v>196</v>
      </c>
      <c r="O1" s="2" t="s">
        <v>197</v>
      </c>
      <c r="P1" s="2" t="s">
        <v>196</v>
      </c>
      <c r="Q1" s="2" t="s">
        <v>197</v>
      </c>
    </row>
    <row r="2" spans="1:18" x14ac:dyDescent="0.15">
      <c r="A2" s="2">
        <v>3.165</v>
      </c>
      <c r="B2" s="1">
        <v>2.3519999999999999</v>
      </c>
      <c r="C2" s="1">
        <v>2.0459999999999998</v>
      </c>
      <c r="D2" s="1">
        <v>2.0590000000000002</v>
      </c>
      <c r="E2" s="1">
        <v>2.1469999999999998</v>
      </c>
      <c r="F2" s="1">
        <v>2.0379999999999998</v>
      </c>
      <c r="G2" s="1">
        <v>1.974</v>
      </c>
      <c r="H2" s="1">
        <v>1.9990000000000001</v>
      </c>
      <c r="I2" s="2">
        <v>2.5099999999999998</v>
      </c>
      <c r="J2" s="2">
        <v>0</v>
      </c>
      <c r="K2" s="1">
        <v>0</v>
      </c>
      <c r="L2" s="4">
        <v>0</v>
      </c>
      <c r="M2" s="2"/>
      <c r="N2" s="2">
        <v>2.3E-2</v>
      </c>
      <c r="O2" s="2">
        <v>0</v>
      </c>
      <c r="P2" s="2">
        <v>0.32300000000000001</v>
      </c>
      <c r="Q2" s="2">
        <v>0</v>
      </c>
    </row>
    <row r="3" spans="1:18" x14ac:dyDescent="0.15">
      <c r="A3" s="1">
        <v>1.3360000000000001</v>
      </c>
      <c r="B3" s="1">
        <v>2.2949999999999999</v>
      </c>
      <c r="C3" s="1">
        <v>1.944</v>
      </c>
      <c r="D3" s="1">
        <v>1.9510000000000001</v>
      </c>
      <c r="E3" s="1">
        <v>2.3130000000000002</v>
      </c>
      <c r="F3" s="1">
        <v>2.1960000000000002</v>
      </c>
      <c r="G3" s="2">
        <v>2.1150000000000002</v>
      </c>
      <c r="H3" s="1">
        <v>2.39</v>
      </c>
      <c r="I3" s="1">
        <v>2.5099999999999998</v>
      </c>
      <c r="J3" s="1">
        <v>0</v>
      </c>
      <c r="K3" s="1">
        <v>0</v>
      </c>
      <c r="L3" s="4">
        <v>0</v>
      </c>
      <c r="M3" s="2"/>
      <c r="N3" s="2">
        <v>0.153</v>
      </c>
      <c r="O3" s="2">
        <v>6.25E-2</v>
      </c>
      <c r="P3" s="2">
        <v>0.55300000000000005</v>
      </c>
      <c r="Q3" s="2">
        <v>6.25E-2</v>
      </c>
    </row>
    <row r="4" spans="1:18" x14ac:dyDescent="0.15">
      <c r="A4" s="1">
        <v>0.82799999999999996</v>
      </c>
      <c r="B4" s="1">
        <v>2.2879999999999998</v>
      </c>
      <c r="C4" s="1">
        <v>1.9350000000000001</v>
      </c>
      <c r="D4" s="1">
        <v>1.9590000000000001</v>
      </c>
      <c r="E4" s="1">
        <v>2.367</v>
      </c>
      <c r="F4" s="1">
        <v>2.379</v>
      </c>
      <c r="G4" s="1">
        <v>2.3330000000000002</v>
      </c>
      <c r="H4" s="2">
        <v>2.1160000000000001</v>
      </c>
      <c r="I4" s="1">
        <v>2.35</v>
      </c>
      <c r="J4" s="2">
        <v>0</v>
      </c>
      <c r="K4" s="4">
        <v>0</v>
      </c>
      <c r="L4" s="1">
        <v>0</v>
      </c>
      <c r="M4" s="2"/>
      <c r="N4" s="2">
        <v>0.28100000000000003</v>
      </c>
      <c r="O4" s="2">
        <v>0.125</v>
      </c>
      <c r="P4" s="2">
        <v>0.88100000000000001</v>
      </c>
      <c r="Q4" s="2">
        <v>0.125</v>
      </c>
    </row>
    <row r="5" spans="1:18" x14ac:dyDescent="0.15">
      <c r="A5" s="1">
        <v>0.56499999999999995</v>
      </c>
      <c r="B5" s="1">
        <v>1.9750000000000001</v>
      </c>
      <c r="C5" s="1">
        <v>2.1349999999999998</v>
      </c>
      <c r="D5" s="1">
        <v>2.1059999999999999</v>
      </c>
      <c r="E5" s="1">
        <v>2.14</v>
      </c>
      <c r="F5" s="1">
        <v>2.1739999999999999</v>
      </c>
      <c r="G5" s="1">
        <v>2.0449999999999999</v>
      </c>
      <c r="H5" s="2">
        <v>2.0859999999999999</v>
      </c>
      <c r="I5" s="2">
        <v>2.2130000000000001</v>
      </c>
      <c r="J5" s="2">
        <v>0</v>
      </c>
      <c r="K5" s="4">
        <v>0</v>
      </c>
      <c r="L5" s="1">
        <v>0</v>
      </c>
      <c r="M5" s="2"/>
      <c r="N5" s="2">
        <v>0.40200000000000002</v>
      </c>
      <c r="O5" s="2">
        <v>0.25</v>
      </c>
      <c r="P5" s="2">
        <v>1.4019999999999999</v>
      </c>
      <c r="Q5" s="2">
        <v>0.25</v>
      </c>
    </row>
    <row r="6" spans="1:18" x14ac:dyDescent="0.15">
      <c r="A6" s="1">
        <v>0.40200000000000002</v>
      </c>
      <c r="B6" s="1">
        <v>1.9710000000000001</v>
      </c>
      <c r="C6" s="1">
        <v>1.9330000000000001</v>
      </c>
      <c r="D6" s="1">
        <v>1.986</v>
      </c>
      <c r="E6" s="1">
        <v>2.2480000000000002</v>
      </c>
      <c r="F6" s="2">
        <v>2.157</v>
      </c>
      <c r="G6" s="1">
        <v>2.2570000000000001</v>
      </c>
      <c r="H6" s="2">
        <v>2.044</v>
      </c>
      <c r="I6" s="1">
        <v>2.3809999999999998</v>
      </c>
      <c r="J6" s="1">
        <v>0</v>
      </c>
      <c r="K6" s="4">
        <v>0</v>
      </c>
      <c r="L6" s="1">
        <v>0</v>
      </c>
      <c r="M6" s="2"/>
      <c r="N6" s="2">
        <v>0.56499999999999995</v>
      </c>
      <c r="O6" s="2">
        <v>0.5</v>
      </c>
      <c r="P6" s="2">
        <v>1.5649999999999999</v>
      </c>
      <c r="Q6" s="2">
        <v>0.5</v>
      </c>
    </row>
    <row r="7" spans="1:18" x14ac:dyDescent="0.15">
      <c r="A7" s="1">
        <v>0.28100000000000003</v>
      </c>
      <c r="B7" s="1">
        <v>1.9630000000000001</v>
      </c>
      <c r="C7" s="1">
        <v>1.93</v>
      </c>
      <c r="D7" s="1">
        <v>2.1019999999999999</v>
      </c>
      <c r="E7" s="1">
        <v>2.274</v>
      </c>
      <c r="F7" s="1">
        <v>2.2669999999999999</v>
      </c>
      <c r="G7" s="1">
        <v>2.2149999999999999</v>
      </c>
      <c r="H7" s="1">
        <v>2.3140000000000001</v>
      </c>
      <c r="I7" s="1">
        <v>2.3650000000000002</v>
      </c>
      <c r="J7" s="2">
        <v>0</v>
      </c>
      <c r="K7" s="4">
        <v>0</v>
      </c>
      <c r="L7" s="1">
        <v>0</v>
      </c>
      <c r="M7" s="2"/>
      <c r="N7" s="2">
        <v>0.82799999999999996</v>
      </c>
      <c r="O7" s="2">
        <v>1</v>
      </c>
      <c r="P7" s="2">
        <v>1.8280000000000001</v>
      </c>
      <c r="Q7" s="2">
        <v>1</v>
      </c>
    </row>
    <row r="8" spans="1:18" x14ac:dyDescent="0.15">
      <c r="A8" s="1">
        <v>0.153</v>
      </c>
      <c r="B8" s="1">
        <v>2.149</v>
      </c>
      <c r="C8" s="1">
        <v>2.1280000000000001</v>
      </c>
      <c r="D8" s="1">
        <v>2.4159999999999999</v>
      </c>
      <c r="E8" s="1">
        <v>2.278</v>
      </c>
      <c r="F8" s="1">
        <v>1.9790000000000001</v>
      </c>
      <c r="G8" s="2">
        <v>2.117</v>
      </c>
      <c r="H8" s="1">
        <v>1.95</v>
      </c>
      <c r="I8" s="2">
        <v>2.4300000000000002</v>
      </c>
      <c r="J8" s="1">
        <v>0</v>
      </c>
      <c r="K8" s="4">
        <v>0</v>
      </c>
      <c r="L8" s="1">
        <v>0</v>
      </c>
      <c r="M8" s="2"/>
      <c r="N8" s="2">
        <v>1.3360000000000001</v>
      </c>
      <c r="O8" s="2">
        <v>2</v>
      </c>
      <c r="P8" s="2">
        <v>2.3359999999999999</v>
      </c>
      <c r="Q8" s="2">
        <v>2</v>
      </c>
    </row>
    <row r="9" spans="1:18" x14ac:dyDescent="0.15">
      <c r="A9" s="1">
        <v>2.3E-2</v>
      </c>
      <c r="B9" s="1">
        <v>1.9590000000000001</v>
      </c>
      <c r="C9" s="1">
        <v>2.0179999999999998</v>
      </c>
      <c r="D9" s="1">
        <v>2.15</v>
      </c>
      <c r="E9" s="1">
        <v>2.008</v>
      </c>
      <c r="F9" s="1">
        <v>2.0049999999999999</v>
      </c>
      <c r="G9" s="1">
        <v>2.0169999999999999</v>
      </c>
      <c r="H9" s="1">
        <v>2.0059999999999998</v>
      </c>
      <c r="I9" s="1">
        <v>0</v>
      </c>
      <c r="J9" s="1">
        <v>0</v>
      </c>
      <c r="K9" s="4">
        <v>0</v>
      </c>
      <c r="L9" s="1">
        <v>0</v>
      </c>
      <c r="M9" s="2"/>
      <c r="N9" s="2">
        <v>3.165</v>
      </c>
      <c r="O9" s="2">
        <v>4</v>
      </c>
      <c r="P9" s="2">
        <v>3.165</v>
      </c>
      <c r="Q9" s="2">
        <v>4</v>
      </c>
    </row>
    <row r="10" spans="1:18" x14ac:dyDescent="0.15">
      <c r="A10" s="2"/>
      <c r="B10" s="2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8" t="s">
        <v>285</v>
      </c>
      <c r="N11" s="18"/>
      <c r="O11" s="18"/>
      <c r="P11" s="18"/>
      <c r="Q11" s="18"/>
      <c r="R11" s="2"/>
    </row>
    <row r="12" spans="1:18" x14ac:dyDescent="0.15">
      <c r="A12" s="1" t="s">
        <v>80</v>
      </c>
      <c r="B12" s="1" t="s">
        <v>284</v>
      </c>
      <c r="C12" s="1" t="s">
        <v>199</v>
      </c>
      <c r="D12" s="2"/>
      <c r="E12" s="1" t="s">
        <v>80</v>
      </c>
      <c r="F12" s="1" t="s">
        <v>284</v>
      </c>
      <c r="G12" s="1" t="s">
        <v>199</v>
      </c>
      <c r="H12" s="2"/>
      <c r="I12" s="2" t="s">
        <v>82</v>
      </c>
      <c r="J12" s="2" t="s">
        <v>85</v>
      </c>
      <c r="K12" s="2" t="s">
        <v>86</v>
      </c>
      <c r="L12" s="2" t="s">
        <v>82</v>
      </c>
      <c r="M12" s="2" t="s">
        <v>83</v>
      </c>
      <c r="N12" s="2"/>
    </row>
    <row r="13" spans="1:18" x14ac:dyDescent="0.15">
      <c r="A13" s="1" t="s">
        <v>112</v>
      </c>
      <c r="B13" s="1">
        <v>2.3519999999999999</v>
      </c>
      <c r="C13" s="1">
        <f>-0.2023*POWER(B13,4)+1.3072*POWER(B13,3)-2.1268*POWER(B13,2)+1.396*B13-0.2632</f>
        <v>2.0721908329644023</v>
      </c>
      <c r="D13" s="2"/>
      <c r="E13" s="1" t="s">
        <v>207</v>
      </c>
      <c r="F13" s="1">
        <v>2.1739999999999999</v>
      </c>
      <c r="G13" s="1">
        <f>-0.2023*POWER(F13,4)+1.3072*POWER(F13,3)-2.1268*POWER(F13,2)+1.396*F13-0.2632</f>
        <v>1.632327246632796</v>
      </c>
      <c r="H13" s="2"/>
      <c r="I13" s="1">
        <v>2.0721908329644001</v>
      </c>
      <c r="J13" s="1">
        <v>1.2131472413612401</v>
      </c>
      <c r="K13" s="1">
        <v>2.483247127177</v>
      </c>
      <c r="L13" s="1">
        <v>2.0721908329644001</v>
      </c>
      <c r="M13" s="1">
        <v>1.2131472413612401</v>
      </c>
      <c r="N13" s="2"/>
    </row>
    <row r="14" spans="1:18" x14ac:dyDescent="0.15">
      <c r="A14" s="1" t="s">
        <v>113</v>
      </c>
      <c r="B14" s="1">
        <v>2.2949999999999999</v>
      </c>
      <c r="C14" s="1">
        <f t="shared" ref="C14:C47" si="0">-0.2023*POWER(B14,4)+1.3072*POWER(B14,3)-2.1268*POWER(B14,2)+1.396*B14-0.2632</f>
        <v>1.9277965980685634</v>
      </c>
      <c r="D14" s="2"/>
      <c r="E14" s="1" t="s">
        <v>208</v>
      </c>
      <c r="F14" s="2">
        <v>2.157</v>
      </c>
      <c r="G14" s="1">
        <f t="shared" ref="G14:G40" si="1">-0.2023*POWER(F14,4)+1.3072*POWER(F14,3)-2.1268*POWER(F14,2)+1.396*F14-0.2632</f>
        <v>1.5922516960398374</v>
      </c>
      <c r="H14" s="2"/>
      <c r="I14" s="1">
        <v>1.9277965980685601</v>
      </c>
      <c r="J14" s="1">
        <v>1.4653709792678</v>
      </c>
      <c r="K14" s="2">
        <v>2.483247127177</v>
      </c>
      <c r="L14" s="1">
        <v>1.9277965980685601</v>
      </c>
      <c r="M14" s="1">
        <v>1.4653709792678</v>
      </c>
      <c r="N14" s="2"/>
    </row>
    <row r="15" spans="1:18" x14ac:dyDescent="0.15">
      <c r="A15" s="1" t="s">
        <v>114</v>
      </c>
      <c r="B15" s="1">
        <v>2.2879999999999998</v>
      </c>
      <c r="C15" s="1">
        <f t="shared" si="0"/>
        <v>1.910266502279987</v>
      </c>
      <c r="D15" s="2"/>
      <c r="E15" s="1" t="s">
        <v>209</v>
      </c>
      <c r="F15" s="1">
        <v>2.2669999999999999</v>
      </c>
      <c r="G15" s="1">
        <f t="shared" si="1"/>
        <v>1.8579697420906993</v>
      </c>
      <c r="H15" s="2"/>
      <c r="I15" s="1">
        <v>1.9102665022799901</v>
      </c>
      <c r="J15" s="1">
        <v>2.2372391787855901</v>
      </c>
      <c r="K15" s="1">
        <v>2.0670785356249999</v>
      </c>
      <c r="L15" s="1">
        <v>1.9102665022799901</v>
      </c>
      <c r="M15" s="1">
        <v>2.2372391787855901</v>
      </c>
      <c r="N15" s="2"/>
    </row>
    <row r="16" spans="1:18" x14ac:dyDescent="0.15">
      <c r="A16" s="1" t="s">
        <v>115</v>
      </c>
      <c r="B16" s="1">
        <v>1.9750000000000001</v>
      </c>
      <c r="C16" s="1">
        <f t="shared" si="0"/>
        <v>1.1904030334765618</v>
      </c>
      <c r="D16" s="2"/>
      <c r="E16" s="1" t="s">
        <v>210</v>
      </c>
      <c r="F16" s="1">
        <v>1.9790000000000001</v>
      </c>
      <c r="G16" s="1">
        <f t="shared" si="1"/>
        <v>1.1986490318796945</v>
      </c>
      <c r="H16" s="2"/>
      <c r="I16" s="1">
        <v>1.1904030334765601</v>
      </c>
      <c r="J16" s="1">
        <v>1.575864285625</v>
      </c>
      <c r="K16" s="2">
        <v>1.72568886798523</v>
      </c>
      <c r="L16" s="1">
        <v>1.1904030334765601</v>
      </c>
      <c r="M16" s="1">
        <v>1.575864285625</v>
      </c>
      <c r="N16" s="2"/>
    </row>
    <row r="17" spans="1:14" x14ac:dyDescent="0.15">
      <c r="A17" s="1" t="s">
        <v>122</v>
      </c>
      <c r="B17" s="1">
        <v>1.9710000000000001</v>
      </c>
      <c r="C17" s="1">
        <f t="shared" si="0"/>
        <v>1.1821853159738547</v>
      </c>
      <c r="D17" s="2"/>
      <c r="E17" s="1" t="s">
        <v>131</v>
      </c>
      <c r="F17" s="1">
        <v>2.0049999999999999</v>
      </c>
      <c r="G17" s="1">
        <f t="shared" si="1"/>
        <v>1.2529294909735613</v>
      </c>
      <c r="H17" s="2"/>
      <c r="I17" s="1">
        <v>1.18218531597385</v>
      </c>
      <c r="J17" s="1">
        <v>1.56886187308377</v>
      </c>
      <c r="K17" s="2">
        <v>2.1466481117499798</v>
      </c>
      <c r="L17" s="1">
        <v>1.18218531597385</v>
      </c>
      <c r="M17" s="1">
        <v>1.56886187308377</v>
      </c>
      <c r="N17" s="2"/>
    </row>
    <row r="18" spans="1:14" x14ac:dyDescent="0.15">
      <c r="A18" s="1" t="s">
        <v>124</v>
      </c>
      <c r="B18" s="1">
        <v>1.9630000000000001</v>
      </c>
      <c r="C18" s="1">
        <f t="shared" si="0"/>
        <v>1.16583516687083</v>
      </c>
      <c r="D18" s="2"/>
      <c r="E18" s="1" t="s">
        <v>170</v>
      </c>
      <c r="F18" s="1">
        <v>1.974</v>
      </c>
      <c r="G18" s="1">
        <f t="shared" si="1"/>
        <v>1.1883459484049568</v>
      </c>
      <c r="H18" s="2"/>
      <c r="I18" s="1">
        <v>1.16583516687083</v>
      </c>
      <c r="J18" s="1">
        <v>1.9730873133539899</v>
      </c>
      <c r="K18" s="1">
        <v>2.1054940061035601</v>
      </c>
      <c r="L18" s="1">
        <v>1.16583516687083</v>
      </c>
      <c r="M18" s="1">
        <v>1.9730873133539899</v>
      </c>
      <c r="N18" s="2"/>
    </row>
    <row r="19" spans="1:14" x14ac:dyDescent="0.15">
      <c r="A19" s="1" t="s">
        <v>125</v>
      </c>
      <c r="B19" s="1">
        <v>2.149</v>
      </c>
      <c r="C19" s="1">
        <f t="shared" si="0"/>
        <v>1.5735287569568777</v>
      </c>
      <c r="D19" s="2"/>
      <c r="E19" s="1" t="s">
        <v>172</v>
      </c>
      <c r="F19" s="2">
        <v>2.1150000000000002</v>
      </c>
      <c r="G19" s="1">
        <f t="shared" si="1"/>
        <v>1.4949646913035637</v>
      </c>
      <c r="H19" s="2"/>
      <c r="I19" s="1">
        <v>1.5735287569568801</v>
      </c>
      <c r="J19" s="1">
        <v>2.1106285322987399</v>
      </c>
      <c r="K19" s="1">
        <v>2.2736650671769998</v>
      </c>
      <c r="L19" s="1">
        <v>1.5735287569568801</v>
      </c>
      <c r="M19" s="1">
        <v>2.1106285322987399</v>
      </c>
      <c r="N19" s="2"/>
    </row>
    <row r="20" spans="1:14" x14ac:dyDescent="0.15">
      <c r="A20" s="1" t="s">
        <v>126</v>
      </c>
      <c r="B20" s="1">
        <v>1.9590000000000001</v>
      </c>
      <c r="C20" s="1">
        <f t="shared" si="0"/>
        <v>1.1577029537637502</v>
      </c>
      <c r="D20" s="2"/>
      <c r="E20" s="1" t="s">
        <v>173</v>
      </c>
      <c r="F20" s="1">
        <v>2.3330000000000002</v>
      </c>
      <c r="G20" s="1">
        <f t="shared" si="1"/>
        <v>2.0237514683696607</v>
      </c>
      <c r="H20" s="2"/>
      <c r="I20" s="1">
        <v>1.15770295376375</v>
      </c>
      <c r="J20" s="1">
        <v>1.5525718716320001</v>
      </c>
      <c r="K20" s="1"/>
      <c r="L20" s="1">
        <v>1.15770295376375</v>
      </c>
      <c r="M20" s="1">
        <v>1.5525718716320001</v>
      </c>
      <c r="N20" s="2"/>
    </row>
    <row r="21" spans="1:14" x14ac:dyDescent="0.15">
      <c r="A21" s="1" t="s">
        <v>135</v>
      </c>
      <c r="B21" s="1">
        <v>2.0459999999999998</v>
      </c>
      <c r="C21" s="1">
        <f t="shared" si="0"/>
        <v>1.3408647024474503</v>
      </c>
      <c r="D21" s="2"/>
      <c r="E21" s="1" t="s">
        <v>174</v>
      </c>
      <c r="F21" s="1">
        <v>2.0449999999999999</v>
      </c>
      <c r="G21" s="1">
        <f t="shared" si="1"/>
        <v>1.3386867423435609</v>
      </c>
      <c r="H21" s="2"/>
      <c r="I21" s="1">
        <v>1.34086470244745</v>
      </c>
      <c r="J21" s="1">
        <v>1.8110520649797599</v>
      </c>
      <c r="K21" s="2"/>
      <c r="L21" s="1">
        <v>1.34086470244745</v>
      </c>
      <c r="M21" s="1">
        <v>1.8110520649797599</v>
      </c>
      <c r="N21" s="2"/>
    </row>
    <row r="22" spans="1:14" x14ac:dyDescent="0.15">
      <c r="A22" s="1" t="s">
        <v>137</v>
      </c>
      <c r="B22" s="1">
        <v>1.944</v>
      </c>
      <c r="C22" s="1">
        <f t="shared" si="0"/>
        <v>1.1274637853806593</v>
      </c>
      <c r="D22" s="2"/>
      <c r="E22" s="1" t="s">
        <v>175</v>
      </c>
      <c r="F22" s="1">
        <v>2.2570000000000001</v>
      </c>
      <c r="G22" s="1">
        <f t="shared" si="1"/>
        <v>1.8332275776962788</v>
      </c>
      <c r="H22" s="2"/>
      <c r="I22" s="1">
        <v>1.1274637853806599</v>
      </c>
      <c r="J22" s="1">
        <v>1.87535196588271</v>
      </c>
      <c r="K22" s="1"/>
      <c r="L22" s="1">
        <v>1.1274637853806599</v>
      </c>
      <c r="M22" s="1">
        <v>1.87535196588271</v>
      </c>
      <c r="N22" s="2"/>
    </row>
    <row r="23" spans="1:14" x14ac:dyDescent="0.15">
      <c r="A23" s="1" t="s">
        <v>138</v>
      </c>
      <c r="B23" s="1">
        <v>1.9350000000000001</v>
      </c>
      <c r="C23" s="1">
        <f t="shared" si="0"/>
        <v>1.1095164221185625</v>
      </c>
      <c r="D23" s="2"/>
      <c r="E23" s="1" t="s">
        <v>176</v>
      </c>
      <c r="F23" s="1">
        <v>2.2149999999999999</v>
      </c>
      <c r="G23" s="1">
        <f t="shared" si="1"/>
        <v>1.7305278830485631</v>
      </c>
      <c r="H23" s="2"/>
      <c r="I23" s="1">
        <v>1.1095164221185601</v>
      </c>
      <c r="J23" s="1">
        <v>1.8853073629280901</v>
      </c>
      <c r="K23" s="2"/>
      <c r="L23" s="1">
        <v>1.1095164221185601</v>
      </c>
      <c r="M23" s="1">
        <v>1.8853073629280901</v>
      </c>
      <c r="N23" s="2"/>
    </row>
    <row r="24" spans="1:14" x14ac:dyDescent="0.15">
      <c r="A24" s="1" t="s">
        <v>139</v>
      </c>
      <c r="B24" s="1">
        <v>2.1349999999999998</v>
      </c>
      <c r="C24" s="1">
        <f t="shared" si="0"/>
        <v>1.5409785072285622</v>
      </c>
      <c r="D24" s="2"/>
      <c r="E24" s="1" t="s">
        <v>145</v>
      </c>
      <c r="F24" s="2">
        <v>2.117</v>
      </c>
      <c r="G24" s="1">
        <f t="shared" si="1"/>
        <v>1.4995398360961412</v>
      </c>
      <c r="H24" s="2"/>
      <c r="I24" s="1">
        <v>1.54097850722856</v>
      </c>
      <c r="J24" s="1">
        <v>1.2592677566369801</v>
      </c>
      <c r="K24" s="1"/>
      <c r="L24" s="1">
        <v>1.54097850722856</v>
      </c>
      <c r="M24" s="1">
        <v>1.2592677566369801</v>
      </c>
      <c r="N24" s="2"/>
    </row>
    <row r="25" spans="1:14" x14ac:dyDescent="0.15">
      <c r="A25" s="1" t="s">
        <v>148</v>
      </c>
      <c r="B25" s="1">
        <v>1.9330000000000001</v>
      </c>
      <c r="C25" s="1">
        <f t="shared" si="0"/>
        <v>1.1055482476738212</v>
      </c>
      <c r="D25" s="2"/>
      <c r="E25" s="1" t="s">
        <v>164</v>
      </c>
      <c r="F25" s="1">
        <v>2.0169999999999999</v>
      </c>
      <c r="G25" s="1">
        <f t="shared" si="1"/>
        <v>1.2783745409780995</v>
      </c>
      <c r="H25" s="2"/>
      <c r="I25" s="1">
        <v>1.1055482476738201</v>
      </c>
      <c r="J25" s="1">
        <v>1.3234868748105899</v>
      </c>
      <c r="K25" s="1"/>
      <c r="L25" s="1">
        <v>1.1055482476738201</v>
      </c>
      <c r="M25" s="1">
        <v>1.3234868748105899</v>
      </c>
      <c r="N25" s="2"/>
    </row>
    <row r="26" spans="1:14" x14ac:dyDescent="0.15">
      <c r="A26" s="1" t="s">
        <v>150</v>
      </c>
      <c r="B26" s="1">
        <v>1.93</v>
      </c>
      <c r="C26" s="1">
        <f t="shared" si="0"/>
        <v>1.0996097643769991</v>
      </c>
      <c r="D26" s="2"/>
      <c r="E26" s="1" t="s">
        <v>158</v>
      </c>
      <c r="F26" s="1">
        <v>1.9990000000000001</v>
      </c>
      <c r="G26" s="1">
        <f t="shared" si="1"/>
        <v>1.2402992615109967</v>
      </c>
      <c r="H26" s="2"/>
      <c r="I26" s="1">
        <v>1.099609764377</v>
      </c>
      <c r="J26" s="1">
        <v>1.68475571547077</v>
      </c>
      <c r="K26" s="2"/>
      <c r="L26" s="1">
        <v>1.099609764377</v>
      </c>
      <c r="M26" s="1">
        <v>1.68475571547077</v>
      </c>
      <c r="N26" s="2"/>
    </row>
    <row r="27" spans="1:14" x14ac:dyDescent="0.15">
      <c r="A27" s="1" t="s">
        <v>166</v>
      </c>
      <c r="B27" s="1">
        <v>2.1280000000000001</v>
      </c>
      <c r="C27" s="1">
        <f t="shared" si="0"/>
        <v>1.5248077626048517</v>
      </c>
      <c r="D27" s="2"/>
      <c r="E27" s="1" t="s">
        <v>181</v>
      </c>
      <c r="F27" s="1">
        <v>2.39</v>
      </c>
      <c r="G27" s="1">
        <f t="shared" si="1"/>
        <v>2.1698723560569988</v>
      </c>
      <c r="H27" s="2"/>
      <c r="I27" s="1">
        <v>1.52480776260485</v>
      </c>
      <c r="J27" s="1">
        <v>2.1414943175121799</v>
      </c>
      <c r="K27" s="2"/>
      <c r="L27" s="1">
        <v>1.52480776260485</v>
      </c>
      <c r="M27" s="1">
        <v>2.1414943175121799</v>
      </c>
      <c r="N27" s="2"/>
    </row>
    <row r="28" spans="1:14" x14ac:dyDescent="0.15">
      <c r="A28" s="1" t="s">
        <v>168</v>
      </c>
      <c r="B28" s="1">
        <v>2.0179999999999998</v>
      </c>
      <c r="C28" s="1">
        <f t="shared" si="0"/>
        <v>1.2805059926449531</v>
      </c>
      <c r="D28" s="2"/>
      <c r="E28" s="1" t="s">
        <v>183</v>
      </c>
      <c r="F28" s="2">
        <v>2.1160000000000001</v>
      </c>
      <c r="G28" s="1">
        <f t="shared" si="1"/>
        <v>1.4972515271305484</v>
      </c>
      <c r="H28" s="2"/>
      <c r="I28" s="1">
        <v>1.28050599264495</v>
      </c>
      <c r="J28" s="1">
        <v>1.6323272466327901</v>
      </c>
      <c r="K28" s="2"/>
      <c r="L28" s="1">
        <v>1.28050599264495</v>
      </c>
      <c r="M28" s="1">
        <v>1.6323272466327901</v>
      </c>
      <c r="N28" s="2"/>
    </row>
    <row r="29" spans="1:14" x14ac:dyDescent="0.15">
      <c r="A29" s="1" t="s">
        <v>169</v>
      </c>
      <c r="B29" s="1">
        <v>2.0590000000000002</v>
      </c>
      <c r="C29" s="1">
        <f t="shared" si="0"/>
        <v>1.3693258719130683</v>
      </c>
      <c r="D29" s="2"/>
      <c r="E29" s="1" t="s">
        <v>184</v>
      </c>
      <c r="F29" s="2">
        <v>2.0859999999999999</v>
      </c>
      <c r="G29" s="1">
        <f t="shared" si="1"/>
        <v>1.4292980285977221</v>
      </c>
      <c r="H29" s="2"/>
      <c r="I29" s="1">
        <v>1.3693258719130701</v>
      </c>
      <c r="J29" s="2">
        <v>1.5922516960398401</v>
      </c>
      <c r="K29" s="2"/>
      <c r="L29" s="1">
        <v>1.3693258719130701</v>
      </c>
      <c r="M29" s="2">
        <v>1.5922516960398401</v>
      </c>
      <c r="N29" s="2"/>
    </row>
    <row r="30" spans="1:14" x14ac:dyDescent="0.15">
      <c r="A30" s="1" t="s">
        <v>177</v>
      </c>
      <c r="B30" s="1">
        <v>1.9510000000000001</v>
      </c>
      <c r="C30" s="1">
        <f t="shared" si="0"/>
        <v>1.1415247873495584</v>
      </c>
      <c r="D30" s="2"/>
      <c r="E30" s="1" t="s">
        <v>185</v>
      </c>
      <c r="F30" s="2">
        <v>2.044</v>
      </c>
      <c r="G30" s="1">
        <f t="shared" si="1"/>
        <v>1.3365104156993812</v>
      </c>
      <c r="H30" s="2"/>
      <c r="I30" s="1">
        <v>1.14152478734956</v>
      </c>
      <c r="J30" s="1">
        <v>1.8579697420907</v>
      </c>
      <c r="K30" s="2"/>
      <c r="L30" s="1">
        <v>1.14152478734956</v>
      </c>
      <c r="M30" s="1">
        <v>1.8579697420907</v>
      </c>
      <c r="N30" s="2"/>
    </row>
    <row r="31" spans="1:14" x14ac:dyDescent="0.15">
      <c r="A31" s="1" t="s">
        <v>179</v>
      </c>
      <c r="B31" s="1">
        <v>1.9590000000000001</v>
      </c>
      <c r="C31" s="1">
        <f t="shared" si="0"/>
        <v>1.1577029537637502</v>
      </c>
      <c r="D31" s="2"/>
      <c r="E31" s="1" t="s">
        <v>186</v>
      </c>
      <c r="F31" s="1">
        <v>2.3140000000000001</v>
      </c>
      <c r="G31" s="1">
        <f t="shared" si="1"/>
        <v>1.9756121966502005</v>
      </c>
      <c r="H31" s="2"/>
      <c r="I31" s="1">
        <v>1.15770295376375</v>
      </c>
      <c r="J31" s="1">
        <v>1.1986490318796901</v>
      </c>
      <c r="K31" s="2"/>
      <c r="L31" s="1">
        <v>1.15770295376375</v>
      </c>
      <c r="M31" s="1">
        <v>1.1986490318796901</v>
      </c>
      <c r="N31" s="2"/>
    </row>
    <row r="32" spans="1:14" x14ac:dyDescent="0.15">
      <c r="A32" s="1" t="s">
        <v>180</v>
      </c>
      <c r="B32" s="1">
        <v>2.1059999999999999</v>
      </c>
      <c r="C32" s="1">
        <f t="shared" si="0"/>
        <v>1.4744498591118975</v>
      </c>
      <c r="D32" s="2"/>
      <c r="E32" s="1" t="s">
        <v>187</v>
      </c>
      <c r="F32" s="1">
        <v>1.95</v>
      </c>
      <c r="G32" s="1">
        <f t="shared" si="1"/>
        <v>1.1395106356249998</v>
      </c>
      <c r="H32" s="2"/>
      <c r="I32" s="1">
        <v>1.4744498591119</v>
      </c>
      <c r="J32" s="1">
        <v>1.25292949097356</v>
      </c>
      <c r="K32" s="2"/>
      <c r="L32" s="1">
        <v>1.4744498591119</v>
      </c>
      <c r="M32" s="1">
        <v>1.25292949097356</v>
      </c>
      <c r="N32" s="2"/>
    </row>
    <row r="33" spans="1:18" x14ac:dyDescent="0.15">
      <c r="A33" s="1" t="s">
        <v>116</v>
      </c>
      <c r="B33" s="1">
        <v>1.986</v>
      </c>
      <c r="C33" s="1">
        <f t="shared" si="0"/>
        <v>1.2131472413612432</v>
      </c>
      <c r="D33" s="2"/>
      <c r="E33" s="1" t="s">
        <v>188</v>
      </c>
      <c r="F33" s="1">
        <v>2.0059999999999998</v>
      </c>
      <c r="G33" s="1">
        <f t="shared" si="1"/>
        <v>1.2550405357186207</v>
      </c>
      <c r="H33" s="2"/>
      <c r="I33" s="2"/>
      <c r="J33" s="1">
        <v>1.1883459484049601</v>
      </c>
      <c r="K33" s="2"/>
      <c r="L33" s="2"/>
      <c r="M33" s="1">
        <v>1.1883459484049601</v>
      </c>
      <c r="N33" s="2"/>
    </row>
    <row r="34" spans="1:18" x14ac:dyDescent="0.15">
      <c r="A34" s="1" t="s">
        <v>118</v>
      </c>
      <c r="B34" s="1">
        <v>2.1019999999999999</v>
      </c>
      <c r="C34" s="1">
        <f t="shared" si="0"/>
        <v>1.4653709792678029</v>
      </c>
      <c r="D34" s="2"/>
      <c r="E34" s="1" t="s">
        <v>211</v>
      </c>
      <c r="F34" s="2">
        <v>2.5099999999999998</v>
      </c>
      <c r="G34" s="1">
        <f t="shared" si="1"/>
        <v>2.4832471271769978</v>
      </c>
      <c r="H34" s="2"/>
      <c r="I34" s="2"/>
      <c r="J34" s="2">
        <v>1.4949646913035599</v>
      </c>
      <c r="K34" s="2"/>
      <c r="L34" s="2"/>
      <c r="M34" s="2">
        <v>1.4949646913035599</v>
      </c>
      <c r="N34" s="2"/>
    </row>
    <row r="35" spans="1:18" x14ac:dyDescent="0.15">
      <c r="A35" s="1" t="s">
        <v>119</v>
      </c>
      <c r="B35" s="1">
        <v>2.4159999999999999</v>
      </c>
      <c r="C35" s="1">
        <f t="shared" si="0"/>
        <v>2.2372391787855856</v>
      </c>
      <c r="D35" s="2"/>
      <c r="E35" s="1" t="s">
        <v>212</v>
      </c>
      <c r="F35" s="1">
        <v>2.5099999999999998</v>
      </c>
      <c r="G35" s="1">
        <f t="shared" si="1"/>
        <v>2.4832471271769978</v>
      </c>
      <c r="H35" s="2"/>
      <c r="I35" s="2"/>
      <c r="J35" s="1">
        <v>2.0237514683696598</v>
      </c>
      <c r="K35" s="2"/>
      <c r="L35" s="2"/>
      <c r="M35" s="1">
        <v>2.0237514683696598</v>
      </c>
      <c r="N35" s="2"/>
    </row>
    <row r="36" spans="1:18" x14ac:dyDescent="0.15">
      <c r="A36" s="1" t="s">
        <v>120</v>
      </c>
      <c r="B36" s="1">
        <v>2.15</v>
      </c>
      <c r="C36" s="1">
        <f t="shared" si="0"/>
        <v>1.5758642856249994</v>
      </c>
      <c r="D36" s="2"/>
      <c r="E36" s="1" t="s">
        <v>133</v>
      </c>
      <c r="F36" s="1">
        <v>2.35</v>
      </c>
      <c r="G36" s="1">
        <f t="shared" si="1"/>
        <v>2.0670785356250003</v>
      </c>
      <c r="H36" s="2"/>
      <c r="I36" s="2"/>
      <c r="J36" s="1">
        <v>1.33868674234356</v>
      </c>
      <c r="K36" s="2"/>
      <c r="L36" s="2"/>
      <c r="M36" s="1">
        <v>1.33868674234356</v>
      </c>
      <c r="N36" s="2"/>
    </row>
    <row r="37" spans="1:18" x14ac:dyDescent="0.15">
      <c r="A37" s="1" t="s">
        <v>200</v>
      </c>
      <c r="B37" s="1">
        <v>2.1469999999999998</v>
      </c>
      <c r="C37" s="1">
        <f t="shared" si="0"/>
        <v>1.568861873083772</v>
      </c>
      <c r="D37" s="2"/>
      <c r="E37" s="1" t="s">
        <v>147</v>
      </c>
      <c r="F37" s="2">
        <v>2.2130000000000001</v>
      </c>
      <c r="G37" s="1">
        <f t="shared" si="1"/>
        <v>1.7256888679852285</v>
      </c>
      <c r="H37" s="2"/>
      <c r="I37" s="2"/>
      <c r="J37" s="1">
        <v>1.8332275776962801</v>
      </c>
      <c r="K37" s="2"/>
      <c r="L37" s="2"/>
      <c r="M37" s="1">
        <v>1.8332275776962801</v>
      </c>
      <c r="N37" s="2"/>
    </row>
    <row r="38" spans="1:18" x14ac:dyDescent="0.15">
      <c r="A38" s="1" t="s">
        <v>201</v>
      </c>
      <c r="B38" s="1">
        <v>2.3130000000000002</v>
      </c>
      <c r="C38" s="1">
        <f t="shared" si="0"/>
        <v>1.9730873133539899</v>
      </c>
      <c r="D38" s="2"/>
      <c r="E38" s="1" t="s">
        <v>160</v>
      </c>
      <c r="F38" s="1">
        <v>2.3809999999999998</v>
      </c>
      <c r="G38" s="1">
        <f t="shared" si="1"/>
        <v>2.1466481117499794</v>
      </c>
      <c r="H38" s="2"/>
      <c r="I38" s="2"/>
      <c r="J38" s="1">
        <v>1.73052788304856</v>
      </c>
      <c r="K38" s="2"/>
      <c r="L38" s="2"/>
      <c r="M38" s="1">
        <v>1.73052788304856</v>
      </c>
      <c r="N38" s="2"/>
    </row>
    <row r="39" spans="1:18" x14ac:dyDescent="0.15">
      <c r="A39" s="1" t="s">
        <v>202</v>
      </c>
      <c r="B39" s="1">
        <v>2.367</v>
      </c>
      <c r="C39" s="1">
        <f t="shared" si="0"/>
        <v>2.1106285322987426</v>
      </c>
      <c r="D39" s="2"/>
      <c r="E39" s="1" t="s">
        <v>162</v>
      </c>
      <c r="F39" s="1">
        <v>2.3650000000000002</v>
      </c>
      <c r="G39" s="1">
        <f t="shared" si="1"/>
        <v>2.1054940061035627</v>
      </c>
      <c r="H39" s="2"/>
      <c r="I39" s="2"/>
      <c r="J39" s="2">
        <v>1.4995398360961401</v>
      </c>
      <c r="K39" s="2"/>
      <c r="L39" s="2"/>
      <c r="M39" s="2">
        <v>1.4995398360961401</v>
      </c>
      <c r="N39" s="2"/>
    </row>
    <row r="40" spans="1:18" x14ac:dyDescent="0.15">
      <c r="A40" s="1" t="s">
        <v>203</v>
      </c>
      <c r="B40" s="1">
        <v>2.14</v>
      </c>
      <c r="C40" s="1">
        <f t="shared" si="0"/>
        <v>1.5525718716320007</v>
      </c>
      <c r="D40" s="2"/>
      <c r="E40" s="1" t="s">
        <v>189</v>
      </c>
      <c r="F40" s="2">
        <v>2.4300000000000002</v>
      </c>
      <c r="G40" s="1">
        <f t="shared" si="1"/>
        <v>2.2736650671769993</v>
      </c>
      <c r="H40" s="2"/>
      <c r="I40" s="2"/>
      <c r="J40" s="1">
        <v>1.2783745409781</v>
      </c>
      <c r="K40" s="2"/>
      <c r="L40" s="2"/>
      <c r="M40" s="1">
        <v>1.2783745409781</v>
      </c>
      <c r="N40" s="2"/>
    </row>
    <row r="41" spans="1:18" x14ac:dyDescent="0.15">
      <c r="A41" s="1" t="s">
        <v>140</v>
      </c>
      <c r="B41" s="1">
        <v>2.2480000000000002</v>
      </c>
      <c r="C41" s="1">
        <f t="shared" si="0"/>
        <v>1.811052064979763</v>
      </c>
      <c r="D41" s="2"/>
      <c r="E41" s="1"/>
      <c r="F41" s="2"/>
      <c r="G41" s="2"/>
      <c r="H41" s="2"/>
      <c r="I41" s="2"/>
      <c r="J41" s="2"/>
      <c r="K41" s="2"/>
      <c r="L41" s="1">
        <v>1.240299261511</v>
      </c>
      <c r="M41" s="2"/>
      <c r="N41" s="2"/>
      <c r="O41" s="1">
        <v>1.240299261511</v>
      </c>
      <c r="P41" s="2"/>
    </row>
    <row r="42" spans="1:18" x14ac:dyDescent="0.15">
      <c r="A42" s="1" t="s">
        <v>142</v>
      </c>
      <c r="B42" s="1">
        <v>2.274</v>
      </c>
      <c r="C42" s="1">
        <f t="shared" si="0"/>
        <v>1.8753519658827149</v>
      </c>
      <c r="D42" s="2"/>
      <c r="E42" s="1"/>
      <c r="F42" s="2"/>
      <c r="G42" s="2"/>
      <c r="H42" s="2"/>
      <c r="I42" s="2"/>
      <c r="J42" s="2"/>
      <c r="K42" s="2"/>
      <c r="L42" s="1">
        <v>2.1698723560570001</v>
      </c>
      <c r="M42" s="2"/>
      <c r="N42" s="2"/>
      <c r="O42" s="1">
        <v>2.1698723560570001</v>
      </c>
      <c r="P42" s="2"/>
    </row>
    <row r="43" spans="1:18" x14ac:dyDescent="0.15">
      <c r="A43" s="1" t="s">
        <v>143</v>
      </c>
      <c r="B43" s="1">
        <v>2.278</v>
      </c>
      <c r="C43" s="1">
        <f t="shared" si="0"/>
        <v>1.8853073629280939</v>
      </c>
      <c r="D43" s="2"/>
      <c r="E43" s="1"/>
      <c r="F43" s="2"/>
      <c r="G43" s="2"/>
      <c r="H43" s="2"/>
      <c r="I43" s="2"/>
      <c r="J43" s="2"/>
      <c r="K43" s="2"/>
      <c r="L43" s="2">
        <v>1.49725152713055</v>
      </c>
      <c r="M43" s="2"/>
      <c r="N43" s="2"/>
      <c r="O43" s="2">
        <v>1.49725152713055</v>
      </c>
      <c r="P43" s="2"/>
    </row>
    <row r="44" spans="1:18" x14ac:dyDescent="0.15">
      <c r="A44" s="1" t="s">
        <v>144</v>
      </c>
      <c r="B44" s="1">
        <v>2.008</v>
      </c>
      <c r="C44" s="1">
        <f t="shared" si="0"/>
        <v>1.2592677566369801</v>
      </c>
      <c r="D44" s="2"/>
      <c r="E44" s="1"/>
      <c r="F44" s="25"/>
      <c r="G44" s="25"/>
      <c r="H44" s="2"/>
      <c r="I44" s="1"/>
      <c r="J44" s="2"/>
      <c r="K44" s="2"/>
      <c r="L44" s="2">
        <v>1.4292980285977199</v>
      </c>
      <c r="M44" s="2"/>
      <c r="N44" s="2"/>
      <c r="O44" s="2">
        <v>1.4292980285977199</v>
      </c>
      <c r="P44" s="2"/>
    </row>
    <row r="45" spans="1:18" x14ac:dyDescent="0.15">
      <c r="A45" s="1" t="s">
        <v>204</v>
      </c>
      <c r="B45" s="1">
        <v>2.0379999999999998</v>
      </c>
      <c r="C45" s="1">
        <f t="shared" si="0"/>
        <v>1.323486874810587</v>
      </c>
      <c r="D45" s="2"/>
      <c r="E45" s="1"/>
      <c r="F45" s="25"/>
      <c r="G45" s="25"/>
      <c r="H45" s="1"/>
      <c r="I45" s="1"/>
      <c r="J45" s="2"/>
      <c r="K45" s="2"/>
      <c r="L45" s="2">
        <v>1.3365104156993799</v>
      </c>
      <c r="M45" s="2"/>
      <c r="N45" s="2"/>
      <c r="O45" s="2">
        <v>1.3365104156993799</v>
      </c>
      <c r="P45" s="2"/>
    </row>
    <row r="46" spans="1:18" x14ac:dyDescent="0.15">
      <c r="A46" s="1" t="s">
        <v>205</v>
      </c>
      <c r="B46" s="1">
        <v>2.1960000000000002</v>
      </c>
      <c r="C46" s="1">
        <f t="shared" si="0"/>
        <v>1.6847557154707742</v>
      </c>
      <c r="D46" s="2"/>
      <c r="E46" s="1"/>
      <c r="F46" s="2"/>
      <c r="G46" s="2"/>
      <c r="H46" s="2"/>
      <c r="I46" s="2"/>
      <c r="J46" s="2"/>
      <c r="K46" s="2"/>
      <c r="L46" s="1">
        <v>1.9756121966502</v>
      </c>
      <c r="M46" s="2"/>
      <c r="N46" s="2"/>
      <c r="O46" s="1">
        <v>1.9756121966502</v>
      </c>
      <c r="P46" s="2"/>
    </row>
    <row r="47" spans="1:18" x14ac:dyDescent="0.15">
      <c r="A47" s="1" t="s">
        <v>206</v>
      </c>
      <c r="B47" s="1">
        <v>2.379</v>
      </c>
      <c r="C47" s="1">
        <f t="shared" si="0"/>
        <v>2.1414943175121768</v>
      </c>
      <c r="D47" s="2"/>
      <c r="E47" s="1"/>
      <c r="F47" s="2"/>
      <c r="G47" s="2"/>
      <c r="H47" s="2"/>
      <c r="I47" s="2"/>
      <c r="J47" s="2"/>
      <c r="K47" s="2"/>
      <c r="L47" s="1">
        <v>1.139510635625</v>
      </c>
      <c r="M47" s="2"/>
      <c r="N47" s="2"/>
      <c r="O47" s="1">
        <v>1.139510635625</v>
      </c>
      <c r="P47" s="2"/>
    </row>
    <row r="48" spans="1:18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>
        <v>1.2550405357186201</v>
      </c>
      <c r="O48" s="2"/>
      <c r="P48" s="2"/>
      <c r="Q48" s="1">
        <v>1.2550405357186201</v>
      </c>
      <c r="R48" s="2"/>
    </row>
    <row r="49" spans="1:18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>
        <v>2.483247127177</v>
      </c>
      <c r="R49" s="2"/>
    </row>
    <row r="50" spans="1:18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2.483247127177</v>
      </c>
      <c r="R50" s="2"/>
    </row>
    <row r="51" spans="1:18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>
        <v>2.0670785356249999</v>
      </c>
      <c r="R51" s="2"/>
    </row>
    <row r="52" spans="1:18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1.72568886798523</v>
      </c>
      <c r="R52" s="2"/>
    </row>
    <row r="53" spans="1:18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2.1466481117499798</v>
      </c>
      <c r="R53" s="2"/>
    </row>
    <row r="54" spans="1:18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>
        <v>2.1054940061035601</v>
      </c>
      <c r="R54" s="2"/>
    </row>
    <row r="55" spans="1:18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>
        <v>2.2736650671769998</v>
      </c>
      <c r="R55" s="2"/>
    </row>
  </sheetData>
  <mergeCells count="3">
    <mergeCell ref="M11:Q11"/>
    <mergeCell ref="F45:G45"/>
    <mergeCell ref="F44:G44"/>
  </mergeCells>
  <phoneticPr fontId="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5"/>
  <sheetViews>
    <sheetView topLeftCell="I1" workbookViewId="0">
      <selection activeCell="I21" sqref="I21"/>
    </sheetView>
  </sheetViews>
  <sheetFormatPr defaultColWidth="9.25" defaultRowHeight="15" x14ac:dyDescent="0.15"/>
  <cols>
    <col min="1" max="1" width="10.75" style="3" customWidth="1"/>
    <col min="2" max="4" width="9.25" style="3"/>
    <col min="5" max="5" width="19.75" style="3" customWidth="1"/>
    <col min="6" max="10" width="9.25" style="3"/>
    <col min="11" max="11" width="22" style="3" customWidth="1"/>
    <col min="12" max="12" width="9.25" style="3"/>
    <col min="13" max="13" width="14.75" style="3" customWidth="1"/>
    <col min="14" max="14" width="14.375" style="3" customWidth="1"/>
    <col min="15" max="15" width="16.25" style="3" customWidth="1"/>
    <col min="16" max="17" width="12.875" style="3"/>
    <col min="18" max="23" width="9.25" style="3"/>
    <col min="24" max="24" width="15.375" style="3" customWidth="1"/>
    <col min="25" max="25" width="14.5" style="3" customWidth="1"/>
    <col min="26" max="16384" width="9.25" style="3"/>
  </cols>
  <sheetData>
    <row r="1" spans="1:25" x14ac:dyDescent="0.1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2"/>
      <c r="N1" s="2" t="s">
        <v>196</v>
      </c>
      <c r="O1" s="2" t="s">
        <v>197</v>
      </c>
      <c r="P1" s="2"/>
      <c r="Q1" s="2"/>
    </row>
    <row r="2" spans="1:25" x14ac:dyDescent="0.15">
      <c r="A2" s="1">
        <v>4.46</v>
      </c>
      <c r="B2" s="1">
        <v>3.3679999999999999</v>
      </c>
      <c r="C2" s="1">
        <v>3.3980000000000001</v>
      </c>
      <c r="D2" s="1">
        <v>2.8980000000000001</v>
      </c>
      <c r="E2" s="1">
        <v>3.42</v>
      </c>
      <c r="F2" s="2">
        <v>3.718</v>
      </c>
      <c r="G2" s="1">
        <v>3.0760000000000001</v>
      </c>
      <c r="H2" s="1">
        <v>3.0630000000000002</v>
      </c>
      <c r="I2" s="2">
        <v>3.8159999999999998</v>
      </c>
      <c r="J2" s="2">
        <v>0</v>
      </c>
      <c r="K2" s="1">
        <v>0</v>
      </c>
      <c r="L2" s="4">
        <v>0</v>
      </c>
      <c r="M2" s="2"/>
      <c r="N2" s="2">
        <v>1.0880000000000001</v>
      </c>
      <c r="O2" s="2">
        <v>0</v>
      </c>
      <c r="P2" s="2"/>
      <c r="Q2" s="2"/>
    </row>
    <row r="3" spans="1:25" x14ac:dyDescent="0.15">
      <c r="A3" s="1">
        <v>3.9449999999999998</v>
      </c>
      <c r="B3" s="1">
        <v>3.3769999999999998</v>
      </c>
      <c r="C3" s="1">
        <v>2.9239999999999999</v>
      </c>
      <c r="D3" s="1">
        <v>3.4630000000000001</v>
      </c>
      <c r="E3" s="2">
        <v>3.4060000000000001</v>
      </c>
      <c r="F3" s="1">
        <v>3.4609999999999999</v>
      </c>
      <c r="G3" s="2">
        <v>3.657</v>
      </c>
      <c r="H3" s="1">
        <v>3.5089999999999999</v>
      </c>
      <c r="I3" s="2">
        <v>3.8639999999999999</v>
      </c>
      <c r="J3" s="2">
        <v>0</v>
      </c>
      <c r="K3" s="1">
        <v>0</v>
      </c>
      <c r="L3" s="4">
        <v>0</v>
      </c>
      <c r="M3" s="2"/>
      <c r="N3" s="2">
        <v>1.4219999999999999</v>
      </c>
      <c r="O3" s="2">
        <v>0.156</v>
      </c>
      <c r="P3" s="2"/>
      <c r="Q3" s="2"/>
    </row>
    <row r="4" spans="1:25" x14ac:dyDescent="0.15">
      <c r="A4" s="1">
        <v>3.1019999999999999</v>
      </c>
      <c r="B4" s="1">
        <v>3.3719999999999999</v>
      </c>
      <c r="C4" s="1">
        <v>3.3250000000000002</v>
      </c>
      <c r="D4" s="1">
        <v>3.4660000000000002</v>
      </c>
      <c r="E4" s="2">
        <v>3.532</v>
      </c>
      <c r="F4" s="2">
        <v>3.6749999999999998</v>
      </c>
      <c r="G4" s="1">
        <v>3.3359999999999999</v>
      </c>
      <c r="H4" s="2">
        <v>3.347</v>
      </c>
      <c r="I4" s="2">
        <v>3.847</v>
      </c>
      <c r="J4" s="2">
        <v>0</v>
      </c>
      <c r="K4" s="4">
        <v>0</v>
      </c>
      <c r="L4" s="1">
        <v>0</v>
      </c>
      <c r="M4" s="2"/>
      <c r="N4" s="2">
        <v>1.905</v>
      </c>
      <c r="O4" s="2">
        <v>0.312</v>
      </c>
      <c r="P4" s="2"/>
      <c r="Q4" s="2"/>
    </row>
    <row r="5" spans="1:25" x14ac:dyDescent="0.15">
      <c r="A5" s="1">
        <v>2.3860000000000001</v>
      </c>
      <c r="B5" s="2">
        <v>3.3279999999999998</v>
      </c>
      <c r="C5" s="1">
        <v>3.3639999999999999</v>
      </c>
      <c r="D5" s="1">
        <v>3.4380000000000002</v>
      </c>
      <c r="E5" s="2">
        <v>3.3639999999999999</v>
      </c>
      <c r="F5" s="1">
        <v>3.8039999999999998</v>
      </c>
      <c r="G5" s="1">
        <v>3.6970000000000001</v>
      </c>
      <c r="H5" s="2">
        <v>3.7120000000000002</v>
      </c>
      <c r="I5" s="2">
        <v>3.86</v>
      </c>
      <c r="J5" s="2">
        <v>0</v>
      </c>
      <c r="K5" s="4">
        <v>0</v>
      </c>
      <c r="L5" s="1">
        <v>0</v>
      </c>
      <c r="M5" s="2"/>
      <c r="N5" s="2">
        <v>2.052</v>
      </c>
      <c r="O5" s="2">
        <v>0.63500000000000001</v>
      </c>
      <c r="P5" s="2"/>
      <c r="Q5" s="2"/>
    </row>
    <row r="6" spans="1:25" x14ac:dyDescent="0.15">
      <c r="A6" s="1">
        <v>1.052</v>
      </c>
      <c r="B6" s="1">
        <v>3.3769999999999998</v>
      </c>
      <c r="C6" s="1">
        <v>3.2829999999999999</v>
      </c>
      <c r="D6" s="1">
        <v>3.3319999999999999</v>
      </c>
      <c r="E6" s="1">
        <v>3.214</v>
      </c>
      <c r="F6" s="2">
        <v>3.04</v>
      </c>
      <c r="G6" s="1">
        <v>3.6970000000000001</v>
      </c>
      <c r="H6" s="2">
        <v>3.6190000000000002</v>
      </c>
      <c r="I6" s="2">
        <v>3.8460000000000001</v>
      </c>
      <c r="J6" s="2">
        <v>0</v>
      </c>
      <c r="K6" s="4">
        <v>0</v>
      </c>
      <c r="L6" s="1">
        <v>0</v>
      </c>
      <c r="M6" s="2"/>
      <c r="N6" s="2">
        <v>2.3860000000000001</v>
      </c>
      <c r="O6" s="2">
        <v>1.25</v>
      </c>
      <c r="P6" s="2"/>
      <c r="Q6" s="2"/>
    </row>
    <row r="7" spans="1:25" x14ac:dyDescent="0.15">
      <c r="A7" s="1">
        <v>1.905</v>
      </c>
      <c r="B7" s="1">
        <v>3.34</v>
      </c>
      <c r="C7" s="1">
        <v>3.4569999999999999</v>
      </c>
      <c r="D7" s="1">
        <v>3.597</v>
      </c>
      <c r="E7" s="1">
        <v>3.2559999999999998</v>
      </c>
      <c r="F7" s="1">
        <v>3.7370000000000001</v>
      </c>
      <c r="G7" s="1">
        <v>3.4809999999999999</v>
      </c>
      <c r="H7" s="1">
        <v>3.5059999999999998</v>
      </c>
      <c r="I7" s="1">
        <v>3.819</v>
      </c>
      <c r="J7" s="1">
        <v>0</v>
      </c>
      <c r="K7" s="4">
        <v>0</v>
      </c>
      <c r="L7" s="1">
        <v>0</v>
      </c>
      <c r="M7" s="2"/>
      <c r="N7" s="2">
        <v>3.1019999999999999</v>
      </c>
      <c r="O7" s="2">
        <v>2.5</v>
      </c>
      <c r="P7" s="2"/>
      <c r="Q7" s="2"/>
    </row>
    <row r="8" spans="1:25" x14ac:dyDescent="0.15">
      <c r="A8" s="1">
        <v>1.4219999999999999</v>
      </c>
      <c r="B8" s="1">
        <v>3.0550000000000002</v>
      </c>
      <c r="C8" s="1">
        <v>3.2080000000000002</v>
      </c>
      <c r="D8" s="1">
        <v>3.2909999999999999</v>
      </c>
      <c r="E8" s="1">
        <v>3.319</v>
      </c>
      <c r="F8" s="1">
        <v>3.335</v>
      </c>
      <c r="G8" s="2">
        <v>3.0510000000000002</v>
      </c>
      <c r="H8" s="1">
        <v>3.42</v>
      </c>
      <c r="I8" s="2">
        <v>3.944</v>
      </c>
      <c r="J8" s="2">
        <v>0</v>
      </c>
      <c r="K8" s="4">
        <v>0</v>
      </c>
      <c r="L8" s="1">
        <v>0</v>
      </c>
      <c r="M8" s="2"/>
      <c r="N8" s="2">
        <v>3.9449999999999998</v>
      </c>
      <c r="O8" s="2">
        <v>5</v>
      </c>
      <c r="P8" s="2"/>
      <c r="Q8" s="2"/>
    </row>
    <row r="9" spans="1:25" x14ac:dyDescent="0.15">
      <c r="A9" s="1">
        <v>1.0880000000000001</v>
      </c>
      <c r="B9" s="1">
        <v>3.3769999999999998</v>
      </c>
      <c r="C9" s="1">
        <v>3.351</v>
      </c>
      <c r="D9" s="1">
        <v>3.6469999999999998</v>
      </c>
      <c r="E9" s="1">
        <v>3.589</v>
      </c>
      <c r="F9" s="1">
        <v>3.1869999999999998</v>
      </c>
      <c r="G9" s="1">
        <v>3.4089999999999998</v>
      </c>
      <c r="H9" s="1">
        <v>3.4380000000000002</v>
      </c>
      <c r="I9" s="1">
        <v>0</v>
      </c>
      <c r="J9" s="1">
        <v>0</v>
      </c>
      <c r="K9" s="4">
        <v>0</v>
      </c>
      <c r="L9" s="1">
        <v>0</v>
      </c>
      <c r="M9" s="2"/>
      <c r="N9" s="2">
        <v>4.46</v>
      </c>
      <c r="O9" s="2">
        <v>10</v>
      </c>
      <c r="P9" s="2"/>
      <c r="Q9" s="2"/>
    </row>
    <row r="10" spans="1:2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5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8" t="s">
        <v>286</v>
      </c>
      <c r="N11" s="18"/>
      <c r="O11" s="18"/>
      <c r="P11" s="18"/>
      <c r="Q11" s="18"/>
      <c r="X11" s="2"/>
      <c r="Y11" s="2"/>
    </row>
    <row r="12" spans="1:25" x14ac:dyDescent="0.15">
      <c r="A12" s="1" t="s">
        <v>80</v>
      </c>
      <c r="B12" s="1" t="s">
        <v>284</v>
      </c>
      <c r="C12" s="1" t="s">
        <v>199</v>
      </c>
      <c r="D12" s="2"/>
      <c r="E12" s="1" t="s">
        <v>80</v>
      </c>
      <c r="F12" s="1" t="s">
        <v>284</v>
      </c>
      <c r="G12" s="1" t="s">
        <v>199</v>
      </c>
      <c r="H12" s="2"/>
      <c r="I12" s="2" t="s">
        <v>82</v>
      </c>
      <c r="J12" s="2" t="s">
        <v>85</v>
      </c>
      <c r="K12" s="2" t="s">
        <v>86</v>
      </c>
      <c r="L12" s="2" t="s">
        <v>82</v>
      </c>
      <c r="M12" s="2" t="s">
        <v>83</v>
      </c>
      <c r="T12" s="14"/>
    </row>
    <row r="13" spans="1:25" x14ac:dyDescent="0.15">
      <c r="A13" s="1" t="s">
        <v>112</v>
      </c>
      <c r="B13" s="1">
        <v>3.3679999999999999</v>
      </c>
      <c r="C13" s="1">
        <f>0.0221*POWER(B13,6)-0.1962*POWER(B13,5)+0.4888*POWER(B13,4)+0.1184*POWER(B13,3)-1.2921*POWER(B13,2)+0.91*B13</f>
        <v>3.0565238246155153</v>
      </c>
      <c r="D13" s="2"/>
      <c r="E13" s="1" t="s">
        <v>207</v>
      </c>
      <c r="F13" s="1">
        <v>3.8039999999999998</v>
      </c>
      <c r="G13" s="1">
        <f>0.0221*POWER(F13,6)-0.1962*POWER(F13,5)+0.4888*POWER(F13,4)+0.1184*POWER(F13,3)-1.2921*POWER(F13,2)+0.91*F13</f>
        <v>4.3168005181504201</v>
      </c>
      <c r="H13" s="2"/>
      <c r="I13" s="1">
        <v>3.0565238246155202</v>
      </c>
      <c r="J13" s="2">
        <v>2.9794730893557202</v>
      </c>
      <c r="K13" s="2">
        <v>4.3659698193351399</v>
      </c>
      <c r="L13" s="1">
        <v>3.0565238246155202</v>
      </c>
      <c r="M13" s="2">
        <v>2.9794730893557202</v>
      </c>
      <c r="T13" s="14"/>
    </row>
    <row r="14" spans="1:25" x14ac:dyDescent="0.15">
      <c r="A14" s="1" t="s">
        <v>113</v>
      </c>
      <c r="B14" s="1">
        <v>3.3769999999999998</v>
      </c>
      <c r="C14" s="1">
        <f t="shared" ref="C14:C47" si="0">0.0221*POWER(B14,6)-0.1962*POWER(B14,5)+0.4888*POWER(B14,4)+0.1184*POWER(B14,3)-1.2921*POWER(B14,2)+0.91*B14</f>
        <v>3.0761246153438422</v>
      </c>
      <c r="D14" s="2"/>
      <c r="E14" s="1" t="s">
        <v>208</v>
      </c>
      <c r="F14" s="2">
        <v>3.04</v>
      </c>
      <c r="G14" s="1">
        <f t="shared" ref="G14:G40" si="1">0.0221*POWER(F14,6)-0.1962*POWER(F14,5)+0.4888*POWER(F14,4)+0.1184*POWER(F14,3)-1.2921*POWER(F14,2)+0.91*F14</f>
        <v>2.4013079357423655</v>
      </c>
      <c r="H14" s="2"/>
      <c r="I14" s="1">
        <v>3.07612461534384</v>
      </c>
      <c r="J14" s="2">
        <v>3.6178362444391499</v>
      </c>
      <c r="K14" s="2">
        <v>4.5746599302873197</v>
      </c>
      <c r="L14" s="1">
        <v>3.07612461534384</v>
      </c>
      <c r="M14" s="2">
        <v>3.6178362444391499</v>
      </c>
      <c r="T14" s="14"/>
    </row>
    <row r="15" spans="1:25" x14ac:dyDescent="0.15">
      <c r="A15" s="1" t="s">
        <v>114</v>
      </c>
      <c r="B15" s="1">
        <v>3.3719999999999999</v>
      </c>
      <c r="C15" s="1">
        <f t="shared" si="0"/>
        <v>3.0652175403848259</v>
      </c>
      <c r="D15" s="2"/>
      <c r="E15" s="1" t="s">
        <v>209</v>
      </c>
      <c r="F15" s="1">
        <v>3.7370000000000001</v>
      </c>
      <c r="G15" s="1">
        <f t="shared" si="1"/>
        <v>4.0619942702404099</v>
      </c>
      <c r="H15" s="2"/>
      <c r="I15" s="1">
        <v>3.0652175403848299</v>
      </c>
      <c r="J15" s="2">
        <v>2.8940202725061601</v>
      </c>
      <c r="K15" s="2">
        <v>4.4984673355919202</v>
      </c>
      <c r="L15" s="1">
        <v>3.0652175403848299</v>
      </c>
      <c r="M15" s="2">
        <v>2.8940202725061601</v>
      </c>
      <c r="T15" s="14"/>
    </row>
    <row r="16" spans="1:25" x14ac:dyDescent="0.15">
      <c r="A16" s="1" t="s">
        <v>115</v>
      </c>
      <c r="B16" s="2">
        <v>3.3279999999999998</v>
      </c>
      <c r="C16" s="1">
        <f t="shared" si="0"/>
        <v>2.9710354989085168</v>
      </c>
      <c r="D16" s="2"/>
      <c r="E16" s="1" t="s">
        <v>210</v>
      </c>
      <c r="F16" s="1">
        <v>3.335</v>
      </c>
      <c r="G16" s="1">
        <f t="shared" si="1"/>
        <v>2.9858166504433092</v>
      </c>
      <c r="H16" s="2"/>
      <c r="I16" s="1">
        <v>2.9710354989085102</v>
      </c>
      <c r="J16" s="2">
        <v>3.7647807770010999</v>
      </c>
      <c r="K16" s="2">
        <v>4.5564985217326504</v>
      </c>
      <c r="L16" s="1">
        <v>2.9710354989085102</v>
      </c>
      <c r="M16" s="2">
        <v>3.7647807770010999</v>
      </c>
      <c r="T16" s="14"/>
    </row>
    <row r="17" spans="1:20" x14ac:dyDescent="0.15">
      <c r="A17" s="1" t="s">
        <v>122</v>
      </c>
      <c r="B17" s="1">
        <v>3.3769999999999998</v>
      </c>
      <c r="C17" s="1">
        <f t="shared" si="0"/>
        <v>3.0761246153438422</v>
      </c>
      <c r="D17" s="2"/>
      <c r="E17" s="1" t="s">
        <v>131</v>
      </c>
      <c r="F17" s="1">
        <v>3.1869999999999998</v>
      </c>
      <c r="G17" s="1">
        <f t="shared" si="1"/>
        <v>2.6853198497786108</v>
      </c>
      <c r="H17" s="2"/>
      <c r="I17" s="1">
        <v>3.07612461534384</v>
      </c>
      <c r="J17" s="2">
        <v>3.1719068097666501</v>
      </c>
      <c r="K17" s="2">
        <v>4.4940653665156498</v>
      </c>
      <c r="L17" s="1">
        <v>3.07612461534384</v>
      </c>
      <c r="M17" s="2">
        <v>3.1719068097666501</v>
      </c>
      <c r="T17" s="14"/>
    </row>
    <row r="18" spans="1:20" x14ac:dyDescent="0.15">
      <c r="A18" s="1" t="s">
        <v>124</v>
      </c>
      <c r="B18" s="1">
        <v>3.34</v>
      </c>
      <c r="C18" s="1">
        <f t="shared" si="0"/>
        <v>2.9964191047734388</v>
      </c>
      <c r="D18" s="2"/>
      <c r="E18" s="1" t="s">
        <v>170</v>
      </c>
      <c r="F18" s="1">
        <v>3.0760000000000001</v>
      </c>
      <c r="G18" s="1">
        <f t="shared" si="1"/>
        <v>2.4702095589803394</v>
      </c>
      <c r="H18" s="2"/>
      <c r="I18" s="1">
        <v>2.9964191047734499</v>
      </c>
      <c r="J18" s="2">
        <v>3.14031238047491</v>
      </c>
      <c r="K18" s="2">
        <v>4.3784424912790696</v>
      </c>
      <c r="L18" s="1">
        <v>2.9964191047734499</v>
      </c>
      <c r="M18" s="2">
        <v>3.14031238047491</v>
      </c>
      <c r="T18" s="14"/>
    </row>
    <row r="19" spans="1:20" x14ac:dyDescent="0.15">
      <c r="A19" s="1" t="s">
        <v>125</v>
      </c>
      <c r="B19" s="1">
        <v>3.0550000000000002</v>
      </c>
      <c r="C19" s="1">
        <f t="shared" si="0"/>
        <v>2.4299849579996957</v>
      </c>
      <c r="D19" s="2"/>
      <c r="E19" s="1" t="s">
        <v>172</v>
      </c>
      <c r="F19" s="2">
        <v>3.657</v>
      </c>
      <c r="G19" s="1">
        <f t="shared" si="1"/>
        <v>3.7955997153387098</v>
      </c>
      <c r="H19" s="2"/>
      <c r="I19" s="1">
        <v>2.4299849579996802</v>
      </c>
      <c r="J19" s="2">
        <v>3.4423868128960802</v>
      </c>
      <c r="K19" s="2">
        <v>4.9706874888499302</v>
      </c>
      <c r="L19" s="1">
        <v>2.4299849579996802</v>
      </c>
      <c r="M19" s="2">
        <v>3.4423868128960802</v>
      </c>
      <c r="T19" s="14"/>
    </row>
    <row r="20" spans="1:20" x14ac:dyDescent="0.15">
      <c r="A20" s="1" t="s">
        <v>126</v>
      </c>
      <c r="B20" s="1">
        <v>3.3769999999999998</v>
      </c>
      <c r="C20" s="1">
        <f t="shared" si="0"/>
        <v>3.0761246153438422</v>
      </c>
      <c r="D20" s="2"/>
      <c r="E20" s="1" t="s">
        <v>173</v>
      </c>
      <c r="F20" s="1">
        <v>3.3359999999999999</v>
      </c>
      <c r="G20" s="1">
        <f t="shared" si="1"/>
        <v>2.98793413662011</v>
      </c>
      <c r="H20" s="2"/>
      <c r="I20" s="1">
        <v>3.07612461534384</v>
      </c>
      <c r="J20" s="2">
        <v>3.0478579451245702</v>
      </c>
      <c r="K20" s="2"/>
      <c r="L20" s="1">
        <v>3.07612461534384</v>
      </c>
      <c r="M20" s="2">
        <v>3.0478579451245702</v>
      </c>
      <c r="T20" s="14"/>
    </row>
    <row r="21" spans="1:20" x14ac:dyDescent="0.15">
      <c r="A21" s="1" t="s">
        <v>135</v>
      </c>
      <c r="B21" s="1">
        <v>3.3980000000000001</v>
      </c>
      <c r="C21" s="1">
        <f t="shared" si="0"/>
        <v>3.1224413424595325</v>
      </c>
      <c r="D21" s="2"/>
      <c r="E21" s="1" t="s">
        <v>174</v>
      </c>
      <c r="F21" s="1">
        <v>3.6970000000000001</v>
      </c>
      <c r="G21" s="1">
        <f t="shared" si="1"/>
        <v>3.9241637225753463</v>
      </c>
      <c r="H21" s="2"/>
      <c r="I21" s="1">
        <v>3.1224413424595499</v>
      </c>
      <c r="J21" s="2">
        <v>2.7386221556152002</v>
      </c>
      <c r="K21" s="2"/>
      <c r="L21" s="1">
        <v>3.1224413424595499</v>
      </c>
      <c r="M21" s="2">
        <v>2.7386221556152002</v>
      </c>
      <c r="T21" s="14"/>
    </row>
    <row r="22" spans="1:20" x14ac:dyDescent="0.15">
      <c r="A22" s="1" t="s">
        <v>137</v>
      </c>
      <c r="B22" s="1">
        <v>2.9239999999999999</v>
      </c>
      <c r="C22" s="1">
        <f t="shared" si="0"/>
        <v>2.1803594691365098</v>
      </c>
      <c r="D22" s="2"/>
      <c r="E22" s="1" t="s">
        <v>175</v>
      </c>
      <c r="F22" s="1">
        <v>3.6970000000000001</v>
      </c>
      <c r="G22" s="1">
        <f t="shared" si="1"/>
        <v>3.9241637225753463</v>
      </c>
      <c r="H22" s="2"/>
      <c r="I22" s="1">
        <v>2.1803594691365098</v>
      </c>
      <c r="J22" s="2">
        <v>2.8226734476909101</v>
      </c>
      <c r="K22" s="2"/>
      <c r="L22" s="1">
        <v>2.1803594691365098</v>
      </c>
      <c r="M22" s="2">
        <v>2.8226734476909101</v>
      </c>
      <c r="T22" s="14"/>
    </row>
    <row r="23" spans="1:20" x14ac:dyDescent="0.15">
      <c r="A23" s="1" t="s">
        <v>138</v>
      </c>
      <c r="B23" s="1">
        <v>3.3250000000000002</v>
      </c>
      <c r="C23" s="1">
        <f t="shared" si="0"/>
        <v>2.9647224235622307</v>
      </c>
      <c r="D23" s="2"/>
      <c r="E23" s="1" t="s">
        <v>176</v>
      </c>
      <c r="F23" s="1">
        <v>3.4809999999999999</v>
      </c>
      <c r="G23" s="1">
        <f t="shared" si="1"/>
        <v>3.3149168814943182</v>
      </c>
      <c r="H23" s="2"/>
      <c r="I23" s="1">
        <v>2.96472242356222</v>
      </c>
      <c r="J23" s="2">
        <v>2.9521343182046702</v>
      </c>
      <c r="K23" s="2"/>
      <c r="L23" s="1">
        <v>2.96472242356222</v>
      </c>
      <c r="M23" s="2">
        <v>2.9521343182046702</v>
      </c>
      <c r="T23" s="14"/>
    </row>
    <row r="24" spans="1:20" x14ac:dyDescent="0.15">
      <c r="A24" s="1" t="s">
        <v>139</v>
      </c>
      <c r="B24" s="1">
        <v>3.3639999999999999</v>
      </c>
      <c r="C24" s="1">
        <f t="shared" si="0"/>
        <v>3.0478579451245751</v>
      </c>
      <c r="D24" s="2"/>
      <c r="E24" s="1" t="s">
        <v>145</v>
      </c>
      <c r="F24" s="2">
        <v>3.0510000000000002</v>
      </c>
      <c r="G24" s="1">
        <f t="shared" si="1"/>
        <v>2.4223337062268548</v>
      </c>
      <c r="H24" s="2"/>
      <c r="I24" s="1">
        <v>3.0478579451245702</v>
      </c>
      <c r="J24" s="2">
        <v>3.59535319392905</v>
      </c>
      <c r="K24" s="2"/>
      <c r="L24" s="1">
        <v>3.0478579451245702</v>
      </c>
      <c r="M24" s="2">
        <v>3.59535319392905</v>
      </c>
      <c r="T24" s="14"/>
    </row>
    <row r="25" spans="1:20" x14ac:dyDescent="0.15">
      <c r="A25" s="1" t="s">
        <v>148</v>
      </c>
      <c r="B25" s="1">
        <v>3.2829999999999999</v>
      </c>
      <c r="C25" s="1">
        <f t="shared" si="0"/>
        <v>2.8775936256548786</v>
      </c>
      <c r="D25" s="2"/>
      <c r="E25" s="1" t="s">
        <v>164</v>
      </c>
      <c r="F25" s="1">
        <v>3.4089999999999998</v>
      </c>
      <c r="G25" s="1">
        <f t="shared" si="1"/>
        <v>3.1470477764912927</v>
      </c>
      <c r="H25" s="2"/>
      <c r="I25" s="1">
        <v>2.87759362565488</v>
      </c>
      <c r="J25" s="2">
        <v>3.9952988867466499</v>
      </c>
      <c r="K25" s="2"/>
      <c r="L25" s="1">
        <v>2.87759362565488</v>
      </c>
      <c r="M25" s="2">
        <v>3.9952988867466499</v>
      </c>
      <c r="T25" s="14"/>
    </row>
    <row r="26" spans="1:20" x14ac:dyDescent="0.15">
      <c r="A26" s="1" t="s">
        <v>150</v>
      </c>
      <c r="B26" s="1">
        <v>3.4569999999999999</v>
      </c>
      <c r="C26" s="1">
        <f t="shared" si="0"/>
        <v>3.2575389100851448</v>
      </c>
      <c r="D26" s="2"/>
      <c r="E26" s="1" t="s">
        <v>158</v>
      </c>
      <c r="F26" s="1">
        <v>3.0630000000000002</v>
      </c>
      <c r="G26" s="1">
        <f t="shared" si="1"/>
        <v>2.4452971195192315</v>
      </c>
      <c r="H26" s="2"/>
      <c r="I26" s="1">
        <v>3.2575389100851502</v>
      </c>
      <c r="J26" s="2">
        <v>3.2669962355463</v>
      </c>
      <c r="K26" s="2"/>
      <c r="L26" s="1">
        <v>3.2575389100851502</v>
      </c>
      <c r="M26" s="2">
        <v>3.2669962355463</v>
      </c>
      <c r="T26" s="14"/>
    </row>
    <row r="27" spans="1:20" x14ac:dyDescent="0.15">
      <c r="A27" s="1" t="s">
        <v>166</v>
      </c>
      <c r="B27" s="1">
        <v>3.2080000000000002</v>
      </c>
      <c r="C27" s="1">
        <f t="shared" si="0"/>
        <v>2.7267327221165494</v>
      </c>
      <c r="D27" s="2"/>
      <c r="E27" s="1" t="s">
        <v>181</v>
      </c>
      <c r="F27" s="1">
        <v>3.5089999999999999</v>
      </c>
      <c r="G27" s="1">
        <f t="shared" si="1"/>
        <v>3.3839052149104316</v>
      </c>
      <c r="H27" s="2"/>
      <c r="I27" s="1">
        <v>2.7267327221165498</v>
      </c>
      <c r="J27" s="2">
        <v>3.8523763820641901</v>
      </c>
      <c r="K27" s="2"/>
      <c r="L27" s="1">
        <v>2.7267327221165498</v>
      </c>
      <c r="M27" s="2">
        <v>3.8523763820641901</v>
      </c>
      <c r="T27" s="14"/>
    </row>
    <row r="28" spans="1:20" x14ac:dyDescent="0.15">
      <c r="A28" s="1" t="s">
        <v>168</v>
      </c>
      <c r="B28" s="1">
        <v>3.351</v>
      </c>
      <c r="C28" s="1">
        <f t="shared" si="0"/>
        <v>3.0198799633992994</v>
      </c>
      <c r="D28" s="2"/>
      <c r="E28" s="1" t="s">
        <v>183</v>
      </c>
      <c r="F28" s="2">
        <v>3.347</v>
      </c>
      <c r="G28" s="1">
        <f t="shared" si="1"/>
        <v>3.0113267744073253</v>
      </c>
      <c r="H28" s="2"/>
      <c r="I28" s="1">
        <v>3.0198799633992999</v>
      </c>
      <c r="J28" s="2">
        <v>4.3168005181504201</v>
      </c>
      <c r="K28" s="2"/>
      <c r="L28" s="1">
        <v>3.0198799633992999</v>
      </c>
      <c r="M28" s="2">
        <v>4.3168005181504201</v>
      </c>
      <c r="T28" s="14"/>
    </row>
    <row r="29" spans="1:20" x14ac:dyDescent="0.15">
      <c r="A29" s="1" t="s">
        <v>169</v>
      </c>
      <c r="B29" s="1">
        <v>2.8980000000000001</v>
      </c>
      <c r="C29" s="1">
        <f t="shared" si="0"/>
        <v>2.1309090429155222</v>
      </c>
      <c r="D29" s="2"/>
      <c r="E29" s="1" t="s">
        <v>184</v>
      </c>
      <c r="F29" s="2">
        <v>3.7120000000000002</v>
      </c>
      <c r="G29" s="1">
        <f t="shared" si="1"/>
        <v>3.974704727873875</v>
      </c>
      <c r="H29" s="2"/>
      <c r="I29" s="1">
        <v>2.13090904291552</v>
      </c>
      <c r="J29" s="2">
        <v>2.4013079357423699</v>
      </c>
      <c r="K29" s="2"/>
      <c r="L29" s="1">
        <v>2.13090904291552</v>
      </c>
      <c r="M29" s="2">
        <v>2.4013079357423699</v>
      </c>
      <c r="T29" s="14"/>
    </row>
    <row r="30" spans="1:20" x14ac:dyDescent="0.15">
      <c r="A30" s="1" t="s">
        <v>177</v>
      </c>
      <c r="B30" s="1">
        <v>3.4630000000000001</v>
      </c>
      <c r="C30" s="1">
        <f t="shared" si="0"/>
        <v>3.2717403757038075</v>
      </c>
      <c r="D30" s="2"/>
      <c r="E30" s="1" t="s">
        <v>185</v>
      </c>
      <c r="F30" s="2">
        <v>3.6190000000000002</v>
      </c>
      <c r="G30" s="1">
        <f t="shared" si="1"/>
        <v>3.6810823056963478</v>
      </c>
      <c r="H30" s="2"/>
      <c r="I30" s="1">
        <v>3.2717403757038102</v>
      </c>
      <c r="J30" s="2">
        <v>4.0619942702404099</v>
      </c>
      <c r="K30" s="2"/>
      <c r="L30" s="1">
        <v>3.2717403757038102</v>
      </c>
      <c r="M30" s="2">
        <v>4.0619942702404099</v>
      </c>
      <c r="T30" s="14"/>
    </row>
    <row r="31" spans="1:20" x14ac:dyDescent="0.15">
      <c r="A31" s="1" t="s">
        <v>179</v>
      </c>
      <c r="B31" s="1">
        <v>3.4660000000000002</v>
      </c>
      <c r="C31" s="1">
        <f t="shared" si="0"/>
        <v>3.2788761637054131</v>
      </c>
      <c r="D31" s="2"/>
      <c r="E31" s="1" t="s">
        <v>186</v>
      </c>
      <c r="F31" s="1">
        <v>3.5059999999999998</v>
      </c>
      <c r="G31" s="1">
        <f t="shared" si="1"/>
        <v>3.3764014353392522</v>
      </c>
      <c r="H31" s="2"/>
      <c r="I31" s="1">
        <v>3.2788761637054198</v>
      </c>
      <c r="J31" s="2">
        <v>2.9858166504433199</v>
      </c>
      <c r="K31" s="2"/>
      <c r="L31" s="1">
        <v>3.2788761637054198</v>
      </c>
      <c r="M31" s="2">
        <v>2.9858166504433199</v>
      </c>
      <c r="T31" s="14"/>
    </row>
    <row r="32" spans="1:20" x14ac:dyDescent="0.15">
      <c r="A32" s="1" t="s">
        <v>180</v>
      </c>
      <c r="B32" s="1">
        <v>3.4380000000000002</v>
      </c>
      <c r="C32" s="1">
        <f t="shared" si="0"/>
        <v>3.2131618820403203</v>
      </c>
      <c r="D32" s="2"/>
      <c r="E32" s="1" t="s">
        <v>187</v>
      </c>
      <c r="F32" s="1">
        <v>3.42</v>
      </c>
      <c r="G32" s="1">
        <f t="shared" si="1"/>
        <v>3.171906809766647</v>
      </c>
      <c r="H32" s="2"/>
      <c r="I32" s="1">
        <v>3.21316188204033</v>
      </c>
      <c r="J32" s="2">
        <v>2.6853198497786002</v>
      </c>
      <c r="K32" s="2"/>
      <c r="L32" s="1">
        <v>3.21316188204033</v>
      </c>
      <c r="M32" s="2">
        <v>2.6853198497786002</v>
      </c>
    </row>
    <row r="33" spans="1:17" x14ac:dyDescent="0.15">
      <c r="A33" s="1" t="s">
        <v>116</v>
      </c>
      <c r="B33" s="1">
        <v>3.3319999999999999</v>
      </c>
      <c r="C33" s="1">
        <f t="shared" si="0"/>
        <v>2.9794730893557313</v>
      </c>
      <c r="D33" s="2"/>
      <c r="E33" s="1" t="s">
        <v>188</v>
      </c>
      <c r="F33" s="1">
        <v>3.4380000000000002</v>
      </c>
      <c r="G33" s="1">
        <f t="shared" si="1"/>
        <v>3.2131618820403203</v>
      </c>
      <c r="H33" s="2"/>
      <c r="I33" s="2"/>
      <c r="J33" s="2">
        <v>2.4702095589803501</v>
      </c>
      <c r="K33" s="2"/>
      <c r="L33" s="2"/>
      <c r="M33" s="2">
        <v>2.4702095589803501</v>
      </c>
    </row>
    <row r="34" spans="1:17" x14ac:dyDescent="0.15">
      <c r="A34" s="1" t="s">
        <v>118</v>
      </c>
      <c r="B34" s="1">
        <v>3.597</v>
      </c>
      <c r="C34" s="1">
        <f t="shared" si="0"/>
        <v>3.6178362444391468</v>
      </c>
      <c r="D34" s="2"/>
      <c r="E34" s="1" t="s">
        <v>211</v>
      </c>
      <c r="F34" s="2">
        <v>3.8159999999999998</v>
      </c>
      <c r="G34" s="1">
        <f t="shared" si="1"/>
        <v>4.3659698193351506</v>
      </c>
      <c r="H34" s="2"/>
      <c r="I34" s="2"/>
      <c r="J34" s="2">
        <v>3.7955997153387102</v>
      </c>
      <c r="K34" s="2"/>
      <c r="L34" s="2"/>
      <c r="M34" s="2">
        <v>3.7955997153387102</v>
      </c>
    </row>
    <row r="35" spans="1:17" x14ac:dyDescent="0.15">
      <c r="A35" s="1" t="s">
        <v>119</v>
      </c>
      <c r="B35" s="1">
        <v>3.2909999999999999</v>
      </c>
      <c r="C35" s="1">
        <f t="shared" si="0"/>
        <v>2.8940202725061566</v>
      </c>
      <c r="D35" s="2"/>
      <c r="E35" s="1" t="s">
        <v>212</v>
      </c>
      <c r="F35" s="2">
        <v>3.8639999999999999</v>
      </c>
      <c r="G35" s="1">
        <f t="shared" si="1"/>
        <v>4.574659930287325</v>
      </c>
      <c r="H35" s="2"/>
      <c r="I35" s="2"/>
      <c r="J35" s="2">
        <v>2.9879341366201002</v>
      </c>
      <c r="K35" s="2"/>
      <c r="L35" s="2"/>
      <c r="M35" s="2">
        <v>2.9879341366201002</v>
      </c>
    </row>
    <row r="36" spans="1:17" x14ac:dyDescent="0.15">
      <c r="A36" s="1" t="s">
        <v>120</v>
      </c>
      <c r="B36" s="1">
        <v>3.6469999999999998</v>
      </c>
      <c r="C36" s="1">
        <f t="shared" si="0"/>
        <v>3.7647807770010848</v>
      </c>
      <c r="D36" s="2"/>
      <c r="E36" s="1" t="s">
        <v>133</v>
      </c>
      <c r="F36" s="2">
        <v>3.847</v>
      </c>
      <c r="G36" s="1">
        <f t="shared" si="1"/>
        <v>4.4984673355919194</v>
      </c>
      <c r="H36" s="2"/>
      <c r="I36" s="2"/>
      <c r="J36" s="2">
        <v>3.9241637225753498</v>
      </c>
      <c r="K36" s="2"/>
      <c r="L36" s="2"/>
      <c r="M36" s="2">
        <v>3.9241637225753498</v>
      </c>
    </row>
    <row r="37" spans="1:17" x14ac:dyDescent="0.15">
      <c r="A37" s="1" t="s">
        <v>200</v>
      </c>
      <c r="B37" s="1">
        <v>3.42</v>
      </c>
      <c r="C37" s="1">
        <f t="shared" si="0"/>
        <v>3.171906809766647</v>
      </c>
      <c r="D37" s="2"/>
      <c r="E37" s="1" t="s">
        <v>147</v>
      </c>
      <c r="F37" s="2">
        <v>3.86</v>
      </c>
      <c r="G37" s="1">
        <f t="shared" si="1"/>
        <v>4.5564985217326539</v>
      </c>
      <c r="H37" s="2"/>
      <c r="I37" s="2"/>
      <c r="J37" s="2">
        <v>3.9241637225753498</v>
      </c>
      <c r="K37" s="2"/>
      <c r="L37" s="2"/>
      <c r="M37" s="2">
        <v>3.9241637225753498</v>
      </c>
    </row>
    <row r="38" spans="1:17" x14ac:dyDescent="0.15">
      <c r="A38" s="1" t="s">
        <v>201</v>
      </c>
      <c r="B38" s="2">
        <v>3.4060000000000001</v>
      </c>
      <c r="C38" s="1">
        <f t="shared" si="0"/>
        <v>3.1403123804748936</v>
      </c>
      <c r="D38" s="2"/>
      <c r="E38" s="1" t="s">
        <v>160</v>
      </c>
      <c r="F38" s="2">
        <v>3.8460000000000001</v>
      </c>
      <c r="G38" s="1">
        <f t="shared" si="1"/>
        <v>4.4940653665156471</v>
      </c>
      <c r="H38" s="2"/>
      <c r="I38" s="2"/>
      <c r="J38" s="2">
        <v>3.3149168814943302</v>
      </c>
      <c r="K38" s="2"/>
      <c r="L38" s="2"/>
      <c r="M38" s="2">
        <v>3.3149168814943302</v>
      </c>
    </row>
    <row r="39" spans="1:17" x14ac:dyDescent="0.15">
      <c r="A39" s="1" t="s">
        <v>202</v>
      </c>
      <c r="B39" s="2">
        <v>3.532</v>
      </c>
      <c r="C39" s="1">
        <f t="shared" si="0"/>
        <v>3.4423868128960953</v>
      </c>
      <c r="D39" s="2"/>
      <c r="E39" s="1" t="s">
        <v>162</v>
      </c>
      <c r="F39" s="1">
        <v>3.819</v>
      </c>
      <c r="G39" s="1">
        <f t="shared" si="1"/>
        <v>4.3784424912790909</v>
      </c>
      <c r="H39" s="2"/>
      <c r="I39" s="2"/>
      <c r="J39" s="2">
        <v>2.4223337062268602</v>
      </c>
      <c r="K39" s="2"/>
      <c r="L39" s="2"/>
      <c r="M39" s="2">
        <v>2.4223337062268602</v>
      </c>
    </row>
    <row r="40" spans="1:17" x14ac:dyDescent="0.15">
      <c r="A40" s="1" t="s">
        <v>203</v>
      </c>
      <c r="B40" s="2">
        <v>3.3639999999999999</v>
      </c>
      <c r="C40" s="1">
        <f t="shared" si="0"/>
        <v>3.0478579451245751</v>
      </c>
      <c r="D40" s="2"/>
      <c r="E40" s="1" t="s">
        <v>189</v>
      </c>
      <c r="F40" s="2">
        <v>3.944</v>
      </c>
      <c r="G40" s="1">
        <f t="shared" si="1"/>
        <v>4.9706874888499328</v>
      </c>
      <c r="H40" s="2"/>
      <c r="I40" s="2"/>
      <c r="J40" s="2">
        <v>3.1470477764912901</v>
      </c>
      <c r="K40" s="2"/>
      <c r="L40" s="2"/>
      <c r="M40" s="2">
        <v>3.1470477764912901</v>
      </c>
    </row>
    <row r="41" spans="1:17" x14ac:dyDescent="0.15">
      <c r="A41" s="1" t="s">
        <v>140</v>
      </c>
      <c r="B41" s="1">
        <v>3.214</v>
      </c>
      <c r="C41" s="1">
        <f t="shared" si="0"/>
        <v>2.7386221556152179</v>
      </c>
      <c r="D41" s="2"/>
      <c r="E41" s="1"/>
      <c r="F41" s="2"/>
      <c r="G41" s="2"/>
      <c r="H41" s="2"/>
      <c r="I41" s="2"/>
      <c r="J41" s="2"/>
      <c r="K41" s="2"/>
      <c r="L41" s="2">
        <v>2.4452971195192301</v>
      </c>
      <c r="M41" s="2"/>
      <c r="N41" s="2"/>
      <c r="O41" s="2">
        <v>2.4452971195192301</v>
      </c>
    </row>
    <row r="42" spans="1:17" x14ac:dyDescent="0.15">
      <c r="A42" s="1" t="s">
        <v>142</v>
      </c>
      <c r="B42" s="1">
        <v>3.2559999999999998</v>
      </c>
      <c r="C42" s="1">
        <f t="shared" si="0"/>
        <v>2.8226734476909145</v>
      </c>
      <c r="D42" s="2"/>
      <c r="E42" s="1"/>
      <c r="F42" s="2"/>
      <c r="G42" s="2"/>
      <c r="H42" s="2"/>
      <c r="I42" s="2"/>
      <c r="J42" s="2"/>
      <c r="K42" s="2"/>
      <c r="L42" s="2">
        <v>3.3839052149104498</v>
      </c>
      <c r="M42" s="2"/>
      <c r="N42" s="2"/>
      <c r="O42" s="2">
        <v>3.3839052149104498</v>
      </c>
    </row>
    <row r="43" spans="1:17" x14ac:dyDescent="0.15">
      <c r="A43" s="1" t="s">
        <v>143</v>
      </c>
      <c r="B43" s="1">
        <v>3.319</v>
      </c>
      <c r="C43" s="1">
        <f t="shared" si="0"/>
        <v>2.9521343182046662</v>
      </c>
      <c r="D43" s="2"/>
      <c r="E43" s="1"/>
      <c r="F43" s="2"/>
      <c r="G43" s="2"/>
      <c r="H43" s="2"/>
      <c r="I43" s="2"/>
      <c r="J43" s="2"/>
      <c r="K43" s="2"/>
      <c r="L43" s="2">
        <v>3.0113267744073098</v>
      </c>
      <c r="M43" s="2"/>
      <c r="N43" s="2"/>
      <c r="O43" s="2">
        <v>3.0113267744073098</v>
      </c>
    </row>
    <row r="44" spans="1:17" x14ac:dyDescent="0.15">
      <c r="A44" s="1" t="s">
        <v>144</v>
      </c>
      <c r="B44" s="1">
        <v>3.589</v>
      </c>
      <c r="C44" s="1">
        <f t="shared" si="0"/>
        <v>3.5953531939290619</v>
      </c>
      <c r="D44" s="2"/>
      <c r="E44" s="1"/>
      <c r="F44" s="25"/>
      <c r="G44" s="25"/>
      <c r="H44" s="2"/>
      <c r="I44" s="1"/>
      <c r="J44" s="2"/>
      <c r="K44" s="2"/>
      <c r="L44" s="2">
        <v>3.9747047278738701</v>
      </c>
      <c r="M44" s="2"/>
      <c r="N44" s="2"/>
      <c r="O44" s="2">
        <v>3.9747047278738701</v>
      </c>
    </row>
    <row r="45" spans="1:17" x14ac:dyDescent="0.15">
      <c r="A45" s="1" t="s">
        <v>204</v>
      </c>
      <c r="B45" s="2">
        <v>3.718</v>
      </c>
      <c r="C45" s="1">
        <f t="shared" si="0"/>
        <v>3.9952988867466401</v>
      </c>
      <c r="D45" s="2"/>
      <c r="E45" s="1"/>
      <c r="F45" s="25"/>
      <c r="G45" s="25"/>
      <c r="H45" s="2"/>
      <c r="I45" s="1"/>
      <c r="J45" s="2"/>
      <c r="K45" s="2"/>
      <c r="L45" s="2">
        <v>3.68108230569633</v>
      </c>
      <c r="M45" s="2"/>
      <c r="N45" s="2"/>
      <c r="O45" s="2">
        <v>3.68108230569633</v>
      </c>
    </row>
    <row r="46" spans="1:17" x14ac:dyDescent="0.15">
      <c r="A46" s="1" t="s">
        <v>205</v>
      </c>
      <c r="B46" s="1">
        <v>3.4609999999999999</v>
      </c>
      <c r="C46" s="1">
        <f t="shared" si="0"/>
        <v>3.2669962355462965</v>
      </c>
      <c r="D46" s="2"/>
      <c r="E46" s="1"/>
      <c r="F46" s="2"/>
      <c r="G46" s="2"/>
      <c r="H46" s="2"/>
      <c r="I46" s="2"/>
      <c r="J46" s="2"/>
      <c r="K46" s="2"/>
      <c r="L46" s="2">
        <v>3.37640143533925</v>
      </c>
      <c r="M46" s="2"/>
      <c r="N46" s="2"/>
      <c r="O46" s="2">
        <v>3.37640143533925</v>
      </c>
    </row>
    <row r="47" spans="1:17" x14ac:dyDescent="0.15">
      <c r="A47" s="1" t="s">
        <v>206</v>
      </c>
      <c r="B47" s="2">
        <v>3.6749999999999998</v>
      </c>
      <c r="C47" s="1">
        <f t="shared" si="0"/>
        <v>3.8523763820641874</v>
      </c>
      <c r="D47" s="2"/>
      <c r="E47" s="1"/>
      <c r="F47" s="2"/>
      <c r="G47" s="2"/>
      <c r="H47" s="2"/>
      <c r="I47" s="2"/>
      <c r="J47" s="2"/>
      <c r="K47" s="2"/>
      <c r="L47" s="2">
        <v>3.1719068097666501</v>
      </c>
      <c r="M47" s="2"/>
      <c r="N47" s="2"/>
      <c r="O47" s="2">
        <v>3.1719068097666501</v>
      </c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>
        <v>3.21316188204033</v>
      </c>
      <c r="O48" s="2"/>
      <c r="P48" s="2"/>
      <c r="Q48" s="2">
        <v>3.21316188204033</v>
      </c>
    </row>
    <row r="49" spans="1:17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4.3659698193351399</v>
      </c>
    </row>
    <row r="50" spans="1:17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4.5746599302873197</v>
      </c>
    </row>
    <row r="51" spans="1:17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4.4984673355919202</v>
      </c>
    </row>
    <row r="52" spans="1:17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4.5564985217326504</v>
      </c>
    </row>
    <row r="53" spans="1:17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4.4940653665156498</v>
      </c>
    </row>
    <row r="54" spans="1:17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4.3784424912790696</v>
      </c>
    </row>
    <row r="55" spans="1:17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4.9706874888499302</v>
      </c>
    </row>
  </sheetData>
  <mergeCells count="3">
    <mergeCell ref="M11:Q11"/>
    <mergeCell ref="F45:G45"/>
    <mergeCell ref="F44:G44"/>
  </mergeCells>
  <phoneticPr fontId="2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6"/>
  <sheetViews>
    <sheetView tabSelected="1" topLeftCell="H1" workbookViewId="0">
      <selection activeCell="O23" sqref="O23"/>
    </sheetView>
  </sheetViews>
  <sheetFormatPr defaultColWidth="9.25" defaultRowHeight="15" x14ac:dyDescent="0.15"/>
  <cols>
    <col min="1" max="4" width="9.25" style="3"/>
    <col min="5" max="5" width="15.375" style="3" customWidth="1"/>
    <col min="6" max="6" width="16.125" style="3" customWidth="1"/>
    <col min="7" max="7" width="13.25" style="3" customWidth="1"/>
    <col min="8" max="8" width="9.25" style="3" customWidth="1"/>
    <col min="9" max="10" width="9.25" style="3"/>
    <col min="11" max="11" width="14.125" style="3" customWidth="1"/>
    <col min="12" max="12" width="15.5" style="3" customWidth="1"/>
    <col min="13" max="13" width="12.875" style="3"/>
    <col min="14" max="14" width="14.875" style="3" customWidth="1"/>
    <col min="15" max="15" width="23.875" style="3" customWidth="1"/>
    <col min="16" max="17" width="12.875" style="3"/>
    <col min="18" max="16384" width="9.25" style="3"/>
  </cols>
  <sheetData>
    <row r="1" spans="1:17" x14ac:dyDescent="0.1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2"/>
      <c r="N1" s="2" t="s">
        <v>196</v>
      </c>
      <c r="O1" s="2" t="s">
        <v>197</v>
      </c>
      <c r="P1" s="2"/>
      <c r="Q1" s="2"/>
    </row>
    <row r="2" spans="1:17" x14ac:dyDescent="0.15">
      <c r="A2" s="1">
        <v>3.7229999999999999</v>
      </c>
      <c r="B2" s="1">
        <v>1.635</v>
      </c>
      <c r="C2" s="1">
        <v>1.621</v>
      </c>
      <c r="D2" s="1">
        <v>1.554</v>
      </c>
      <c r="E2" s="1">
        <v>1.8460000000000001</v>
      </c>
      <c r="F2" s="2">
        <v>1.8660000000000001</v>
      </c>
      <c r="G2" s="1">
        <v>1.6259999999999999</v>
      </c>
      <c r="H2" s="1">
        <v>1.766</v>
      </c>
      <c r="I2" s="2">
        <v>1.913</v>
      </c>
      <c r="J2" s="2">
        <v>0</v>
      </c>
      <c r="K2" s="1">
        <v>0</v>
      </c>
      <c r="L2" s="4">
        <v>0</v>
      </c>
      <c r="M2" s="2"/>
      <c r="N2" s="2">
        <v>0.63600000000000001</v>
      </c>
      <c r="O2" s="2">
        <v>0</v>
      </c>
      <c r="P2" s="2"/>
      <c r="Q2" s="2"/>
    </row>
    <row r="3" spans="1:17" x14ac:dyDescent="0.15">
      <c r="A3" s="1">
        <v>3.024</v>
      </c>
      <c r="B3" s="1">
        <v>1.6160000000000001</v>
      </c>
      <c r="C3" s="1">
        <v>1.472</v>
      </c>
      <c r="D3" s="1">
        <v>1.62</v>
      </c>
      <c r="E3" s="2">
        <v>1.794</v>
      </c>
      <c r="F3" s="1">
        <v>1.631</v>
      </c>
      <c r="G3" s="2">
        <v>1.5509999999999999</v>
      </c>
      <c r="H3" s="1">
        <v>1.5860000000000001</v>
      </c>
      <c r="I3" s="2">
        <v>1.9239999999999999</v>
      </c>
      <c r="J3" s="2">
        <v>0</v>
      </c>
      <c r="K3" s="1">
        <v>0</v>
      </c>
      <c r="L3" s="4">
        <v>0</v>
      </c>
      <c r="M3" s="2"/>
      <c r="N3" s="2">
        <v>1.24</v>
      </c>
      <c r="O3" s="2">
        <v>3.5</v>
      </c>
      <c r="P3" s="2"/>
      <c r="Q3" s="2"/>
    </row>
    <row r="4" spans="1:17" x14ac:dyDescent="0.15">
      <c r="A4" s="1">
        <v>2.2410000000000001</v>
      </c>
      <c r="B4" s="1">
        <v>1.627</v>
      </c>
      <c r="C4" s="1">
        <v>1.595</v>
      </c>
      <c r="D4" s="1">
        <v>1.839</v>
      </c>
      <c r="E4" s="2">
        <v>1.732</v>
      </c>
      <c r="F4" s="2">
        <v>1.534</v>
      </c>
      <c r="G4" s="1">
        <v>1.6830000000000001</v>
      </c>
      <c r="H4" s="2">
        <v>1.605</v>
      </c>
      <c r="I4" s="2">
        <v>1.835</v>
      </c>
      <c r="J4" s="2">
        <v>0</v>
      </c>
      <c r="K4" s="4">
        <v>0</v>
      </c>
      <c r="L4" s="1">
        <v>0</v>
      </c>
      <c r="M4" s="2"/>
      <c r="N4" s="2">
        <v>1.7669999999999999</v>
      </c>
      <c r="O4" s="2">
        <v>7</v>
      </c>
      <c r="P4" s="2"/>
      <c r="Q4" s="2"/>
    </row>
    <row r="5" spans="1:17" x14ac:dyDescent="0.15">
      <c r="A5" s="1">
        <v>1.7669999999999999</v>
      </c>
      <c r="B5" s="2">
        <v>1.611</v>
      </c>
      <c r="C5" s="1">
        <v>1.64</v>
      </c>
      <c r="D5" s="1">
        <v>1.8089999999999999</v>
      </c>
      <c r="E5" s="2">
        <v>1.6559999999999999</v>
      </c>
      <c r="F5" s="1">
        <v>1.631</v>
      </c>
      <c r="G5" s="1">
        <v>1.5640000000000001</v>
      </c>
      <c r="H5" s="2">
        <v>1.5129999999999999</v>
      </c>
      <c r="I5" s="2">
        <v>1.8069999999999999</v>
      </c>
      <c r="J5" s="2">
        <v>0</v>
      </c>
      <c r="K5" s="4">
        <v>0</v>
      </c>
      <c r="L5" s="1">
        <v>0</v>
      </c>
      <c r="M5" s="2"/>
      <c r="N5" s="2">
        <v>2.2410000000000001</v>
      </c>
      <c r="O5" s="2">
        <v>14</v>
      </c>
      <c r="P5" s="2"/>
      <c r="Q5" s="2"/>
    </row>
    <row r="6" spans="1:17" x14ac:dyDescent="0.15">
      <c r="A6" s="1">
        <v>1.24</v>
      </c>
      <c r="B6" s="1">
        <v>1.6020000000000001</v>
      </c>
      <c r="C6" s="1">
        <v>1.61</v>
      </c>
      <c r="D6" s="1">
        <v>1.889</v>
      </c>
      <c r="E6" s="1">
        <v>1.8089999999999999</v>
      </c>
      <c r="F6" s="2">
        <v>1.514</v>
      </c>
      <c r="G6" s="1">
        <v>1.573</v>
      </c>
      <c r="H6" s="2">
        <v>1.5740000000000001</v>
      </c>
      <c r="I6" s="2">
        <v>1.952</v>
      </c>
      <c r="J6" s="2">
        <v>0</v>
      </c>
      <c r="K6" s="4">
        <v>0</v>
      </c>
      <c r="L6" s="1">
        <v>0</v>
      </c>
      <c r="M6" s="2"/>
      <c r="N6" s="2">
        <v>3.024</v>
      </c>
      <c r="O6" s="2">
        <v>28</v>
      </c>
      <c r="P6" s="2"/>
      <c r="Q6" s="2"/>
    </row>
    <row r="7" spans="1:17" x14ac:dyDescent="0.15">
      <c r="A7" s="1">
        <v>0.63600000000000001</v>
      </c>
      <c r="B7" s="1">
        <v>1.6459999999999999</v>
      </c>
      <c r="C7" s="1">
        <v>1.5960000000000001</v>
      </c>
      <c r="D7" s="1">
        <v>1.869</v>
      </c>
      <c r="E7" s="1">
        <v>1.679</v>
      </c>
      <c r="F7" s="1">
        <v>1.5580000000000001</v>
      </c>
      <c r="G7" s="1">
        <v>1.7889999999999999</v>
      </c>
      <c r="H7" s="1">
        <v>1.87</v>
      </c>
      <c r="I7" s="1">
        <v>0</v>
      </c>
      <c r="J7" s="1">
        <v>0</v>
      </c>
      <c r="K7" s="4">
        <v>0</v>
      </c>
      <c r="L7" s="1">
        <v>0</v>
      </c>
      <c r="M7" s="2"/>
      <c r="N7" s="2">
        <v>3.7229999999999999</v>
      </c>
      <c r="O7" s="2">
        <v>56</v>
      </c>
      <c r="P7" s="2"/>
      <c r="Q7" s="2"/>
    </row>
    <row r="8" spans="1:17" x14ac:dyDescent="0.15">
      <c r="A8" s="1">
        <v>1.528</v>
      </c>
      <c r="B8" s="1">
        <v>1.639</v>
      </c>
      <c r="C8" s="1">
        <v>1.5880000000000001</v>
      </c>
      <c r="D8" s="1">
        <v>1.8089999999999999</v>
      </c>
      <c r="E8" s="1">
        <v>1.633</v>
      </c>
      <c r="F8" s="1">
        <v>1.6990000000000001</v>
      </c>
      <c r="G8" s="2">
        <v>1.8140000000000001</v>
      </c>
      <c r="H8" s="1">
        <v>1.8939999999999999</v>
      </c>
      <c r="I8" s="2">
        <v>0</v>
      </c>
      <c r="J8" s="2">
        <v>0</v>
      </c>
      <c r="K8" s="4">
        <v>0</v>
      </c>
      <c r="L8" s="1">
        <v>0</v>
      </c>
      <c r="M8" s="2"/>
      <c r="N8" s="2"/>
      <c r="O8" s="2"/>
      <c r="P8" s="2"/>
      <c r="Q8" s="2"/>
    </row>
    <row r="9" spans="1:17" x14ac:dyDescent="0.15">
      <c r="A9" s="1">
        <v>1.5660000000000001</v>
      </c>
      <c r="B9" s="1">
        <v>1.585</v>
      </c>
      <c r="C9" s="1">
        <v>1.629</v>
      </c>
      <c r="D9" s="1">
        <v>1.768</v>
      </c>
      <c r="E9" s="1">
        <v>1.7769999999999999</v>
      </c>
      <c r="F9" s="1">
        <v>1.581</v>
      </c>
      <c r="G9" s="1">
        <v>1.7509999999999999</v>
      </c>
      <c r="H9" s="1">
        <v>1.913</v>
      </c>
      <c r="I9" s="1">
        <v>0</v>
      </c>
      <c r="J9" s="1">
        <v>0</v>
      </c>
      <c r="K9" s="4">
        <v>0</v>
      </c>
      <c r="L9" s="1">
        <v>0</v>
      </c>
      <c r="M9" s="2"/>
      <c r="N9" s="2"/>
      <c r="O9" s="2"/>
      <c r="P9" s="2"/>
      <c r="Q9" s="2"/>
    </row>
    <row r="10" spans="1:17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7" t="s">
        <v>213</v>
      </c>
      <c r="N12" s="17"/>
      <c r="O12" s="17"/>
      <c r="P12" s="17"/>
      <c r="Q12" s="17"/>
    </row>
    <row r="13" spans="1:17" x14ac:dyDescent="0.15">
      <c r="A13" s="1" t="s">
        <v>80</v>
      </c>
      <c r="B13" s="1" t="s">
        <v>13</v>
      </c>
      <c r="C13" s="1" t="s">
        <v>199</v>
      </c>
      <c r="D13" s="2"/>
      <c r="E13" s="1" t="s">
        <v>80</v>
      </c>
      <c r="F13" s="1" t="s">
        <v>13</v>
      </c>
      <c r="G13" s="1" t="s">
        <v>199</v>
      </c>
      <c r="H13" s="2"/>
      <c r="I13" s="2" t="s">
        <v>82</v>
      </c>
      <c r="J13" s="2" t="s">
        <v>85</v>
      </c>
      <c r="K13" s="2" t="s">
        <v>86</v>
      </c>
      <c r="L13" s="2" t="s">
        <v>82</v>
      </c>
      <c r="M13" s="2" t="s">
        <v>83</v>
      </c>
    </row>
    <row r="14" spans="1:17" x14ac:dyDescent="0.15">
      <c r="A14" s="1" t="s">
        <v>112</v>
      </c>
      <c r="B14" s="1">
        <v>1.528</v>
      </c>
      <c r="C14" s="2">
        <f>6.5404*POWER(B14,2)-11.344*B14+5.8929</f>
        <v>3.8296892736000023</v>
      </c>
      <c r="D14" s="2">
        <f>C14*5</f>
        <v>19.148446368000013</v>
      </c>
      <c r="E14" s="1" t="s">
        <v>207</v>
      </c>
      <c r="F14" s="1">
        <v>1.631</v>
      </c>
      <c r="G14" s="2">
        <f>6.5404*POWER(F14,2)-11.344*F14+5.8929</f>
        <v>4.7893530043999979</v>
      </c>
      <c r="H14" s="2">
        <f>G14*5</f>
        <v>23.94676502199999</v>
      </c>
      <c r="I14" s="2">
        <v>19.148446367999998</v>
      </c>
      <c r="J14" s="2">
        <v>35.752000541999998</v>
      </c>
      <c r="K14" s="2">
        <v>39.346611672000002</v>
      </c>
      <c r="L14" s="2">
        <v>19.148446367999998</v>
      </c>
      <c r="M14" s="2">
        <v>19.148446367999998</v>
      </c>
    </row>
    <row r="15" spans="1:17" x14ac:dyDescent="0.15">
      <c r="A15" s="1" t="s">
        <v>214</v>
      </c>
      <c r="B15" s="1">
        <v>1.5660000000000001</v>
      </c>
      <c r="C15" s="2">
        <f t="shared" ref="C15:C48" si="0">6.5404*POWER(B15,2)-11.344*B15+5.8929</f>
        <v>4.1675851824000025</v>
      </c>
      <c r="D15" s="2">
        <f t="shared" ref="D15:D48" si="1">C15*5</f>
        <v>20.837925912000014</v>
      </c>
      <c r="E15" s="1" t="s">
        <v>208</v>
      </c>
      <c r="F15" s="2">
        <v>1.534</v>
      </c>
      <c r="G15" s="2">
        <f t="shared" ref="G15:G41" si="2">6.5404*POWER(F15,2)-11.344*F15+5.8929</f>
        <v>3.8817855024000005</v>
      </c>
      <c r="H15" s="2">
        <f t="shared" ref="H15:H41" si="3">G15*5</f>
        <v>19.408927512000002</v>
      </c>
      <c r="I15" s="2">
        <v>20.837925911999999</v>
      </c>
      <c r="J15" s="2">
        <v>33.874693661999999</v>
      </c>
      <c r="K15" s="2">
        <v>40.634365438000003</v>
      </c>
      <c r="L15" s="2">
        <v>20.837925911999999</v>
      </c>
      <c r="M15" s="2">
        <v>33.874693661999999</v>
      </c>
    </row>
    <row r="16" spans="1:17" x14ac:dyDescent="0.15">
      <c r="A16" s="1" t="s">
        <v>215</v>
      </c>
      <c r="B16" s="1">
        <v>1.635</v>
      </c>
      <c r="C16" s="2">
        <f t="shared" si="0"/>
        <v>4.829420790000003</v>
      </c>
      <c r="D16" s="2">
        <f t="shared" si="1"/>
        <v>24.147103950000016</v>
      </c>
      <c r="E16" s="1" t="s">
        <v>209</v>
      </c>
      <c r="F16" s="1">
        <v>1.631</v>
      </c>
      <c r="G16" s="2">
        <f t="shared" si="2"/>
        <v>4.7893530043999979</v>
      </c>
      <c r="H16" s="2">
        <f t="shared" si="3"/>
        <v>23.94676502199999</v>
      </c>
      <c r="I16" s="2">
        <v>24.147103950000002</v>
      </c>
      <c r="J16" s="2">
        <v>39.011653342000002</v>
      </c>
      <c r="K16" s="2">
        <v>40.634365438000003</v>
      </c>
      <c r="L16" s="2">
        <v>24.147103950000002</v>
      </c>
      <c r="M16" s="2">
        <v>39.011653342000002</v>
      </c>
    </row>
    <row r="17" spans="1:13" x14ac:dyDescent="0.15">
      <c r="A17" s="1" t="s">
        <v>216</v>
      </c>
      <c r="B17" s="1">
        <v>1.6160000000000001</v>
      </c>
      <c r="C17" s="2">
        <f t="shared" si="0"/>
        <v>4.6409628224000015</v>
      </c>
      <c r="D17" s="2">
        <f t="shared" si="1"/>
        <v>23.204814112000008</v>
      </c>
      <c r="E17" s="1" t="s">
        <v>210</v>
      </c>
      <c r="F17" s="2">
        <v>1.514</v>
      </c>
      <c r="G17" s="2">
        <f t="shared" si="2"/>
        <v>3.7099627184000008</v>
      </c>
      <c r="H17" s="2">
        <f t="shared" si="3"/>
        <v>18.549813592000003</v>
      </c>
      <c r="I17" s="2">
        <v>23.204814112000001</v>
      </c>
      <c r="J17" s="2">
        <v>37.688171021999999</v>
      </c>
      <c r="K17" s="2">
        <v>41.390698751999999</v>
      </c>
      <c r="L17" s="2">
        <v>23.204814112000001</v>
      </c>
      <c r="M17" s="2">
        <v>37.688171021999999</v>
      </c>
    </row>
    <row r="18" spans="1:13" x14ac:dyDescent="0.15">
      <c r="A18" s="1" t="s">
        <v>217</v>
      </c>
      <c r="B18" s="1">
        <v>1.627</v>
      </c>
      <c r="C18" s="2">
        <f t="shared" si="0"/>
        <v>4.7494945116000009</v>
      </c>
      <c r="D18" s="2">
        <f t="shared" si="1"/>
        <v>23.747472558000005</v>
      </c>
      <c r="E18" s="1" t="s">
        <v>131</v>
      </c>
      <c r="F18" s="1">
        <v>1.5580000000000001</v>
      </c>
      <c r="G18" s="2">
        <f t="shared" si="2"/>
        <v>4.0948795056000025</v>
      </c>
      <c r="H18" s="2">
        <f t="shared" si="3"/>
        <v>20.474397528000011</v>
      </c>
      <c r="I18" s="2">
        <v>23.747472557999998</v>
      </c>
      <c r="J18" s="2">
        <v>33.874693661999999</v>
      </c>
      <c r="K18" s="2">
        <v>35.498291950000002</v>
      </c>
      <c r="L18" s="2">
        <v>23.747472557999998</v>
      </c>
      <c r="M18" s="2">
        <v>33.874693661999999</v>
      </c>
    </row>
    <row r="19" spans="1:13" x14ac:dyDescent="0.15">
      <c r="A19" s="1" t="s">
        <v>218</v>
      </c>
      <c r="B19" s="2">
        <v>1.611</v>
      </c>
      <c r="C19" s="2">
        <f t="shared" si="0"/>
        <v>4.5921534683999985</v>
      </c>
      <c r="D19" s="2">
        <f t="shared" si="1"/>
        <v>22.960767341999993</v>
      </c>
      <c r="E19" s="1" t="s">
        <v>170</v>
      </c>
      <c r="F19" s="1">
        <v>1.6990000000000001</v>
      </c>
      <c r="G19" s="2">
        <f t="shared" si="2"/>
        <v>5.4989691804000023</v>
      </c>
      <c r="H19" s="2">
        <f t="shared" si="3"/>
        <v>27.494845902000012</v>
      </c>
      <c r="I19" s="2">
        <v>22.960767342</v>
      </c>
      <c r="J19" s="2">
        <v>31.404236447999999</v>
      </c>
      <c r="K19" s="2">
        <v>33.751632798000003</v>
      </c>
      <c r="L19" s="2">
        <v>22.960767342</v>
      </c>
      <c r="M19" s="2">
        <v>31.404236447999999</v>
      </c>
    </row>
    <row r="20" spans="1:13" x14ac:dyDescent="0.15">
      <c r="A20" s="1" t="s">
        <v>219</v>
      </c>
      <c r="B20" s="1">
        <v>1.6020000000000001</v>
      </c>
      <c r="C20" s="2">
        <f t="shared" si="0"/>
        <v>4.5051207216000035</v>
      </c>
      <c r="D20" s="2">
        <f t="shared" si="1"/>
        <v>22.525603608000019</v>
      </c>
      <c r="E20" s="1" t="s">
        <v>172</v>
      </c>
      <c r="F20" s="1">
        <v>1.581</v>
      </c>
      <c r="G20" s="2">
        <f t="shared" si="2"/>
        <v>4.306164764400001</v>
      </c>
      <c r="H20" s="2">
        <f t="shared" si="3"/>
        <v>21.530823822000006</v>
      </c>
      <c r="I20" s="2">
        <v>22.525603608000001</v>
      </c>
      <c r="J20" s="2">
        <v>36.198508631999999</v>
      </c>
      <c r="K20" s="2">
        <v>43.351621408</v>
      </c>
      <c r="L20" s="2">
        <v>22.525603608000001</v>
      </c>
      <c r="M20" s="2">
        <v>36.198508631999999</v>
      </c>
    </row>
    <row r="21" spans="1:13" x14ac:dyDescent="0.15">
      <c r="A21" s="1" t="s">
        <v>220</v>
      </c>
      <c r="B21" s="1">
        <v>1.6459999999999999</v>
      </c>
      <c r="C21" s="2">
        <f t="shared" si="0"/>
        <v>4.940686366400004</v>
      </c>
      <c r="D21" s="2">
        <f t="shared" si="1"/>
        <v>24.703431832000021</v>
      </c>
      <c r="E21" s="1" t="s">
        <v>173</v>
      </c>
      <c r="F21" s="1">
        <v>1.6259999999999999</v>
      </c>
      <c r="G21" s="2">
        <f t="shared" si="2"/>
        <v>4.7395625903999976</v>
      </c>
      <c r="H21" s="2">
        <f t="shared" si="3"/>
        <v>23.697812951999989</v>
      </c>
      <c r="I21" s="2">
        <v>24.703431832</v>
      </c>
      <c r="J21" s="2">
        <v>32.958114072000001</v>
      </c>
      <c r="K21" s="2"/>
      <c r="L21" s="2">
        <v>24.703431832</v>
      </c>
      <c r="M21" s="2">
        <v>32.958114072000001</v>
      </c>
    </row>
    <row r="22" spans="1:13" x14ac:dyDescent="0.15">
      <c r="A22" s="1" t="s">
        <v>221</v>
      </c>
      <c r="B22" s="1">
        <v>1.639</v>
      </c>
      <c r="C22" s="2">
        <f t="shared" si="0"/>
        <v>4.8696978684000021</v>
      </c>
      <c r="D22" s="2">
        <f t="shared" si="1"/>
        <v>24.348489342000011</v>
      </c>
      <c r="E22" s="1" t="s">
        <v>174</v>
      </c>
      <c r="F22" s="2">
        <v>1.5509999999999999</v>
      </c>
      <c r="G22" s="2">
        <f t="shared" si="2"/>
        <v>4.0319487803999996</v>
      </c>
      <c r="H22" s="2">
        <f t="shared" si="3"/>
        <v>20.159743901999999</v>
      </c>
      <c r="I22" s="2">
        <v>24.348489342000001</v>
      </c>
      <c r="J22" s="2">
        <v>29.325704448</v>
      </c>
      <c r="K22" s="2"/>
      <c r="L22" s="2">
        <v>24.348489342000001</v>
      </c>
      <c r="M22" s="2">
        <v>29.325704448</v>
      </c>
    </row>
    <row r="23" spans="1:13" x14ac:dyDescent="0.15">
      <c r="A23" s="1" t="s">
        <v>222</v>
      </c>
      <c r="B23" s="1">
        <v>1.585</v>
      </c>
      <c r="C23" s="2">
        <f t="shared" si="0"/>
        <v>4.3436163900000002</v>
      </c>
      <c r="D23" s="2">
        <f t="shared" si="1"/>
        <v>21.718081950000002</v>
      </c>
      <c r="E23" s="1" t="s">
        <v>175</v>
      </c>
      <c r="F23" s="1">
        <v>1.6830000000000001</v>
      </c>
      <c r="G23" s="2">
        <f t="shared" si="2"/>
        <v>5.3265590556000033</v>
      </c>
      <c r="H23" s="2">
        <f t="shared" si="3"/>
        <v>26.632795278000017</v>
      </c>
      <c r="I23" s="2">
        <v>21.718081949999998</v>
      </c>
      <c r="J23" s="2">
        <v>25.216051872000001</v>
      </c>
      <c r="K23" s="2"/>
      <c r="L23" s="2">
        <v>21.718081949999998</v>
      </c>
      <c r="M23" s="2">
        <v>25.216051872000001</v>
      </c>
    </row>
    <row r="24" spans="1:13" x14ac:dyDescent="0.15">
      <c r="A24" s="1" t="s">
        <v>223</v>
      </c>
      <c r="B24" s="1">
        <v>1.621</v>
      </c>
      <c r="C24" s="2">
        <f t="shared" si="0"/>
        <v>4.6900991964000012</v>
      </c>
      <c r="D24" s="2">
        <f t="shared" si="1"/>
        <v>23.450495982000007</v>
      </c>
      <c r="E24" s="1" t="s">
        <v>176</v>
      </c>
      <c r="F24" s="1">
        <v>1.5640000000000001</v>
      </c>
      <c r="G24" s="2">
        <f t="shared" si="2"/>
        <v>4.1493302784000017</v>
      </c>
      <c r="H24" s="2">
        <f t="shared" si="3"/>
        <v>20.746651392000008</v>
      </c>
      <c r="I24" s="2">
        <v>23.450495982</v>
      </c>
      <c r="J24" s="2">
        <v>33.874693661999999</v>
      </c>
      <c r="K24" s="2"/>
      <c r="L24" s="2">
        <v>23.450495982</v>
      </c>
      <c r="M24" s="2">
        <v>33.874693661999999</v>
      </c>
    </row>
    <row r="25" spans="1:13" x14ac:dyDescent="0.15">
      <c r="A25" s="1" t="s">
        <v>224</v>
      </c>
      <c r="B25" s="1">
        <v>1.472</v>
      </c>
      <c r="C25" s="2">
        <f t="shared" si="0"/>
        <v>3.3661660735999996</v>
      </c>
      <c r="D25" s="2">
        <f t="shared" si="1"/>
        <v>16.830830367999997</v>
      </c>
      <c r="E25" s="1" t="s">
        <v>145</v>
      </c>
      <c r="F25" s="1">
        <v>1.573</v>
      </c>
      <c r="G25" s="2">
        <f t="shared" si="2"/>
        <v>4.231889391600002</v>
      </c>
      <c r="H25" s="2">
        <f t="shared" si="3"/>
        <v>21.159446958000011</v>
      </c>
      <c r="I25" s="2">
        <v>16.830830368000001</v>
      </c>
      <c r="J25" s="2">
        <v>26.419898782000001</v>
      </c>
      <c r="K25" s="2"/>
      <c r="L25" s="2">
        <v>16.830830368000001</v>
      </c>
      <c r="M25" s="2">
        <v>26.419898782000001</v>
      </c>
    </row>
    <row r="26" spans="1:13" x14ac:dyDescent="0.15">
      <c r="A26" s="1" t="s">
        <v>225</v>
      </c>
      <c r="B26" s="1">
        <v>1.595</v>
      </c>
      <c r="C26" s="2">
        <f t="shared" si="0"/>
        <v>4.438161110000002</v>
      </c>
      <c r="D26" s="2">
        <f t="shared" si="1"/>
        <v>22.190805550000011</v>
      </c>
      <c r="E26" s="1" t="s">
        <v>164</v>
      </c>
      <c r="F26" s="1">
        <v>1.7889999999999999</v>
      </c>
      <c r="G26" s="2">
        <f t="shared" si="2"/>
        <v>6.5311715483999988</v>
      </c>
      <c r="H26" s="2">
        <f t="shared" si="3"/>
        <v>32.655857741999995</v>
      </c>
      <c r="I26" s="2">
        <v>22.19080555</v>
      </c>
      <c r="J26" s="2">
        <v>24.046803678</v>
      </c>
      <c r="K26" s="2"/>
      <c r="L26" s="2">
        <v>22.19080555</v>
      </c>
      <c r="M26" s="2">
        <v>24.046803678</v>
      </c>
    </row>
    <row r="27" spans="1:13" x14ac:dyDescent="0.15">
      <c r="A27" s="1" t="s">
        <v>226</v>
      </c>
      <c r="B27" s="1">
        <v>1.64</v>
      </c>
      <c r="C27" s="2">
        <f t="shared" si="0"/>
        <v>4.8797998399999996</v>
      </c>
      <c r="D27" s="2">
        <f t="shared" si="1"/>
        <v>24.398999199999999</v>
      </c>
      <c r="E27" s="1" t="s">
        <v>158</v>
      </c>
      <c r="F27" s="2">
        <v>1.8140000000000001</v>
      </c>
      <c r="G27" s="2">
        <f t="shared" si="2"/>
        <v>6.836698078400004</v>
      </c>
      <c r="H27" s="2">
        <f t="shared" si="3"/>
        <v>34.183490392000017</v>
      </c>
      <c r="I27" s="2">
        <v>24.398999199999999</v>
      </c>
      <c r="J27" s="2">
        <v>31.937113757999999</v>
      </c>
      <c r="K27" s="2"/>
      <c r="L27" s="2">
        <v>24.398999199999999</v>
      </c>
      <c r="M27" s="2">
        <v>31.937113757999999</v>
      </c>
    </row>
    <row r="28" spans="1:13" x14ac:dyDescent="0.15">
      <c r="A28" s="1" t="s">
        <v>227</v>
      </c>
      <c r="B28" s="1">
        <v>1.61</v>
      </c>
      <c r="C28" s="2">
        <f t="shared" si="0"/>
        <v>4.5824308399999998</v>
      </c>
      <c r="D28" s="2">
        <f t="shared" si="1"/>
        <v>22.9121542</v>
      </c>
      <c r="E28" s="1" t="s">
        <v>181</v>
      </c>
      <c r="F28" s="1">
        <v>1.7509999999999999</v>
      </c>
      <c r="G28" s="2">
        <f t="shared" si="2"/>
        <v>6.0824289403999989</v>
      </c>
      <c r="H28" s="2">
        <f t="shared" si="3"/>
        <v>30.412144701999996</v>
      </c>
      <c r="I28" s="2">
        <v>22.9121542</v>
      </c>
      <c r="J28" s="2">
        <v>37.491905111999998</v>
      </c>
      <c r="K28" s="2"/>
      <c r="L28" s="2">
        <v>22.9121542</v>
      </c>
      <c r="M28" s="2">
        <v>37.491905111999998</v>
      </c>
    </row>
    <row r="29" spans="1:13" x14ac:dyDescent="0.15">
      <c r="A29" s="1" t="s">
        <v>228</v>
      </c>
      <c r="B29" s="1">
        <v>1.5960000000000001</v>
      </c>
      <c r="C29" s="2">
        <f t="shared" si="0"/>
        <v>4.447687526400002</v>
      </c>
      <c r="D29" s="2">
        <f t="shared" si="1"/>
        <v>22.238437632000011</v>
      </c>
      <c r="E29" s="1" t="s">
        <v>183</v>
      </c>
      <c r="F29" s="1">
        <v>1.766</v>
      </c>
      <c r="G29" s="2">
        <f t="shared" si="2"/>
        <v>6.2573077423999974</v>
      </c>
      <c r="H29" s="2">
        <f t="shared" si="3"/>
        <v>31.286538711999988</v>
      </c>
      <c r="I29" s="2">
        <v>22.238437632</v>
      </c>
      <c r="J29" s="2">
        <v>23.946765022000001</v>
      </c>
      <c r="K29" s="2"/>
      <c r="L29" s="2">
        <v>22.238437632</v>
      </c>
      <c r="M29" s="2">
        <v>23.946765022000001</v>
      </c>
    </row>
    <row r="30" spans="1:13" x14ac:dyDescent="0.15">
      <c r="A30" s="1" t="s">
        <v>229</v>
      </c>
      <c r="B30" s="1">
        <v>1.5880000000000001</v>
      </c>
      <c r="C30" s="2">
        <f t="shared" si="0"/>
        <v>4.3718424576000059</v>
      </c>
      <c r="D30" s="2">
        <f t="shared" si="1"/>
        <v>21.85921228800003</v>
      </c>
      <c r="E30" s="1" t="s">
        <v>184</v>
      </c>
      <c r="F30" s="1">
        <v>1.5860000000000001</v>
      </c>
      <c r="G30" s="2">
        <f t="shared" si="2"/>
        <v>4.3530119984000022</v>
      </c>
      <c r="H30" s="2">
        <f t="shared" si="3"/>
        <v>21.765059992000012</v>
      </c>
      <c r="I30" s="2">
        <v>21.859212287999998</v>
      </c>
      <c r="J30" s="2">
        <v>19.408927512000002</v>
      </c>
      <c r="K30" s="2"/>
      <c r="L30" s="2">
        <v>21.859212287999998</v>
      </c>
      <c r="M30" s="2">
        <v>19.408927512000002</v>
      </c>
    </row>
    <row r="31" spans="1:13" x14ac:dyDescent="0.15">
      <c r="A31" s="1" t="s">
        <v>230</v>
      </c>
      <c r="B31" s="1">
        <v>1.629</v>
      </c>
      <c r="C31" s="2">
        <f t="shared" si="0"/>
        <v>4.7693975964000002</v>
      </c>
      <c r="D31" s="2">
        <f t="shared" si="1"/>
        <v>23.846987982000002</v>
      </c>
      <c r="E31" s="1" t="s">
        <v>185</v>
      </c>
      <c r="F31" s="2">
        <v>1.605</v>
      </c>
      <c r="G31" s="2">
        <f t="shared" si="2"/>
        <v>4.5340139100000014</v>
      </c>
      <c r="H31" s="2">
        <f t="shared" si="3"/>
        <v>22.670069550000008</v>
      </c>
      <c r="I31" s="2">
        <v>23.846987982000002</v>
      </c>
      <c r="J31" s="2">
        <v>23.946765022000001</v>
      </c>
      <c r="K31" s="2"/>
      <c r="L31" s="2">
        <v>23.846987982000002</v>
      </c>
      <c r="M31" s="2">
        <v>23.946765022000001</v>
      </c>
    </row>
    <row r="32" spans="1:13" x14ac:dyDescent="0.15">
      <c r="A32" s="1" t="s">
        <v>231</v>
      </c>
      <c r="B32" s="1">
        <v>1.554</v>
      </c>
      <c r="C32" s="2">
        <f t="shared" si="0"/>
        <v>4.0588406064000031</v>
      </c>
      <c r="D32" s="2">
        <f t="shared" si="1"/>
        <v>20.294203032000016</v>
      </c>
      <c r="E32" s="1" t="s">
        <v>186</v>
      </c>
      <c r="F32" s="2">
        <v>1.5129999999999999</v>
      </c>
      <c r="G32" s="2">
        <f t="shared" si="2"/>
        <v>3.7015089275999999</v>
      </c>
      <c r="H32" s="2">
        <f t="shared" si="3"/>
        <v>18.507544637999999</v>
      </c>
      <c r="I32" s="2">
        <v>20.294203031999999</v>
      </c>
      <c r="J32" s="2">
        <v>18.549813592</v>
      </c>
      <c r="K32" s="2"/>
      <c r="L32" s="2">
        <v>20.294203031999999</v>
      </c>
      <c r="M32" s="2">
        <v>18.549813592</v>
      </c>
    </row>
    <row r="33" spans="1:16" x14ac:dyDescent="0.15">
      <c r="A33" s="1" t="s">
        <v>232</v>
      </c>
      <c r="B33" s="1">
        <v>1.62</v>
      </c>
      <c r="C33" s="2">
        <f t="shared" si="0"/>
        <v>4.6802457600000045</v>
      </c>
      <c r="D33" s="2">
        <f t="shared" si="1"/>
        <v>23.401228800000023</v>
      </c>
      <c r="E33" s="1" t="s">
        <v>187</v>
      </c>
      <c r="F33" s="2">
        <v>1.5740000000000001</v>
      </c>
      <c r="G33" s="2">
        <f t="shared" si="2"/>
        <v>4.2411280304000014</v>
      </c>
      <c r="H33" s="2">
        <f t="shared" si="3"/>
        <v>21.205640152000008</v>
      </c>
      <c r="I33" s="2">
        <v>23.401228799999998</v>
      </c>
      <c r="J33" s="2">
        <v>20.474397528000001</v>
      </c>
      <c r="K33" s="2"/>
      <c r="L33" s="2">
        <v>23.401228799999998</v>
      </c>
      <c r="M33" s="2">
        <v>20.474397528000001</v>
      </c>
    </row>
    <row r="34" spans="1:16" x14ac:dyDescent="0.15">
      <c r="A34" s="1" t="s">
        <v>233</v>
      </c>
      <c r="B34" s="1">
        <v>1.839</v>
      </c>
      <c r="C34" s="2">
        <f t="shared" si="0"/>
        <v>7.1504001083999986</v>
      </c>
      <c r="D34" s="2">
        <f t="shared" si="1"/>
        <v>35.75200054199999</v>
      </c>
      <c r="E34" s="1" t="s">
        <v>188</v>
      </c>
      <c r="F34" s="1">
        <v>1.87</v>
      </c>
      <c r="G34" s="2">
        <f t="shared" si="2"/>
        <v>7.5507447600000033</v>
      </c>
      <c r="H34" s="2">
        <f t="shared" si="3"/>
        <v>37.753723800000017</v>
      </c>
      <c r="I34" s="2"/>
      <c r="J34" s="2">
        <v>27.494845902000002</v>
      </c>
      <c r="K34" s="2"/>
      <c r="L34" s="2"/>
      <c r="M34" s="2">
        <v>27.494845902000002</v>
      </c>
    </row>
    <row r="35" spans="1:16" x14ac:dyDescent="0.15">
      <c r="A35" s="1" t="s">
        <v>234</v>
      </c>
      <c r="B35" s="1">
        <v>1.8089999999999999</v>
      </c>
      <c r="C35" s="2">
        <f t="shared" si="0"/>
        <v>6.7749387324000017</v>
      </c>
      <c r="D35" s="2">
        <f t="shared" si="1"/>
        <v>33.874693662000006</v>
      </c>
      <c r="E35" s="1" t="s">
        <v>211</v>
      </c>
      <c r="F35" s="1">
        <v>1.8939999999999999</v>
      </c>
      <c r="G35" s="2">
        <f t="shared" si="2"/>
        <v>7.8693223343999987</v>
      </c>
      <c r="H35" s="2">
        <f t="shared" si="3"/>
        <v>39.346611671999995</v>
      </c>
      <c r="I35" s="2"/>
      <c r="J35" s="2">
        <v>21.530823821999999</v>
      </c>
      <c r="K35" s="2"/>
      <c r="L35" s="2"/>
      <c r="M35" s="2">
        <v>21.530823821999999</v>
      </c>
    </row>
    <row r="36" spans="1:16" x14ac:dyDescent="0.15">
      <c r="A36" s="1" t="s">
        <v>235</v>
      </c>
      <c r="B36" s="1">
        <v>1.889</v>
      </c>
      <c r="C36" s="2">
        <f t="shared" si="0"/>
        <v>7.8023306684000024</v>
      </c>
      <c r="D36" s="2">
        <f t="shared" si="1"/>
        <v>39.01165334200001</v>
      </c>
      <c r="E36" s="1" t="s">
        <v>212</v>
      </c>
      <c r="F36" s="1">
        <v>1.913</v>
      </c>
      <c r="G36" s="2">
        <f t="shared" si="2"/>
        <v>8.1268730876000035</v>
      </c>
      <c r="H36" s="2">
        <f t="shared" si="3"/>
        <v>40.634365438000017</v>
      </c>
      <c r="I36" s="2"/>
      <c r="J36" s="2">
        <v>23.697812952</v>
      </c>
      <c r="K36" s="2"/>
      <c r="L36" s="2"/>
      <c r="M36" s="2">
        <v>23.697812952</v>
      </c>
      <c r="P36" s="3">
        <v>2</v>
      </c>
    </row>
    <row r="37" spans="1:16" x14ac:dyDescent="0.15">
      <c r="A37" s="1" t="s">
        <v>236</v>
      </c>
      <c r="B37" s="1">
        <v>1.869</v>
      </c>
      <c r="C37" s="2">
        <f t="shared" si="0"/>
        <v>7.5376342044000024</v>
      </c>
      <c r="D37" s="2">
        <f t="shared" si="1"/>
        <v>37.688171022000013</v>
      </c>
      <c r="E37" s="1" t="s">
        <v>133</v>
      </c>
      <c r="F37" s="2">
        <v>1.913</v>
      </c>
      <c r="G37" s="2">
        <f t="shared" si="2"/>
        <v>8.1268730876000035</v>
      </c>
      <c r="H37" s="2">
        <f t="shared" si="3"/>
        <v>40.634365438000017</v>
      </c>
      <c r="I37" s="2"/>
      <c r="J37" s="2">
        <v>20.159743901999999</v>
      </c>
      <c r="K37" s="2"/>
      <c r="L37" s="2"/>
      <c r="M37" s="2">
        <v>20.159743901999999</v>
      </c>
    </row>
    <row r="38" spans="1:16" x14ac:dyDescent="0.15">
      <c r="A38" s="1" t="s">
        <v>237</v>
      </c>
      <c r="B38" s="1">
        <v>1.8089999999999999</v>
      </c>
      <c r="C38" s="2">
        <f t="shared" si="0"/>
        <v>6.7749387324000017</v>
      </c>
      <c r="D38" s="2">
        <f t="shared" si="1"/>
        <v>33.874693662000006</v>
      </c>
      <c r="E38" s="1" t="s">
        <v>147</v>
      </c>
      <c r="F38" s="2">
        <v>1.9239999999999999</v>
      </c>
      <c r="G38" s="2">
        <f t="shared" si="2"/>
        <v>8.2781397504000012</v>
      </c>
      <c r="H38" s="2">
        <f t="shared" si="3"/>
        <v>41.390698752000006</v>
      </c>
      <c r="I38" s="2"/>
      <c r="J38" s="2">
        <v>26.632795278</v>
      </c>
      <c r="K38" s="2"/>
      <c r="L38" s="2"/>
      <c r="M38" s="2">
        <v>26.632795278</v>
      </c>
    </row>
    <row r="39" spans="1:16" x14ac:dyDescent="0.15">
      <c r="A39" s="1" t="s">
        <v>238</v>
      </c>
      <c r="B39" s="1">
        <v>1.768</v>
      </c>
      <c r="C39" s="2">
        <f t="shared" si="0"/>
        <v>6.2808472896000032</v>
      </c>
      <c r="D39" s="2">
        <f t="shared" si="1"/>
        <v>31.404236448000017</v>
      </c>
      <c r="E39" s="1" t="s">
        <v>160</v>
      </c>
      <c r="F39" s="2">
        <v>1.835</v>
      </c>
      <c r="G39" s="2">
        <f t="shared" si="2"/>
        <v>7.099658390000001</v>
      </c>
      <c r="H39" s="2">
        <f t="shared" si="3"/>
        <v>35.498291950000002</v>
      </c>
      <c r="I39" s="2"/>
      <c r="J39" s="2">
        <v>20.746651392</v>
      </c>
      <c r="K39" s="2"/>
      <c r="L39" s="2"/>
      <c r="M39" s="2">
        <v>20.746651392</v>
      </c>
    </row>
    <row r="40" spans="1:16" x14ac:dyDescent="0.15">
      <c r="A40" s="1" t="s">
        <v>239</v>
      </c>
      <c r="B40" s="1">
        <v>1.8460000000000001</v>
      </c>
      <c r="C40" s="2">
        <f t="shared" si="0"/>
        <v>7.2397017264000025</v>
      </c>
      <c r="D40" s="2">
        <f t="shared" si="1"/>
        <v>36.198508632000014</v>
      </c>
      <c r="E40" s="1" t="s">
        <v>162</v>
      </c>
      <c r="F40" s="2">
        <v>1.8069999999999999</v>
      </c>
      <c r="G40" s="2">
        <f t="shared" si="2"/>
        <v>6.7503265596000004</v>
      </c>
      <c r="H40" s="2">
        <f t="shared" si="3"/>
        <v>33.751632798000003</v>
      </c>
      <c r="I40" s="2"/>
      <c r="J40" s="2">
        <v>21.159446958</v>
      </c>
      <c r="K40" s="2"/>
      <c r="L40" s="2"/>
      <c r="M40" s="2">
        <v>21.159446958</v>
      </c>
    </row>
    <row r="41" spans="1:16" x14ac:dyDescent="0.15">
      <c r="A41" s="1" t="s">
        <v>240</v>
      </c>
      <c r="B41" s="2">
        <v>1.794</v>
      </c>
      <c r="C41" s="2">
        <f t="shared" si="0"/>
        <v>6.5916228144</v>
      </c>
      <c r="D41" s="2">
        <f t="shared" si="1"/>
        <v>32.958114072000001</v>
      </c>
      <c r="E41" s="1" t="s">
        <v>189</v>
      </c>
      <c r="F41" s="2">
        <v>1.952</v>
      </c>
      <c r="G41" s="2">
        <f t="shared" si="2"/>
        <v>8.6703242816000028</v>
      </c>
      <c r="H41" s="2">
        <f t="shared" si="3"/>
        <v>43.351621408000014</v>
      </c>
      <c r="I41" s="2"/>
      <c r="J41" s="2">
        <v>32.655857742000002</v>
      </c>
      <c r="K41" s="2"/>
      <c r="L41" s="2"/>
      <c r="M41" s="2">
        <v>32.655857742000002</v>
      </c>
    </row>
    <row r="42" spans="1:16" x14ac:dyDescent="0.15">
      <c r="A42" s="1" t="s">
        <v>241</v>
      </c>
      <c r="B42" s="2">
        <v>1.732</v>
      </c>
      <c r="C42" s="2">
        <f t="shared" si="0"/>
        <v>5.8651408896000019</v>
      </c>
      <c r="D42" s="2">
        <f t="shared" si="1"/>
        <v>29.32570444800001</v>
      </c>
      <c r="E42" s="2"/>
      <c r="F42" s="2"/>
      <c r="G42" s="2"/>
      <c r="H42" s="2"/>
      <c r="I42" s="2"/>
      <c r="J42" s="2"/>
      <c r="K42" s="2"/>
      <c r="L42" s="2">
        <v>34.183490392000003</v>
      </c>
      <c r="M42" s="2"/>
      <c r="N42" s="2"/>
      <c r="O42" s="2">
        <v>34.183490392000003</v>
      </c>
    </row>
    <row r="43" spans="1:16" x14ac:dyDescent="0.15">
      <c r="A43" s="1" t="s">
        <v>242</v>
      </c>
      <c r="B43" s="2">
        <v>1.6559999999999999</v>
      </c>
      <c r="C43" s="2">
        <f t="shared" si="0"/>
        <v>5.0432103744000036</v>
      </c>
      <c r="D43" s="2">
        <f t="shared" si="1"/>
        <v>25.216051872000019</v>
      </c>
      <c r="E43" s="2"/>
      <c r="F43" s="2"/>
      <c r="G43" s="2"/>
      <c r="H43" s="2"/>
      <c r="I43" s="2"/>
      <c r="J43" s="2"/>
      <c r="K43" s="2"/>
      <c r="L43" s="2">
        <v>30.412144701999999</v>
      </c>
      <c r="M43" s="2"/>
      <c r="N43" s="2"/>
      <c r="O43" s="2">
        <v>30.412144701999999</v>
      </c>
    </row>
    <row r="44" spans="1:16" x14ac:dyDescent="0.15">
      <c r="A44" s="1" t="s">
        <v>243</v>
      </c>
      <c r="B44" s="1">
        <v>1.8089999999999999</v>
      </c>
      <c r="C44" s="2">
        <f t="shared" si="0"/>
        <v>6.7749387324000017</v>
      </c>
      <c r="D44" s="2">
        <f t="shared" si="1"/>
        <v>33.874693662000006</v>
      </c>
      <c r="E44" s="2"/>
      <c r="F44" s="2"/>
      <c r="G44" s="2"/>
      <c r="H44" s="2"/>
      <c r="I44" s="2"/>
      <c r="J44" s="2"/>
      <c r="K44" s="2"/>
      <c r="L44" s="2">
        <v>31.286538711999999</v>
      </c>
      <c r="M44" s="2"/>
      <c r="N44" s="2"/>
      <c r="O44" s="2">
        <v>31.286538711999999</v>
      </c>
    </row>
    <row r="45" spans="1:16" x14ac:dyDescent="0.15">
      <c r="A45" s="1" t="s">
        <v>244</v>
      </c>
      <c r="B45" s="1">
        <v>1.679</v>
      </c>
      <c r="C45" s="2">
        <f t="shared" si="0"/>
        <v>5.2839797564000035</v>
      </c>
      <c r="D45" s="2">
        <f t="shared" si="1"/>
        <v>26.419898782000018</v>
      </c>
      <c r="E45" s="2"/>
      <c r="F45" s="2"/>
      <c r="G45" s="2"/>
      <c r="H45" s="2"/>
      <c r="I45" s="2"/>
      <c r="J45" s="2"/>
      <c r="K45" s="2"/>
      <c r="L45" s="2">
        <v>21.765059992000001</v>
      </c>
      <c r="M45" s="2"/>
      <c r="N45" s="2"/>
      <c r="O45" s="2">
        <v>21.765059992000001</v>
      </c>
    </row>
    <row r="46" spans="1:16" x14ac:dyDescent="0.15">
      <c r="A46" s="1" t="s">
        <v>245</v>
      </c>
      <c r="B46" s="1">
        <v>1.633</v>
      </c>
      <c r="C46" s="2">
        <f t="shared" si="0"/>
        <v>4.8093607356000012</v>
      </c>
      <c r="D46" s="2">
        <f t="shared" si="1"/>
        <v>24.046803678000007</v>
      </c>
      <c r="E46" s="2"/>
      <c r="F46" s="2"/>
      <c r="G46" s="2"/>
      <c r="H46" s="2"/>
      <c r="I46" s="2"/>
      <c r="J46" s="2"/>
      <c r="K46" s="2"/>
      <c r="L46" s="2">
        <v>22.670069550000001</v>
      </c>
      <c r="M46" s="2"/>
      <c r="N46" s="2"/>
      <c r="O46" s="2">
        <v>22.670069550000001</v>
      </c>
    </row>
    <row r="47" spans="1:16" x14ac:dyDescent="0.15">
      <c r="A47" s="1" t="s">
        <v>246</v>
      </c>
      <c r="B47" s="1">
        <v>1.7769999999999999</v>
      </c>
      <c r="C47" s="2">
        <f t="shared" si="0"/>
        <v>6.3874227515999982</v>
      </c>
      <c r="D47" s="2">
        <f t="shared" si="1"/>
        <v>31.937113757999992</v>
      </c>
      <c r="E47" s="2"/>
      <c r="F47" s="2"/>
      <c r="G47" s="2"/>
      <c r="H47" s="2"/>
      <c r="I47" s="2"/>
      <c r="J47" s="2"/>
      <c r="K47" s="2"/>
      <c r="L47" s="2">
        <v>18.507544637999999</v>
      </c>
      <c r="M47" s="2"/>
      <c r="N47" s="2"/>
      <c r="O47" s="2">
        <v>18.507544637999999</v>
      </c>
    </row>
    <row r="48" spans="1:16" x14ac:dyDescent="0.15">
      <c r="A48" s="1" t="s">
        <v>247</v>
      </c>
      <c r="B48" s="2">
        <v>1.8660000000000001</v>
      </c>
      <c r="C48" s="2">
        <f t="shared" si="0"/>
        <v>7.4983810224000029</v>
      </c>
      <c r="D48" s="2">
        <f t="shared" si="1"/>
        <v>37.491905112000012</v>
      </c>
      <c r="E48" s="2"/>
      <c r="F48" s="2"/>
      <c r="G48" s="2"/>
      <c r="H48" s="2"/>
      <c r="I48" s="2"/>
      <c r="J48" s="2"/>
      <c r="K48" s="2"/>
      <c r="L48" s="2">
        <v>21.205640152000001</v>
      </c>
      <c r="M48" s="2"/>
      <c r="N48" s="2"/>
      <c r="O48" s="2">
        <v>21.205640152000001</v>
      </c>
    </row>
    <row r="49" spans="1:17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>
        <v>37.753723800000003</v>
      </c>
      <c r="O49" s="2"/>
      <c r="P49" s="2"/>
      <c r="Q49" s="2">
        <v>37.753723800000003</v>
      </c>
    </row>
    <row r="50" spans="1:17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39.346611672000002</v>
      </c>
    </row>
    <row r="51" spans="1:17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40.634365438000003</v>
      </c>
    </row>
    <row r="52" spans="1:17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40.634365438000003</v>
      </c>
    </row>
    <row r="53" spans="1:17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41.390698751999999</v>
      </c>
    </row>
    <row r="54" spans="1:17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35.498291950000002</v>
      </c>
    </row>
    <row r="55" spans="1:17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33.751632798000003</v>
      </c>
    </row>
    <row r="56" spans="1:17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43.351621408</v>
      </c>
    </row>
  </sheetData>
  <mergeCells count="1">
    <mergeCell ref="M12:Q12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baseline characteristics</vt:lpstr>
      <vt:lpstr>PCR results for miR-15a-5p</vt:lpstr>
      <vt:lpstr>MMP9 results</vt:lpstr>
      <vt:lpstr>PICP results</vt:lpstr>
      <vt:lpstr>PIIINP results</vt:lpstr>
      <vt:lpstr>sST2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sunxiangjiang</dc:creator>
  <cp:lastModifiedBy>DELL</cp:lastModifiedBy>
  <dcterms:created xsi:type="dcterms:W3CDTF">2023-03-11T00:21:00Z</dcterms:created>
  <dcterms:modified xsi:type="dcterms:W3CDTF">2025-02-21T05:34:52Z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07C129A9A10912DDC252056463C51046_43</vt:lpwstr>
  </property>
  <property fmtid="{D5CDD505-2E9C-101B-9397-08002B2CF9AE}" pid="3" name="KSOProductBuildVer">
    <vt:lpwstr>2052-6.15.2.8936</vt:lpwstr>
  </property>
</Properties>
</file>