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g5592\Desktop\crude data curcu\Figures\Finales_RGC\Figure 3\"/>
    </mc:Choice>
  </mc:AlternateContent>
  <xr:revisionPtr revIDLastSave="0" documentId="13_ncr:1_{C4766203-2982-499A-86E7-90C02DF237B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iofilm" sheetId="1" r:id="rId1"/>
    <sheet name="Figura 3C" sheetId="4" r:id="rId2"/>
  </sheets>
  <calcPr calcId="191029"/>
</workbook>
</file>

<file path=xl/calcChain.xml><?xml version="1.0" encoding="utf-8"?>
<calcChain xmlns="http://schemas.openxmlformats.org/spreadsheetml/2006/main">
  <c r="N32" i="4" l="1"/>
  <c r="L22" i="4" l="1"/>
  <c r="P22" i="4" s="1"/>
  <c r="C22" i="4"/>
  <c r="G22" i="4" s="1"/>
  <c r="L21" i="4"/>
  <c r="P21" i="4" s="1"/>
  <c r="G21" i="4"/>
  <c r="C21" i="4"/>
  <c r="L20" i="4"/>
  <c r="M21" i="4" s="1"/>
  <c r="N21" i="4" s="1"/>
  <c r="C20" i="4"/>
  <c r="L19" i="4"/>
  <c r="P19" i="4" s="1"/>
  <c r="C19" i="4"/>
  <c r="G19" i="4" s="1"/>
  <c r="L18" i="4"/>
  <c r="P18" i="4" s="1"/>
  <c r="C18" i="4"/>
  <c r="G18" i="4" s="1"/>
  <c r="L17" i="4"/>
  <c r="C17" i="4"/>
  <c r="D18" i="4" s="1"/>
  <c r="E18" i="4" s="1"/>
  <c r="L16" i="4"/>
  <c r="P16" i="4" s="1"/>
  <c r="C16" i="4"/>
  <c r="G16" i="4" s="1"/>
  <c r="L15" i="4"/>
  <c r="P15" i="4" s="1"/>
  <c r="C15" i="4"/>
  <c r="G15" i="4" s="1"/>
  <c r="L14" i="4"/>
  <c r="C14" i="4"/>
  <c r="L13" i="4"/>
  <c r="P13" i="4" s="1"/>
  <c r="C13" i="4"/>
  <c r="G13" i="4" s="1"/>
  <c r="L12" i="4"/>
  <c r="P12" i="4" s="1"/>
  <c r="C12" i="4"/>
  <c r="G12" i="4" s="1"/>
  <c r="L11" i="4"/>
  <c r="C11" i="4"/>
  <c r="D12" i="4" s="1"/>
  <c r="E12" i="4" s="1"/>
  <c r="L10" i="4"/>
  <c r="P10" i="4" s="1"/>
  <c r="C10" i="4"/>
  <c r="G10" i="4" s="1"/>
  <c r="L9" i="4"/>
  <c r="P9" i="4" s="1"/>
  <c r="C9" i="4"/>
  <c r="G9" i="4" s="1"/>
  <c r="L8" i="4"/>
  <c r="C8" i="4"/>
  <c r="G8" i="4" s="1"/>
  <c r="L7" i="4"/>
  <c r="P7" i="4" s="1"/>
  <c r="G7" i="4"/>
  <c r="C7" i="4"/>
  <c r="L6" i="4"/>
  <c r="P6" i="4" s="1"/>
  <c r="C6" i="4"/>
  <c r="G6" i="4" s="1"/>
  <c r="L5" i="4"/>
  <c r="C5" i="4"/>
  <c r="H1" i="4"/>
  <c r="D6" i="4" l="1"/>
  <c r="E6" i="4" s="1"/>
  <c r="G5" i="4"/>
  <c r="H9" i="4"/>
  <c r="I9" i="4" s="1"/>
  <c r="J26" i="4"/>
  <c r="J34" i="4" s="1"/>
  <c r="D15" i="4"/>
  <c r="E15" i="4" s="1"/>
  <c r="M18" i="4"/>
  <c r="N18" i="4" s="1"/>
  <c r="M6" i="4"/>
  <c r="N6" i="4" s="1"/>
  <c r="M9" i="4"/>
  <c r="N9" i="4" s="1"/>
  <c r="M15" i="4"/>
  <c r="N15" i="4" s="1"/>
  <c r="G11" i="4"/>
  <c r="D21" i="4"/>
  <c r="E21" i="4" s="1"/>
  <c r="M12" i="4"/>
  <c r="N12" i="4" s="1"/>
  <c r="D9" i="4"/>
  <c r="E9" i="4" s="1"/>
  <c r="P5" i="4"/>
  <c r="K25" i="4" s="1"/>
  <c r="K33" i="4" s="1"/>
  <c r="G14" i="4"/>
  <c r="G17" i="4"/>
  <c r="G20" i="4"/>
  <c r="P8" i="4"/>
  <c r="K26" i="4" s="1"/>
  <c r="K34" i="4" s="1"/>
  <c r="P11" i="4"/>
  <c r="K27" i="4" s="1"/>
  <c r="K35" i="4" s="1"/>
  <c r="P14" i="4"/>
  <c r="K28" i="4" s="1"/>
  <c r="K36" i="4" s="1"/>
  <c r="P17" i="4"/>
  <c r="K29" i="4" s="1"/>
  <c r="K37" i="4" s="1"/>
  <c r="P20" i="4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5" i="1"/>
  <c r="P5" i="1" s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5" i="1"/>
  <c r="H1" i="1"/>
  <c r="H26" i="4" l="1"/>
  <c r="H21" i="4"/>
  <c r="I21" i="4" s="1"/>
  <c r="H30" i="4"/>
  <c r="J30" i="4"/>
  <c r="J38" i="4" s="1"/>
  <c r="H18" i="4"/>
  <c r="I18" i="4" s="1"/>
  <c r="J29" i="4"/>
  <c r="J37" i="4" s="1"/>
  <c r="H29" i="4"/>
  <c r="H12" i="4"/>
  <c r="I12" i="4" s="1"/>
  <c r="J27" i="4"/>
  <c r="J35" i="4" s="1"/>
  <c r="H27" i="4"/>
  <c r="H15" i="4"/>
  <c r="I15" i="4" s="1"/>
  <c r="J28" i="4"/>
  <c r="J36" i="4" s="1"/>
  <c r="H28" i="4"/>
  <c r="J25" i="4"/>
  <c r="J33" i="4" s="1"/>
  <c r="H25" i="4"/>
  <c r="H6" i="4"/>
  <c r="I6" i="4" s="1"/>
  <c r="Q21" i="4"/>
  <c r="R21" i="4" s="1"/>
  <c r="K30" i="4"/>
  <c r="K38" i="4" s="1"/>
  <c r="Q18" i="4"/>
  <c r="R18" i="4" s="1"/>
  <c r="Q12" i="4"/>
  <c r="R12" i="4" s="1"/>
  <c r="Q15" i="4"/>
  <c r="R15" i="4" s="1"/>
  <c r="Q9" i="4"/>
  <c r="R9" i="4" s="1"/>
  <c r="Q6" i="4"/>
  <c r="R6" i="4" s="1"/>
  <c r="G6" i="1"/>
  <c r="G8" i="1"/>
  <c r="G10" i="1"/>
  <c r="G16" i="1"/>
  <c r="G18" i="1"/>
  <c r="G20" i="1"/>
  <c r="G22" i="1"/>
  <c r="P22" i="1"/>
  <c r="P21" i="1"/>
  <c r="G21" i="1"/>
  <c r="M21" i="1"/>
  <c r="N21" i="1" s="1"/>
  <c r="P19" i="1"/>
  <c r="G19" i="1"/>
  <c r="P18" i="1"/>
  <c r="G17" i="1"/>
  <c r="P16" i="1"/>
  <c r="P15" i="1"/>
  <c r="G15" i="1"/>
  <c r="P13" i="1"/>
  <c r="G13" i="1"/>
  <c r="P12" i="1"/>
  <c r="G12" i="1"/>
  <c r="P11" i="1"/>
  <c r="P10" i="1"/>
  <c r="P9" i="1"/>
  <c r="G9" i="1"/>
  <c r="P7" i="1"/>
  <c r="G7" i="1"/>
  <c r="P6" i="1"/>
  <c r="M9" i="1" l="1"/>
  <c r="N9" i="1" s="1"/>
  <c r="M6" i="1"/>
  <c r="N6" i="1" s="1"/>
  <c r="D12" i="1"/>
  <c r="E12" i="1" s="1"/>
  <c r="M15" i="1"/>
  <c r="N15" i="1" s="1"/>
  <c r="D15" i="1"/>
  <c r="E15" i="1" s="1"/>
  <c r="D6" i="1"/>
  <c r="E6" i="1" s="1"/>
  <c r="G11" i="1"/>
  <c r="H12" i="1" s="1"/>
  <c r="I12" i="1" s="1"/>
  <c r="D18" i="1"/>
  <c r="E18" i="1" s="1"/>
  <c r="H9" i="1"/>
  <c r="I9" i="1" s="1"/>
  <c r="H21" i="1"/>
  <c r="I21" i="1" s="1"/>
  <c r="H18" i="1"/>
  <c r="I18" i="1" s="1"/>
  <c r="D21" i="1"/>
  <c r="E21" i="1" s="1"/>
  <c r="G5" i="1"/>
  <c r="H6" i="1" s="1"/>
  <c r="I6" i="1" s="1"/>
  <c r="G14" i="1"/>
  <c r="H15" i="1" s="1"/>
  <c r="I15" i="1" s="1"/>
  <c r="M18" i="1"/>
  <c r="N18" i="1" s="1"/>
  <c r="D9" i="1"/>
  <c r="E9" i="1" s="1"/>
  <c r="P8" i="1"/>
  <c r="Q9" i="1" s="1"/>
  <c r="R9" i="1" s="1"/>
  <c r="M12" i="1"/>
  <c r="N12" i="1" s="1"/>
  <c r="P14" i="1"/>
  <c r="P17" i="1"/>
  <c r="P20" i="1"/>
  <c r="Q21" i="1" s="1"/>
  <c r="R21" i="1" s="1"/>
  <c r="Q18" i="1" l="1"/>
  <c r="R18" i="1" s="1"/>
  <c r="Q6" i="1"/>
  <c r="R6" i="1" s="1"/>
  <c r="Q15" i="1"/>
  <c r="R15" i="1" s="1"/>
  <c r="Q12" i="1"/>
  <c r="R12" i="1" s="1"/>
</calcChain>
</file>

<file path=xl/sharedStrings.xml><?xml version="1.0" encoding="utf-8"?>
<sst xmlns="http://schemas.openxmlformats.org/spreadsheetml/2006/main" count="131" uniqueCount="42">
  <si>
    <t>Cepa</t>
  </si>
  <si>
    <t>B/C</t>
  </si>
  <si>
    <t>PA14    1</t>
  </si>
  <si>
    <t>PA14    2</t>
  </si>
  <si>
    <t>PA14    3</t>
  </si>
  <si>
    <t>PAO1   1</t>
  </si>
  <si>
    <t>PAO1   2</t>
  </si>
  <si>
    <t>PAO1   3</t>
  </si>
  <si>
    <t>INP-30   1</t>
  </si>
  <si>
    <t>INP-30   2</t>
  </si>
  <si>
    <t>INP-30   3</t>
  </si>
  <si>
    <t>INP-40   1</t>
  </si>
  <si>
    <t>INP-40   2</t>
  </si>
  <si>
    <t>INP-40   3</t>
  </si>
  <si>
    <t>P044   1</t>
  </si>
  <si>
    <t>P044   2</t>
  </si>
  <si>
    <t>P044   3</t>
  </si>
  <si>
    <t>P076   1</t>
  </si>
  <si>
    <t>P076   2</t>
  </si>
  <si>
    <t>P076   3</t>
  </si>
  <si>
    <t>ΔpscD   1</t>
  </si>
  <si>
    <t>ΔpscD   2</t>
  </si>
  <si>
    <t>ΔpscD   3</t>
  </si>
  <si>
    <r>
      <t xml:space="preserve">Biofilm  Curcumina 50 </t>
    </r>
    <r>
      <rPr>
        <sz val="11"/>
        <color theme="1"/>
        <rFont val="Calibri"/>
        <family val="2"/>
      </rPr>
      <t>μM</t>
    </r>
  </si>
  <si>
    <t>LB</t>
  </si>
  <si>
    <t>PA14</t>
  </si>
  <si>
    <t>INP-30</t>
  </si>
  <si>
    <t>INP-40</t>
  </si>
  <si>
    <t>P044</t>
  </si>
  <si>
    <t>P076</t>
  </si>
  <si>
    <t>PRUEBA T</t>
  </si>
  <si>
    <t>desves</t>
  </si>
  <si>
    <t>SEM</t>
  </si>
  <si>
    <t>PA01</t>
  </si>
  <si>
    <t>blank LB</t>
  </si>
  <si>
    <t>Adjustment to blank</t>
  </si>
  <si>
    <t>mean</t>
  </si>
  <si>
    <t>round</t>
  </si>
  <si>
    <t>growth</t>
  </si>
  <si>
    <t>Biofilm  curcumin 50 μM</t>
  </si>
  <si>
    <t>blank curcumin</t>
  </si>
  <si>
    <t>50 μM curcumin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</si>
</sst>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Biofilm!$F$24</c:f>
              <c:strCache>
                <c:ptCount val="1"/>
                <c:pt idx="0">
                  <c:v>LB</c:v>
                </c:pt>
              </c:strCache>
            </c:strRef>
          </c:tx>
          <c:invertIfNegative val="0"/>
          <c:cat>
            <c:strRef>
              <c:f>Biofilm!$E$25:$E$30</c:f>
              <c:strCache>
                <c:ptCount val="6"/>
                <c:pt idx="0">
                  <c:v>PA14</c:v>
                </c:pt>
                <c:pt idx="1">
                  <c:v>PA01</c:v>
                </c:pt>
                <c:pt idx="2">
                  <c:v>INP-30</c:v>
                </c:pt>
                <c:pt idx="3">
                  <c:v>INP-40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Biofilm!$F$25:$F$30</c:f>
              <c:numCache>
                <c:formatCode>General</c:formatCode>
                <c:ptCount val="6"/>
                <c:pt idx="0">
                  <c:v>0.44</c:v>
                </c:pt>
                <c:pt idx="1">
                  <c:v>0.5</c:v>
                </c:pt>
                <c:pt idx="2">
                  <c:v>0.36</c:v>
                </c:pt>
                <c:pt idx="3">
                  <c:v>0.16</c:v>
                </c:pt>
                <c:pt idx="4">
                  <c:v>0.14000000000000001</c:v>
                </c:pt>
                <c:pt idx="5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BA-4BAC-B486-D829311DEA0C}"/>
            </c:ext>
          </c:extLst>
        </c:ser>
        <c:ser>
          <c:idx val="1"/>
          <c:order val="1"/>
          <c:tx>
            <c:strRef>
              <c:f>Biofilm!$G$24</c:f>
              <c:strCache>
                <c:ptCount val="1"/>
                <c:pt idx="0">
                  <c:v>50 μM curcumin</c:v>
                </c:pt>
              </c:strCache>
            </c:strRef>
          </c:tx>
          <c:invertIfNegative val="0"/>
          <c:cat>
            <c:strRef>
              <c:f>Biofilm!$E$25:$E$30</c:f>
              <c:strCache>
                <c:ptCount val="6"/>
                <c:pt idx="0">
                  <c:v>PA14</c:v>
                </c:pt>
                <c:pt idx="1">
                  <c:v>PA01</c:v>
                </c:pt>
                <c:pt idx="2">
                  <c:v>INP-30</c:v>
                </c:pt>
                <c:pt idx="3">
                  <c:v>INP-40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Biofilm!$G$25:$G$30</c:f>
              <c:numCache>
                <c:formatCode>General</c:formatCode>
                <c:ptCount val="6"/>
                <c:pt idx="0">
                  <c:v>0.34</c:v>
                </c:pt>
                <c:pt idx="1">
                  <c:v>0.33</c:v>
                </c:pt>
                <c:pt idx="2">
                  <c:v>0.23</c:v>
                </c:pt>
                <c:pt idx="3">
                  <c:v>0.11</c:v>
                </c:pt>
                <c:pt idx="4">
                  <c:v>0.15</c:v>
                </c:pt>
                <c:pt idx="5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BA-4BAC-B486-D829311DE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948032"/>
        <c:axId val="163949952"/>
      </c:barChart>
      <c:catAx>
        <c:axId val="163948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3949952"/>
        <c:crosses val="autoZero"/>
        <c:auto val="1"/>
        <c:lblAlgn val="ctr"/>
        <c:lblOffset val="100"/>
        <c:noMultiLvlLbl val="0"/>
      </c:catAx>
      <c:valAx>
        <c:axId val="163949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3948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'Figura 3C'!$F$24</c:f>
              <c:strCache>
                <c:ptCount val="1"/>
                <c:pt idx="0">
                  <c:v>LB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'Figura 3C'!$J$33:$J$38</c:f>
                <c:numCache>
                  <c:formatCode>General</c:formatCode>
                  <c:ptCount val="6"/>
                  <c:pt idx="0">
                    <c:v>0.1178255386512664</c:v>
                  </c:pt>
                  <c:pt idx="1">
                    <c:v>3.6613455007881109E-2</c:v>
                  </c:pt>
                  <c:pt idx="2">
                    <c:v>6.1051935422230648E-2</c:v>
                  </c:pt>
                  <c:pt idx="3">
                    <c:v>1.6749447043226222E-2</c:v>
                  </c:pt>
                  <c:pt idx="4">
                    <c:v>2.0850083352450283E-2</c:v>
                  </c:pt>
                  <c:pt idx="5">
                    <c:v>4.5499960262485227E-2</c:v>
                  </c:pt>
                </c:numCache>
              </c:numRef>
            </c:plus>
            <c:minus>
              <c:numRef>
                <c:f>'Figura 3C'!$J$33:$J$38</c:f>
                <c:numCache>
                  <c:formatCode>General</c:formatCode>
                  <c:ptCount val="6"/>
                  <c:pt idx="0">
                    <c:v>0.1178255386512664</c:v>
                  </c:pt>
                  <c:pt idx="1">
                    <c:v>3.6613455007881109E-2</c:v>
                  </c:pt>
                  <c:pt idx="2">
                    <c:v>6.1051935422230648E-2</c:v>
                  </c:pt>
                  <c:pt idx="3">
                    <c:v>1.6749447043226222E-2</c:v>
                  </c:pt>
                  <c:pt idx="4">
                    <c:v>2.0850083352450283E-2</c:v>
                  </c:pt>
                  <c:pt idx="5">
                    <c:v>4.5499960262485227E-2</c:v>
                  </c:pt>
                </c:numCache>
              </c:numRef>
            </c:minus>
          </c:errBars>
          <c:cat>
            <c:strRef>
              <c:f>'Figura 3C'!$E$25:$E$30</c:f>
              <c:strCache>
                <c:ptCount val="6"/>
                <c:pt idx="0">
                  <c:v>PA14</c:v>
                </c:pt>
                <c:pt idx="1">
                  <c:v>PA01</c:v>
                </c:pt>
                <c:pt idx="2">
                  <c:v>INP-30</c:v>
                </c:pt>
                <c:pt idx="3">
                  <c:v>INP-40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'Figura 3C'!$F$25:$F$30</c:f>
              <c:numCache>
                <c:formatCode>General</c:formatCode>
                <c:ptCount val="6"/>
                <c:pt idx="0">
                  <c:v>0.44</c:v>
                </c:pt>
                <c:pt idx="1">
                  <c:v>0.5</c:v>
                </c:pt>
                <c:pt idx="2">
                  <c:v>0.36</c:v>
                </c:pt>
                <c:pt idx="3">
                  <c:v>0.16</c:v>
                </c:pt>
                <c:pt idx="4">
                  <c:v>0.14000000000000001</c:v>
                </c:pt>
                <c:pt idx="5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19-4CCB-AD50-25DF17E91DED}"/>
            </c:ext>
          </c:extLst>
        </c:ser>
        <c:ser>
          <c:idx val="1"/>
          <c:order val="1"/>
          <c:tx>
            <c:strRef>
              <c:f>'Figura 3C'!$G$24</c:f>
              <c:strCache>
                <c:ptCount val="1"/>
                <c:pt idx="0">
                  <c:v>50 μM curcumin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'Figura 3C'!$K$33:$K$38</c:f>
                <c:numCache>
                  <c:formatCode>General</c:formatCode>
                  <c:ptCount val="6"/>
                  <c:pt idx="0">
                    <c:v>2.7590765823468519E-2</c:v>
                  </c:pt>
                  <c:pt idx="1">
                    <c:v>6.4921138305715845E-2</c:v>
                  </c:pt>
                  <c:pt idx="2">
                    <c:v>4.5295414915633006E-2</c:v>
                  </c:pt>
                  <c:pt idx="3">
                    <c:v>3.0175993326992449E-2</c:v>
                  </c:pt>
                  <c:pt idx="4">
                    <c:v>2.3694260675860654E-2</c:v>
                  </c:pt>
                  <c:pt idx="5">
                    <c:v>0.15265334226255942</c:v>
                  </c:pt>
                </c:numCache>
              </c:numRef>
            </c:plus>
            <c:minus>
              <c:numRef>
                <c:f>'Figura 3C'!$K$33:$K$38</c:f>
                <c:numCache>
                  <c:formatCode>General</c:formatCode>
                  <c:ptCount val="6"/>
                  <c:pt idx="0">
                    <c:v>2.7590765823468519E-2</c:v>
                  </c:pt>
                  <c:pt idx="1">
                    <c:v>6.4921138305715845E-2</c:v>
                  </c:pt>
                  <c:pt idx="2">
                    <c:v>4.5295414915633006E-2</c:v>
                  </c:pt>
                  <c:pt idx="3">
                    <c:v>3.0175993326992449E-2</c:v>
                  </c:pt>
                  <c:pt idx="4">
                    <c:v>2.3694260675860654E-2</c:v>
                  </c:pt>
                  <c:pt idx="5">
                    <c:v>0.15265334226255942</c:v>
                  </c:pt>
                </c:numCache>
              </c:numRef>
            </c:minus>
          </c:errBars>
          <c:cat>
            <c:strRef>
              <c:f>'Figura 3C'!$E$25:$E$30</c:f>
              <c:strCache>
                <c:ptCount val="6"/>
                <c:pt idx="0">
                  <c:v>PA14</c:v>
                </c:pt>
                <c:pt idx="1">
                  <c:v>PA01</c:v>
                </c:pt>
                <c:pt idx="2">
                  <c:v>INP-30</c:v>
                </c:pt>
                <c:pt idx="3">
                  <c:v>INP-40</c:v>
                </c:pt>
                <c:pt idx="4">
                  <c:v>P044</c:v>
                </c:pt>
                <c:pt idx="5">
                  <c:v>P076</c:v>
                </c:pt>
              </c:strCache>
            </c:strRef>
          </c:cat>
          <c:val>
            <c:numRef>
              <c:f>'Figura 3C'!$G$25:$G$30</c:f>
              <c:numCache>
                <c:formatCode>General</c:formatCode>
                <c:ptCount val="6"/>
                <c:pt idx="0">
                  <c:v>0.34</c:v>
                </c:pt>
                <c:pt idx="1">
                  <c:v>0.33</c:v>
                </c:pt>
                <c:pt idx="2">
                  <c:v>0.23</c:v>
                </c:pt>
                <c:pt idx="3">
                  <c:v>0.11</c:v>
                </c:pt>
                <c:pt idx="4">
                  <c:v>0.15</c:v>
                </c:pt>
                <c:pt idx="5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19-4CCB-AD50-25DF17E91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93259776"/>
        <c:axId val="193470848"/>
      </c:barChart>
      <c:catAx>
        <c:axId val="1932597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93470848"/>
        <c:crosses val="autoZero"/>
        <c:auto val="1"/>
        <c:lblAlgn val="ctr"/>
        <c:lblOffset val="100"/>
        <c:noMultiLvlLbl val="0"/>
      </c:catAx>
      <c:valAx>
        <c:axId val="193470848"/>
        <c:scaling>
          <c:orientation val="minMax"/>
          <c:max val="0.60000000000000009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MX" sz="1400"/>
                  <a:t>Biofilm</a:t>
                </a:r>
                <a:r>
                  <a:rPr lang="es-MX" sz="1400" baseline="0"/>
                  <a:t> formation</a:t>
                </a:r>
              </a:p>
              <a:p>
                <a:pPr>
                  <a:defRPr sz="1400"/>
                </a:pPr>
                <a:r>
                  <a:rPr lang="es-MX" sz="1400" baseline="0"/>
                  <a:t>(Abs 570 nm/O.D. 600)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93259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25</xdr:row>
      <xdr:rowOff>133350</xdr:rowOff>
    </xdr:from>
    <xdr:to>
      <xdr:col>13</xdr:col>
      <xdr:colOff>676275</xdr:colOff>
      <xdr:row>40</xdr:row>
      <xdr:rowOff>19050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36</xdr:row>
      <xdr:rowOff>19050</xdr:rowOff>
    </xdr:from>
    <xdr:to>
      <xdr:col>8</xdr:col>
      <xdr:colOff>601980</xdr:colOff>
      <xdr:row>59</xdr:row>
      <xdr:rowOff>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topLeftCell="B1" workbookViewId="0">
      <selection activeCell="B1" sqref="A1:XFD1048576"/>
    </sheetView>
  </sheetViews>
  <sheetFormatPr defaultColWidth="11.42578125" defaultRowHeight="15" x14ac:dyDescent="0.25"/>
  <cols>
    <col min="1" max="1" width="23.7109375" bestFit="1" customWidth="1"/>
    <col min="2" max="2" width="6" bestFit="1" customWidth="1"/>
    <col min="3" max="3" width="11.7109375" bestFit="1" customWidth="1"/>
    <col min="10" max="10" width="14.7109375" bestFit="1" customWidth="1"/>
  </cols>
  <sheetData>
    <row r="1" spans="1:18" ht="14.45" x14ac:dyDescent="0.3">
      <c r="E1">
        <v>4.2999999999999997E-2</v>
      </c>
      <c r="F1">
        <v>6.3E-2</v>
      </c>
      <c r="G1">
        <v>4.5999999999999999E-2</v>
      </c>
      <c r="H1">
        <f>(E1+F1+G1)/3</f>
        <v>5.0666666666666665E-2</v>
      </c>
    </row>
    <row r="2" spans="1:18" x14ac:dyDescent="0.25">
      <c r="A2" t="s">
        <v>23</v>
      </c>
    </row>
    <row r="3" spans="1:18" ht="14.45" x14ac:dyDescent="0.3">
      <c r="A3" t="s">
        <v>34</v>
      </c>
      <c r="B3">
        <v>4.4999999999999998E-2</v>
      </c>
      <c r="J3" t="s">
        <v>40</v>
      </c>
      <c r="K3">
        <v>5.0999999999999997E-2</v>
      </c>
    </row>
    <row r="4" spans="1:18" ht="14.45" x14ac:dyDescent="0.3">
      <c r="A4" t="s">
        <v>0</v>
      </c>
      <c r="C4" t="s">
        <v>35</v>
      </c>
      <c r="D4" t="s">
        <v>36</v>
      </c>
      <c r="E4" t="s">
        <v>37</v>
      </c>
      <c r="F4" t="s">
        <v>38</v>
      </c>
      <c r="G4" t="s">
        <v>1</v>
      </c>
      <c r="H4" t="s">
        <v>36</v>
      </c>
      <c r="I4" t="s">
        <v>37</v>
      </c>
      <c r="J4" t="s">
        <v>0</v>
      </c>
      <c r="L4" t="s">
        <v>35</v>
      </c>
      <c r="M4" t="s">
        <v>36</v>
      </c>
      <c r="N4" t="s">
        <v>37</v>
      </c>
      <c r="O4" t="s">
        <v>38</v>
      </c>
      <c r="P4" t="s">
        <v>1</v>
      </c>
      <c r="Q4" t="s">
        <v>36</v>
      </c>
      <c r="R4" t="s">
        <v>37</v>
      </c>
    </row>
    <row r="5" spans="1:18" ht="14.45" x14ac:dyDescent="0.3">
      <c r="A5" t="s">
        <v>2</v>
      </c>
      <c r="B5">
        <v>0.80400000000000005</v>
      </c>
      <c r="C5">
        <f>B5-0.045</f>
        <v>0.75900000000000001</v>
      </c>
      <c r="F5">
        <v>1.117</v>
      </c>
      <c r="G5">
        <f>C5/F5</f>
        <v>0.67949865711727842</v>
      </c>
      <c r="J5" t="s">
        <v>2</v>
      </c>
      <c r="K5">
        <v>0.35299999999999998</v>
      </c>
      <c r="L5">
        <f>K5-0.051</f>
        <v>0.30199999999999999</v>
      </c>
      <c r="O5">
        <v>1.1180000000000001</v>
      </c>
      <c r="P5">
        <f>L5/O5</f>
        <v>0.2701252236135957</v>
      </c>
    </row>
    <row r="6" spans="1:18" ht="14.45" x14ac:dyDescent="0.3">
      <c r="A6" t="s">
        <v>3</v>
      </c>
      <c r="B6">
        <v>0.433</v>
      </c>
      <c r="C6">
        <f t="shared" ref="C6:C22" si="0">B6-0.045</f>
        <v>0.38800000000000001</v>
      </c>
      <c r="D6">
        <f>(C5+C6+C7)/3</f>
        <v>0.50033333333333341</v>
      </c>
      <c r="E6">
        <f>ROUND(D6,2)</f>
        <v>0.5</v>
      </c>
      <c r="F6">
        <v>1.147</v>
      </c>
      <c r="G6">
        <f t="shared" ref="G6:G22" si="1">C6/F6</f>
        <v>0.33827375762859635</v>
      </c>
      <c r="H6">
        <f>(G5+G6+G7)/3</f>
        <v>0.44423967798765224</v>
      </c>
      <c r="I6">
        <f>ROUND(H6,2)</f>
        <v>0.44</v>
      </c>
      <c r="J6" t="s">
        <v>3</v>
      </c>
      <c r="K6">
        <v>0.39900000000000002</v>
      </c>
      <c r="L6">
        <f t="shared" ref="L6:L22" si="2">K6-0.051</f>
        <v>0.34800000000000003</v>
      </c>
      <c r="M6">
        <f>(L5+L6+L7)/3</f>
        <v>0.33533333333333332</v>
      </c>
      <c r="N6">
        <f>ROUND(M6,2)</f>
        <v>0.34</v>
      </c>
      <c r="O6">
        <v>1.0770000000000002</v>
      </c>
      <c r="P6">
        <f t="shared" ref="P6:P22" si="3">L6/O6</f>
        <v>0.32311977715877432</v>
      </c>
      <c r="Q6">
        <f>(P5+P6+P8)/3</f>
        <v>0.33693849989592373</v>
      </c>
      <c r="R6">
        <f>ROUND(Q6,2)</f>
        <v>0.34</v>
      </c>
    </row>
    <row r="7" spans="1:18" ht="14.45" x14ac:dyDescent="0.3">
      <c r="A7" t="s">
        <v>4</v>
      </c>
      <c r="B7">
        <v>0.39900000000000002</v>
      </c>
      <c r="C7">
        <f t="shared" si="0"/>
        <v>0.35400000000000004</v>
      </c>
      <c r="F7">
        <v>1.1240000000000001</v>
      </c>
      <c r="G7">
        <f t="shared" si="1"/>
        <v>0.31494661921708184</v>
      </c>
      <c r="J7" t="s">
        <v>4</v>
      </c>
      <c r="K7">
        <v>0.40699999999999997</v>
      </c>
      <c r="L7">
        <f t="shared" si="2"/>
        <v>0.35599999999999998</v>
      </c>
      <c r="O7">
        <v>0.97399999999999987</v>
      </c>
      <c r="P7">
        <f t="shared" si="3"/>
        <v>0.36550308008213556</v>
      </c>
    </row>
    <row r="8" spans="1:18" ht="14.45" x14ac:dyDescent="0.3">
      <c r="A8" t="s">
        <v>5</v>
      </c>
      <c r="B8">
        <v>0.49</v>
      </c>
      <c r="C8">
        <f t="shared" si="0"/>
        <v>0.44500000000000001</v>
      </c>
      <c r="F8">
        <v>0.96299999999999997</v>
      </c>
      <c r="G8">
        <f t="shared" si="1"/>
        <v>0.46209761163032192</v>
      </c>
      <c r="J8" t="s">
        <v>5</v>
      </c>
      <c r="K8">
        <v>0.436</v>
      </c>
      <c r="L8">
        <f t="shared" si="2"/>
        <v>0.38500000000000001</v>
      </c>
      <c r="O8">
        <v>0.92199999999999993</v>
      </c>
      <c r="P8">
        <f t="shared" si="3"/>
        <v>0.41757049891540132</v>
      </c>
    </row>
    <row r="9" spans="1:18" ht="14.45" x14ac:dyDescent="0.3">
      <c r="A9" t="s">
        <v>6</v>
      </c>
      <c r="B9">
        <v>0.57999999999999996</v>
      </c>
      <c r="C9">
        <f t="shared" si="0"/>
        <v>0.53499999999999992</v>
      </c>
      <c r="D9">
        <f>(C8+C9+C10)/3</f>
        <v>0.53166666666666662</v>
      </c>
      <c r="E9">
        <f>ROUND(D9,2)</f>
        <v>0.53</v>
      </c>
      <c r="F9">
        <v>1.1460000000000001</v>
      </c>
      <c r="G9">
        <f t="shared" si="1"/>
        <v>0.46684118673647457</v>
      </c>
      <c r="H9">
        <f>(G8+G9+G10)/3</f>
        <v>0.50105616341451575</v>
      </c>
      <c r="I9">
        <f>ROUND(H9,2)</f>
        <v>0.5</v>
      </c>
      <c r="J9" t="s">
        <v>6</v>
      </c>
      <c r="K9">
        <v>0.29899999999999999</v>
      </c>
      <c r="L9">
        <f t="shared" si="2"/>
        <v>0.248</v>
      </c>
      <c r="M9">
        <f>(L8+L9+L10)/3</f>
        <v>0.27100000000000002</v>
      </c>
      <c r="N9">
        <f>ROUND(M9,2)</f>
        <v>0.27</v>
      </c>
      <c r="O9">
        <v>1.016</v>
      </c>
      <c r="P9">
        <f t="shared" si="3"/>
        <v>0.24409448818897636</v>
      </c>
      <c r="Q9">
        <f>(P8+P9+P11)/3</f>
        <v>0.33330009374067493</v>
      </c>
      <c r="R9">
        <f>ROUND(Q9,2)</f>
        <v>0.33</v>
      </c>
    </row>
    <row r="10" spans="1:18" ht="14.45" x14ac:dyDescent="0.3">
      <c r="A10" t="s">
        <v>7</v>
      </c>
      <c r="B10">
        <v>0.66</v>
      </c>
      <c r="C10">
        <f t="shared" si="0"/>
        <v>0.61499999999999999</v>
      </c>
      <c r="F10">
        <v>1.0710000000000002</v>
      </c>
      <c r="G10">
        <f t="shared" si="1"/>
        <v>0.57422969187675055</v>
      </c>
      <c r="J10" t="s">
        <v>7</v>
      </c>
      <c r="K10">
        <v>0.23100000000000001</v>
      </c>
      <c r="L10">
        <f t="shared" si="2"/>
        <v>0.18000000000000002</v>
      </c>
      <c r="O10">
        <v>0.87</v>
      </c>
      <c r="P10">
        <f t="shared" si="3"/>
        <v>0.20689655172413796</v>
      </c>
    </row>
    <row r="11" spans="1:18" ht="14.45" x14ac:dyDescent="0.3">
      <c r="A11" t="s">
        <v>8</v>
      </c>
      <c r="B11">
        <v>0.51900000000000002</v>
      </c>
      <c r="C11">
        <f t="shared" si="0"/>
        <v>0.47400000000000003</v>
      </c>
      <c r="F11">
        <v>0.98399999999999987</v>
      </c>
      <c r="G11">
        <f t="shared" si="1"/>
        <v>0.48170731707317083</v>
      </c>
      <c r="J11" t="s">
        <v>8</v>
      </c>
      <c r="K11">
        <v>0.35</v>
      </c>
      <c r="L11">
        <f t="shared" si="2"/>
        <v>0.29899999999999999</v>
      </c>
      <c r="O11">
        <v>0.88400000000000001</v>
      </c>
      <c r="P11">
        <f t="shared" si="3"/>
        <v>0.33823529411764702</v>
      </c>
    </row>
    <row r="12" spans="1:18" ht="14.45" x14ac:dyDescent="0.3">
      <c r="A12" t="s">
        <v>9</v>
      </c>
      <c r="B12">
        <v>0.34200000000000003</v>
      </c>
      <c r="C12">
        <f t="shared" si="0"/>
        <v>0.29700000000000004</v>
      </c>
      <c r="D12">
        <f>(C11+C12+C13)/3</f>
        <v>0.37700000000000006</v>
      </c>
      <c r="E12">
        <f>ROUND(D12,2)</f>
        <v>0.38</v>
      </c>
      <c r="F12">
        <v>1.0730000000000002</v>
      </c>
      <c r="G12">
        <f t="shared" si="1"/>
        <v>0.27679403541472508</v>
      </c>
      <c r="H12">
        <f>(G11+G12+G13)/3</f>
        <v>0.364151038337029</v>
      </c>
      <c r="I12">
        <f>ROUND(H12,2)</f>
        <v>0.36</v>
      </c>
      <c r="J12" t="s">
        <v>9</v>
      </c>
      <c r="K12">
        <v>0.26800000000000002</v>
      </c>
      <c r="L12">
        <f t="shared" si="2"/>
        <v>0.21700000000000003</v>
      </c>
      <c r="M12">
        <f>(L11+L12+L13)/3</f>
        <v>0.23233333333333336</v>
      </c>
      <c r="N12">
        <f>ROUND(M12,2)</f>
        <v>0.23</v>
      </c>
      <c r="O12">
        <v>0.84399999999999997</v>
      </c>
      <c r="P12">
        <f t="shared" si="3"/>
        <v>0.25710900473933651</v>
      </c>
      <c r="Q12">
        <f>(P11+P12+P14)/3</f>
        <v>0.22925378682278597</v>
      </c>
      <c r="R12">
        <f>ROUND(Q12,2)</f>
        <v>0.23</v>
      </c>
    </row>
    <row r="13" spans="1:18" ht="14.45" x14ac:dyDescent="0.3">
      <c r="A13" t="s">
        <v>10</v>
      </c>
      <c r="B13">
        <v>0.40500000000000003</v>
      </c>
      <c r="C13">
        <f t="shared" si="0"/>
        <v>0.36000000000000004</v>
      </c>
      <c r="F13">
        <v>1.0780000000000001</v>
      </c>
      <c r="G13">
        <f t="shared" si="1"/>
        <v>0.33395176252319109</v>
      </c>
      <c r="J13" t="s">
        <v>10</v>
      </c>
      <c r="K13">
        <v>0.23200000000000001</v>
      </c>
      <c r="L13">
        <f t="shared" si="2"/>
        <v>0.18100000000000002</v>
      </c>
      <c r="O13">
        <v>0.99799999999999989</v>
      </c>
      <c r="P13">
        <f t="shared" si="3"/>
        <v>0.18136272545090185</v>
      </c>
    </row>
    <row r="14" spans="1:18" ht="14.45" x14ac:dyDescent="0.3">
      <c r="A14" t="s">
        <v>11</v>
      </c>
      <c r="B14">
        <v>0.32400000000000001</v>
      </c>
      <c r="C14">
        <f t="shared" si="0"/>
        <v>0.27900000000000003</v>
      </c>
      <c r="F14">
        <v>1.4320000000000002</v>
      </c>
      <c r="G14">
        <f t="shared" si="1"/>
        <v>0.19483240223463688</v>
      </c>
      <c r="J14" t="s">
        <v>11</v>
      </c>
      <c r="K14">
        <v>0.16800000000000001</v>
      </c>
      <c r="L14">
        <f t="shared" si="2"/>
        <v>0.11700000000000002</v>
      </c>
      <c r="O14">
        <v>1.266</v>
      </c>
      <c r="P14">
        <f t="shared" si="3"/>
        <v>9.2417061611374418E-2</v>
      </c>
    </row>
    <row r="15" spans="1:18" ht="14.45" x14ac:dyDescent="0.3">
      <c r="A15" t="s">
        <v>12</v>
      </c>
      <c r="B15">
        <v>0.22500000000000001</v>
      </c>
      <c r="C15">
        <f t="shared" si="0"/>
        <v>0.18</v>
      </c>
      <c r="D15">
        <f>(C14+C15+C16)/3</f>
        <v>0.20633333333333334</v>
      </c>
      <c r="E15">
        <f>ROUND(D15,2)</f>
        <v>0.21</v>
      </c>
      <c r="F15">
        <v>1.2350000000000001</v>
      </c>
      <c r="G15">
        <f t="shared" si="1"/>
        <v>0.145748987854251</v>
      </c>
      <c r="H15">
        <f>(G14+G15+G16)/3</f>
        <v>0.16135971597880716</v>
      </c>
      <c r="I15">
        <f>ROUND(H15,2)</f>
        <v>0.16</v>
      </c>
      <c r="J15" t="s">
        <v>12</v>
      </c>
      <c r="K15">
        <v>0.224</v>
      </c>
      <c r="L15">
        <f t="shared" si="2"/>
        <v>0.17300000000000001</v>
      </c>
      <c r="M15">
        <f>(L14+L15+L16)/3</f>
        <v>0.11800000000000001</v>
      </c>
      <c r="N15">
        <f>ROUND(M15,2)</f>
        <v>0.12</v>
      </c>
      <c r="O15">
        <v>1.1120000000000001</v>
      </c>
      <c r="P15">
        <f t="shared" si="3"/>
        <v>0.15557553956834533</v>
      </c>
      <c r="Q15">
        <f>(P14+P15+P17)/3</f>
        <v>0.11209936347995431</v>
      </c>
      <c r="R15">
        <f>ROUND(Q15,2)</f>
        <v>0.11</v>
      </c>
    </row>
    <row r="16" spans="1:18" ht="14.45" x14ac:dyDescent="0.3">
      <c r="A16" t="s">
        <v>13</v>
      </c>
      <c r="B16">
        <v>0.20499999999999999</v>
      </c>
      <c r="C16">
        <f t="shared" si="0"/>
        <v>0.15999999999999998</v>
      </c>
      <c r="F16">
        <v>1.115</v>
      </c>
      <c r="G16">
        <f t="shared" si="1"/>
        <v>0.1434977578475336</v>
      </c>
      <c r="J16" t="s">
        <v>13</v>
      </c>
      <c r="K16">
        <v>0.115</v>
      </c>
      <c r="L16">
        <f t="shared" si="2"/>
        <v>6.4000000000000001E-2</v>
      </c>
      <c r="O16">
        <v>1.234</v>
      </c>
      <c r="P16">
        <f t="shared" si="3"/>
        <v>5.1863857374392225E-2</v>
      </c>
    </row>
    <row r="17" spans="1:18" ht="14.45" x14ac:dyDescent="0.3">
      <c r="A17" t="s">
        <v>14</v>
      </c>
      <c r="B17">
        <v>0.308</v>
      </c>
      <c r="C17">
        <f t="shared" si="0"/>
        <v>0.26300000000000001</v>
      </c>
      <c r="F17">
        <v>1.7130000000000001</v>
      </c>
      <c r="G17">
        <f t="shared" si="1"/>
        <v>0.15353181552831291</v>
      </c>
      <c r="J17" t="s">
        <v>14</v>
      </c>
      <c r="K17">
        <v>0.16200000000000001</v>
      </c>
      <c r="L17">
        <f t="shared" si="2"/>
        <v>0.11100000000000002</v>
      </c>
      <c r="O17">
        <v>1.2570000000000001</v>
      </c>
      <c r="P17">
        <f t="shared" si="3"/>
        <v>8.83054892601432E-2</v>
      </c>
    </row>
    <row r="18" spans="1:18" ht="14.45" x14ac:dyDescent="0.3">
      <c r="A18" t="s">
        <v>15</v>
      </c>
      <c r="B18">
        <v>0.22500000000000001</v>
      </c>
      <c r="C18">
        <f t="shared" si="0"/>
        <v>0.18</v>
      </c>
      <c r="D18">
        <f>(C17+C18+C19)/3</f>
        <v>0.24633333333333338</v>
      </c>
      <c r="E18">
        <f>ROUND(D18,2)</f>
        <v>0.25</v>
      </c>
      <c r="F18">
        <v>1.794</v>
      </c>
      <c r="G18">
        <f t="shared" si="1"/>
        <v>0.10033444816053511</v>
      </c>
      <c r="H18">
        <f>(G17+G18+G19)/3</f>
        <v>0.14103527638494287</v>
      </c>
      <c r="I18">
        <f>ROUND(H18,2)</f>
        <v>0.14000000000000001</v>
      </c>
      <c r="J18" t="s">
        <v>15</v>
      </c>
      <c r="K18">
        <v>0.20300000000000001</v>
      </c>
      <c r="L18">
        <f t="shared" si="2"/>
        <v>0.15200000000000002</v>
      </c>
      <c r="M18">
        <f>(L17+L18+L19)/3</f>
        <v>0.15766666666666668</v>
      </c>
      <c r="N18">
        <f>ROUND(M18,2)</f>
        <v>0.16</v>
      </c>
      <c r="O18">
        <v>1.3010000000000002</v>
      </c>
      <c r="P18">
        <f t="shared" si="3"/>
        <v>0.11683320522674866</v>
      </c>
      <c r="Q18">
        <f>(P17+P18+P20)/3</f>
        <v>0.1542668141668376</v>
      </c>
      <c r="R18">
        <f>ROUND(Q18,2)</f>
        <v>0.15</v>
      </c>
    </row>
    <row r="19" spans="1:18" ht="14.45" x14ac:dyDescent="0.3">
      <c r="A19" t="s">
        <v>16</v>
      </c>
      <c r="B19">
        <v>0.34100000000000003</v>
      </c>
      <c r="C19">
        <f t="shared" si="0"/>
        <v>0.29600000000000004</v>
      </c>
      <c r="F19">
        <v>1.7490000000000001</v>
      </c>
      <c r="G19">
        <f t="shared" si="1"/>
        <v>0.16923956546598057</v>
      </c>
      <c r="J19" t="s">
        <v>16</v>
      </c>
      <c r="K19">
        <v>0.26100000000000001</v>
      </c>
      <c r="L19">
        <f t="shared" si="2"/>
        <v>0.21000000000000002</v>
      </c>
      <c r="O19">
        <v>1.2410000000000001</v>
      </c>
      <c r="P19">
        <f t="shared" si="3"/>
        <v>0.16921837228041903</v>
      </c>
    </row>
    <row r="20" spans="1:18" x14ac:dyDescent="0.25">
      <c r="A20" t="s">
        <v>17</v>
      </c>
      <c r="B20">
        <v>0.48799999999999999</v>
      </c>
      <c r="C20">
        <f t="shared" si="0"/>
        <v>0.443</v>
      </c>
      <c r="F20">
        <v>1.0630000000000002</v>
      </c>
      <c r="G20">
        <f t="shared" si="1"/>
        <v>0.41674506114769516</v>
      </c>
      <c r="J20" t="s">
        <v>20</v>
      </c>
      <c r="K20">
        <v>0.27800000000000002</v>
      </c>
      <c r="L20">
        <f t="shared" si="2"/>
        <v>0.22700000000000004</v>
      </c>
      <c r="O20">
        <v>0.88100000000000001</v>
      </c>
      <c r="P20">
        <f t="shared" si="3"/>
        <v>0.25766174801362091</v>
      </c>
    </row>
    <row r="21" spans="1:18" x14ac:dyDescent="0.25">
      <c r="A21" t="s">
        <v>18</v>
      </c>
      <c r="B21">
        <v>0.36</v>
      </c>
      <c r="C21">
        <f t="shared" si="0"/>
        <v>0.315</v>
      </c>
      <c r="D21">
        <f>(C20+C21+C22)/3</f>
        <v>0.3793333333333333</v>
      </c>
      <c r="E21">
        <f>ROUND(D21,2)</f>
        <v>0.38</v>
      </c>
      <c r="F21">
        <v>1.179</v>
      </c>
      <c r="G21">
        <f t="shared" si="1"/>
        <v>0.26717557251908397</v>
      </c>
      <c r="H21">
        <f>(G20+G21+G22)/3</f>
        <v>0.35630856650763626</v>
      </c>
      <c r="I21">
        <f>ROUND(H21,2)</f>
        <v>0.36</v>
      </c>
      <c r="J21" t="s">
        <v>21</v>
      </c>
      <c r="K21">
        <v>0.20499999999999999</v>
      </c>
      <c r="L21">
        <f t="shared" si="2"/>
        <v>0.154</v>
      </c>
      <c r="M21">
        <f>(L20+L21+L22)/3</f>
        <v>0.246</v>
      </c>
      <c r="N21">
        <f>ROUND(M21,2)</f>
        <v>0.25</v>
      </c>
      <c r="O21">
        <v>1.022</v>
      </c>
      <c r="P21">
        <f t="shared" si="3"/>
        <v>0.15068493150684931</v>
      </c>
      <c r="Q21">
        <f>(P20+P21+P23)/3</f>
        <v>0.13611555984015675</v>
      </c>
      <c r="R21">
        <f>ROUND(Q21,2)</f>
        <v>0.14000000000000001</v>
      </c>
    </row>
    <row r="22" spans="1:18" x14ac:dyDescent="0.25">
      <c r="A22" t="s">
        <v>19</v>
      </c>
      <c r="B22">
        <v>0.42499999999999999</v>
      </c>
      <c r="C22">
        <f t="shared" si="0"/>
        <v>0.38</v>
      </c>
      <c r="F22">
        <v>0.98699999999999999</v>
      </c>
      <c r="G22">
        <f t="shared" si="1"/>
        <v>0.3850050658561297</v>
      </c>
      <c r="J22" t="s">
        <v>22</v>
      </c>
      <c r="K22">
        <v>0.40799999999999997</v>
      </c>
      <c r="L22">
        <f t="shared" si="2"/>
        <v>0.35699999999999998</v>
      </c>
      <c r="O22">
        <v>0.54699999999999993</v>
      </c>
      <c r="P22">
        <f t="shared" si="3"/>
        <v>0.65265082266910424</v>
      </c>
    </row>
    <row r="24" spans="1:18" x14ac:dyDescent="0.25">
      <c r="F24" t="s">
        <v>24</v>
      </c>
      <c r="G24" t="s">
        <v>41</v>
      </c>
    </row>
    <row r="25" spans="1:18" ht="14.45" x14ac:dyDescent="0.3">
      <c r="E25" t="s">
        <v>25</v>
      </c>
      <c r="F25">
        <v>0.44</v>
      </c>
      <c r="G25">
        <v>0.34</v>
      </c>
    </row>
    <row r="26" spans="1:18" ht="14.45" x14ac:dyDescent="0.3">
      <c r="E26" t="s">
        <v>33</v>
      </c>
      <c r="F26">
        <v>0.5</v>
      </c>
      <c r="G26">
        <v>0.33</v>
      </c>
    </row>
    <row r="27" spans="1:18" ht="14.45" x14ac:dyDescent="0.3">
      <c r="E27" t="s">
        <v>26</v>
      </c>
      <c r="F27">
        <v>0.36</v>
      </c>
      <c r="G27">
        <v>0.23</v>
      </c>
    </row>
    <row r="28" spans="1:18" ht="14.45" x14ac:dyDescent="0.3">
      <c r="E28" t="s">
        <v>27</v>
      </c>
      <c r="F28">
        <v>0.16</v>
      </c>
      <c r="G28">
        <v>0.11</v>
      </c>
    </row>
    <row r="29" spans="1:18" ht="14.45" x14ac:dyDescent="0.3">
      <c r="E29" t="s">
        <v>28</v>
      </c>
      <c r="F29">
        <v>0.14000000000000001</v>
      </c>
      <c r="G29">
        <v>0.15</v>
      </c>
    </row>
    <row r="30" spans="1:18" ht="14.45" x14ac:dyDescent="0.3">
      <c r="E30" t="s">
        <v>29</v>
      </c>
      <c r="F30">
        <v>0.36</v>
      </c>
      <c r="G30">
        <v>0.14000000000000001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workbookViewId="0">
      <selection activeCell="N22" sqref="N22"/>
    </sheetView>
  </sheetViews>
  <sheetFormatPr defaultColWidth="11.42578125" defaultRowHeight="15" x14ac:dyDescent="0.25"/>
  <cols>
    <col min="1" max="1" width="23.7109375" bestFit="1" customWidth="1"/>
    <col min="2" max="2" width="6" bestFit="1" customWidth="1"/>
    <col min="3" max="3" width="11.7109375" bestFit="1" customWidth="1"/>
    <col min="10" max="10" width="14.7109375" bestFit="1" customWidth="1"/>
  </cols>
  <sheetData>
    <row r="1" spans="1:18" ht="14.45" x14ac:dyDescent="0.3">
      <c r="E1">
        <v>4.2999999999999997E-2</v>
      </c>
      <c r="F1">
        <v>6.3E-2</v>
      </c>
      <c r="G1">
        <v>4.5999999999999999E-2</v>
      </c>
      <c r="H1">
        <f>(E1+F1+G1)/3</f>
        <v>5.0666666666666665E-2</v>
      </c>
    </row>
    <row r="2" spans="1:18" x14ac:dyDescent="0.25">
      <c r="A2" t="s">
        <v>39</v>
      </c>
    </row>
    <row r="3" spans="1:18" ht="14.45" x14ac:dyDescent="0.3">
      <c r="A3" t="s">
        <v>34</v>
      </c>
      <c r="B3">
        <v>4.4999999999999998E-2</v>
      </c>
      <c r="J3" t="s">
        <v>40</v>
      </c>
      <c r="K3">
        <v>5.0999999999999997E-2</v>
      </c>
    </row>
    <row r="4" spans="1:18" ht="14.45" x14ac:dyDescent="0.3">
      <c r="A4" t="s">
        <v>0</v>
      </c>
      <c r="C4" t="s">
        <v>35</v>
      </c>
      <c r="D4" t="s">
        <v>36</v>
      </c>
      <c r="E4" t="s">
        <v>38</v>
      </c>
      <c r="F4" t="s">
        <v>38</v>
      </c>
      <c r="G4" t="s">
        <v>1</v>
      </c>
      <c r="H4" t="s">
        <v>36</v>
      </c>
      <c r="I4" t="s">
        <v>38</v>
      </c>
      <c r="J4" t="s">
        <v>0</v>
      </c>
      <c r="L4" t="s">
        <v>35</v>
      </c>
      <c r="M4" t="s">
        <v>36</v>
      </c>
      <c r="N4" t="s">
        <v>38</v>
      </c>
      <c r="O4" t="s">
        <v>38</v>
      </c>
      <c r="P4" t="s">
        <v>1</v>
      </c>
      <c r="Q4" t="s">
        <v>36</v>
      </c>
      <c r="R4" t="s">
        <v>38</v>
      </c>
    </row>
    <row r="5" spans="1:18" ht="14.45" x14ac:dyDescent="0.3">
      <c r="A5" t="s">
        <v>2</v>
      </c>
      <c r="B5">
        <v>0.80400000000000005</v>
      </c>
      <c r="C5">
        <f>B5-0.045</f>
        <v>0.75900000000000001</v>
      </c>
      <c r="F5">
        <v>1.117</v>
      </c>
      <c r="G5" s="1">
        <f>C5/F5</f>
        <v>0.67949865711727842</v>
      </c>
      <c r="J5" t="s">
        <v>2</v>
      </c>
      <c r="K5">
        <v>0.35299999999999998</v>
      </c>
      <c r="L5">
        <f>K5-0.051</f>
        <v>0.30199999999999999</v>
      </c>
      <c r="O5">
        <v>1.1180000000000001</v>
      </c>
      <c r="P5" s="1">
        <f>L5/O5</f>
        <v>0.2701252236135957</v>
      </c>
    </row>
    <row r="6" spans="1:18" ht="14.45" x14ac:dyDescent="0.3">
      <c r="A6" t="s">
        <v>3</v>
      </c>
      <c r="B6">
        <v>0.433</v>
      </c>
      <c r="C6">
        <f t="shared" ref="C6:C22" si="0">B6-0.045</f>
        <v>0.38800000000000001</v>
      </c>
      <c r="D6">
        <f>(C5+C6+C7)/3</f>
        <v>0.50033333333333341</v>
      </c>
      <c r="E6">
        <f>ROUND(D6,2)</f>
        <v>0.5</v>
      </c>
      <c r="F6">
        <v>1.147</v>
      </c>
      <c r="G6" s="1">
        <f t="shared" ref="G6:G22" si="1">C6/F6</f>
        <v>0.33827375762859635</v>
      </c>
      <c r="H6">
        <f>(G5+G6+G7)/3</f>
        <v>0.44423967798765224</v>
      </c>
      <c r="I6">
        <f>ROUND(H6,2)</f>
        <v>0.44</v>
      </c>
      <c r="J6" t="s">
        <v>3</v>
      </c>
      <c r="K6">
        <v>0.39900000000000002</v>
      </c>
      <c r="L6">
        <f t="shared" ref="L6:L22" si="2">K6-0.051</f>
        <v>0.34800000000000003</v>
      </c>
      <c r="M6">
        <f>(L5+L6+L7)/3</f>
        <v>0.33533333333333332</v>
      </c>
      <c r="N6">
        <f>ROUND(M6,2)</f>
        <v>0.34</v>
      </c>
      <c r="O6">
        <v>1.0770000000000002</v>
      </c>
      <c r="P6" s="1">
        <f t="shared" ref="P6:P22" si="3">L6/O6</f>
        <v>0.32311977715877432</v>
      </c>
      <c r="Q6">
        <f>(P5+P6+P8)/3</f>
        <v>0.33693849989592373</v>
      </c>
      <c r="R6">
        <f>ROUND(Q6,2)</f>
        <v>0.34</v>
      </c>
    </row>
    <row r="7" spans="1:18" ht="14.45" x14ac:dyDescent="0.3">
      <c r="A7" t="s">
        <v>4</v>
      </c>
      <c r="B7">
        <v>0.39900000000000002</v>
      </c>
      <c r="C7">
        <f t="shared" si="0"/>
        <v>0.35400000000000004</v>
      </c>
      <c r="F7">
        <v>1.1240000000000001</v>
      </c>
      <c r="G7" s="1">
        <f t="shared" si="1"/>
        <v>0.31494661921708184</v>
      </c>
      <c r="J7" t="s">
        <v>4</v>
      </c>
      <c r="K7">
        <v>0.40699999999999997</v>
      </c>
      <c r="L7">
        <f t="shared" si="2"/>
        <v>0.35599999999999998</v>
      </c>
      <c r="O7">
        <v>0.97399999999999987</v>
      </c>
      <c r="P7" s="1">
        <f t="shared" si="3"/>
        <v>0.36550308008213556</v>
      </c>
    </row>
    <row r="8" spans="1:18" ht="14.45" x14ac:dyDescent="0.3">
      <c r="A8" t="s">
        <v>5</v>
      </c>
      <c r="B8">
        <v>0.49</v>
      </c>
      <c r="C8">
        <f t="shared" si="0"/>
        <v>0.44500000000000001</v>
      </c>
      <c r="F8">
        <v>0.96299999999999997</v>
      </c>
      <c r="G8" s="3">
        <f t="shared" si="1"/>
        <v>0.46209761163032192</v>
      </c>
      <c r="J8" t="s">
        <v>5</v>
      </c>
      <c r="K8">
        <v>0.436</v>
      </c>
      <c r="L8">
        <f t="shared" si="2"/>
        <v>0.38500000000000001</v>
      </c>
      <c r="O8">
        <v>0.92199999999999993</v>
      </c>
      <c r="P8" s="3">
        <f t="shared" si="3"/>
        <v>0.41757049891540132</v>
      </c>
    </row>
    <row r="9" spans="1:18" ht="14.45" x14ac:dyDescent="0.3">
      <c r="A9" t="s">
        <v>6</v>
      </c>
      <c r="B9">
        <v>0.57999999999999996</v>
      </c>
      <c r="C9">
        <f t="shared" si="0"/>
        <v>0.53499999999999992</v>
      </c>
      <c r="D9">
        <f>(C8+C9+C10)/3</f>
        <v>0.53166666666666662</v>
      </c>
      <c r="E9">
        <f>ROUND(D9,2)</f>
        <v>0.53</v>
      </c>
      <c r="F9">
        <v>1.1460000000000001</v>
      </c>
      <c r="G9" s="3">
        <f t="shared" si="1"/>
        <v>0.46684118673647457</v>
      </c>
      <c r="H9">
        <f>(G8+G9+G10)/3</f>
        <v>0.50105616341451575</v>
      </c>
      <c r="I9">
        <f>ROUND(H9,2)</f>
        <v>0.5</v>
      </c>
      <c r="J9" t="s">
        <v>6</v>
      </c>
      <c r="K9">
        <v>0.29899999999999999</v>
      </c>
      <c r="L9">
        <f t="shared" si="2"/>
        <v>0.248</v>
      </c>
      <c r="M9">
        <f>(L8+L9+L10)/3</f>
        <v>0.27100000000000002</v>
      </c>
      <c r="N9">
        <f>ROUND(M9,2)</f>
        <v>0.27</v>
      </c>
      <c r="O9">
        <v>1.016</v>
      </c>
      <c r="P9" s="3">
        <f t="shared" si="3"/>
        <v>0.24409448818897636</v>
      </c>
      <c r="Q9">
        <f>(P8+P9+P11)/3</f>
        <v>0.33330009374067493</v>
      </c>
      <c r="R9">
        <f>ROUND(Q9,2)</f>
        <v>0.33</v>
      </c>
    </row>
    <row r="10" spans="1:18" ht="14.45" x14ac:dyDescent="0.3">
      <c r="A10" t="s">
        <v>7</v>
      </c>
      <c r="B10">
        <v>0.66</v>
      </c>
      <c r="C10">
        <f t="shared" si="0"/>
        <v>0.61499999999999999</v>
      </c>
      <c r="F10">
        <v>1.0710000000000002</v>
      </c>
      <c r="G10" s="3">
        <f t="shared" si="1"/>
        <v>0.57422969187675055</v>
      </c>
      <c r="J10" t="s">
        <v>7</v>
      </c>
      <c r="K10">
        <v>0.23100000000000001</v>
      </c>
      <c r="L10">
        <f t="shared" si="2"/>
        <v>0.18000000000000002</v>
      </c>
      <c r="O10">
        <v>0.87</v>
      </c>
      <c r="P10" s="3">
        <f t="shared" si="3"/>
        <v>0.20689655172413796</v>
      </c>
    </row>
    <row r="11" spans="1:18" ht="14.45" x14ac:dyDescent="0.3">
      <c r="A11" t="s">
        <v>8</v>
      </c>
      <c r="B11">
        <v>0.51900000000000002</v>
      </c>
      <c r="C11">
        <f t="shared" si="0"/>
        <v>0.47400000000000003</v>
      </c>
      <c r="F11">
        <v>0.98399999999999987</v>
      </c>
      <c r="G11" s="4">
        <f t="shared" si="1"/>
        <v>0.48170731707317083</v>
      </c>
      <c r="J11" t="s">
        <v>8</v>
      </c>
      <c r="K11">
        <v>0.35</v>
      </c>
      <c r="L11">
        <f t="shared" si="2"/>
        <v>0.29899999999999999</v>
      </c>
      <c r="O11">
        <v>0.88400000000000001</v>
      </c>
      <c r="P11" s="4">
        <f t="shared" si="3"/>
        <v>0.33823529411764702</v>
      </c>
    </row>
    <row r="12" spans="1:18" ht="14.45" x14ac:dyDescent="0.3">
      <c r="A12" t="s">
        <v>9</v>
      </c>
      <c r="B12">
        <v>0.34200000000000003</v>
      </c>
      <c r="C12">
        <f t="shared" si="0"/>
        <v>0.29700000000000004</v>
      </c>
      <c r="D12">
        <f>(C11+C12+C13)/3</f>
        <v>0.37700000000000006</v>
      </c>
      <c r="E12">
        <f>ROUND(D12,2)</f>
        <v>0.38</v>
      </c>
      <c r="F12">
        <v>1.0730000000000002</v>
      </c>
      <c r="G12" s="4">
        <f t="shared" si="1"/>
        <v>0.27679403541472508</v>
      </c>
      <c r="H12">
        <f>(G11+G12+G13)/3</f>
        <v>0.364151038337029</v>
      </c>
      <c r="I12">
        <f>ROUND(H12,2)</f>
        <v>0.36</v>
      </c>
      <c r="J12" t="s">
        <v>9</v>
      </c>
      <c r="K12">
        <v>0.26800000000000002</v>
      </c>
      <c r="L12">
        <f t="shared" si="2"/>
        <v>0.21700000000000003</v>
      </c>
      <c r="M12">
        <f>(L11+L12+L13)/3</f>
        <v>0.23233333333333336</v>
      </c>
      <c r="N12">
        <f>ROUND(M12,2)</f>
        <v>0.23</v>
      </c>
      <c r="O12">
        <v>0.84399999999999997</v>
      </c>
      <c r="P12" s="4">
        <f t="shared" si="3"/>
        <v>0.25710900473933651</v>
      </c>
      <c r="Q12">
        <f>(P11+P12+P14)/3</f>
        <v>0.22925378682278597</v>
      </c>
      <c r="R12">
        <f>ROUND(Q12,2)</f>
        <v>0.23</v>
      </c>
    </row>
    <row r="13" spans="1:18" ht="14.45" x14ac:dyDescent="0.3">
      <c r="A13" t="s">
        <v>10</v>
      </c>
      <c r="B13">
        <v>0.40500000000000003</v>
      </c>
      <c r="C13">
        <f t="shared" si="0"/>
        <v>0.36000000000000004</v>
      </c>
      <c r="F13">
        <v>1.0780000000000001</v>
      </c>
      <c r="G13" s="4">
        <f t="shared" si="1"/>
        <v>0.33395176252319109</v>
      </c>
      <c r="J13" t="s">
        <v>10</v>
      </c>
      <c r="K13">
        <v>0.23200000000000001</v>
      </c>
      <c r="L13">
        <f t="shared" si="2"/>
        <v>0.18100000000000002</v>
      </c>
      <c r="O13">
        <v>0.99799999999999989</v>
      </c>
      <c r="P13" s="4">
        <f t="shared" si="3"/>
        <v>0.18136272545090185</v>
      </c>
    </row>
    <row r="14" spans="1:18" ht="14.45" x14ac:dyDescent="0.3">
      <c r="A14" t="s">
        <v>11</v>
      </c>
      <c r="B14">
        <v>0.32400000000000001</v>
      </c>
      <c r="C14">
        <f t="shared" si="0"/>
        <v>0.27900000000000003</v>
      </c>
      <c r="F14">
        <v>1.4320000000000002</v>
      </c>
      <c r="G14" s="5">
        <f t="shared" si="1"/>
        <v>0.19483240223463688</v>
      </c>
      <c r="J14" t="s">
        <v>11</v>
      </c>
      <c r="K14">
        <v>0.16800000000000001</v>
      </c>
      <c r="L14">
        <f t="shared" si="2"/>
        <v>0.11700000000000002</v>
      </c>
      <c r="O14">
        <v>1.266</v>
      </c>
      <c r="P14" s="5">
        <f t="shared" si="3"/>
        <v>9.2417061611374418E-2</v>
      </c>
    </row>
    <row r="15" spans="1:18" ht="14.45" x14ac:dyDescent="0.3">
      <c r="A15" t="s">
        <v>12</v>
      </c>
      <c r="B15">
        <v>0.22500000000000001</v>
      </c>
      <c r="C15">
        <f t="shared" si="0"/>
        <v>0.18</v>
      </c>
      <c r="D15">
        <f>(C14+C15+C16)/3</f>
        <v>0.20633333333333334</v>
      </c>
      <c r="E15">
        <f>ROUND(D15,2)</f>
        <v>0.21</v>
      </c>
      <c r="F15">
        <v>1.2350000000000001</v>
      </c>
      <c r="G15" s="5">
        <f t="shared" si="1"/>
        <v>0.145748987854251</v>
      </c>
      <c r="H15">
        <f>(G14+G15+G16)/3</f>
        <v>0.16135971597880716</v>
      </c>
      <c r="I15">
        <f>ROUND(H15,2)</f>
        <v>0.16</v>
      </c>
      <c r="J15" t="s">
        <v>12</v>
      </c>
      <c r="K15">
        <v>0.224</v>
      </c>
      <c r="L15">
        <f t="shared" si="2"/>
        <v>0.17300000000000001</v>
      </c>
      <c r="M15">
        <f>(L14+L15+L16)/3</f>
        <v>0.11800000000000001</v>
      </c>
      <c r="N15">
        <f>ROUND(M15,2)</f>
        <v>0.12</v>
      </c>
      <c r="O15">
        <v>1.1120000000000001</v>
      </c>
      <c r="P15" s="5">
        <f t="shared" si="3"/>
        <v>0.15557553956834533</v>
      </c>
      <c r="Q15">
        <f>(P14+P15+P17)/3</f>
        <v>0.11209936347995431</v>
      </c>
      <c r="R15">
        <f>ROUND(Q15,2)</f>
        <v>0.11</v>
      </c>
    </row>
    <row r="16" spans="1:18" ht="14.45" x14ac:dyDescent="0.3">
      <c r="A16" t="s">
        <v>13</v>
      </c>
      <c r="B16">
        <v>0.20499999999999999</v>
      </c>
      <c r="C16">
        <f t="shared" si="0"/>
        <v>0.15999999999999998</v>
      </c>
      <c r="F16">
        <v>1.115</v>
      </c>
      <c r="G16" s="5">
        <f t="shared" si="1"/>
        <v>0.1434977578475336</v>
      </c>
      <c r="J16" t="s">
        <v>13</v>
      </c>
      <c r="K16">
        <v>0.115</v>
      </c>
      <c r="L16">
        <f t="shared" si="2"/>
        <v>6.4000000000000001E-2</v>
      </c>
      <c r="O16">
        <v>1.234</v>
      </c>
      <c r="P16" s="5">
        <f t="shared" si="3"/>
        <v>5.1863857374392225E-2</v>
      </c>
    </row>
    <row r="17" spans="1:18" ht="14.45" x14ac:dyDescent="0.3">
      <c r="A17" t="s">
        <v>14</v>
      </c>
      <c r="B17">
        <v>0.308</v>
      </c>
      <c r="C17">
        <f t="shared" si="0"/>
        <v>0.26300000000000001</v>
      </c>
      <c r="F17">
        <v>1.7130000000000001</v>
      </c>
      <c r="G17" s="6">
        <f t="shared" si="1"/>
        <v>0.15353181552831291</v>
      </c>
      <c r="J17" t="s">
        <v>14</v>
      </c>
      <c r="K17">
        <v>0.16200000000000001</v>
      </c>
      <c r="L17">
        <f t="shared" si="2"/>
        <v>0.11100000000000002</v>
      </c>
      <c r="O17">
        <v>1.2570000000000001</v>
      </c>
      <c r="P17" s="8">
        <f t="shared" si="3"/>
        <v>8.83054892601432E-2</v>
      </c>
    </row>
    <row r="18" spans="1:18" ht="14.45" x14ac:dyDescent="0.3">
      <c r="A18" t="s">
        <v>15</v>
      </c>
      <c r="B18">
        <v>0.22500000000000001</v>
      </c>
      <c r="C18">
        <f t="shared" si="0"/>
        <v>0.18</v>
      </c>
      <c r="D18">
        <f>(C17+C18+C19)/3</f>
        <v>0.24633333333333338</v>
      </c>
      <c r="E18">
        <f>ROUND(D18,2)</f>
        <v>0.25</v>
      </c>
      <c r="F18">
        <v>1.794</v>
      </c>
      <c r="G18" s="6">
        <f t="shared" si="1"/>
        <v>0.10033444816053511</v>
      </c>
      <c r="H18">
        <f>(G17+G18+G19)/3</f>
        <v>0.14103527638494287</v>
      </c>
      <c r="I18">
        <f>ROUND(H18,2)</f>
        <v>0.14000000000000001</v>
      </c>
      <c r="J18" t="s">
        <v>15</v>
      </c>
      <c r="K18">
        <v>0.20300000000000001</v>
      </c>
      <c r="L18">
        <f t="shared" si="2"/>
        <v>0.15200000000000002</v>
      </c>
      <c r="M18">
        <f>(L17+L18+L19)/3</f>
        <v>0.15766666666666668</v>
      </c>
      <c r="N18">
        <f>ROUND(M18,2)</f>
        <v>0.16</v>
      </c>
      <c r="O18">
        <v>1.3010000000000002</v>
      </c>
      <c r="P18" s="8">
        <f t="shared" si="3"/>
        <v>0.11683320522674866</v>
      </c>
      <c r="Q18">
        <f>(P17+P18+P20)/3</f>
        <v>0.1542668141668376</v>
      </c>
      <c r="R18">
        <f>ROUND(Q18,2)</f>
        <v>0.15</v>
      </c>
    </row>
    <row r="19" spans="1:18" ht="14.45" x14ac:dyDescent="0.3">
      <c r="A19" t="s">
        <v>16</v>
      </c>
      <c r="B19">
        <v>0.34100000000000003</v>
      </c>
      <c r="C19">
        <f t="shared" si="0"/>
        <v>0.29600000000000004</v>
      </c>
      <c r="F19">
        <v>1.7490000000000001</v>
      </c>
      <c r="G19" s="6">
        <f t="shared" si="1"/>
        <v>0.16923956546598057</v>
      </c>
      <c r="J19" t="s">
        <v>16</v>
      </c>
      <c r="K19">
        <v>0.26100000000000001</v>
      </c>
      <c r="L19">
        <f t="shared" si="2"/>
        <v>0.21000000000000002</v>
      </c>
      <c r="O19">
        <v>1.2410000000000001</v>
      </c>
      <c r="P19" s="8">
        <f t="shared" si="3"/>
        <v>0.16921837228041903</v>
      </c>
    </row>
    <row r="20" spans="1:18" x14ac:dyDescent="0.25">
      <c r="A20" t="s">
        <v>17</v>
      </c>
      <c r="B20">
        <v>0.48799999999999999</v>
      </c>
      <c r="C20">
        <f t="shared" si="0"/>
        <v>0.443</v>
      </c>
      <c r="F20">
        <v>1.0630000000000002</v>
      </c>
      <c r="G20" s="7">
        <f t="shared" si="1"/>
        <v>0.41674506114769516</v>
      </c>
      <c r="J20" t="s">
        <v>20</v>
      </c>
      <c r="K20">
        <v>0.27800000000000002</v>
      </c>
      <c r="L20">
        <f t="shared" si="2"/>
        <v>0.22700000000000004</v>
      </c>
      <c r="O20">
        <v>0.88100000000000001</v>
      </c>
      <c r="P20" s="7">
        <f t="shared" si="3"/>
        <v>0.25766174801362091</v>
      </c>
    </row>
    <row r="21" spans="1:18" x14ac:dyDescent="0.25">
      <c r="A21" t="s">
        <v>18</v>
      </c>
      <c r="B21">
        <v>0.36</v>
      </c>
      <c r="C21">
        <f t="shared" si="0"/>
        <v>0.315</v>
      </c>
      <c r="D21">
        <f>(C20+C21+C22)/3</f>
        <v>0.3793333333333333</v>
      </c>
      <c r="E21">
        <f>ROUND(D21,2)</f>
        <v>0.38</v>
      </c>
      <c r="F21">
        <v>1.179</v>
      </c>
      <c r="G21" s="7">
        <f t="shared" si="1"/>
        <v>0.26717557251908397</v>
      </c>
      <c r="H21">
        <f>(G20+G21+G22)/3</f>
        <v>0.35630856650763626</v>
      </c>
      <c r="I21">
        <f>ROUND(H21,2)</f>
        <v>0.36</v>
      </c>
      <c r="J21" t="s">
        <v>21</v>
      </c>
      <c r="K21">
        <v>0.20499999999999999</v>
      </c>
      <c r="L21">
        <f t="shared" si="2"/>
        <v>0.154</v>
      </c>
      <c r="M21">
        <f>(L20+L21+L22)/3</f>
        <v>0.246</v>
      </c>
      <c r="N21">
        <f>ROUND(M21,2)</f>
        <v>0.25</v>
      </c>
      <c r="O21">
        <v>1.022</v>
      </c>
      <c r="P21" s="7">
        <f t="shared" si="3"/>
        <v>0.15068493150684931</v>
      </c>
      <c r="Q21">
        <f>(P20+P21+P23)/3</f>
        <v>0.13611555984015675</v>
      </c>
      <c r="R21">
        <f>ROUND(Q21,2)</f>
        <v>0.14000000000000001</v>
      </c>
    </row>
    <row r="22" spans="1:18" x14ac:dyDescent="0.25">
      <c r="A22" t="s">
        <v>19</v>
      </c>
      <c r="B22">
        <v>0.42499999999999999</v>
      </c>
      <c r="C22">
        <f t="shared" si="0"/>
        <v>0.38</v>
      </c>
      <c r="F22">
        <v>0.98699999999999999</v>
      </c>
      <c r="G22" s="7">
        <f t="shared" si="1"/>
        <v>0.3850050658561297</v>
      </c>
      <c r="J22" t="s">
        <v>22</v>
      </c>
      <c r="K22">
        <v>0.40799999999999997</v>
      </c>
      <c r="L22">
        <f t="shared" si="2"/>
        <v>0.35699999999999998</v>
      </c>
      <c r="O22">
        <v>0.54699999999999993</v>
      </c>
      <c r="P22" s="7">
        <f t="shared" si="3"/>
        <v>0.65265082266910424</v>
      </c>
    </row>
    <row r="23" spans="1:18" ht="14.45" x14ac:dyDescent="0.3">
      <c r="I23" t="s">
        <v>31</v>
      </c>
    </row>
    <row r="24" spans="1:18" x14ac:dyDescent="0.25">
      <c r="F24" t="s">
        <v>24</v>
      </c>
      <c r="G24" t="s">
        <v>41</v>
      </c>
      <c r="H24" t="s">
        <v>30</v>
      </c>
      <c r="J24" t="s">
        <v>24</v>
      </c>
      <c r="K24" t="s">
        <v>41</v>
      </c>
    </row>
    <row r="25" spans="1:18" ht="14.45" x14ac:dyDescent="0.3">
      <c r="E25" t="s">
        <v>25</v>
      </c>
      <c r="F25">
        <v>0.44</v>
      </c>
      <c r="G25">
        <v>0.34</v>
      </c>
      <c r="H25" s="2">
        <f>_xlfn.T.TEST(G5:G7,P5:P7,1,2)</f>
        <v>0.18057684004225441</v>
      </c>
      <c r="J25">
        <f>STDEV(G5:G7)</f>
        <v>0.20407383294399339</v>
      </c>
      <c r="K25">
        <f>STDEV(P5:P7)</f>
        <v>4.7787206406247472E-2</v>
      </c>
    </row>
    <row r="26" spans="1:18" ht="14.45" x14ac:dyDescent="0.3">
      <c r="E26" t="s">
        <v>33</v>
      </c>
      <c r="F26">
        <v>0.5</v>
      </c>
      <c r="G26">
        <v>0.33</v>
      </c>
      <c r="H26" s="4">
        <f>_xlfn.T.TEST(G8:G10,P8:P10,1,2)</f>
        <v>2.3476641822263541E-2</v>
      </c>
      <c r="J26">
        <f>STDEV(G8:G10)</f>
        <v>6.3414504073650083E-2</v>
      </c>
      <c r="K26">
        <f>STDEV(P8:P10)</f>
        <v>0.11244341154549985</v>
      </c>
    </row>
    <row r="27" spans="1:18" ht="14.45" x14ac:dyDescent="0.3">
      <c r="E27" t="s">
        <v>26</v>
      </c>
      <c r="F27">
        <v>0.36</v>
      </c>
      <c r="G27">
        <v>0.23</v>
      </c>
      <c r="H27" s="2">
        <f>_xlfn.T.TEST(G11:G13,P11:P13,1,2)</f>
        <v>0.11921044514105796</v>
      </c>
      <c r="J27">
        <f>STDEV(G11:G13)</f>
        <v>0.10574195215130348</v>
      </c>
      <c r="K27">
        <f>STDEV(P11:P13)</f>
        <v>7.8451658633876362E-2</v>
      </c>
    </row>
    <row r="28" spans="1:18" ht="14.45" x14ac:dyDescent="0.3">
      <c r="E28" t="s">
        <v>27</v>
      </c>
      <c r="F28">
        <v>0.16</v>
      </c>
      <c r="G28">
        <v>0.11</v>
      </c>
      <c r="H28" s="2">
        <f>_xlfn.T.TEST(G14:G16,P14:P16,1,2)</f>
        <v>7.4901428826381761E-2</v>
      </c>
      <c r="J28">
        <f>STDEV(G14:G16)</f>
        <v>2.9010042278867818E-2</v>
      </c>
      <c r="K28">
        <f>STDEV(P14:P16)</f>
        <v>5.2264820442350923E-2</v>
      </c>
    </row>
    <row r="29" spans="1:18" ht="14.45" x14ac:dyDescent="0.3">
      <c r="E29" t="s">
        <v>28</v>
      </c>
      <c r="F29">
        <v>0.14000000000000001</v>
      </c>
      <c r="G29">
        <v>0.15</v>
      </c>
      <c r="H29" s="2">
        <f>_xlfn.T.TEST(G17:G19,P17:P19,1,2)</f>
        <v>0.31689537523192823</v>
      </c>
      <c r="J29">
        <f>STDEV(G17:G19)</f>
        <v>3.6112344366443887E-2</v>
      </c>
      <c r="K29">
        <f>STDEV(P17:P19)</f>
        <v>4.1038459490590651E-2</v>
      </c>
    </row>
    <row r="30" spans="1:18" ht="14.45" x14ac:dyDescent="0.3">
      <c r="E30" t="s">
        <v>29</v>
      </c>
      <c r="F30">
        <v>0.36</v>
      </c>
      <c r="G30">
        <v>0.14000000000000001</v>
      </c>
      <c r="H30" s="2">
        <f>_xlfn.T.TEST(G20:G22,P20:P22,1,2)</f>
        <v>0.49377866032397078</v>
      </c>
      <c r="J30">
        <f>STDEV(G20:G22)</f>
        <v>7.8805931174624408E-2</v>
      </c>
      <c r="K30">
        <f>STDEV(P20:P22)</f>
        <v>0.26439558879875291</v>
      </c>
    </row>
    <row r="32" spans="1:18" ht="14.45" x14ac:dyDescent="0.3">
      <c r="I32" t="s">
        <v>32</v>
      </c>
      <c r="N32">
        <f>SQRT(3)</f>
        <v>1.7320508075688772</v>
      </c>
    </row>
    <row r="33" spans="10:11" ht="14.45" x14ac:dyDescent="0.3">
      <c r="J33">
        <f>J25/1.732</f>
        <v>0.1178255386512664</v>
      </c>
      <c r="K33">
        <f>K25/1.732</f>
        <v>2.7590765823468519E-2</v>
      </c>
    </row>
    <row r="34" spans="10:11" ht="14.45" x14ac:dyDescent="0.3">
      <c r="J34">
        <f t="shared" ref="J34:K38" si="4">J26/1.732</f>
        <v>3.6613455007881109E-2</v>
      </c>
      <c r="K34">
        <f t="shared" si="4"/>
        <v>6.4921138305715845E-2</v>
      </c>
    </row>
    <row r="35" spans="10:11" ht="14.45" x14ac:dyDescent="0.3">
      <c r="J35">
        <f t="shared" si="4"/>
        <v>6.1051935422230648E-2</v>
      </c>
      <c r="K35">
        <f t="shared" si="4"/>
        <v>4.5295414915633006E-2</v>
      </c>
    </row>
    <row r="36" spans="10:11" ht="14.45" x14ac:dyDescent="0.3">
      <c r="J36">
        <f t="shared" si="4"/>
        <v>1.6749447043226222E-2</v>
      </c>
      <c r="K36">
        <f t="shared" si="4"/>
        <v>3.0175993326992449E-2</v>
      </c>
    </row>
    <row r="37" spans="10:11" ht="14.45" x14ac:dyDescent="0.3">
      <c r="J37">
        <f t="shared" si="4"/>
        <v>2.0850083352450283E-2</v>
      </c>
      <c r="K37">
        <f t="shared" si="4"/>
        <v>2.3694260675860654E-2</v>
      </c>
    </row>
    <row r="38" spans="10:11" ht="14.45" x14ac:dyDescent="0.3">
      <c r="J38">
        <f t="shared" si="4"/>
        <v>4.5499960262485227E-2</v>
      </c>
      <c r="K38">
        <f t="shared" si="4"/>
        <v>0.15265334226255942</v>
      </c>
    </row>
  </sheetData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Biofilm</vt:lpstr>
      <vt:lpstr>Figura 3C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Diaz Guerrero</dc:creator>
  <cp:lastModifiedBy>García-Contreras, Rodolfo</cp:lastModifiedBy>
  <cp:lastPrinted>2023-12-26T19:40:27Z</cp:lastPrinted>
  <dcterms:created xsi:type="dcterms:W3CDTF">2023-11-23T17:37:18Z</dcterms:created>
  <dcterms:modified xsi:type="dcterms:W3CDTF">2025-01-05T14:55:42Z</dcterms:modified>
</cp:coreProperties>
</file>