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l\Documents\PUBBLICAZIONI\SEM\SETAE\PAPER\PEERJ\REVISION\TABELLE\"/>
    </mc:Choice>
  </mc:AlternateContent>
  <xr:revisionPtr revIDLastSave="0" documentId="13_ncr:1_{F71CF8B4-E750-4D6E-9261-EA94F7E458E6}" xr6:coauthVersionLast="47" xr6:coauthVersionMax="47" xr10:uidLastSave="{00000000-0000-0000-0000-000000000000}"/>
  <bookViews>
    <workbookView xWindow="-110" yWindow="-110" windowWidth="19420" windowHeight="10300" tabRatio="500" firstSheet="1" activeTab="1" xr2:uid="{00000000-000D-0000-FFFF-FFFF00000000}"/>
  </bookViews>
  <sheets>
    <sheet name="Hind tibiae and basitarsi" sheetId="1" r:id="rId1"/>
    <sheet name="Setae" sheetId="2" r:id="rId2"/>
    <sheet name="Penicilla+Rastella" sheetId="3" r:id="rId3"/>
    <sheet name="Keirotrichia" sheetId="4" r:id="rId4"/>
    <sheet name="Pollen brush" sheetId="5" r:id="rId5"/>
    <sheet name="Sericeus area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4" l="1"/>
  <c r="F9" i="4"/>
  <c r="F8" i="4"/>
  <c r="F7" i="4"/>
  <c r="F6" i="4"/>
  <c r="F5" i="4"/>
  <c r="F4" i="4"/>
  <c r="D10" i="3"/>
  <c r="D9" i="3"/>
  <c r="D8" i="3"/>
  <c r="C7" i="3"/>
  <c r="D6" i="3"/>
  <c r="C6" i="3"/>
  <c r="F5" i="3"/>
  <c r="C5" i="3"/>
  <c r="D4" i="3"/>
  <c r="C4" i="3"/>
</calcChain>
</file>

<file path=xl/sharedStrings.xml><?xml version="1.0" encoding="utf-8"?>
<sst xmlns="http://schemas.openxmlformats.org/spreadsheetml/2006/main" count="127" uniqueCount="111">
  <si>
    <r>
      <rPr>
        <b/>
        <i/>
        <sz val="11"/>
        <color rgb="FF000000"/>
        <rFont val="Aptos Narrow"/>
        <family val="2"/>
        <charset val="1"/>
      </rPr>
      <t xml:space="preserve">M. </t>
    </r>
    <r>
      <rPr>
        <b/>
        <sz val="11"/>
        <color rgb="FF000000"/>
        <rFont val="Aptos Narrow"/>
        <family val="2"/>
        <charset val="1"/>
      </rPr>
      <t>cf.</t>
    </r>
    <r>
      <rPr>
        <b/>
        <i/>
        <sz val="11"/>
        <color rgb="FF000000"/>
        <rFont val="Aptos Narrow"/>
        <family val="2"/>
        <charset val="1"/>
      </rPr>
      <t xml:space="preserve"> eburnea</t>
    </r>
  </si>
  <si>
    <t>P. testacea</t>
  </si>
  <si>
    <r>
      <rPr>
        <b/>
        <i/>
        <sz val="11"/>
        <color rgb="FF000000"/>
        <rFont val="Aptos Narrow"/>
        <family val="2"/>
        <charset val="1"/>
      </rPr>
      <t xml:space="preserve">S. </t>
    </r>
    <r>
      <rPr>
        <b/>
        <sz val="11"/>
        <color rgb="FF000000"/>
        <rFont val="Aptos Narrow"/>
        <family val="2"/>
        <charset val="1"/>
      </rPr>
      <t>cf.</t>
    </r>
    <r>
      <rPr>
        <b/>
        <i/>
        <sz val="11"/>
        <color rgb="FF000000"/>
        <rFont val="Aptos Narrow"/>
        <family val="2"/>
        <charset val="1"/>
      </rPr>
      <t xml:space="preserve"> latitarsis</t>
    </r>
  </si>
  <si>
    <t>T. dallatorreana</t>
  </si>
  <si>
    <r>
      <rPr>
        <b/>
        <i/>
        <sz val="11"/>
        <color rgb="FF000000"/>
        <rFont val="Aptos Narrow"/>
        <family val="2"/>
        <charset val="1"/>
      </rPr>
      <t xml:space="preserve">T. </t>
    </r>
    <r>
      <rPr>
        <b/>
        <sz val="11"/>
        <color rgb="FF000000"/>
        <rFont val="Aptos Narrow"/>
        <family val="2"/>
        <charset val="1"/>
      </rPr>
      <t>cf.</t>
    </r>
    <r>
      <rPr>
        <b/>
        <i/>
        <sz val="11"/>
        <color rgb="FF000000"/>
        <rFont val="Aptos Narrow"/>
        <family val="2"/>
        <charset val="1"/>
      </rPr>
      <t xml:space="preserve"> atomaria</t>
    </r>
  </si>
  <si>
    <r>
      <rPr>
        <b/>
        <i/>
        <sz val="11"/>
        <color rgb="FF000000"/>
        <rFont val="Aptos Narrow"/>
        <family val="2"/>
        <charset val="1"/>
      </rPr>
      <t xml:space="preserve">T. </t>
    </r>
    <r>
      <rPr>
        <b/>
        <sz val="11"/>
        <color rgb="FF000000"/>
        <rFont val="Aptos Narrow"/>
        <family val="2"/>
        <charset val="1"/>
      </rPr>
      <t>cf.</t>
    </r>
    <r>
      <rPr>
        <b/>
        <i/>
        <sz val="11"/>
        <color rgb="FF000000"/>
        <rFont val="Aptos Narrow"/>
        <family val="2"/>
        <charset val="1"/>
      </rPr>
      <t xml:space="preserve"> hypogea</t>
    </r>
  </si>
  <si>
    <r>
      <rPr>
        <b/>
        <i/>
        <sz val="11"/>
        <color rgb="FF000000"/>
        <rFont val="Aptos Narrow"/>
        <family val="2"/>
        <charset val="1"/>
      </rPr>
      <t xml:space="preserve">Lestrimelitta </t>
    </r>
    <r>
      <rPr>
        <b/>
        <sz val="11"/>
        <color rgb="FF000000"/>
        <rFont val="Aptos Narrow"/>
        <family val="2"/>
        <charset val="1"/>
      </rPr>
      <t>sp.</t>
    </r>
  </si>
  <si>
    <t>Hind tibia (TL|TB)</t>
  </si>
  <si>
    <t>Hind basitarsus (BL|BW)</t>
  </si>
  <si>
    <t>Species</t>
  </si>
  <si>
    <t>SETAL TYPES</t>
  </si>
  <si>
    <t>Simple setae (µm)</t>
  </si>
  <si>
    <t>Branched setae (µm)</t>
  </si>
  <si>
    <t>ns</t>
  </si>
  <si>
    <t>ts</t>
  </si>
  <si>
    <t>hs1</t>
  </si>
  <si>
    <t>hs2</t>
  </si>
  <si>
    <t>hs3</t>
  </si>
  <si>
    <t>sp</t>
  </si>
  <si>
    <t>pe1</t>
  </si>
  <si>
    <t>pe2</t>
  </si>
  <si>
    <t>pl</t>
  </si>
  <si>
    <t>de1</t>
  </si>
  <si>
    <t>de2</t>
  </si>
  <si>
    <t>de3</t>
  </si>
  <si>
    <r>
      <rPr>
        <i/>
        <sz val="11"/>
        <color rgb="FF000000"/>
        <rFont val="Times New Roman"/>
        <family val="1"/>
        <charset val="1"/>
      </rPr>
      <t>Lestrimelitta</t>
    </r>
    <r>
      <rPr>
        <sz val="11"/>
        <color rgb="FF000000"/>
        <rFont val="Times New Roman"/>
        <family val="1"/>
        <charset val="1"/>
      </rPr>
      <t xml:space="preserve"> sp</t>
    </r>
    <r>
      <rPr>
        <i/>
        <sz val="11"/>
        <color rgb="FF000000"/>
        <rFont val="Times New Roman"/>
        <family val="1"/>
        <charset val="1"/>
      </rPr>
      <t>.</t>
    </r>
  </si>
  <si>
    <t>22,3-71,0</t>
  </si>
  <si>
    <t>59,7-112,1</t>
  </si>
  <si>
    <t>122,6-208,5</t>
  </si>
  <si>
    <t>105,9-131,7</t>
  </si>
  <si>
    <t>54,7-59,3</t>
  </si>
  <si>
    <t>50,3-49,2</t>
  </si>
  <si>
    <r>
      <rPr>
        <i/>
        <sz val="11"/>
        <color rgb="FF000000"/>
        <rFont val="Times New Roman"/>
        <family val="1"/>
        <charset val="1"/>
      </rPr>
      <t xml:space="preserve">M. </t>
    </r>
    <r>
      <rPr>
        <sz val="11"/>
        <color rgb="FF000000"/>
        <rFont val="Times New Roman"/>
        <family val="1"/>
        <charset val="1"/>
      </rPr>
      <t>cf.</t>
    </r>
    <r>
      <rPr>
        <i/>
        <sz val="11"/>
        <color rgb="FF000000"/>
        <rFont val="Times New Roman"/>
        <family val="1"/>
        <charset val="1"/>
      </rPr>
      <t xml:space="preserve"> eburnea</t>
    </r>
  </si>
  <si>
    <t>35,7-84,9</t>
  </si>
  <si>
    <t>118,3-222,2</t>
  </si>
  <si>
    <t>86,5-130,0</t>
  </si>
  <si>
    <t>77,2-755,4</t>
  </si>
  <si>
    <t>79,1-106,2</t>
  </si>
  <si>
    <t>111,5-145,5</t>
  </si>
  <si>
    <t>32,5-58,5</t>
  </si>
  <si>
    <t>89,6-124,5</t>
  </si>
  <si>
    <t>68,4-131,7</t>
  </si>
  <si>
    <t>1047-263,24</t>
  </si>
  <si>
    <t>89,5-896,7</t>
  </si>
  <si>
    <t>196,7-518,2</t>
  </si>
  <si>
    <t>64,7-106,8</t>
  </si>
  <si>
    <r>
      <rPr>
        <i/>
        <sz val="11"/>
        <color rgb="FF000000"/>
        <rFont val="Times New Roman"/>
        <family val="1"/>
        <charset val="1"/>
      </rPr>
      <t>S.</t>
    </r>
    <r>
      <rPr>
        <sz val="11"/>
        <color rgb="FF000000"/>
        <rFont val="Times New Roman"/>
        <family val="1"/>
        <charset val="1"/>
      </rPr>
      <t xml:space="preserve"> cf.</t>
    </r>
    <r>
      <rPr>
        <i/>
        <sz val="11"/>
        <color rgb="FF000000"/>
        <rFont val="Times New Roman"/>
        <family val="1"/>
        <charset val="1"/>
      </rPr>
      <t xml:space="preserve"> latitarsis</t>
    </r>
  </si>
  <si>
    <t>24,5-29,3</t>
  </si>
  <si>
    <t>39,1-94,3</t>
  </si>
  <si>
    <t>74,8-139,6</t>
  </si>
  <si>
    <t>43,8-333,7</t>
  </si>
  <si>
    <t>41,9-64,6</t>
  </si>
  <si>
    <t>41,9-55,5</t>
  </si>
  <si>
    <t>47,3-82,8</t>
  </si>
  <si>
    <t>24,8-25,0</t>
  </si>
  <si>
    <t>88,0-96,0</t>
  </si>
  <si>
    <t>202,3-310,9</t>
  </si>
  <si>
    <t>29,7-48,8</t>
  </si>
  <si>
    <t>33,3-384,5</t>
  </si>
  <si>
    <t>56,6-264,3</t>
  </si>
  <si>
    <t>126,7-172,8</t>
  </si>
  <si>
    <t>104,1-435,8</t>
  </si>
  <si>
    <t>42,2-92,1</t>
  </si>
  <si>
    <r>
      <rPr>
        <i/>
        <sz val="11"/>
        <color rgb="FF000000"/>
        <rFont val="Times New Roman"/>
        <family val="1"/>
        <charset val="1"/>
      </rPr>
      <t xml:space="preserve">T. </t>
    </r>
    <r>
      <rPr>
        <sz val="11"/>
        <color rgb="FF000000"/>
        <rFont val="Times New Roman"/>
        <family val="1"/>
        <charset val="1"/>
      </rPr>
      <t>cf.</t>
    </r>
    <r>
      <rPr>
        <i/>
        <sz val="11"/>
        <color rgb="FF000000"/>
        <rFont val="Times New Roman"/>
        <family val="1"/>
        <charset val="1"/>
      </rPr>
      <t xml:space="preserve"> hypogea</t>
    </r>
  </si>
  <si>
    <t>68,7-73,6</t>
  </si>
  <si>
    <t>116,4-129,0</t>
  </si>
  <si>
    <t>274,5-289,5</t>
  </si>
  <si>
    <t>75,-392,3</t>
  </si>
  <si>
    <t>154,0-292,4</t>
  </si>
  <si>
    <t>103,5-116,1</t>
  </si>
  <si>
    <t>38,7-262,1</t>
  </si>
  <si>
    <t>33,7-54,7</t>
  </si>
  <si>
    <t>62,1-77,3</t>
  </si>
  <si>
    <r>
      <rPr>
        <i/>
        <sz val="11"/>
        <color rgb="FF000000"/>
        <rFont val="Times New Roman"/>
        <family val="1"/>
        <charset val="1"/>
      </rPr>
      <t xml:space="preserve">T. </t>
    </r>
    <r>
      <rPr>
        <sz val="11"/>
        <color rgb="FF000000"/>
        <rFont val="Times New Roman"/>
        <family val="1"/>
        <charset val="1"/>
      </rPr>
      <t>cf.</t>
    </r>
    <r>
      <rPr>
        <i/>
        <sz val="11"/>
        <color rgb="FF000000"/>
        <rFont val="Times New Roman"/>
        <family val="1"/>
        <charset val="1"/>
      </rPr>
      <t xml:space="preserve"> atomaria</t>
    </r>
  </si>
  <si>
    <t>9,1-15,0</t>
  </si>
  <si>
    <t>40,3-48,7</t>
  </si>
  <si>
    <t>30,9-270,1</t>
  </si>
  <si>
    <t>16,2-40,1</t>
  </si>
  <si>
    <t>7,2-24,1</t>
  </si>
  <si>
    <t>Inf. Parapenicillum</t>
  </si>
  <si>
    <t>Sup. parapenicillum</t>
  </si>
  <si>
    <t>Penicillum</t>
  </si>
  <si>
    <t>Rastellum</t>
  </si>
  <si>
    <r>
      <rPr>
        <i/>
        <sz val="11"/>
        <color rgb="FF000000"/>
        <rFont val="Times New Roman"/>
        <family val="1"/>
        <charset val="1"/>
      </rPr>
      <t>T.</t>
    </r>
    <r>
      <rPr>
        <sz val="11"/>
        <color rgb="FF000000"/>
        <rFont val="Times New Roman"/>
        <family val="1"/>
        <charset val="1"/>
      </rPr>
      <t xml:space="preserve"> cf. </t>
    </r>
    <r>
      <rPr>
        <i/>
        <sz val="11"/>
        <color rgb="FF000000"/>
        <rFont val="Times New Roman"/>
        <family val="1"/>
        <charset val="1"/>
      </rPr>
      <t>hypogea</t>
    </r>
  </si>
  <si>
    <r>
      <rPr>
        <i/>
        <sz val="11"/>
        <color rgb="FF000000"/>
        <rFont val="Times New Roman"/>
        <family val="1"/>
        <charset val="1"/>
      </rPr>
      <t>T.</t>
    </r>
    <r>
      <rPr>
        <sz val="11"/>
        <color rgb="FF000000"/>
        <rFont val="Times New Roman"/>
        <family val="1"/>
        <charset val="1"/>
      </rPr>
      <t xml:space="preserve"> cf. </t>
    </r>
    <r>
      <rPr>
        <i/>
        <sz val="11"/>
        <color rgb="FF000000"/>
        <rFont val="Times New Roman"/>
        <family val="1"/>
        <charset val="1"/>
      </rPr>
      <t>atomaria</t>
    </r>
  </si>
  <si>
    <r>
      <rPr>
        <i/>
        <sz val="11"/>
        <color rgb="FF000000"/>
        <rFont val="Times New Roman"/>
        <family val="1"/>
        <charset val="1"/>
      </rPr>
      <t>Lestrimelitta</t>
    </r>
    <r>
      <rPr>
        <sz val="11"/>
        <color rgb="FF000000"/>
        <rFont val="Times New Roman"/>
        <family val="1"/>
        <charset val="1"/>
      </rPr>
      <t xml:space="preserve"> sp.</t>
    </r>
  </si>
  <si>
    <r>
      <rPr>
        <i/>
        <sz val="11"/>
        <color rgb="FF000000"/>
        <rFont val="Times New Roman"/>
        <family val="1"/>
        <charset val="1"/>
      </rPr>
      <t xml:space="preserve">S. </t>
    </r>
    <r>
      <rPr>
        <sz val="11"/>
        <color rgb="FF000000"/>
        <rFont val="Times New Roman"/>
        <family val="1"/>
        <charset val="1"/>
      </rPr>
      <t>cf.</t>
    </r>
    <r>
      <rPr>
        <i/>
        <sz val="11"/>
        <color rgb="FF000000"/>
        <rFont val="Times New Roman"/>
        <family val="1"/>
        <charset val="1"/>
      </rPr>
      <t xml:space="preserve"> latitarsis</t>
    </r>
  </si>
  <si>
    <t>Keirotrichia</t>
  </si>
  <si>
    <t>Lengths (µm)</t>
  </si>
  <si>
    <t>Average</t>
  </si>
  <si>
    <t>SD</t>
  </si>
  <si>
    <t>ke1</t>
  </si>
  <si>
    <t>ke2</t>
  </si>
  <si>
    <t>ke3</t>
  </si>
  <si>
    <t>ke4</t>
  </si>
  <si>
    <t>ke5</t>
  </si>
  <si>
    <t>ke6</t>
  </si>
  <si>
    <t>ke7</t>
  </si>
  <si>
    <t>Pollen brush</t>
  </si>
  <si>
    <t>pb</t>
  </si>
  <si>
    <t>64,8-121,7</t>
  </si>
  <si>
    <t>84,8-349,8</t>
  </si>
  <si>
    <t>142,0-290,3</t>
  </si>
  <si>
    <t>51,6-106,9</t>
  </si>
  <si>
    <t>88,8-563,2</t>
  </si>
  <si>
    <t>46,6-174,9</t>
  </si>
  <si>
    <t>16,6-52,2</t>
  </si>
  <si>
    <t>SA</t>
  </si>
  <si>
    <t>18,6-21,8</t>
  </si>
  <si>
    <r>
      <rPr>
        <i/>
        <sz val="12"/>
        <color rgb="FF000000"/>
        <rFont val="Times New Roman"/>
        <family val="1"/>
        <charset val="1"/>
      </rPr>
      <t xml:space="preserve">T. </t>
    </r>
    <r>
      <rPr>
        <sz val="12"/>
        <color rgb="FF000000"/>
        <rFont val="Times New Roman"/>
        <family val="1"/>
        <charset val="1"/>
      </rPr>
      <t>cf.</t>
    </r>
    <r>
      <rPr>
        <i/>
        <sz val="12"/>
        <color rgb="FF000000"/>
        <rFont val="Times New Roman"/>
        <family val="1"/>
        <charset val="1"/>
      </rPr>
      <t xml:space="preserve"> hypogea</t>
    </r>
  </si>
  <si>
    <t>19,8-20,5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</si>
</sst>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Aptos Narrow"/>
      <family val="2"/>
      <charset val="1"/>
    </font>
    <font>
      <b/>
      <i/>
      <sz val="11"/>
      <color rgb="FF000000"/>
      <name val="Aptos Narrow"/>
      <family val="2"/>
      <charset val="1"/>
    </font>
    <font>
      <b/>
      <sz val="11"/>
      <color rgb="FF000000"/>
      <name val="Aptos Narrow"/>
      <family val="2"/>
      <charset val="1"/>
    </font>
    <font>
      <b/>
      <sz val="11"/>
      <color rgb="FF000000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i/>
      <sz val="11"/>
      <color rgb="FF000000"/>
      <name val="Aptos Narrow"/>
      <family val="2"/>
      <charset val="1"/>
    </font>
    <font>
      <b/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0" borderId="0" xfId="0" applyFont="1"/>
    <xf numFmtId="164" fontId="0" fillId="0" borderId="0" xfId="0" applyNumberFormat="1"/>
    <xf numFmtId="0" fontId="3" fillId="0" borderId="1" xfId="0" applyFont="1" applyBorder="1"/>
    <xf numFmtId="164" fontId="5" fillId="0" borderId="1" xfId="0" applyNumberFormat="1" applyFont="1" applyBorder="1"/>
    <xf numFmtId="0" fontId="5" fillId="0" borderId="1" xfId="0" applyFont="1" applyBorder="1"/>
    <xf numFmtId="0" fontId="7" fillId="0" borderId="1" xfId="0" applyFont="1" applyBorder="1"/>
    <xf numFmtId="0" fontId="8" fillId="0" borderId="1" xfId="0" applyFont="1" applyBorder="1"/>
    <xf numFmtId="164" fontId="9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"/>
  <sheetViews>
    <sheetView zoomScaleNormal="100" workbookViewId="0">
      <selection activeCell="E15" sqref="E15"/>
    </sheetView>
  </sheetViews>
  <sheetFormatPr defaultColWidth="12.81640625" defaultRowHeight="14.5" x14ac:dyDescent="0.35"/>
  <cols>
    <col min="2" max="2" width="22.90625" customWidth="1"/>
  </cols>
  <sheetData>
    <row r="2" spans="2:16" x14ac:dyDescent="0.35">
      <c r="B2" s="4"/>
      <c r="C2" s="3" t="s">
        <v>0</v>
      </c>
      <c r="D2" s="3"/>
      <c r="E2" s="3" t="s">
        <v>1</v>
      </c>
      <c r="F2" s="3"/>
      <c r="G2" s="3" t="s">
        <v>2</v>
      </c>
      <c r="H2" s="3"/>
      <c r="I2" s="3" t="s">
        <v>3</v>
      </c>
      <c r="J2" s="3"/>
      <c r="K2" s="3" t="s">
        <v>4</v>
      </c>
      <c r="L2" s="3"/>
      <c r="M2" s="3" t="s">
        <v>5</v>
      </c>
      <c r="N2" s="3"/>
      <c r="O2" s="3" t="s">
        <v>6</v>
      </c>
      <c r="P2" s="3"/>
    </row>
    <row r="3" spans="2:16" x14ac:dyDescent="0.35">
      <c r="B3" s="5" t="s">
        <v>7</v>
      </c>
      <c r="C3" s="4">
        <v>3079.3</v>
      </c>
      <c r="D3" s="4">
        <v>1062</v>
      </c>
      <c r="E3" s="4">
        <v>2234.6999999999998</v>
      </c>
      <c r="F3" s="4">
        <v>1094.8</v>
      </c>
      <c r="G3" s="4">
        <v>1538.5</v>
      </c>
      <c r="H3" s="4">
        <v>620.29999999999995</v>
      </c>
      <c r="I3" s="4">
        <v>2501.9</v>
      </c>
      <c r="J3" s="4">
        <v>846.4</v>
      </c>
      <c r="K3" s="4">
        <v>862.9</v>
      </c>
      <c r="L3" s="4">
        <v>265.8</v>
      </c>
      <c r="M3" s="4">
        <v>2568.6999999999998</v>
      </c>
      <c r="N3" s="4">
        <v>764.2</v>
      </c>
      <c r="O3" s="4">
        <v>1683.4</v>
      </c>
      <c r="P3" s="4">
        <v>560.20000000000005</v>
      </c>
    </row>
    <row r="4" spans="2:16" x14ac:dyDescent="0.35">
      <c r="B4" s="5" t="s">
        <v>8</v>
      </c>
      <c r="C4" s="4">
        <v>1263.8</v>
      </c>
      <c r="D4" s="4">
        <v>646</v>
      </c>
      <c r="E4" s="4">
        <v>1122.4000000000001</v>
      </c>
      <c r="F4" s="4">
        <v>601.1</v>
      </c>
      <c r="G4" s="4">
        <v>1080</v>
      </c>
      <c r="H4" s="4">
        <v>495.3</v>
      </c>
      <c r="I4" s="4">
        <v>908</v>
      </c>
      <c r="J4" s="4">
        <v>489</v>
      </c>
      <c r="K4" s="4">
        <v>247.2</v>
      </c>
      <c r="L4" s="4">
        <v>176.6</v>
      </c>
      <c r="M4" s="4">
        <v>965</v>
      </c>
      <c r="N4" s="4">
        <v>547.70000000000005</v>
      </c>
      <c r="O4" s="4">
        <v>878.9</v>
      </c>
      <c r="P4" s="4">
        <v>288.89999999999998</v>
      </c>
    </row>
  </sheetData>
  <mergeCells count="7">
    <mergeCell ref="M2:N2"/>
    <mergeCell ref="O2:P2"/>
    <mergeCell ref="C2:D2"/>
    <mergeCell ref="E2:F2"/>
    <mergeCell ref="G2:H2"/>
    <mergeCell ref="I2:J2"/>
    <mergeCell ref="K2:L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tabSelected="1" zoomScaleNormal="100" workbookViewId="0">
      <selection activeCell="F16" sqref="F16"/>
    </sheetView>
  </sheetViews>
  <sheetFormatPr defaultColWidth="8.36328125" defaultRowHeight="14.5" x14ac:dyDescent="0.35"/>
  <cols>
    <col min="1" max="1" width="16.1796875" customWidth="1"/>
    <col min="2" max="2" width="11.08984375" customWidth="1"/>
    <col min="3" max="3" width="12.36328125" customWidth="1"/>
    <col min="4" max="4" width="14.1796875" customWidth="1"/>
    <col min="5" max="5" width="12.90625" customWidth="1"/>
    <col min="6" max="6" width="10.54296875" customWidth="1"/>
    <col min="7" max="9" width="12.36328125" customWidth="1"/>
    <col min="10" max="10" width="10.08984375" customWidth="1"/>
    <col min="11" max="11" width="9.54296875" customWidth="1"/>
    <col min="12" max="12" width="11.1796875" customWidth="1"/>
    <col min="13" max="13" width="12.1796875" customWidth="1"/>
    <col min="14" max="14" width="12.54296875" customWidth="1"/>
    <col min="1017" max="1024" width="12.81640625" customWidth="1"/>
  </cols>
  <sheetData>
    <row r="1" spans="1:13" x14ac:dyDescent="0.3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35">
      <c r="A2" s="2" t="s">
        <v>9</v>
      </c>
      <c r="B2" s="1" t="s">
        <v>10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5">
      <c r="A3" s="2"/>
      <c r="B3" s="1" t="s">
        <v>11</v>
      </c>
      <c r="C3" s="1"/>
      <c r="D3" s="1"/>
      <c r="E3" s="1"/>
      <c r="F3" s="1"/>
      <c r="G3" s="1" t="s">
        <v>12</v>
      </c>
      <c r="H3" s="1"/>
      <c r="I3" s="1"/>
      <c r="J3" s="1"/>
      <c r="K3" s="1"/>
      <c r="L3" s="1"/>
      <c r="M3" s="1"/>
    </row>
    <row r="4" spans="1:13" x14ac:dyDescent="0.35">
      <c r="A4" s="2"/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24</v>
      </c>
    </row>
    <row r="5" spans="1:13" x14ac:dyDescent="0.35">
      <c r="A5" s="8" t="s">
        <v>25</v>
      </c>
      <c r="B5" s="9" t="s">
        <v>26</v>
      </c>
      <c r="C5" s="9" t="s">
        <v>27</v>
      </c>
      <c r="D5" s="9"/>
      <c r="E5" s="9"/>
      <c r="F5" s="9"/>
      <c r="G5" s="9" t="s">
        <v>28</v>
      </c>
      <c r="H5" s="9"/>
      <c r="I5" s="9" t="s">
        <v>29</v>
      </c>
      <c r="J5" s="9" t="s">
        <v>30</v>
      </c>
      <c r="K5" s="9" t="s">
        <v>31</v>
      </c>
      <c r="L5" s="9"/>
      <c r="M5" s="9"/>
    </row>
    <row r="6" spans="1:13" x14ac:dyDescent="0.35">
      <c r="A6" s="8" t="s">
        <v>32</v>
      </c>
      <c r="B6" s="9" t="s">
        <v>33</v>
      </c>
      <c r="C6" s="9" t="s">
        <v>34</v>
      </c>
      <c r="D6" s="9" t="s">
        <v>35</v>
      </c>
      <c r="E6" s="9"/>
      <c r="F6" s="9" t="s">
        <v>36</v>
      </c>
      <c r="G6" s="9"/>
      <c r="H6" s="9"/>
      <c r="I6" s="9"/>
      <c r="J6" s="9"/>
      <c r="K6" s="9"/>
      <c r="L6" s="9" t="s">
        <v>37</v>
      </c>
      <c r="M6" s="9" t="s">
        <v>38</v>
      </c>
    </row>
    <row r="7" spans="1:13" x14ac:dyDescent="0.35">
      <c r="A7" s="8" t="s">
        <v>1</v>
      </c>
      <c r="B7" s="9" t="s">
        <v>39</v>
      </c>
      <c r="C7" s="9" t="s">
        <v>40</v>
      </c>
      <c r="D7" s="9" t="s">
        <v>41</v>
      </c>
      <c r="E7" s="10" t="s">
        <v>42</v>
      </c>
      <c r="F7" s="9" t="s">
        <v>43</v>
      </c>
      <c r="G7" s="9" t="s">
        <v>44</v>
      </c>
      <c r="H7" s="9"/>
      <c r="I7" s="9"/>
      <c r="J7" s="9"/>
      <c r="K7" s="9"/>
      <c r="L7" s="9"/>
      <c r="M7" s="9" t="s">
        <v>45</v>
      </c>
    </row>
    <row r="8" spans="1:13" x14ac:dyDescent="0.35">
      <c r="A8" s="8" t="s">
        <v>46</v>
      </c>
      <c r="B8" s="9" t="s">
        <v>47</v>
      </c>
      <c r="C8" s="9" t="s">
        <v>48</v>
      </c>
      <c r="D8" s="9" t="s">
        <v>49</v>
      </c>
      <c r="E8" s="9"/>
      <c r="F8" s="9" t="s">
        <v>50</v>
      </c>
      <c r="G8" s="9" t="s">
        <v>51</v>
      </c>
      <c r="H8" s="9"/>
      <c r="I8" s="9" t="s">
        <v>52</v>
      </c>
      <c r="J8" s="9" t="s">
        <v>53</v>
      </c>
      <c r="K8" s="9" t="s">
        <v>54</v>
      </c>
      <c r="L8" s="9"/>
      <c r="M8" s="9"/>
    </row>
    <row r="9" spans="1:13" x14ac:dyDescent="0.35">
      <c r="A9" s="8" t="s">
        <v>3</v>
      </c>
      <c r="B9" s="9" t="s">
        <v>55</v>
      </c>
      <c r="C9" s="9" t="s">
        <v>56</v>
      </c>
      <c r="D9" s="9" t="s">
        <v>57</v>
      </c>
      <c r="E9" s="9"/>
      <c r="F9" s="9" t="s">
        <v>58</v>
      </c>
      <c r="G9" s="9" t="s">
        <v>59</v>
      </c>
      <c r="H9" s="9" t="s">
        <v>60</v>
      </c>
      <c r="I9" s="9" t="s">
        <v>61</v>
      </c>
      <c r="J9" s="9"/>
      <c r="K9" s="9" t="s">
        <v>62</v>
      </c>
      <c r="L9" s="9"/>
      <c r="M9" s="9"/>
    </row>
    <row r="10" spans="1:13" x14ac:dyDescent="0.35">
      <c r="A10" s="8" t="s">
        <v>63</v>
      </c>
      <c r="B10" s="9" t="s">
        <v>64</v>
      </c>
      <c r="C10" s="9" t="s">
        <v>65</v>
      </c>
      <c r="D10" s="9"/>
      <c r="E10" s="9" t="s">
        <v>66</v>
      </c>
      <c r="F10" s="9" t="s">
        <v>67</v>
      </c>
      <c r="G10" s="9" t="s">
        <v>68</v>
      </c>
      <c r="H10" s="9" t="s">
        <v>69</v>
      </c>
      <c r="I10" s="9" t="s">
        <v>70</v>
      </c>
      <c r="J10" s="9"/>
      <c r="K10" s="9" t="s">
        <v>71</v>
      </c>
      <c r="L10" s="9"/>
      <c r="M10" s="9" t="s">
        <v>72</v>
      </c>
    </row>
    <row r="11" spans="1:13" x14ac:dyDescent="0.35">
      <c r="A11" s="8" t="s">
        <v>73</v>
      </c>
      <c r="B11" s="9" t="s">
        <v>74</v>
      </c>
      <c r="C11" s="9" t="s">
        <v>75</v>
      </c>
      <c r="D11" s="9"/>
      <c r="E11" s="9"/>
      <c r="F11" s="9" t="s">
        <v>76</v>
      </c>
      <c r="G11" s="9"/>
      <c r="H11" s="9"/>
      <c r="I11" s="9"/>
      <c r="J11" s="9"/>
      <c r="K11" s="9" t="s">
        <v>77</v>
      </c>
      <c r="L11" s="9" t="s">
        <v>78</v>
      </c>
      <c r="M11" s="9"/>
    </row>
    <row r="12" spans="1:13" x14ac:dyDescent="0.35">
      <c r="A12" s="11"/>
    </row>
    <row r="23" spans="4:4" x14ac:dyDescent="0.35">
      <c r="D23" s="12"/>
    </row>
    <row r="24" spans="4:4" x14ac:dyDescent="0.35">
      <c r="D24" s="12"/>
    </row>
    <row r="25" spans="4:4" x14ac:dyDescent="0.35">
      <c r="D25" s="12"/>
    </row>
    <row r="26" spans="4:4" x14ac:dyDescent="0.35">
      <c r="D26" s="12"/>
    </row>
    <row r="27" spans="4:4" x14ac:dyDescent="0.35">
      <c r="D27" s="12"/>
    </row>
  </sheetData>
  <mergeCells count="4">
    <mergeCell ref="A2:A4"/>
    <mergeCell ref="B2:M2"/>
    <mergeCell ref="B3:F3"/>
    <mergeCell ref="G3:M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F10"/>
  <sheetViews>
    <sheetView zoomScaleNormal="100" workbookViewId="0">
      <selection activeCell="E18" sqref="E18"/>
    </sheetView>
  </sheetViews>
  <sheetFormatPr defaultColWidth="12.7265625" defaultRowHeight="14.5" x14ac:dyDescent="0.35"/>
  <cols>
    <col min="2" max="2" width="16.1796875" customWidth="1"/>
    <col min="3" max="3" width="20.08984375" customWidth="1"/>
    <col min="4" max="4" width="20.81640625" customWidth="1"/>
    <col min="5" max="5" width="11.54296875" customWidth="1"/>
    <col min="6" max="6" width="11.08984375" customWidth="1"/>
  </cols>
  <sheetData>
    <row r="3" spans="2:6" x14ac:dyDescent="0.35">
      <c r="B3" s="13" t="s">
        <v>9</v>
      </c>
      <c r="C3" s="13" t="s">
        <v>79</v>
      </c>
      <c r="D3" s="13" t="s">
        <v>80</v>
      </c>
      <c r="E3" s="13" t="s">
        <v>81</v>
      </c>
      <c r="F3" s="13" t="s">
        <v>82</v>
      </c>
    </row>
    <row r="4" spans="2:6" x14ac:dyDescent="0.35">
      <c r="B4" s="8" t="s">
        <v>3</v>
      </c>
      <c r="C4" s="14">
        <f>(427.2+353.9+385)/3</f>
        <v>388.7</v>
      </c>
      <c r="D4" s="14">
        <f>(352.6+408.6+378.8)/3</f>
        <v>380</v>
      </c>
      <c r="E4" s="14"/>
      <c r="F4" s="14"/>
    </row>
    <row r="5" spans="2:6" x14ac:dyDescent="0.35">
      <c r="B5" s="8" t="s">
        <v>83</v>
      </c>
      <c r="C5" s="14">
        <f>(151.9+146.7+92.3)/3</f>
        <v>130.30000000000001</v>
      </c>
      <c r="D5" s="14"/>
      <c r="E5" s="14"/>
      <c r="F5" s="14">
        <f>(110.7+115+107.5)/3</f>
        <v>111.06666666666666</v>
      </c>
    </row>
    <row r="6" spans="2:6" x14ac:dyDescent="0.35">
      <c r="B6" s="8" t="s">
        <v>84</v>
      </c>
      <c r="C6" s="14">
        <f>(67.2+54.6+69.4)/3</f>
        <v>63.733333333333341</v>
      </c>
      <c r="D6" s="14">
        <f>(239.6+214.6+163.6)/3</f>
        <v>205.93333333333331</v>
      </c>
      <c r="E6" s="14"/>
      <c r="F6" s="14"/>
    </row>
    <row r="7" spans="2:6" x14ac:dyDescent="0.35">
      <c r="B7" s="8" t="s">
        <v>85</v>
      </c>
      <c r="C7" s="14">
        <f>(149+157.9+207.1)/3</f>
        <v>171.33333333333334</v>
      </c>
      <c r="D7" s="14"/>
      <c r="E7" s="14"/>
      <c r="F7" s="14"/>
    </row>
    <row r="8" spans="2:6" x14ac:dyDescent="0.35">
      <c r="B8" s="8" t="s">
        <v>32</v>
      </c>
      <c r="C8" s="15"/>
      <c r="D8" s="14">
        <f>(515.8+685.4+493.7)/3</f>
        <v>564.96666666666658</v>
      </c>
      <c r="E8" s="14"/>
      <c r="F8" s="14"/>
    </row>
    <row r="9" spans="2:6" x14ac:dyDescent="0.35">
      <c r="B9" s="8" t="s">
        <v>1</v>
      </c>
      <c r="C9" s="14"/>
      <c r="D9" s="14">
        <f>(374.4+419.3+213.8)/3</f>
        <v>335.83333333333331</v>
      </c>
      <c r="E9" s="14"/>
      <c r="F9" s="14"/>
    </row>
    <row r="10" spans="2:6" x14ac:dyDescent="0.35">
      <c r="B10" s="8" t="s">
        <v>86</v>
      </c>
      <c r="C10" s="14"/>
      <c r="D10" s="14">
        <f>(360+341.9+184.8)/3</f>
        <v>295.56666666666666</v>
      </c>
      <c r="E10" s="14"/>
      <c r="F10" s="14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G10"/>
  <sheetViews>
    <sheetView zoomScaleNormal="100" workbookViewId="0">
      <selection activeCell="D16" sqref="D16"/>
    </sheetView>
  </sheetViews>
  <sheetFormatPr defaultColWidth="12.7265625" defaultRowHeight="14.5" x14ac:dyDescent="0.35"/>
  <cols>
    <col min="2" max="2" width="14.453125" customWidth="1"/>
  </cols>
  <sheetData>
    <row r="3" spans="2:7" x14ac:dyDescent="0.35">
      <c r="B3" s="7" t="s">
        <v>87</v>
      </c>
      <c r="C3" s="2" t="s">
        <v>88</v>
      </c>
      <c r="D3" s="2"/>
      <c r="E3" s="2"/>
      <c r="F3" s="7" t="s">
        <v>89</v>
      </c>
      <c r="G3" s="7" t="s">
        <v>90</v>
      </c>
    </row>
    <row r="4" spans="2:7" x14ac:dyDescent="0.35">
      <c r="B4" s="15" t="s">
        <v>91</v>
      </c>
      <c r="C4" s="15">
        <v>58.3</v>
      </c>
      <c r="D4" s="15">
        <v>71.8</v>
      </c>
      <c r="E4" s="15">
        <v>55.7</v>
      </c>
      <c r="F4" s="14">
        <f>(58.3+71.8+55.7)/3</f>
        <v>61.933333333333337</v>
      </c>
      <c r="G4" s="15">
        <v>7.1</v>
      </c>
    </row>
    <row r="5" spans="2:7" x14ac:dyDescent="0.35">
      <c r="B5" s="15" t="s">
        <v>92</v>
      </c>
      <c r="C5" s="15">
        <v>66.7</v>
      </c>
      <c r="D5" s="15">
        <v>61</v>
      </c>
      <c r="E5" s="15">
        <v>57.4</v>
      </c>
      <c r="F5" s="14">
        <f>(66.7+61+57.4)/3</f>
        <v>61.699999999999996</v>
      </c>
      <c r="G5" s="15">
        <v>3.8</v>
      </c>
    </row>
    <row r="6" spans="2:7" x14ac:dyDescent="0.35">
      <c r="B6" s="15" t="s">
        <v>93</v>
      </c>
      <c r="C6" s="15">
        <v>35.200000000000003</v>
      </c>
      <c r="D6" s="15">
        <v>36.299999999999997</v>
      </c>
      <c r="E6" s="15">
        <v>25.4</v>
      </c>
      <c r="F6" s="14">
        <f>(35.2+36.3+25.4)/3</f>
        <v>32.300000000000004</v>
      </c>
      <c r="G6" s="15">
        <v>4.9000000000000004</v>
      </c>
    </row>
    <row r="7" spans="2:7" x14ac:dyDescent="0.35">
      <c r="B7" s="15" t="s">
        <v>94</v>
      </c>
      <c r="C7" s="15">
        <v>125.1</v>
      </c>
      <c r="D7" s="15">
        <v>73.5</v>
      </c>
      <c r="E7" s="15">
        <v>127</v>
      </c>
      <c r="F7" s="14">
        <f>(125.1+73.5+127)/3</f>
        <v>108.53333333333335</v>
      </c>
      <c r="G7" s="15">
        <v>24.8</v>
      </c>
    </row>
    <row r="8" spans="2:7" x14ac:dyDescent="0.35">
      <c r="B8" s="15" t="s">
        <v>95</v>
      </c>
      <c r="C8" s="15">
        <v>30.5</v>
      </c>
      <c r="D8" s="15">
        <v>25.9</v>
      </c>
      <c r="E8" s="15">
        <v>30.5</v>
      </c>
      <c r="F8" s="14">
        <f>(30.5+25.9+30.5)/3</f>
        <v>28.966666666666669</v>
      </c>
      <c r="G8" s="15">
        <v>2.2000000000000002</v>
      </c>
    </row>
    <row r="9" spans="2:7" x14ac:dyDescent="0.35">
      <c r="B9" s="15" t="s">
        <v>96</v>
      </c>
      <c r="C9" s="15">
        <v>51.3</v>
      </c>
      <c r="D9" s="15">
        <v>48.8</v>
      </c>
      <c r="E9" s="15">
        <v>47.7</v>
      </c>
      <c r="F9" s="14">
        <f>(51.3+48.8+47.7)/3</f>
        <v>49.266666666666673</v>
      </c>
      <c r="G9" s="15">
        <v>3.9</v>
      </c>
    </row>
    <row r="10" spans="2:7" x14ac:dyDescent="0.35">
      <c r="B10" s="15" t="s">
        <v>97</v>
      </c>
      <c r="C10" s="15">
        <v>63.1</v>
      </c>
      <c r="D10" s="15">
        <v>58.4</v>
      </c>
      <c r="E10" s="15">
        <v>62</v>
      </c>
      <c r="F10" s="14">
        <f>(63.1+58.4+62)/3</f>
        <v>61.166666666666664</v>
      </c>
      <c r="G10" s="15">
        <v>2</v>
      </c>
    </row>
  </sheetData>
  <mergeCells count="1">
    <mergeCell ref="C3:E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11"/>
  <sheetViews>
    <sheetView zoomScaleNormal="100" workbookViewId="0">
      <selection activeCell="B2" sqref="B2"/>
    </sheetView>
  </sheetViews>
  <sheetFormatPr defaultColWidth="12.7265625" defaultRowHeight="14.5" x14ac:dyDescent="0.35"/>
  <cols>
    <col min="2" max="2" width="16.1796875" customWidth="1"/>
    <col min="3" max="3" width="13.54296875" customWidth="1"/>
  </cols>
  <sheetData>
    <row r="2" spans="2:3" x14ac:dyDescent="0.35">
      <c r="B2" s="2" t="s">
        <v>9</v>
      </c>
      <c r="C2" s="2" t="s">
        <v>98</v>
      </c>
    </row>
    <row r="3" spans="2:3" x14ac:dyDescent="0.35">
      <c r="B3" s="2"/>
      <c r="C3" s="2"/>
    </row>
    <row r="4" spans="2:3" x14ac:dyDescent="0.35">
      <c r="B4" s="2"/>
      <c r="C4" s="2" t="s">
        <v>99</v>
      </c>
    </row>
    <row r="5" spans="2:3" x14ac:dyDescent="0.35">
      <c r="B5" s="8" t="s">
        <v>85</v>
      </c>
      <c r="C5" s="9" t="s">
        <v>100</v>
      </c>
    </row>
    <row r="6" spans="2:3" x14ac:dyDescent="0.35">
      <c r="B6" s="8" t="s">
        <v>32</v>
      </c>
      <c r="C6" s="9" t="s">
        <v>101</v>
      </c>
    </row>
    <row r="7" spans="2:3" x14ac:dyDescent="0.35">
      <c r="B7" s="8" t="s">
        <v>1</v>
      </c>
      <c r="C7" s="9" t="s">
        <v>102</v>
      </c>
    </row>
    <row r="8" spans="2:3" x14ac:dyDescent="0.35">
      <c r="B8" s="8" t="s">
        <v>86</v>
      </c>
      <c r="C8" s="9" t="s">
        <v>103</v>
      </c>
    </row>
    <row r="9" spans="2:3" x14ac:dyDescent="0.35">
      <c r="B9" s="8" t="s">
        <v>3</v>
      </c>
      <c r="C9" s="9" t="s">
        <v>104</v>
      </c>
    </row>
    <row r="10" spans="2:3" x14ac:dyDescent="0.35">
      <c r="B10" s="8" t="s">
        <v>63</v>
      </c>
      <c r="C10" s="9" t="s">
        <v>105</v>
      </c>
    </row>
    <row r="11" spans="2:3" x14ac:dyDescent="0.35">
      <c r="B11" s="8" t="s">
        <v>73</v>
      </c>
      <c r="C11" s="9" t="s">
        <v>106</v>
      </c>
    </row>
  </sheetData>
  <mergeCells count="2">
    <mergeCell ref="B2:B4"/>
    <mergeCell ref="C2:C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C5"/>
  <sheetViews>
    <sheetView zoomScaleNormal="100" workbookViewId="0">
      <selection activeCell="G10" sqref="G10"/>
    </sheetView>
  </sheetViews>
  <sheetFormatPr defaultColWidth="12.7265625" defaultRowHeight="14.5" x14ac:dyDescent="0.35"/>
  <cols>
    <col min="2" max="2" width="17.54296875" customWidth="1"/>
  </cols>
  <sheetData>
    <row r="3" spans="2:3" ht="15.5" x14ac:dyDescent="0.35">
      <c r="B3" s="16" t="s">
        <v>9</v>
      </c>
      <c r="C3" s="16" t="s">
        <v>107</v>
      </c>
    </row>
    <row r="4" spans="2:3" ht="15.5" x14ac:dyDescent="0.35">
      <c r="B4" s="17" t="s">
        <v>3</v>
      </c>
      <c r="C4" s="18" t="s">
        <v>108</v>
      </c>
    </row>
    <row r="5" spans="2:3" ht="15.5" x14ac:dyDescent="0.35">
      <c r="B5" s="17" t="s">
        <v>109</v>
      </c>
      <c r="C5" s="18" t="s">
        <v>110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Hind tibiae and basitarsi</vt:lpstr>
      <vt:lpstr>Setae</vt:lpstr>
      <vt:lpstr>Penicilla+Rastella</vt:lpstr>
      <vt:lpstr>Keirotrichia</vt:lpstr>
      <vt:lpstr>Pollen brush</vt:lpstr>
      <vt:lpstr>Sericeus 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Marilena  Marconi</dc:creator>
  <dc:description/>
  <cp:lastModifiedBy>Marilena  Marconi</cp:lastModifiedBy>
  <cp:revision>28</cp:revision>
  <dcterms:created xsi:type="dcterms:W3CDTF">2024-12-08T17:08:00Z</dcterms:created>
  <dcterms:modified xsi:type="dcterms:W3CDTF">2025-05-10T09:38:48Z</dcterms:modified>
  <dc:language>it-IT</dc:language>
</cp:coreProperties>
</file>