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88281e613f94ce9a/Desktop/ICRS/ICRS2022/publication/submission/"/>
    </mc:Choice>
  </mc:AlternateContent>
  <xr:revisionPtr revIDLastSave="59" documentId="8_{D5151155-D000-468B-845D-B26FE2847B44}" xr6:coauthVersionLast="47" xr6:coauthVersionMax="47" xr10:uidLastSave="{B08C3764-D70F-434D-A98E-5EE99911B34A}"/>
  <bookViews>
    <workbookView xWindow="-108" yWindow="-108" windowWidth="23256" windowHeight="12456" activeTab="1" xr2:uid="{00000000-000D-0000-FFFF-FFFF00000000}"/>
  </bookViews>
  <sheets>
    <sheet name="Transport" sheetId="5" r:id="rId1"/>
    <sheet name="Catering" sheetId="6" r:id="rId2"/>
    <sheet name="Water Use" sheetId="7" r:id="rId3"/>
    <sheet name="Hotel-PubTrans + online + add." sheetId="8" r:id="rId4"/>
    <sheet name="Waste" sheetId="9" r:id="rId5"/>
    <sheet name="ElectricityHeatingCooling" sheetId="10" r:id="rId6"/>
    <sheet name="CO2 Emissions total" sheetId="11" r:id="rId7"/>
    <sheet name="Per person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8" l="1"/>
  <c r="A10" i="13"/>
  <c r="A7" i="13"/>
  <c r="H4" i="11" l="1"/>
  <c r="H37" i="11" s="1"/>
  <c r="H38" i="11" s="1"/>
  <c r="K804" i="5"/>
  <c r="D36" i="8"/>
  <c r="G23" i="8"/>
  <c r="K801" i="5"/>
  <c r="P796" i="5"/>
  <c r="O796" i="5"/>
  <c r="A41" i="6" l="1"/>
  <c r="D10" i="8"/>
  <c r="H27" i="11"/>
  <c r="H35" i="11"/>
  <c r="H15" i="11"/>
  <c r="B22" i="10"/>
  <c r="G19" i="10"/>
  <c r="E22" i="10" s="1"/>
  <c r="H22" i="10" s="1"/>
  <c r="B19" i="10"/>
  <c r="B24" i="10" s="1"/>
  <c r="E24" i="10" s="1"/>
  <c r="H24" i="10" s="1"/>
  <c r="B18" i="10"/>
  <c r="B23" i="10" s="1"/>
  <c r="E23" i="10" s="1"/>
  <c r="H23" i="10" s="1"/>
  <c r="A9" i="10"/>
  <c r="E7" i="10"/>
  <c r="E4" i="10" s="1"/>
  <c r="H4" i="10" s="1"/>
  <c r="B17" i="9"/>
  <c r="B15" i="9"/>
  <c r="B9" i="9"/>
  <c r="B11" i="9" s="1"/>
  <c r="D73" i="8"/>
  <c r="A76" i="8" s="1"/>
  <c r="A77" i="8" s="1"/>
  <c r="A68" i="8"/>
  <c r="A69" i="8" s="1"/>
  <c r="D58" i="8"/>
  <c r="D59" i="8" s="1"/>
  <c r="A53" i="8"/>
  <c r="A54" i="8" s="1"/>
  <c r="D38" i="8"/>
  <c r="B41" i="8"/>
  <c r="B43" i="8" s="1"/>
  <c r="B31" i="8"/>
  <c r="B33" i="8" s="1"/>
  <c r="A46" i="8" s="1"/>
  <c r="B4" i="8"/>
  <c r="D2" i="8" s="1"/>
  <c r="B47" i="7"/>
  <c r="C49" i="7" s="1"/>
  <c r="G46" i="7"/>
  <c r="B11" i="7"/>
  <c r="H10" i="7" s="1"/>
  <c r="E13" i="7" s="1"/>
  <c r="C16" i="7" s="1"/>
  <c r="G10" i="7"/>
  <c r="G13" i="7" s="1"/>
  <c r="B16" i="7" s="1"/>
  <c r="C18" i="7" s="1"/>
  <c r="B26" i="6"/>
  <c r="I24" i="6"/>
  <c r="I23" i="6"/>
  <c r="C20" i="6" s="1"/>
  <c r="F21" i="6"/>
  <c r="J20" i="6"/>
  <c r="E19" i="6"/>
  <c r="F19" i="6" s="1"/>
  <c r="C19" i="6"/>
  <c r="C18" i="6"/>
  <c r="D17" i="6"/>
  <c r="E17" i="6" s="1"/>
  <c r="C12" i="6"/>
  <c r="C17" i="6" s="1"/>
  <c r="B949" i="5"/>
  <c r="B948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D925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D871" i="5" s="1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D829" i="5" s="1"/>
  <c r="C829" i="5"/>
  <c r="C828" i="5"/>
  <c r="C827" i="5"/>
  <c r="C826" i="5"/>
  <c r="C825" i="5"/>
  <c r="C824" i="5"/>
  <c r="D822" i="5" s="1"/>
  <c r="D948" i="5" s="1"/>
  <c r="C823" i="5"/>
  <c r="C822" i="5"/>
  <c r="C821" i="5"/>
  <c r="C820" i="5"/>
  <c r="C819" i="5"/>
  <c r="C818" i="5"/>
  <c r="C817" i="5"/>
  <c r="C948" i="5" s="1"/>
  <c r="C816" i="5"/>
  <c r="B793" i="5"/>
  <c r="B792" i="5"/>
  <c r="C790" i="5"/>
  <c r="C789" i="5"/>
  <c r="C788" i="5"/>
  <c r="C787" i="5"/>
  <c r="C786" i="5"/>
  <c r="C785" i="5"/>
  <c r="C784" i="5"/>
  <c r="C783" i="5"/>
  <c r="C782" i="5"/>
  <c r="C781" i="5"/>
  <c r="C780" i="5"/>
  <c r="C777" i="5"/>
  <c r="C776" i="5"/>
  <c r="C775" i="5"/>
  <c r="C774" i="5"/>
  <c r="C773" i="5"/>
  <c r="D772" i="5" s="1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D427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D413" i="5" s="1"/>
  <c r="C412" i="5"/>
  <c r="C411" i="5"/>
  <c r="C410" i="5"/>
  <c r="C409" i="5"/>
  <c r="C408" i="5"/>
  <c r="C407" i="5"/>
  <c r="C406" i="5"/>
  <c r="C405" i="5"/>
  <c r="C404" i="5"/>
  <c r="C403" i="5"/>
  <c r="D401" i="5" s="1"/>
  <c r="C402" i="5"/>
  <c r="C401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D322" i="5" s="1"/>
  <c r="C321" i="5"/>
  <c r="C320" i="5"/>
  <c r="C319" i="5"/>
  <c r="C318" i="5"/>
  <c r="C317" i="5"/>
  <c r="C316" i="5"/>
  <c r="C315" i="5"/>
  <c r="C314" i="5"/>
  <c r="C313" i="5"/>
  <c r="D313" i="5" s="1"/>
  <c r="C312" i="5"/>
  <c r="C311" i="5"/>
  <c r="C310" i="5"/>
  <c r="C309" i="5"/>
  <c r="C308" i="5"/>
  <c r="C307" i="5"/>
  <c r="C306" i="5"/>
  <c r="C305" i="5"/>
  <c r="C304" i="5"/>
  <c r="C303" i="5"/>
  <c r="C302" i="5"/>
  <c r="C301" i="5"/>
  <c r="D301" i="5" s="1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D275" i="5" s="1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D156" i="5" s="1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D137" i="5" s="1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K124" i="5"/>
  <c r="C124" i="5"/>
  <c r="C123" i="5"/>
  <c r="D123" i="5" s="1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G107" i="5"/>
  <c r="C107" i="5"/>
  <c r="G106" i="5"/>
  <c r="C106" i="5"/>
  <c r="C105" i="5"/>
  <c r="H104" i="5"/>
  <c r="C104" i="5"/>
  <c r="H103" i="5"/>
  <c r="C103" i="5"/>
  <c r="H102" i="5"/>
  <c r="C102" i="5"/>
  <c r="H101" i="5"/>
  <c r="C101" i="5"/>
  <c r="H100" i="5"/>
  <c r="C100" i="5"/>
  <c r="H99" i="5"/>
  <c r="C99" i="5"/>
  <c r="H98" i="5"/>
  <c r="C98" i="5"/>
  <c r="D91" i="5" s="1"/>
  <c r="H97" i="5"/>
  <c r="C97" i="5"/>
  <c r="H96" i="5"/>
  <c r="C96" i="5"/>
  <c r="C95" i="5"/>
  <c r="H94" i="5"/>
  <c r="C94" i="5"/>
  <c r="H93" i="5"/>
  <c r="C93" i="5"/>
  <c r="H92" i="5"/>
  <c r="C92" i="5"/>
  <c r="H91" i="5"/>
  <c r="C91" i="5"/>
  <c r="H90" i="5"/>
  <c r="C90" i="5"/>
  <c r="H89" i="5"/>
  <c r="C89" i="5"/>
  <c r="H88" i="5"/>
  <c r="C88" i="5"/>
  <c r="H87" i="5"/>
  <c r="C87" i="5"/>
  <c r="H86" i="5"/>
  <c r="H85" i="5"/>
  <c r="C85" i="5"/>
  <c r="H84" i="5"/>
  <c r="C84" i="5"/>
  <c r="H83" i="5"/>
  <c r="I83" i="5" s="1"/>
  <c r="C83" i="5"/>
  <c r="H82" i="5"/>
  <c r="C82" i="5"/>
  <c r="H81" i="5"/>
  <c r="C81" i="5"/>
  <c r="H80" i="5"/>
  <c r="C80" i="5"/>
  <c r="H79" i="5"/>
  <c r="C79" i="5"/>
  <c r="H78" i="5"/>
  <c r="C78" i="5"/>
  <c r="H77" i="5"/>
  <c r="C77" i="5"/>
  <c r="H76" i="5"/>
  <c r="C76" i="5"/>
  <c r="H75" i="5"/>
  <c r="C75" i="5"/>
  <c r="H74" i="5"/>
  <c r="C74" i="5"/>
  <c r="H73" i="5"/>
  <c r="C73" i="5"/>
  <c r="H72" i="5"/>
  <c r="C72" i="5"/>
  <c r="H71" i="5"/>
  <c r="C71" i="5"/>
  <c r="H70" i="5"/>
  <c r="C70" i="5"/>
  <c r="H69" i="5"/>
  <c r="C69" i="5"/>
  <c r="H68" i="5"/>
  <c r="D68" i="5"/>
  <c r="C68" i="5"/>
  <c r="H67" i="5"/>
  <c r="C67" i="5"/>
  <c r="H66" i="5"/>
  <c r="C66" i="5"/>
  <c r="H65" i="5"/>
  <c r="C65" i="5"/>
  <c r="H64" i="5"/>
  <c r="C64" i="5"/>
  <c r="H63" i="5"/>
  <c r="C63" i="5"/>
  <c r="H62" i="5"/>
  <c r="C62" i="5"/>
  <c r="H61" i="5"/>
  <c r="C61" i="5"/>
  <c r="H60" i="5"/>
  <c r="C60" i="5"/>
  <c r="H59" i="5"/>
  <c r="C59" i="5"/>
  <c r="H58" i="5"/>
  <c r="C58" i="5"/>
  <c r="H57" i="5"/>
  <c r="C57" i="5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I49" i="5" s="1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I20" i="5"/>
  <c r="H20" i="5"/>
  <c r="C20" i="5"/>
  <c r="H19" i="5"/>
  <c r="C19" i="5"/>
  <c r="H18" i="5"/>
  <c r="I10" i="5" s="1"/>
  <c r="C18" i="5"/>
  <c r="H17" i="5"/>
  <c r="C17" i="5"/>
  <c r="C16" i="5"/>
  <c r="C15" i="5"/>
  <c r="C14" i="5"/>
  <c r="D13" i="5" s="1"/>
  <c r="H13" i="5"/>
  <c r="C13" i="5"/>
  <c r="H12" i="5"/>
  <c r="H11" i="5"/>
  <c r="C11" i="5"/>
  <c r="H10" i="5"/>
  <c r="C10" i="5"/>
  <c r="H9" i="5"/>
  <c r="C9" i="5"/>
  <c r="C8" i="5"/>
  <c r="C7" i="5"/>
  <c r="C6" i="5"/>
  <c r="H5" i="5"/>
  <c r="C5" i="5"/>
  <c r="H4" i="5"/>
  <c r="C4" i="5"/>
  <c r="H3" i="5"/>
  <c r="H106" i="5" s="1"/>
  <c r="C3" i="5"/>
  <c r="C793" i="5" s="1"/>
  <c r="B800" i="5" s="1"/>
  <c r="B802" i="5" s="1"/>
  <c r="H2" i="5"/>
  <c r="H107" i="5" s="1"/>
  <c r="B19" i="9" l="1"/>
  <c r="F19" i="9" s="1"/>
  <c r="F20" i="9" s="1"/>
  <c r="E18" i="6"/>
  <c r="F18" i="6" s="1"/>
  <c r="C22" i="6"/>
  <c r="A29" i="6" s="1"/>
  <c r="A31" i="6" s="1"/>
  <c r="E20" i="6"/>
  <c r="F20" i="6" s="1"/>
  <c r="D52" i="7"/>
  <c r="E52" i="7" s="1"/>
  <c r="G52" i="7"/>
  <c r="H52" i="7" s="1"/>
  <c r="E22" i="6"/>
  <c r="F22" i="6" s="1"/>
  <c r="F17" i="6"/>
  <c r="B27" i="10"/>
  <c r="A30" i="10" s="1"/>
  <c r="A31" i="10" s="1"/>
  <c r="K122" i="5"/>
  <c r="K123" i="5" s="1"/>
  <c r="G127" i="5"/>
  <c r="G129" i="5" s="1"/>
  <c r="G123" i="5"/>
  <c r="G124" i="5" s="1"/>
  <c r="C19" i="7"/>
  <c r="E19" i="7" s="1"/>
  <c r="B34" i="7" s="1"/>
  <c r="D34" i="7" s="1"/>
  <c r="E18" i="7"/>
  <c r="B28" i="7" s="1"/>
  <c r="D28" i="7" s="1"/>
  <c r="D792" i="5"/>
  <c r="B974" i="5" s="1"/>
  <c r="I106" i="5"/>
  <c r="J23" i="10"/>
  <c r="C949" i="5"/>
  <c r="E3" i="10"/>
  <c r="H3" i="10" s="1"/>
  <c r="A12" i="10"/>
  <c r="A13" i="10" s="1"/>
  <c r="A34" i="10" s="1"/>
  <c r="C792" i="5"/>
  <c r="F965" i="5" l="1"/>
  <c r="F966" i="5" s="1"/>
  <c r="B964" i="5"/>
  <c r="B966" i="5" s="1"/>
  <c r="B969" i="5"/>
  <c r="B971" i="5" s="1"/>
  <c r="F963" i="5"/>
  <c r="F964" i="5" s="1"/>
  <c r="B804" i="5"/>
  <c r="B806" i="5" s="1"/>
  <c r="F797" i="5" s="1"/>
</calcChain>
</file>

<file path=xl/sharedStrings.xml><?xml version="1.0" encoding="utf-8"?>
<sst xmlns="http://schemas.openxmlformats.org/spreadsheetml/2006/main" count="1430" uniqueCount="389">
  <si>
    <t>UAE</t>
  </si>
  <si>
    <t>Australia</t>
  </si>
  <si>
    <t>Puerto Rico</t>
  </si>
  <si>
    <t>France</t>
  </si>
  <si>
    <t>Spain</t>
  </si>
  <si>
    <t>Netherlands</t>
  </si>
  <si>
    <t>Italy</t>
  </si>
  <si>
    <t>USA</t>
  </si>
  <si>
    <t>New Zealand</t>
  </si>
  <si>
    <t>Indonesia</t>
  </si>
  <si>
    <t>Thailand</t>
  </si>
  <si>
    <t>UK</t>
  </si>
  <si>
    <t>St. Kitts and Nevis</t>
  </si>
  <si>
    <t>Norway</t>
  </si>
  <si>
    <t>Germany</t>
  </si>
  <si>
    <t>Belgium</t>
  </si>
  <si>
    <t>South Korea</t>
  </si>
  <si>
    <t>Morocco</t>
  </si>
  <si>
    <t>Taiwan</t>
  </si>
  <si>
    <t>Denmark</t>
  </si>
  <si>
    <t>Qatar</t>
  </si>
  <si>
    <t>Israel</t>
  </si>
  <si>
    <t>Mexico</t>
  </si>
  <si>
    <t>Brazil</t>
  </si>
  <si>
    <t>Japan</t>
  </si>
  <si>
    <t>Guatemala</t>
  </si>
  <si>
    <t>Canada</t>
  </si>
  <si>
    <t>Hong Kong</t>
  </si>
  <si>
    <t>Saudi Arabia</t>
  </si>
  <si>
    <t>Palau</t>
  </si>
  <si>
    <t>Malaysia</t>
  </si>
  <si>
    <t>Switzerland</t>
  </si>
  <si>
    <t>Portugal</t>
  </si>
  <si>
    <t>Sweden</t>
  </si>
  <si>
    <t>Guam (USA)</t>
  </si>
  <si>
    <t>Colombia</t>
  </si>
  <si>
    <t>Kenya</t>
  </si>
  <si>
    <t>Monaco</t>
  </si>
  <si>
    <t>Panama</t>
  </si>
  <si>
    <t>Cambodia</t>
  </si>
  <si>
    <t>Sudan</t>
  </si>
  <si>
    <t>Philippines</t>
  </si>
  <si>
    <t>La Reunion (France)</t>
  </si>
  <si>
    <t>Singapore</t>
  </si>
  <si>
    <t>Bermuda (UK)</t>
  </si>
  <si>
    <t>Barbados</t>
  </si>
  <si>
    <t>Fiji</t>
  </si>
  <si>
    <t>Poland</t>
  </si>
  <si>
    <t>Sri Lanka</t>
  </si>
  <si>
    <t>Chile</t>
  </si>
  <si>
    <t>Austria</t>
  </si>
  <si>
    <t>Curacao (Netherlands)</t>
  </si>
  <si>
    <t>Cayman Islands</t>
  </si>
  <si>
    <t>Costa Rica</t>
  </si>
  <si>
    <t>Maldives</t>
  </si>
  <si>
    <t>Mozambique</t>
  </si>
  <si>
    <t>Location</t>
  </si>
  <si>
    <t>average distance in km (one-way)</t>
  </si>
  <si>
    <t>average distance in km both ways</t>
  </si>
  <si>
    <t>Country total people</t>
  </si>
  <si>
    <t>Carribean</t>
  </si>
  <si>
    <t>Aruba (Netherlands)</t>
  </si>
  <si>
    <t>Oceania</t>
  </si>
  <si>
    <t>Germany (Bremen)</t>
  </si>
  <si>
    <t>Europe</t>
  </si>
  <si>
    <t>Summe</t>
  </si>
  <si>
    <t>Mittelwert</t>
  </si>
  <si>
    <t>gCO2/km</t>
  </si>
  <si>
    <t>car (WLTP Emissions)</t>
  </si>
  <si>
    <t>*source: European environment Agency</t>
  </si>
  <si>
    <t>Monitoring of CO2 emissions from passenger cars (europa.eu) (01.05.22)</t>
  </si>
  <si>
    <t>train</t>
  </si>
  <si>
    <t>gCO2/pkm</t>
  </si>
  <si>
    <t>source: ICCT</t>
  </si>
  <si>
    <t>The bullet train to lower-carbon travel - International Council on Clean Transportation (theicct.org)</t>
  </si>
  <si>
    <t xml:space="preserve">50 % car, 50 % train </t>
  </si>
  <si>
    <t>Total amount CO2 emission (gCO2) for 52 people travelling by car:</t>
  </si>
  <si>
    <t>car:</t>
  </si>
  <si>
    <t>gCO2e</t>
  </si>
  <si>
    <t>tCO2e</t>
  </si>
  <si>
    <t>Total amount CO2 emission (gCO2) for 52 people travelling by train:</t>
  </si>
  <si>
    <t>Total amount CO2 emission (tCO2) for 52 people travelling by train:</t>
  </si>
  <si>
    <t>South America</t>
  </si>
  <si>
    <t>Asia</t>
  </si>
  <si>
    <t>North America</t>
  </si>
  <si>
    <t xml:space="preserve">Virgin Islands </t>
  </si>
  <si>
    <t>Africa</t>
  </si>
  <si>
    <t>Avg. CO2 Emission (g/RPK)</t>
  </si>
  <si>
    <t>distance one way (km)</t>
  </si>
  <si>
    <t>Airplane</t>
  </si>
  <si>
    <t>&gt;500</t>
  </si>
  <si>
    <t>*Source: https://www.epa.gov/system/files/documents/2022-04/ghg_emission_factors_hub.pdf</t>
  </si>
  <si>
    <t xml:space="preserve">assumptions: </t>
  </si>
  <si>
    <t>Total CO2-Emissions (g) aviation for 1 Person both ways:</t>
  </si>
  <si>
    <t>distances &gt; 500 km travelled by airplane</t>
  </si>
  <si>
    <t>distances &lt; 500 km: 50 % travelled by train, 50 % travelled by car</t>
  </si>
  <si>
    <t>Total CO2-Emissions (kg) aviation for 1 Person both ways:</t>
  </si>
  <si>
    <t>Total CO2-Emissions (kg) aviation for 780 People both ways:</t>
  </si>
  <si>
    <t>Total CO2-Emissions (t) aviation for 780 People both ways:</t>
  </si>
  <si>
    <t>source for distances:</t>
  </si>
  <si>
    <t>source for Aviation CO2 emission:</t>
  </si>
  <si>
    <t>https://www.distance.to/</t>
  </si>
  <si>
    <t>https://www.epa.gov/system/files/documents/2022-04/ghg_emission_factors_hub.pdf</t>
  </si>
  <si>
    <t xml:space="preserve">Attendees with travel distance &lt; 500 km </t>
  </si>
  <si>
    <t>Total amount CO2 emission (gCO2) for 65 people travelling by car:</t>
  </si>
  <si>
    <t>Total amount CO2 emission (tCO2) for 65 people travelling by car:</t>
  </si>
  <si>
    <t>train:</t>
  </si>
  <si>
    <t>Total amount CO2 emission (gCO2) for 66 people travelling by train:</t>
  </si>
  <si>
    <t>Total amount CO2 emission (tCO2) for 66 people travelling by train:</t>
  </si>
  <si>
    <t>people total</t>
  </si>
  <si>
    <t>Attendees</t>
  </si>
  <si>
    <t>average meals sizes</t>
  </si>
  <si>
    <t>Number of meals per person</t>
  </si>
  <si>
    <t>visitors</t>
  </si>
  <si>
    <t>lunch and dinner:</t>
  </si>
  <si>
    <t>lunches</t>
  </si>
  <si>
    <t>volunteers and Orga</t>
  </si>
  <si>
    <t>g</t>
  </si>
  <si>
    <t>dinner</t>
  </si>
  <si>
    <t>in parts:</t>
  </si>
  <si>
    <t>Ice-Breaker</t>
  </si>
  <si>
    <t>Rice or Potatoes</t>
  </si>
  <si>
    <t>Coffee-Breaks</t>
  </si>
  <si>
    <t>Veggies</t>
  </si>
  <si>
    <t>cheese or eggs</t>
  </si>
  <si>
    <t>kgCO2/kg or l</t>
  </si>
  <si>
    <t>*source:https://ourworldindata.org/environmental-impacts-of-food</t>
  </si>
  <si>
    <t>rice</t>
  </si>
  <si>
    <t>Beer or wine</t>
  </si>
  <si>
    <t>potatoes</t>
  </si>
  <si>
    <t>kgCO2e emissions for each meal:</t>
  </si>
  <si>
    <t>vegetables</t>
  </si>
  <si>
    <t>cheese</t>
  </si>
  <si>
    <t>eggs</t>
  </si>
  <si>
    <t>per person:</t>
  </si>
  <si>
    <t>milk</t>
  </si>
  <si>
    <t>CO2e emissions per person for food and drinks</t>
  </si>
  <si>
    <t>Total:</t>
  </si>
  <si>
    <t>soy milk</t>
  </si>
  <si>
    <t>what</t>
  </si>
  <si>
    <t>amount</t>
  </si>
  <si>
    <t>kgCO2e</t>
  </si>
  <si>
    <t>meals:</t>
  </si>
  <si>
    <t>beer</t>
  </si>
  <si>
    <t>(0,5 kgCO2e / pint)</t>
  </si>
  <si>
    <r>
      <t xml:space="preserve">*source: </t>
    </r>
    <r>
      <rPr>
        <u/>
        <sz val="10"/>
        <color rgb="FF1155CC"/>
        <rFont val="Arial"/>
        <family val="2"/>
      </rPr>
      <t>https://www.theguardian.com/environment/green-living-blog/2010/jun/04/carbon-footprint-beer?msclkid=b14b1ebfcd5011ecaceb96a2fb39ff72</t>
    </r>
  </si>
  <si>
    <t>meals</t>
  </si>
  <si>
    <t>wine</t>
  </si>
  <si>
    <t>Ice breaker drinks</t>
  </si>
  <si>
    <t>2 (1 wine and 1 beer)</t>
  </si>
  <si>
    <t>coffee/tea</t>
  </si>
  <si>
    <t>coffee</t>
  </si>
  <si>
    <t>milk for coffee</t>
  </si>
  <si>
    <t>0,5 l</t>
  </si>
  <si>
    <t>*normal milk, not Soy</t>
  </si>
  <si>
    <t>0,25 l</t>
  </si>
  <si>
    <t>total</t>
  </si>
  <si>
    <t>milk for 1 coffee</t>
  </si>
  <si>
    <t>0,05 l</t>
  </si>
  <si>
    <t>Total people:</t>
  </si>
  <si>
    <t>attendees</t>
  </si>
  <si>
    <t>soymilk for 1 coffee</t>
  </si>
  <si>
    <t xml:space="preserve">0,05 l </t>
  </si>
  <si>
    <t>Org + volunteers</t>
  </si>
  <si>
    <t>Total CO2e emissions (kgCO2e) for catering + drinks (except for water)</t>
  </si>
  <si>
    <t>Water sanitary use</t>
  </si>
  <si>
    <t>https://www.bmuv.de/themen/wasser-ressourcen-abfall/binnengewaesser/verbrauchertipps/wassersparende-toilettenspuelung#:~:text=Hier%20besteht%20ein%20gro%C3%9Fes%20Einsparpotential,auf%203%20Liter%20reduziert%20werden.</t>
  </si>
  <si>
    <t>ca. 6l per flush as mean</t>
  </si>
  <si>
    <t>https://www.greenmatters.com/p/water-conservation-hand-washing</t>
  </si>
  <si>
    <t>ca. 2l for handwashing 30 secs</t>
  </si>
  <si>
    <t>Calculation water consumption and sewage from sanitary use</t>
  </si>
  <si>
    <t>Estimated WC use per person 
plus washing hands for 30s
Icebreaker</t>
  </si>
  <si>
    <t>Estimated WC uses/handwashing
Icebreaker</t>
  </si>
  <si>
    <t>Estimated WC uses/handwashing
per full conference day total</t>
  </si>
  <si>
    <t>Volunteers and Orga</t>
  </si>
  <si>
    <t>Persons in total</t>
  </si>
  <si>
    <t>Total water consumption WC/
handwashing in l 
Icebreaker</t>
  </si>
  <si>
    <t>Conference days</t>
  </si>
  <si>
    <t>Icebreaker</t>
  </si>
  <si>
    <t>Full days</t>
  </si>
  <si>
    <t>Estimated water consumption 
from sanitary use in l</t>
  </si>
  <si>
    <t>Total estimated sewage 
from sanitary use in m³</t>
  </si>
  <si>
    <t>Average electricity consumption
for provision per m³ tapwater in kw/h</t>
  </si>
  <si>
    <t>https://www.umweltbundesamt.de/sites/default/files/medien/479/publikationen/hgp_wassersparen_in_privathaushalten_web.pdf</t>
  </si>
  <si>
    <t>Average CO2 emissions per kw/h in kg</t>
  </si>
  <si>
    <t>https://www.umweltbundesamt.de/en/press/pressinformation/co2-emissions-per-kilowatt-hour-of-electricity-in</t>
  </si>
  <si>
    <t>Total estimated CO2 emissions 
for provision of estimated water 
consumption from sanitary use in kg</t>
  </si>
  <si>
    <t>Total estimated CO2 emissions 
for provision of estimated water 
consumption from sanitary use in t</t>
  </si>
  <si>
    <t>Average GHG emission factor (CO2/m³) wastewater in germany in kg</t>
  </si>
  <si>
    <t>https://reader.elsevier.com/reader/sd/pii/S0306261916310029?token=C2B5CF978DF559ACAE3768E0187F91BB95006FA99844FE62E653D02C43D8305B4C7599B484487EAD4ACD6368C2CD3000&amp;originRegion=eu-west-1&amp;originCreation=20220604201617</t>
  </si>
  <si>
    <t>Total estimated CO2 emissions for sewage 
from sanitary use in kg</t>
  </si>
  <si>
    <t>Total estimated CO2 emissions for sewage 
from sanitary use in t</t>
  </si>
  <si>
    <t>Human water needs</t>
  </si>
  <si>
    <t>https://watermark.silverchair.com/nutritionreviews63-s030.pdf?token=AQECAHi208BE49Ooan9kkhW_Ercy7Dm3ZL_9Cf3qfKAc485ysgAAAwwwggMIBgkqhkiG9w0BBwagggL5MIIC9QIBADCCAu4GCSqGSIb3DQEHATAeBglghkgBZQMEAS4wEQQMdutk5dqgqeg0tbWAAgEQgIICv_9li35EOyrPbO7f5a6Df572lOe4fQ4zRmDkm-xlPs1gg01YD1N4jDS6Zk_4ADlva0mGnfZ7ginLtjRlxIbvWHUM4KB8Vc81JJm_VJSc0tMTYFTLoDnPyeX-hgVUA0EOYdIs9A8sWCNIoF78D_cZ-xjAMjNwlnaCIL_YHou7DUBVxYEiQsJdmTGGwAr7S4geZMjLmmtRFAsWulhfYi5hRwx0s4UFI2lD9DgbTgA_vtp_IARiNc6tuwxQqRfeuZi6MoUh4rSJkIea_8IJQPiZbGx28A5kWGq910QkxyNZNQQ_tWM0mxaacI8zH8ZBbPPdm5LwbTMvoA40qgvnrF9eOk8mjWtAEErFF87EBLz-3Ni1koJFwNQrt3MaxcIfn-2bGLlLf2DkUnqoxoQTFGkCNNpCUyT5Or83flYyxmVZNPm3SUniEsg6wh5C1n0E0X8Y1fb_0LnM-BqzMFBuN2YD2uE1F2j-PTjIGULDd68MvBNgFdAq1-z4qpFIM-3N7NAiY2-ehLmxI4AUloaU9doWzXajQQG1sx2KLShOEytPVEHnKxMtath8lxrNS7REm6bhQlGWaQRCO4J3zESD4O5GFlYkBtvZsAEqZdWaUVF-Ogp2gMAXyptu2sAqsHCGxYuT-Gr5GGR5AKZ8wGU6FsgnJeaAQmRt2ovxbXn3OqVf5pGxrkVtkMmZja2ReQ7zXOPADeHV9yL5TWv13dXeGluTRUNjNTZPPTPKK5iaC9S_E4r3b5ea7g8WPealPShwaPzEwzXyagQiPmbnqXQSk7BiTp08MPpLc7AAHZ5hYESj0acBUkPSW6A5qVyymsNESeAqJJ-J8RSJcTf6Z93CPMMvvkulMR-TSPA4vXrrYyrc_lyD3ccnkki4lIvuxwI_VEIys9FsyoKxnhf_FeWV4123xI15NWFn_6mritWem7bEhPo</t>
  </si>
  <si>
    <t>Calculation drinking water consumption on full conference days</t>
  </si>
  <si>
    <t>Estimated drinking water per attendee 
consumed per full conference day in l</t>
  </si>
  <si>
    <t>Total estimated drinking water consumption
per attendee in l</t>
  </si>
  <si>
    <t>Total estimated drinking water
consumption in l</t>
  </si>
  <si>
    <t>Bottle material (1,5l Volume)</t>
  </si>
  <si>
    <t>CO2 emissions 
in kg per bottle</t>
  </si>
  <si>
    <t>Estimated CO emissions
from PET bottles in kg</t>
  </si>
  <si>
    <t>Estimated CO emissions
from PET bottles in t</t>
  </si>
  <si>
    <t>Estimated CO emissions 
from glass bottles in kg</t>
  </si>
  <si>
    <t>Estimated CO emissions 
from glass bottles in t</t>
  </si>
  <si>
    <t>Glass</t>
  </si>
  <si>
    <t>PET</t>
  </si>
  <si>
    <t>attendees staying in hotels</t>
  </si>
  <si>
    <t>Estimated overnight stays per attendee</t>
  </si>
  <si>
    <t xml:space="preserve">overnight stays total </t>
  </si>
  <si>
    <t>star category</t>
  </si>
  <si>
    <t>CO2e
kg/overnight stay</t>
  </si>
  <si>
    <t>0-2</t>
  </si>
  <si>
    <t>Attendees in hotels</t>
  </si>
  <si>
    <t>Quelle: DEHOGA Umweltbroschüre</t>
  </si>
  <si>
    <t>https://www.dehoga-bundesverband.de/fileadmin/Startseite/05_Themen/Energie/DEHOGA_Umweltbroschu__re_Oktober_2016.pdf</t>
  </si>
  <si>
    <t>CO2e emissions total 3* in t</t>
  </si>
  <si>
    <t>Transportation with public transport during conference week</t>
  </si>
  <si>
    <t>estimation: 25 % of attendees reside in a hotel that´s not in walking distance (&lt; 1 km) from the conference location</t>
  </si>
  <si>
    <t>and</t>
  </si>
  <si>
    <t>volunteers/organizers</t>
  </si>
  <si>
    <t xml:space="preserve">average distance of those hotels from the conference location:  </t>
  </si>
  <si>
    <t>km</t>
  </si>
  <si>
    <t>distance both ways:</t>
  </si>
  <si>
    <t xml:space="preserve">conference days: </t>
  </si>
  <si>
    <t xml:space="preserve">total distance for each attendee: </t>
  </si>
  <si>
    <t xml:space="preserve">global average emission factor: </t>
  </si>
  <si>
    <t>kg CO2 / passenger-km</t>
  </si>
  <si>
    <t>*source: Verband deutsches Reisemanagement e.V.</t>
  </si>
  <si>
    <t>Total amount of kgCO2 caused by public transport to and from the conference location:</t>
  </si>
  <si>
    <t>Total amount of tCO2 caused by public transport to and from the conference location:</t>
  </si>
  <si>
    <t>Transportation from/to airport</t>
  </si>
  <si>
    <t>All attendees except for people from Bremen and people who arrive by train or car</t>
  </si>
  <si>
    <t>assumption: most hotels are near the conference center, so that is the median distance</t>
  </si>
  <si>
    <t>one way</t>
  </si>
  <si>
    <t>total distance for each attendee</t>
  </si>
  <si>
    <t>two ways</t>
  </si>
  <si>
    <t>Total amount of kgCO2 caused by public transport to and from the airport:</t>
  </si>
  <si>
    <t>Total amount of tCO2 caused by public transport to and from the airport:</t>
  </si>
  <si>
    <t>Total emissions from public transport in tCO2e</t>
  </si>
  <si>
    <t>CO2e emissions by online attendees</t>
  </si>
  <si>
    <t>Amount of Co2e per attendee</t>
  </si>
  <si>
    <t>kg</t>
  </si>
  <si>
    <t>Total CO2e emissions fron online attendees</t>
  </si>
  <si>
    <t>t</t>
  </si>
  <si>
    <t>Production of Shirts</t>
  </si>
  <si>
    <t>amount of shirts:</t>
  </si>
  <si>
    <t>kgCO2e per shirt</t>
  </si>
  <si>
    <t>total amount CO2e</t>
  </si>
  <si>
    <r>
      <t xml:space="preserve">*source: </t>
    </r>
    <r>
      <rPr>
        <u/>
        <sz val="10"/>
        <color rgb="FF1155CC"/>
        <rFont val="Arial"/>
        <family val="2"/>
      </rPr>
      <t>https://textclothsustain.springeropen.com/track/pdf/10.1186/s40689-015-0008-8.pdf</t>
    </r>
  </si>
  <si>
    <t>Print for conference passes and key chains</t>
  </si>
  <si>
    <t>estimated Number of conference passes:</t>
  </si>
  <si>
    <t>CO2 emissions per printed page:</t>
  </si>
  <si>
    <r>
      <t xml:space="preserve">source: </t>
    </r>
    <r>
      <rPr>
        <u/>
        <sz val="10"/>
        <color rgb="FF1155CC"/>
        <rFont val="Arial"/>
        <family val="2"/>
      </rPr>
      <t>https://www.ezeep.com/de/co2-neutral-drucken/</t>
    </r>
  </si>
  <si>
    <t>assumptions: emissions for production of 1 paper page:</t>
  </si>
  <si>
    <t>kgCo2e</t>
  </si>
  <si>
    <t>emission for printing of 1 page:</t>
  </si>
  <si>
    <t>Total emissions for printes conference passes:</t>
  </si>
  <si>
    <t>assumption for keychains:</t>
  </si>
  <si>
    <t>kg weight</t>
  </si>
  <si>
    <t>Lanyard - als bedruckbarer Werbeartikel - WERBEARTIKEL (muenchen-werbeartikel.de)</t>
  </si>
  <si>
    <t>lanyards</t>
  </si>
  <si>
    <t>Gesamtgewicht:</t>
  </si>
  <si>
    <t>kgCO2e per kg</t>
  </si>
  <si>
    <t>https://www.weprintlanyards.com/blog/eco-friendly-lanyards.aspx</t>
  </si>
  <si>
    <t>total CO2 emissions for lanyards</t>
  </si>
  <si>
    <t>https://recyclingworksma.com/food-waste-estimation-guide/#SourcesForBusinessSectorEstimates</t>
  </si>
  <si>
    <t>https://www.statistik-bw.de/Service/Veroeff/Monatshefte/PDF/Beitrag10_06_01.pdf</t>
  </si>
  <si>
    <t>ca. 80 kg CO2e per t Bio-waste</t>
  </si>
  <si>
    <t>https://www.itad.de/wissen/faktenblaetter/hintergrundinformationen-nach-behg#:~:text=EBS%20mit%20einem%20Heiz%2D%20wert,2.046%20g%20CO2%2Fkg%20verursachen.&amp;text=In%20jedem%20Kilogramm%20Restm%C3%BCll%20sind%20220%20g%20vorwiegend%20organisch%20gebundener%20Kohlenstoff%20enthalten.</t>
  </si>
  <si>
    <t>ca. 500g CO2/kg householdwaste</t>
  </si>
  <si>
    <t>Household waste</t>
  </si>
  <si>
    <t>Amount of meals:</t>
  </si>
  <si>
    <t>Mass per meal in kg:</t>
  </si>
  <si>
    <t>kg for meals total:</t>
  </si>
  <si>
    <t>Estimated waste total for meals
in kg:</t>
  </si>
  <si>
    <t>Napkins 
(1 per attendee per meal):</t>
  </si>
  <si>
    <t>Napkins 
(1 per attendee per coffe break):</t>
  </si>
  <si>
    <t>Napkins total:</t>
  </si>
  <si>
    <t>Estimated weight per napkin in kg:</t>
  </si>
  <si>
    <t>Estimated waste for napkins in kg:</t>
  </si>
  <si>
    <t>Estimated CO2 emissions 
per kg household waste in kg</t>
  </si>
  <si>
    <t>Household waste total in kg:</t>
  </si>
  <si>
    <t>Estimated CO2 emissions
household waste total in kg</t>
  </si>
  <si>
    <t>Estimated CO2 emissions
household waste total in t</t>
  </si>
  <si>
    <t>Usage for entire conference:</t>
  </si>
  <si>
    <t>electricity</t>
  </si>
  <si>
    <t>kWh</t>
  </si>
  <si>
    <t>heating/cooling</t>
  </si>
  <si>
    <t xml:space="preserve">kgCO2e </t>
  </si>
  <si>
    <t>assumptions:</t>
  </si>
  <si>
    <t>electricity is obtained from Norway (hydro power)</t>
  </si>
  <si>
    <t>emission factor</t>
  </si>
  <si>
    <t>gCO2e / kWh</t>
  </si>
  <si>
    <r>
      <t xml:space="preserve">*source: </t>
    </r>
    <r>
      <rPr>
        <u/>
        <sz val="10"/>
        <color rgb="FF1155CC"/>
        <rFont val="Arial"/>
        <family val="2"/>
      </rPr>
      <t>https://norsus.no/wp-content/uploads/AR-01.19-The-inventory-and-life-cycle-data-for-Norwegian-hydroelectricity.pdf</t>
    </r>
  </si>
  <si>
    <t>kgCO2e / kWh</t>
  </si>
  <si>
    <t>total in kWh for entire conference:</t>
  </si>
  <si>
    <t>Total emissions from electricity and heating/cooling:</t>
  </si>
  <si>
    <t>usage for entire month July:</t>
  </si>
  <si>
    <t>electricity:</t>
  </si>
  <si>
    <t>heating:</t>
  </si>
  <si>
    <t>MWh</t>
  </si>
  <si>
    <r>
      <t xml:space="preserve">*source: </t>
    </r>
    <r>
      <rPr>
        <u/>
        <sz val="10"/>
        <color rgb="FF1155CC"/>
        <rFont val="Arial"/>
        <family val="2"/>
      </rPr>
      <t>https://norsus.no/wp-content/uploads/AR-01.19-The-inventory-and-life-cycle-data-for-Norwegian-hydroelectricity.pdf</t>
    </r>
  </si>
  <si>
    <t>cooling:</t>
  </si>
  <si>
    <t>usage for the duration of the conference (5 days)</t>
  </si>
  <si>
    <t>Total emissions for electricity and heating/cooling in Messehallen and CCB</t>
  </si>
  <si>
    <t>Emissions (tCO2)</t>
  </si>
  <si>
    <t>Transport</t>
  </si>
  <si>
    <t>Total CO2 emissions for 780 people travelling by airplane</t>
  </si>
  <si>
    <t>distance per attendee = median flying distance from/to their country of residence</t>
  </si>
  <si>
    <t>Total CO2 emissions for 65 people travelling by car</t>
  </si>
  <si>
    <t>Total emissions calculated with the mean of all distances travelled by attendees except for attendees from Bremen</t>
  </si>
  <si>
    <t>Total CO2 emissions for 66 people travelling by train</t>
  </si>
  <si>
    <t>assumptions: distance &lt; 500 km: 50 % Travel by car, 50 % Travel by train</t>
  </si>
  <si>
    <t>Total CO2 emissions for public transport during the conference</t>
  </si>
  <si>
    <t>distance &gt; 500 km: Travel by airplane</t>
  </si>
  <si>
    <t>assumption for public transport: 30% of attendees in hotels &gt; 1 km distance + 50 (volunteers, Orga) use public transport, distance used is mean distance of all those hotels</t>
  </si>
  <si>
    <t>Food and drinks</t>
  </si>
  <si>
    <t>Meals</t>
  </si>
  <si>
    <t>6 meals (5 lunches, 1 dinner), 2 drinks during Ice breaker, 10 coffees (+milk)</t>
  </si>
  <si>
    <t>Coffee</t>
  </si>
  <si>
    <t>Milk for coffee</t>
  </si>
  <si>
    <t>Water from 1,5l glass bottles(1,5l per attendee per confe rence day)</t>
  </si>
  <si>
    <t>Food and drinks total (tCO2)</t>
  </si>
  <si>
    <t>Assumed consumption of 1,5l water per attendee on full conference days</t>
  </si>
  <si>
    <t>Hotel</t>
  </si>
  <si>
    <t xml:space="preserve">Emissions for 5 overnight stays per attendee in 3* category </t>
  </si>
  <si>
    <t>Hotel total (tCO2)</t>
  </si>
  <si>
    <t>Estimated 3* category as mean for in person attendees (minus the attendees coming from Bremen)</t>
  </si>
  <si>
    <t>Energy</t>
  </si>
  <si>
    <t>CO2 emissions of water consumption for sanitary use</t>
  </si>
  <si>
    <t>Estimated 3 WC uses per attendee on full conference days and one at the Icebreaker (30s handwashing inclusive)</t>
  </si>
  <si>
    <t>CO2 emissions of sewage from sanitary use</t>
  </si>
  <si>
    <t>CO2 emissions from online attendees</t>
  </si>
  <si>
    <t>CO2 from online attendees estimated with the amount of 10kg per attendee from last year</t>
  </si>
  <si>
    <t>CO2 emission electricity MH4 + MH4.1</t>
  </si>
  <si>
    <t>CO2 emissions heating/cooling MH4 + MH4.1</t>
  </si>
  <si>
    <t>CO2 emissions electricity CCB</t>
  </si>
  <si>
    <t>CO2 emissions heating/cooling CCB</t>
  </si>
  <si>
    <t>Energy total (tCO2)</t>
  </si>
  <si>
    <t>Waste</t>
  </si>
  <si>
    <t>CO2 emissions from household waste</t>
  </si>
  <si>
    <t>Waste total (tCO2)</t>
  </si>
  <si>
    <t>Estimated 0,150 kg waste from each 0,5 kg meal and 1 napkin per person per meal (lunch, dinner and each coffee break)</t>
  </si>
  <si>
    <t>Additional items</t>
  </si>
  <si>
    <t>CO2 emissions for 527 T-Shirts</t>
  </si>
  <si>
    <t>CO2 emissions for print of 1000 conference passes</t>
  </si>
  <si>
    <t>CO2 emissions for production of 1000 lanyards</t>
  </si>
  <si>
    <t>Additional items total (tCO2)</t>
  </si>
  <si>
    <t xml:space="preserve">every attendee that arrived by airplane travels from and to the airport, median distance calculated: airport - central station two ways </t>
  </si>
  <si>
    <t>Total CO2</t>
  </si>
  <si>
    <t>CO2e emissions total 3* in kg - new participant number</t>
  </si>
  <si>
    <t>Emissions for Catering including water:</t>
  </si>
  <si>
    <t>Total CO2e emissions (tCO2e) for catering + drinks (except for water)</t>
  </si>
  <si>
    <t>Total catering emissions for 1052 In-Perosn attendees (tCO2e):</t>
  </si>
  <si>
    <t>Total CO2-emissions for all attendees caused by travel in tCO2 for 911 in-person participants:</t>
  </si>
  <si>
    <t>final number of participants relative to old number of participants (1052 vs 911</t>
  </si>
  <si>
    <t>%</t>
  </si>
  <si>
    <t>absolute</t>
  </si>
  <si>
    <t>Final total CO2-emission for all attendees by travel in tCO2 for 1052, assuming the mean travel distance from previous calculations for all late registered participants</t>
  </si>
  <si>
    <t>Emissions for 141 late-registered participants</t>
  </si>
  <si>
    <t>Total CO2 emissions for late registered participants</t>
  </si>
  <si>
    <t>1052*2</t>
  </si>
  <si>
    <t>1052*10</t>
  </si>
  <si>
    <t xml:space="preserve">Estimated waste in kg per meal: </t>
  </si>
  <si>
    <t>with 10 % margin</t>
  </si>
  <si>
    <t>Transport total excl public tranport (tCO2)</t>
  </si>
  <si>
    <t>public tranport (tCO2)</t>
  </si>
  <si>
    <t>In-person attendance:</t>
  </si>
  <si>
    <t xml:space="preserve">Total emissions (tCO2): </t>
  </si>
  <si>
    <t>Emissions from Online attendance (tCO2)</t>
  </si>
  <si>
    <t>Total emissions from In-Person event for 1052 in person-attendees</t>
  </si>
  <si>
    <t>Total emissions (tCO2) per in-person attendee</t>
  </si>
  <si>
    <t>average per category</t>
  </si>
  <si>
    <t>D2*F3</t>
  </si>
  <si>
    <t>Attendees in person (incl. Team)</t>
  </si>
  <si>
    <t>Attendees Bremen (incl. Team)</t>
  </si>
  <si>
    <t>Sum</t>
  </si>
  <si>
    <t>Mean</t>
  </si>
  <si>
    <t>emission factors</t>
  </si>
  <si>
    <t>Estimated WC use per person
plus washing hands for 30s per full day
conference day</t>
  </si>
  <si>
    <t>Average water 
consumption per WC flush and hand wash
handwashing in l</t>
  </si>
  <si>
    <t>Total water consumption WC/ 
handwashing in l per full conference day
per full conference day</t>
  </si>
  <si>
    <t>Messehallen 4 + 4.1 (conference halls 4 + 4.1)</t>
  </si>
  <si>
    <t>CCB (second conference location)</t>
  </si>
  <si>
    <t>assumed consumption per attendee for the whole duration of the conference:</t>
  </si>
  <si>
    <t>Assumptions</t>
  </si>
  <si>
    <t>Total estimated water 
consumption from sanitary use (L)
use full conference in l</t>
  </si>
  <si>
    <t>Total estimated sewage 
from sanitary use in L</t>
  </si>
  <si>
    <t>Total estimated water 
consumption from sanitary m³
use full conference in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</si>
</sst>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Roboto"/>
    </font>
    <font>
      <strike/>
      <sz val="10"/>
      <color theme="1"/>
      <name val="Arial"/>
      <family val="2"/>
      <scheme val="minor"/>
    </font>
    <font>
      <strike/>
      <sz val="10"/>
      <color rgb="FF000000"/>
      <name val="Roboto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trike/>
      <sz val="10"/>
      <color theme="1"/>
      <name val="Arial"/>
      <family val="2"/>
    </font>
    <font>
      <sz val="10"/>
      <color theme="1"/>
      <name val="Arial"/>
      <family val="2"/>
    </font>
    <font>
      <b/>
      <strike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trike/>
      <sz val="10"/>
      <color rgb="FF1155CC"/>
      <name val="Arial"/>
      <family val="2"/>
    </font>
    <font>
      <strike/>
      <sz val="10"/>
      <color rgb="FF0000FF"/>
      <name val="Arial"/>
      <family val="2"/>
    </font>
    <font>
      <strike/>
      <sz val="10"/>
      <color rgb="FF000000"/>
      <name val="Arial"/>
      <family val="2"/>
      <scheme val="minor"/>
    </font>
    <font>
      <strike/>
      <sz val="10"/>
      <color rgb="FF000000"/>
      <name val="Roboto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Roboto"/>
    </font>
    <font>
      <b/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1"/>
      <color rgb="FF000000"/>
      <name val="Inconsolat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sz val="8"/>
      <color theme="1"/>
      <name val="&quot;Liberation Sans&quot;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&quot;Liberation Sans&quot;"/>
    </font>
    <font>
      <sz val="10"/>
      <name val="Arial"/>
      <family val="2"/>
    </font>
    <font>
      <b/>
      <sz val="12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8" fillId="0" borderId="0" xfId="0" applyFont="1" applyAlignment="1">
      <alignment horizontal="right"/>
    </xf>
    <xf numFmtId="0" fontId="15" fillId="0" borderId="0" xfId="0" applyFont="1"/>
    <xf numFmtId="0" fontId="5" fillId="3" borderId="1" xfId="0" applyFont="1" applyFill="1" applyBorder="1"/>
    <xf numFmtId="0" fontId="1" fillId="3" borderId="0" xfId="0" applyFont="1" applyFill="1"/>
    <xf numFmtId="0" fontId="0" fillId="2" borderId="0" xfId="0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2" borderId="0" xfId="0" applyFont="1" applyFill="1"/>
    <xf numFmtId="0" fontId="22" fillId="2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3" fillId="0" borderId="4" xfId="0" applyFont="1" applyBorder="1"/>
    <xf numFmtId="0" fontId="24" fillId="0" borderId="5" xfId="0" applyFont="1" applyBorder="1"/>
    <xf numFmtId="0" fontId="24" fillId="0" borderId="6" xfId="0" applyFont="1" applyBorder="1"/>
    <xf numFmtId="0" fontId="23" fillId="0" borderId="7" xfId="0" applyFont="1" applyBorder="1"/>
    <xf numFmtId="0" fontId="23" fillId="0" borderId="8" xfId="0" applyFont="1" applyBorder="1"/>
    <xf numFmtId="0" fontId="24" fillId="0" borderId="7" xfId="0" applyFont="1" applyBorder="1"/>
    <xf numFmtId="0" fontId="24" fillId="0" borderId="8" xfId="0" applyFont="1" applyBorder="1"/>
    <xf numFmtId="0" fontId="25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right"/>
    </xf>
    <xf numFmtId="0" fontId="1" fillId="0" borderId="9" xfId="0" applyFont="1" applyBorder="1"/>
    <xf numFmtId="0" fontId="5" fillId="0" borderId="10" xfId="0" applyFont="1" applyBorder="1"/>
    <xf numFmtId="0" fontId="1" fillId="0" borderId="3" xfId="0" applyFont="1" applyBorder="1"/>
    <xf numFmtId="0" fontId="24" fillId="0" borderId="3" xfId="0" applyFont="1" applyBorder="1"/>
    <xf numFmtId="0" fontId="26" fillId="2" borderId="0" xfId="0" applyFont="1" applyFill="1"/>
    <xf numFmtId="0" fontId="27" fillId="2" borderId="0" xfId="0" applyFont="1" applyFill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5" fillId="0" borderId="7" xfId="0" applyFont="1" applyBorder="1"/>
    <xf numFmtId="0" fontId="27" fillId="2" borderId="7" xfId="0" applyFont="1" applyFill="1" applyBorder="1" applyAlignment="1">
      <alignment horizontal="left"/>
    </xf>
    <xf numFmtId="0" fontId="5" fillId="0" borderId="11" xfId="0" applyFont="1" applyBorder="1"/>
    <xf numFmtId="0" fontId="1" fillId="0" borderId="12" xfId="0" applyFont="1" applyBorder="1"/>
    <xf numFmtId="0" fontId="5" fillId="0" borderId="2" xfId="0" applyFont="1" applyBorder="1"/>
    <xf numFmtId="0" fontId="1" fillId="0" borderId="2" xfId="0" applyFont="1" applyBorder="1"/>
    <xf numFmtId="0" fontId="5" fillId="0" borderId="4" xfId="0" applyFont="1" applyBorder="1"/>
    <xf numFmtId="0" fontId="28" fillId="3" borderId="4" xfId="0" applyFont="1" applyFill="1" applyBorder="1" applyAlignment="1">
      <alignment horizontal="left"/>
    </xf>
    <xf numFmtId="0" fontId="1" fillId="3" borderId="6" xfId="0" applyFont="1" applyFill="1" applyBorder="1"/>
    <xf numFmtId="0" fontId="5" fillId="0" borderId="3" xfId="0" applyFont="1" applyBorder="1"/>
    <xf numFmtId="0" fontId="5" fillId="3" borderId="9" xfId="0" applyFont="1" applyFill="1" applyBorder="1"/>
    <xf numFmtId="0" fontId="5" fillId="3" borderId="3" xfId="0" applyFont="1" applyFill="1" applyBorder="1"/>
    <xf numFmtId="0" fontId="27" fillId="2" borderId="0" xfId="0" applyFont="1" applyFill="1" applyAlignment="1">
      <alignment horizontal="right"/>
    </xf>
    <xf numFmtId="0" fontId="28" fillId="2" borderId="4" xfId="0" applyFont="1" applyFill="1" applyBorder="1" applyAlignment="1">
      <alignment horizontal="left"/>
    </xf>
    <xf numFmtId="0" fontId="5" fillId="0" borderId="5" xfId="0" applyFont="1" applyBorder="1"/>
    <xf numFmtId="0" fontId="5" fillId="3" borderId="6" xfId="0" applyFont="1" applyFill="1" applyBorder="1"/>
    <xf numFmtId="0" fontId="28" fillId="2" borderId="9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30" fillId="2" borderId="0" xfId="0" applyFont="1" applyFill="1" applyAlignment="1">
      <alignment horizontal="left"/>
    </xf>
    <xf numFmtId="0" fontId="28" fillId="2" borderId="13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0" fontId="5" fillId="0" borderId="9" xfId="0" applyFont="1" applyBorder="1"/>
    <xf numFmtId="0" fontId="5" fillId="0" borderId="14" xfId="0" applyFont="1" applyBorder="1"/>
    <xf numFmtId="0" fontId="5" fillId="3" borderId="10" xfId="0" applyFont="1" applyFill="1" applyBorder="1"/>
    <xf numFmtId="0" fontId="1" fillId="3" borderId="3" xfId="0" applyFont="1" applyFill="1" applyBorder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16" fillId="0" borderId="1" xfId="0" applyFont="1" applyBorder="1"/>
    <xf numFmtId="0" fontId="1" fillId="0" borderId="10" xfId="0" applyFont="1" applyBorder="1"/>
    <xf numFmtId="0" fontId="0" fillId="2" borderId="7" xfId="0" applyFill="1" applyBorder="1"/>
    <xf numFmtId="0" fontId="5" fillId="3" borderId="4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1" fillId="3" borderId="14" xfId="0" applyFont="1" applyFill="1" applyBorder="1"/>
    <xf numFmtId="0" fontId="24" fillId="0" borderId="7" xfId="0" applyFont="1" applyBorder="1" applyAlignment="1">
      <alignment horizontal="right"/>
    </xf>
    <xf numFmtId="0" fontId="36" fillId="3" borderId="1" xfId="0" applyFont="1" applyFill="1" applyBorder="1" applyAlignment="1">
      <alignment horizontal="right"/>
    </xf>
    <xf numFmtId="0" fontId="24" fillId="3" borderId="10" xfId="0" applyFont="1" applyFill="1" applyBorder="1"/>
    <xf numFmtId="0" fontId="37" fillId="0" borderId="10" xfId="0" applyFont="1" applyBorder="1"/>
    <xf numFmtId="0" fontId="5" fillId="3" borderId="11" xfId="0" applyFont="1" applyFill="1" applyBorder="1"/>
    <xf numFmtId="0" fontId="5" fillId="3" borderId="2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5" fillId="4" borderId="1" xfId="0" applyFont="1" applyFill="1" applyBorder="1"/>
    <xf numFmtId="0" fontId="1" fillId="4" borderId="0" xfId="0" applyFont="1" applyFill="1"/>
    <xf numFmtId="3" fontId="1" fillId="0" borderId="0" xfId="0" applyNumberFormat="1" applyFont="1"/>
    <xf numFmtId="0" fontId="39" fillId="0" borderId="0" xfId="0" applyFont="1" applyAlignment="1">
      <alignment horizontal="left"/>
    </xf>
    <xf numFmtId="0" fontId="40" fillId="2" borderId="0" xfId="0" applyFont="1" applyFill="1"/>
    <xf numFmtId="0" fontId="1" fillId="0" borderId="0" xfId="0" quotePrefix="1" applyFont="1"/>
    <xf numFmtId="0" fontId="41" fillId="0" borderId="0" xfId="0" applyFont="1"/>
    <xf numFmtId="0" fontId="27" fillId="0" borderId="0" xfId="0" applyFont="1"/>
    <xf numFmtId="0" fontId="0" fillId="5" borderId="0" xfId="0" applyFill="1"/>
    <xf numFmtId="0" fontId="42" fillId="5" borderId="0" xfId="0" applyFont="1" applyFill="1"/>
    <xf numFmtId="0" fontId="1" fillId="0" borderId="1" xfId="0" applyFont="1" applyBorder="1"/>
    <xf numFmtId="0" fontId="43" fillId="0" borderId="1" xfId="0" applyFont="1" applyBorder="1"/>
    <xf numFmtId="2" fontId="0" fillId="0" borderId="0" xfId="0" applyNumberFormat="1"/>
    <xf numFmtId="0" fontId="33" fillId="3" borderId="15" xfId="0" applyFont="1" applyFill="1" applyBorder="1" applyAlignment="1">
      <alignment horizontal="left"/>
    </xf>
    <xf numFmtId="0" fontId="34" fillId="5" borderId="16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27" fillId="2" borderId="0" xfId="0" applyFont="1" applyFill="1" applyAlignment="1">
      <alignment horizontal="left" wrapText="1"/>
    </xf>
    <xf numFmtId="0" fontId="5" fillId="0" borderId="11" xfId="0" applyFont="1" applyBorder="1" applyAlignment="1">
      <alignment wrapText="1"/>
    </xf>
    <xf numFmtId="0" fontId="28" fillId="2" borderId="11" xfId="0" applyFont="1" applyFill="1" applyBorder="1" applyAlignment="1">
      <alignment horizontal="left" wrapText="1"/>
    </xf>
    <xf numFmtId="0" fontId="24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left"/>
    </xf>
    <xf numFmtId="0" fontId="35" fillId="0" borderId="8" xfId="0" applyFont="1" applyBorder="1"/>
    <xf numFmtId="0" fontId="23" fillId="0" borderId="7" xfId="0" applyFont="1" applyBorder="1"/>
    <xf numFmtId="0" fontId="38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tance.to/" TargetMode="External"/><Relationship Id="rId2" Type="http://schemas.openxmlformats.org/officeDocument/2006/relationships/hyperlink" Target="https://theicct.org/aviation-rail-shift-lower-carbon-mar22/" TargetMode="External"/><Relationship Id="rId1" Type="http://schemas.openxmlformats.org/officeDocument/2006/relationships/hyperlink" Target="http://co2cars.apps.eea.europa.eu/?source=%7B%22track_total_hits%22%3Atrue%2C%22query%22%3A%7B%22bool%22%3A%7B%22must%22%3A%7B%22bool%22%3A%7B%22must%22%3A%5B%7B%22constant_score%22%3A%7B%22filter%22%3A%7B%22bool%22%3A%7B%22must%22%3A%5B%7B%22bool%22%3A%7B%22should%22%3A%5B%7B%22term%22%3A%7B%22year%22%3A2019%7D%7D%5D%7D%7D%2C%7B%22bool%22%3A%7B%22should%22%3A%5B%7B%22term%22%3A%7B%22scStatus%22%3A%22Provisional%22%7D%7D%5D%7D%7D%5D%7D%7D%7D%7D%5D%7D%7D%2C%22filter%22%3A%7B%22bool%22%3A%7B%22should%22%3A%5B%7B%22term%22%3A%7B%22MS%22%3A%22DE%22%7D%7D%5D%7D%7D%7D%7D%2C%22display_type%22%3A%22tabular%22%7D" TargetMode="External"/><Relationship Id="rId6" Type="http://schemas.openxmlformats.org/officeDocument/2006/relationships/hyperlink" Target="https://theicct.org/aviation-rail-shift-lower-carbon-mar22/" TargetMode="External"/><Relationship Id="rId5" Type="http://schemas.openxmlformats.org/officeDocument/2006/relationships/hyperlink" Target="http://co2cars.apps.eea.europa.eu/?source=%7B%22track_total_hits%22%3Atrue%2C%22query%22%3A%7B%22bool%22%3A%7B%22must%22%3A%7B%22bool%22%3A%7B%22must%22%3A%5B%7B%22constant_score%22%3A%7B%22filter%22%3A%7B%22bool%22%3A%7B%22must%22%3A%5B%7B%22bool%22%3A%7B%22should%22%3A%5B%7B%22term%22%3A%7B%22year%22%3A2019%7D%7D%5D%7D%7D%2C%7B%22bool%22%3A%7B%22should%22%3A%5B%7B%22term%22%3A%7B%22scStatus%22%3A%22Provisional%22%7D%7D%5D%7D%7D%5D%7D%7D%7D%7D%5D%7D%7D%2C%22filter%22%3A%7B%22bool%22%3A%7B%22should%22%3A%5B%7B%22term%22%3A%7B%22MS%22%3A%22DE%22%7D%7D%5D%7D%7D%7D%7D%2C%22display_type%22%3A%22tabular%22%7D" TargetMode="External"/><Relationship Id="rId4" Type="http://schemas.openxmlformats.org/officeDocument/2006/relationships/hyperlink" Target="https://www.epa.gov/system/files/documents/2022-04/ghg_emission_factors_hub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guardian.com/environment/green-living-blog/2010/jun/04/carbon-footprint-beer?msclkid=b14b1ebfcd5011ecaceb96a2fb39ff7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weltbundesamt.de/sites/default/files/medien/479/publikationen/hgp_wassersparen_in_privathaushalten_web.pdf" TargetMode="External"/><Relationship Id="rId2" Type="http://schemas.openxmlformats.org/officeDocument/2006/relationships/hyperlink" Target="https://www.greenmatters.com/p/water-conservation-hand-washing" TargetMode="External"/><Relationship Id="rId1" Type="http://schemas.openxmlformats.org/officeDocument/2006/relationships/hyperlink" Target="https://www.bmuv.de/themen/wasser-ressourcen-abfall/binnengewaesser/verbrauchertipps/wassersparende-toilettenspuelung" TargetMode="External"/><Relationship Id="rId5" Type="http://schemas.openxmlformats.org/officeDocument/2006/relationships/hyperlink" Target="https://reader.elsevier.com/reader/sd/pii/S0306261916310029?token=C2B5CF978DF559ACAE3768E0187F91BB95006FA99844FE62E653D02C43D8305B4C7599B484487EAD4ACD6368C2CD3000&amp;originRegion=eu-west-1&amp;originCreation=20220604201617" TargetMode="External"/><Relationship Id="rId4" Type="http://schemas.openxmlformats.org/officeDocument/2006/relationships/hyperlink" Target="https://www.umweltbundesamt.de/en/press/pressinformation/co2-emissions-per-kilowatt-hour-of-electricity-i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zeep.com/de/co2-neutral-drucken/" TargetMode="External"/><Relationship Id="rId2" Type="http://schemas.openxmlformats.org/officeDocument/2006/relationships/hyperlink" Target="https://textclothsustain.springeropen.com/track/pdf/10.1186/s40689-015-0008-8.pdf" TargetMode="External"/><Relationship Id="rId1" Type="http://schemas.openxmlformats.org/officeDocument/2006/relationships/hyperlink" Target="https://www.dehoga-bundesverband.de/fileadmin/Startseite/05_Themen/Energie/DEHOGA_Umweltbroschu__re_Oktober_2016.pdf" TargetMode="External"/><Relationship Id="rId5" Type="http://schemas.openxmlformats.org/officeDocument/2006/relationships/hyperlink" Target="https://www.weprintlanyards.com/blog/eco-friendly-lanyards.aspx" TargetMode="External"/><Relationship Id="rId4" Type="http://schemas.openxmlformats.org/officeDocument/2006/relationships/hyperlink" Target="https://www.muenchen-werbeartikel.de/standard-lanyard/lanyard-mit-logo-bedruckbarer-werbeartikel-p-3777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ad.de/wissen/faktenblaetter/hintergrundinformationen-nach-behg" TargetMode="External"/><Relationship Id="rId2" Type="http://schemas.openxmlformats.org/officeDocument/2006/relationships/hyperlink" Target="https://www.statistik-bw.de/Service/Veroeff/Monatshefte/PDF/Beitrag10_06_01.pdf" TargetMode="External"/><Relationship Id="rId1" Type="http://schemas.openxmlformats.org/officeDocument/2006/relationships/hyperlink" Target="https://recyclingworksma.com/food-waste-estimation-guid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norsus.no/wp-content/uploads/AR-01.19-The-inventory-and-life-cycle-data-for-Norwegian-hydroelectricity.pdf" TargetMode="External"/><Relationship Id="rId1" Type="http://schemas.openxmlformats.org/officeDocument/2006/relationships/hyperlink" Target="https://norsus.no/wp-content/uploads/AR-01.19-The-inventory-and-life-cycle-data-for-Norwegian-hydroelectrici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83"/>
  <sheetViews>
    <sheetView topLeftCell="A519" zoomScale="70" zoomScaleNormal="70" workbookViewId="0">
      <selection activeCell="D36" sqref="D36"/>
    </sheetView>
  </sheetViews>
  <sheetFormatPr defaultColWidth="12.6640625" defaultRowHeight="15.75" customHeight="1"/>
  <cols>
    <col min="1" max="1" width="18.109375" customWidth="1"/>
    <col min="2" max="2" width="26" customWidth="1"/>
    <col min="3" max="3" width="26.109375" customWidth="1"/>
    <col min="4" max="4" width="15.88671875" customWidth="1"/>
    <col min="6" max="6" width="15.21875" customWidth="1"/>
    <col min="7" max="7" width="25.77734375" customWidth="1"/>
    <col min="8" max="8" width="26" customWidth="1"/>
    <col min="9" max="9" width="15.88671875" customWidth="1"/>
  </cols>
  <sheetData>
    <row r="1" spans="1:26" ht="13.2">
      <c r="A1" s="1" t="s">
        <v>56</v>
      </c>
      <c r="B1" s="2" t="s">
        <v>57</v>
      </c>
      <c r="C1" s="2" t="s">
        <v>58</v>
      </c>
      <c r="D1" s="1" t="s">
        <v>59</v>
      </c>
      <c r="F1" s="3" t="s">
        <v>56</v>
      </c>
      <c r="G1" s="4" t="s">
        <v>57</v>
      </c>
      <c r="H1" s="4" t="s">
        <v>58</v>
      </c>
      <c r="I1" s="3" t="s">
        <v>59</v>
      </c>
      <c r="J1" s="3"/>
      <c r="K1" s="3"/>
      <c r="L1" s="3"/>
    </row>
    <row r="2" spans="1:26" ht="13.2">
      <c r="A2" s="5" t="s">
        <v>60</v>
      </c>
      <c r="B2" s="2"/>
      <c r="C2" s="6"/>
      <c r="F2" s="7" t="s">
        <v>15</v>
      </c>
      <c r="G2" s="8">
        <v>392</v>
      </c>
      <c r="H2" s="8">
        <f t="shared" ref="H2:H5" si="0">G2*2</f>
        <v>784</v>
      </c>
      <c r="I2" s="8">
        <v>6</v>
      </c>
      <c r="J2" s="3"/>
      <c r="K2" s="3"/>
      <c r="L2" s="3"/>
    </row>
    <row r="3" spans="1:26" ht="13.2">
      <c r="A3" s="1" t="s">
        <v>61</v>
      </c>
      <c r="B3" s="2">
        <v>8150</v>
      </c>
      <c r="C3" s="6">
        <f t="shared" ref="C3:C11" si="1">B3*2</f>
        <v>16300</v>
      </c>
      <c r="D3" s="1">
        <v>1</v>
      </c>
      <c r="F3" s="7" t="s">
        <v>15</v>
      </c>
      <c r="G3" s="8">
        <v>392</v>
      </c>
      <c r="H3" s="8">
        <f t="shared" si="0"/>
        <v>784</v>
      </c>
      <c r="I3" s="7"/>
      <c r="J3" s="3"/>
      <c r="K3" s="3"/>
      <c r="L3" s="3"/>
    </row>
    <row r="4" spans="1:26" ht="13.2">
      <c r="A4" s="1" t="s">
        <v>45</v>
      </c>
      <c r="B4" s="2">
        <v>7400</v>
      </c>
      <c r="C4" s="6">
        <f t="shared" si="1"/>
        <v>14800</v>
      </c>
      <c r="D4" s="1">
        <v>1</v>
      </c>
      <c r="F4" s="7" t="s">
        <v>15</v>
      </c>
      <c r="G4" s="8">
        <v>392</v>
      </c>
      <c r="H4" s="8">
        <f t="shared" si="0"/>
        <v>784</v>
      </c>
      <c r="I4" s="7"/>
      <c r="J4" s="3"/>
      <c r="K4" s="3"/>
      <c r="L4" s="3"/>
    </row>
    <row r="5" spans="1:26" ht="13.2">
      <c r="A5" s="1" t="s">
        <v>44</v>
      </c>
      <c r="B5" s="2">
        <v>6133</v>
      </c>
      <c r="C5" s="6">
        <f t="shared" si="1"/>
        <v>12266</v>
      </c>
      <c r="D5" s="1">
        <v>1</v>
      </c>
      <c r="F5" s="7" t="s">
        <v>15</v>
      </c>
      <c r="G5" s="8">
        <v>392</v>
      </c>
      <c r="H5" s="8">
        <f t="shared" si="0"/>
        <v>784</v>
      </c>
      <c r="I5" s="7"/>
      <c r="J5" s="3"/>
      <c r="K5" s="3"/>
      <c r="L5" s="3"/>
    </row>
    <row r="6" spans="1:26" ht="13.2">
      <c r="A6" s="9" t="s">
        <v>52</v>
      </c>
      <c r="B6" s="9">
        <v>8244</v>
      </c>
      <c r="C6" s="6">
        <f t="shared" si="1"/>
        <v>16488</v>
      </c>
      <c r="D6" s="9">
        <v>3</v>
      </c>
      <c r="E6" s="9"/>
      <c r="F6" s="7"/>
      <c r="G6" s="8"/>
      <c r="H6" s="8"/>
      <c r="I6" s="7"/>
      <c r="J6" s="7"/>
      <c r="K6" s="7"/>
      <c r="L6" s="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2">
      <c r="A7" s="9" t="s">
        <v>52</v>
      </c>
      <c r="B7" s="9">
        <v>8244</v>
      </c>
      <c r="C7" s="6">
        <f t="shared" si="1"/>
        <v>16488</v>
      </c>
      <c r="D7" s="9"/>
      <c r="E7" s="9"/>
      <c r="F7" s="7"/>
      <c r="G7" s="8"/>
      <c r="H7" s="8"/>
      <c r="I7" s="7"/>
      <c r="J7" s="7"/>
      <c r="K7" s="7"/>
      <c r="L7" s="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.2">
      <c r="A8" s="9" t="s">
        <v>52</v>
      </c>
      <c r="B8" s="9">
        <v>8244</v>
      </c>
      <c r="C8" s="6">
        <f t="shared" si="1"/>
        <v>16488</v>
      </c>
      <c r="D8" s="9"/>
      <c r="E8" s="9"/>
      <c r="F8" s="7"/>
      <c r="G8" s="8"/>
      <c r="H8" s="8"/>
      <c r="I8" s="7"/>
      <c r="J8" s="7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2">
      <c r="A9" s="9" t="s">
        <v>51</v>
      </c>
      <c r="B9" s="9">
        <v>8112</v>
      </c>
      <c r="C9" s="6">
        <f t="shared" si="1"/>
        <v>16224</v>
      </c>
      <c r="D9" s="9">
        <v>1</v>
      </c>
      <c r="E9" s="9"/>
      <c r="F9" s="7" t="s">
        <v>15</v>
      </c>
      <c r="G9" s="8">
        <v>392</v>
      </c>
      <c r="H9" s="8">
        <f t="shared" ref="H9:H13" si="2">G9*2</f>
        <v>784</v>
      </c>
      <c r="I9" s="7"/>
      <c r="J9" s="7"/>
      <c r="K9" s="7"/>
      <c r="L9" s="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2">
      <c r="A10" s="9" t="s">
        <v>12</v>
      </c>
      <c r="B10" s="9">
        <v>7249</v>
      </c>
      <c r="C10" s="6">
        <f t="shared" si="1"/>
        <v>14498</v>
      </c>
      <c r="D10" s="9">
        <v>2</v>
      </c>
      <c r="E10" s="9"/>
      <c r="F10" s="7" t="s">
        <v>19</v>
      </c>
      <c r="G10" s="8">
        <v>334</v>
      </c>
      <c r="H10" s="8">
        <f t="shared" si="2"/>
        <v>668</v>
      </c>
      <c r="I10" s="8">
        <f>COUNT(H10:H19)</f>
        <v>7</v>
      </c>
      <c r="J10" s="7"/>
      <c r="K10" s="7"/>
      <c r="L10" s="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.2">
      <c r="A11" s="9" t="s">
        <v>12</v>
      </c>
      <c r="B11" s="9">
        <v>7249</v>
      </c>
      <c r="C11" s="6">
        <f t="shared" si="1"/>
        <v>14498</v>
      </c>
      <c r="D11" s="9"/>
      <c r="E11" s="9"/>
      <c r="F11" s="7" t="s">
        <v>19</v>
      </c>
      <c r="G11" s="8">
        <v>334</v>
      </c>
      <c r="H11" s="8">
        <f t="shared" si="2"/>
        <v>668</v>
      </c>
      <c r="I11" s="7"/>
      <c r="J11" s="7"/>
      <c r="K11" s="7"/>
      <c r="L11" s="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.2">
      <c r="A12" s="5" t="s">
        <v>62</v>
      </c>
      <c r="B12" s="2"/>
      <c r="C12" s="6"/>
      <c r="F12" s="7" t="s">
        <v>19</v>
      </c>
      <c r="G12" s="8">
        <v>334</v>
      </c>
      <c r="H12" s="8">
        <f t="shared" si="2"/>
        <v>668</v>
      </c>
      <c r="I12" s="7"/>
      <c r="J12" s="3"/>
      <c r="K12" s="3"/>
      <c r="L12" s="3"/>
    </row>
    <row r="13" spans="1:26" ht="13.2">
      <c r="A13" s="1" t="s">
        <v>1</v>
      </c>
      <c r="B13" s="2">
        <v>14360</v>
      </c>
      <c r="C13" s="6">
        <f t="shared" ref="C13:C85" si="3">B13*2</f>
        <v>28720</v>
      </c>
      <c r="D13" s="1">
        <f>COUNT(C13:C66)</f>
        <v>54</v>
      </c>
      <c r="F13" s="7" t="s">
        <v>19</v>
      </c>
      <c r="G13" s="8">
        <v>334</v>
      </c>
      <c r="H13" s="8">
        <f t="shared" si="2"/>
        <v>668</v>
      </c>
      <c r="I13" s="7"/>
      <c r="J13" s="3"/>
      <c r="K13" s="3"/>
      <c r="L13" s="3"/>
    </row>
    <row r="14" spans="1:26" ht="13.2">
      <c r="A14" s="1" t="s">
        <v>1</v>
      </c>
      <c r="B14" s="2">
        <v>14360</v>
      </c>
      <c r="C14" s="6">
        <f t="shared" si="3"/>
        <v>28720</v>
      </c>
      <c r="F14" s="7"/>
      <c r="G14" s="8"/>
      <c r="H14" s="8"/>
      <c r="I14" s="7"/>
      <c r="J14" s="3"/>
      <c r="K14" s="3"/>
      <c r="L14" s="3"/>
    </row>
    <row r="15" spans="1:26" ht="13.2">
      <c r="A15" s="1" t="s">
        <v>1</v>
      </c>
      <c r="B15" s="2">
        <v>14360</v>
      </c>
      <c r="C15" s="6">
        <f t="shared" si="3"/>
        <v>28720</v>
      </c>
      <c r="F15" s="7"/>
      <c r="G15" s="8"/>
      <c r="H15" s="8"/>
      <c r="I15" s="7"/>
      <c r="J15" s="3"/>
      <c r="K15" s="3"/>
      <c r="L15" s="3"/>
    </row>
    <row r="16" spans="1:26" ht="13.2">
      <c r="A16" s="1" t="s">
        <v>1</v>
      </c>
      <c r="B16" s="2">
        <v>14360</v>
      </c>
      <c r="C16" s="6">
        <f t="shared" si="3"/>
        <v>28720</v>
      </c>
      <c r="F16" s="7"/>
      <c r="G16" s="8"/>
      <c r="H16" s="8"/>
      <c r="I16" s="7"/>
      <c r="J16" s="3"/>
      <c r="K16" s="3"/>
      <c r="L16" s="3"/>
    </row>
    <row r="17" spans="1:12" ht="13.2">
      <c r="A17" s="1" t="s">
        <v>1</v>
      </c>
      <c r="B17" s="2">
        <v>14360</v>
      </c>
      <c r="C17" s="6">
        <f t="shared" si="3"/>
        <v>28720</v>
      </c>
      <c r="F17" s="7" t="s">
        <v>19</v>
      </c>
      <c r="G17" s="8">
        <v>334</v>
      </c>
      <c r="H17" s="8">
        <f t="shared" ref="H17:H94" si="4">G17*2</f>
        <v>668</v>
      </c>
      <c r="I17" s="7"/>
      <c r="J17" s="3"/>
      <c r="K17" s="3"/>
      <c r="L17" s="3"/>
    </row>
    <row r="18" spans="1:12" ht="13.2">
      <c r="A18" s="1" t="s">
        <v>1</v>
      </c>
      <c r="B18" s="2">
        <v>14360</v>
      </c>
      <c r="C18" s="6">
        <f t="shared" si="3"/>
        <v>28720</v>
      </c>
      <c r="F18" s="7" t="s">
        <v>19</v>
      </c>
      <c r="G18" s="8">
        <v>334</v>
      </c>
      <c r="H18" s="8">
        <f t="shared" si="4"/>
        <v>668</v>
      </c>
      <c r="I18" s="7"/>
      <c r="J18" s="3"/>
      <c r="K18" s="3"/>
      <c r="L18" s="3"/>
    </row>
    <row r="19" spans="1:12" ht="13.2">
      <c r="A19" s="1" t="s">
        <v>1</v>
      </c>
      <c r="B19" s="2">
        <v>14360</v>
      </c>
      <c r="C19" s="6">
        <f t="shared" si="3"/>
        <v>28720</v>
      </c>
      <c r="F19" s="7" t="s">
        <v>19</v>
      </c>
      <c r="G19" s="8">
        <v>334</v>
      </c>
      <c r="H19" s="8">
        <f t="shared" si="4"/>
        <v>668</v>
      </c>
      <c r="I19" s="7"/>
      <c r="J19" s="3"/>
      <c r="K19" s="3"/>
      <c r="L19" s="3"/>
    </row>
    <row r="20" spans="1:12" ht="13.2">
      <c r="A20" s="1" t="s">
        <v>1</v>
      </c>
      <c r="B20" s="2">
        <v>14360</v>
      </c>
      <c r="C20" s="6">
        <f t="shared" si="3"/>
        <v>28720</v>
      </c>
      <c r="F20" s="7" t="s">
        <v>63</v>
      </c>
      <c r="G20" s="8">
        <v>0</v>
      </c>
      <c r="H20" s="8">
        <f t="shared" si="4"/>
        <v>0</v>
      </c>
      <c r="I20" s="8">
        <f>COUNT(H20:H48)</f>
        <v>29</v>
      </c>
      <c r="J20" s="3"/>
      <c r="K20" s="3"/>
      <c r="L20" s="3"/>
    </row>
    <row r="21" spans="1:12" ht="13.2">
      <c r="A21" s="1" t="s">
        <v>1</v>
      </c>
      <c r="B21" s="2">
        <v>14360</v>
      </c>
      <c r="C21" s="6">
        <f t="shared" si="3"/>
        <v>28720</v>
      </c>
      <c r="F21" s="7" t="s">
        <v>63</v>
      </c>
      <c r="G21" s="8">
        <v>0</v>
      </c>
      <c r="H21" s="8">
        <f t="shared" si="4"/>
        <v>0</v>
      </c>
      <c r="I21" s="7"/>
      <c r="J21" s="3"/>
      <c r="K21" s="3"/>
      <c r="L21" s="3"/>
    </row>
    <row r="22" spans="1:12" ht="13.2">
      <c r="A22" s="1" t="s">
        <v>1</v>
      </c>
      <c r="B22" s="2">
        <v>14360</v>
      </c>
      <c r="C22" s="6">
        <f t="shared" si="3"/>
        <v>28720</v>
      </c>
      <c r="F22" s="7" t="s">
        <v>63</v>
      </c>
      <c r="G22" s="8">
        <v>0</v>
      </c>
      <c r="H22" s="8">
        <f t="shared" si="4"/>
        <v>0</v>
      </c>
      <c r="I22" s="7"/>
      <c r="J22" s="3"/>
      <c r="K22" s="3"/>
      <c r="L22" s="3"/>
    </row>
    <row r="23" spans="1:12" ht="13.2">
      <c r="A23" s="1" t="s">
        <v>1</v>
      </c>
      <c r="B23" s="2">
        <v>14360</v>
      </c>
      <c r="C23" s="6">
        <f t="shared" si="3"/>
        <v>28720</v>
      </c>
      <c r="F23" s="7" t="s">
        <v>63</v>
      </c>
      <c r="G23" s="8">
        <v>0</v>
      </c>
      <c r="H23" s="8">
        <f t="shared" si="4"/>
        <v>0</v>
      </c>
      <c r="I23" s="7"/>
      <c r="J23" s="3"/>
      <c r="K23" s="3"/>
      <c r="L23" s="3"/>
    </row>
    <row r="24" spans="1:12" ht="13.2">
      <c r="A24" s="1" t="s">
        <v>1</v>
      </c>
      <c r="B24" s="2">
        <v>14360</v>
      </c>
      <c r="C24" s="6">
        <f t="shared" si="3"/>
        <v>28720</v>
      </c>
      <c r="F24" s="7" t="s">
        <v>63</v>
      </c>
      <c r="G24" s="8">
        <v>0</v>
      </c>
      <c r="H24" s="8">
        <f t="shared" si="4"/>
        <v>0</v>
      </c>
      <c r="I24" s="7"/>
      <c r="J24" s="3"/>
      <c r="K24" s="3"/>
      <c r="L24" s="3"/>
    </row>
    <row r="25" spans="1:12" ht="13.2">
      <c r="A25" s="1" t="s">
        <v>1</v>
      </c>
      <c r="B25" s="2">
        <v>14360</v>
      </c>
      <c r="C25" s="6">
        <f t="shared" si="3"/>
        <v>28720</v>
      </c>
      <c r="F25" s="7" t="s">
        <v>63</v>
      </c>
      <c r="G25" s="8">
        <v>0</v>
      </c>
      <c r="H25" s="8">
        <f t="shared" si="4"/>
        <v>0</v>
      </c>
      <c r="I25" s="7"/>
      <c r="J25" s="3"/>
      <c r="K25" s="3"/>
      <c r="L25" s="3"/>
    </row>
    <row r="26" spans="1:12" ht="13.2">
      <c r="A26" s="1" t="s">
        <v>1</v>
      </c>
      <c r="B26" s="2">
        <v>14360</v>
      </c>
      <c r="C26" s="6">
        <f t="shared" si="3"/>
        <v>28720</v>
      </c>
      <c r="F26" s="7" t="s">
        <v>63</v>
      </c>
      <c r="G26" s="8">
        <v>0</v>
      </c>
      <c r="H26" s="8">
        <f t="shared" si="4"/>
        <v>0</v>
      </c>
      <c r="I26" s="7"/>
      <c r="J26" s="3"/>
      <c r="K26" s="3"/>
      <c r="L26" s="3"/>
    </row>
    <row r="27" spans="1:12" ht="13.2">
      <c r="A27" s="1" t="s">
        <v>1</v>
      </c>
      <c r="B27" s="2">
        <v>14360</v>
      </c>
      <c r="C27" s="6">
        <f t="shared" si="3"/>
        <v>28720</v>
      </c>
      <c r="F27" s="7" t="s">
        <v>63</v>
      </c>
      <c r="G27" s="8">
        <v>0</v>
      </c>
      <c r="H27" s="8">
        <f t="shared" si="4"/>
        <v>0</v>
      </c>
      <c r="I27" s="7"/>
      <c r="J27" s="3"/>
      <c r="K27" s="3"/>
      <c r="L27" s="3"/>
    </row>
    <row r="28" spans="1:12" ht="13.2">
      <c r="A28" s="1" t="s">
        <v>1</v>
      </c>
      <c r="B28" s="2">
        <v>14360</v>
      </c>
      <c r="C28" s="6">
        <f t="shared" si="3"/>
        <v>28720</v>
      </c>
      <c r="F28" s="7" t="s">
        <v>63</v>
      </c>
      <c r="G28" s="8">
        <v>0</v>
      </c>
      <c r="H28" s="8">
        <f t="shared" si="4"/>
        <v>0</v>
      </c>
      <c r="I28" s="7"/>
      <c r="J28" s="3"/>
      <c r="K28" s="3"/>
      <c r="L28" s="3"/>
    </row>
    <row r="29" spans="1:12" ht="13.2">
      <c r="A29" s="1" t="s">
        <v>1</v>
      </c>
      <c r="B29" s="2">
        <v>14360</v>
      </c>
      <c r="C29" s="6">
        <f t="shared" si="3"/>
        <v>28720</v>
      </c>
      <c r="F29" s="7" t="s">
        <v>63</v>
      </c>
      <c r="G29" s="8">
        <v>0</v>
      </c>
      <c r="H29" s="8">
        <f t="shared" si="4"/>
        <v>0</v>
      </c>
      <c r="I29" s="7"/>
      <c r="J29" s="3"/>
      <c r="K29" s="3"/>
      <c r="L29" s="3"/>
    </row>
    <row r="30" spans="1:12" ht="13.2">
      <c r="A30" s="1" t="s">
        <v>1</v>
      </c>
      <c r="B30" s="2">
        <v>14360</v>
      </c>
      <c r="C30" s="6">
        <f t="shared" si="3"/>
        <v>28720</v>
      </c>
      <c r="F30" s="7" t="s">
        <v>63</v>
      </c>
      <c r="G30" s="8">
        <v>0</v>
      </c>
      <c r="H30" s="8">
        <f t="shared" si="4"/>
        <v>0</v>
      </c>
      <c r="I30" s="7"/>
      <c r="J30" s="3"/>
      <c r="K30" s="3"/>
      <c r="L30" s="3"/>
    </row>
    <row r="31" spans="1:12" ht="13.2">
      <c r="A31" s="1" t="s">
        <v>1</v>
      </c>
      <c r="B31" s="2">
        <v>14360</v>
      </c>
      <c r="C31" s="6">
        <f t="shared" si="3"/>
        <v>28720</v>
      </c>
      <c r="F31" s="7" t="s">
        <v>63</v>
      </c>
      <c r="G31" s="8">
        <v>0</v>
      </c>
      <c r="H31" s="8">
        <f t="shared" si="4"/>
        <v>0</v>
      </c>
      <c r="I31" s="7"/>
      <c r="J31" s="3"/>
      <c r="K31" s="3"/>
      <c r="L31" s="3"/>
    </row>
    <row r="32" spans="1:12" ht="13.2">
      <c r="A32" s="1" t="s">
        <v>1</v>
      </c>
      <c r="B32" s="2">
        <v>14360</v>
      </c>
      <c r="C32" s="6">
        <f t="shared" si="3"/>
        <v>28720</v>
      </c>
      <c r="F32" s="7" t="s">
        <v>63</v>
      </c>
      <c r="G32" s="8">
        <v>0</v>
      </c>
      <c r="H32" s="8">
        <f t="shared" si="4"/>
        <v>0</v>
      </c>
      <c r="I32" s="7"/>
      <c r="J32" s="3"/>
      <c r="K32" s="3"/>
      <c r="L32" s="3"/>
    </row>
    <row r="33" spans="1:12" ht="13.2">
      <c r="A33" s="1" t="s">
        <v>1</v>
      </c>
      <c r="B33" s="2">
        <v>14360</v>
      </c>
      <c r="C33" s="6">
        <f t="shared" si="3"/>
        <v>28720</v>
      </c>
      <c r="F33" s="7" t="s">
        <v>63</v>
      </c>
      <c r="G33" s="8">
        <v>0</v>
      </c>
      <c r="H33" s="8">
        <f t="shared" si="4"/>
        <v>0</v>
      </c>
      <c r="I33" s="7"/>
      <c r="J33" s="3"/>
      <c r="K33" s="3"/>
      <c r="L33" s="3"/>
    </row>
    <row r="34" spans="1:12" ht="13.2">
      <c r="A34" s="1" t="s">
        <v>1</v>
      </c>
      <c r="B34" s="2">
        <v>14360</v>
      </c>
      <c r="C34" s="6">
        <f t="shared" si="3"/>
        <v>28720</v>
      </c>
      <c r="F34" s="7" t="s">
        <v>63</v>
      </c>
      <c r="G34" s="8">
        <v>0</v>
      </c>
      <c r="H34" s="8">
        <f t="shared" si="4"/>
        <v>0</v>
      </c>
      <c r="I34" s="7"/>
      <c r="J34" s="3"/>
      <c r="K34" s="3"/>
      <c r="L34" s="3"/>
    </row>
    <row r="35" spans="1:12" ht="13.2">
      <c r="A35" s="1" t="s">
        <v>1</v>
      </c>
      <c r="B35" s="2">
        <v>14360</v>
      </c>
      <c r="C35" s="6">
        <f t="shared" si="3"/>
        <v>28720</v>
      </c>
      <c r="F35" s="7" t="s">
        <v>63</v>
      </c>
      <c r="G35" s="8">
        <v>0</v>
      </c>
      <c r="H35" s="8">
        <f t="shared" si="4"/>
        <v>0</v>
      </c>
      <c r="I35" s="7"/>
      <c r="J35" s="3"/>
      <c r="K35" s="3"/>
      <c r="L35" s="3"/>
    </row>
    <row r="36" spans="1:12" ht="13.2">
      <c r="A36" s="1" t="s">
        <v>1</v>
      </c>
      <c r="B36" s="2">
        <v>14360</v>
      </c>
      <c r="C36" s="6">
        <f t="shared" si="3"/>
        <v>28720</v>
      </c>
      <c r="F36" s="7" t="s">
        <v>63</v>
      </c>
      <c r="G36" s="8">
        <v>0</v>
      </c>
      <c r="H36" s="8">
        <f t="shared" si="4"/>
        <v>0</v>
      </c>
      <c r="I36" s="7"/>
      <c r="J36" s="3"/>
      <c r="K36" s="3"/>
      <c r="L36" s="3"/>
    </row>
    <row r="37" spans="1:12" ht="13.2">
      <c r="A37" s="1" t="s">
        <v>1</v>
      </c>
      <c r="B37" s="2">
        <v>14360</v>
      </c>
      <c r="C37" s="6">
        <f t="shared" si="3"/>
        <v>28720</v>
      </c>
      <c r="F37" s="7" t="s">
        <v>63</v>
      </c>
      <c r="G37" s="8">
        <v>0</v>
      </c>
      <c r="H37" s="8">
        <f t="shared" si="4"/>
        <v>0</v>
      </c>
      <c r="I37" s="7"/>
      <c r="J37" s="3"/>
      <c r="K37" s="3"/>
      <c r="L37" s="3"/>
    </row>
    <row r="38" spans="1:12" ht="13.2">
      <c r="A38" s="1" t="s">
        <v>1</v>
      </c>
      <c r="B38" s="2">
        <v>14360</v>
      </c>
      <c r="C38" s="6">
        <f t="shared" si="3"/>
        <v>28720</v>
      </c>
      <c r="F38" s="7" t="s">
        <v>63</v>
      </c>
      <c r="G38" s="8">
        <v>0</v>
      </c>
      <c r="H38" s="8">
        <f t="shared" si="4"/>
        <v>0</v>
      </c>
      <c r="I38" s="7"/>
      <c r="J38" s="3"/>
      <c r="K38" s="3"/>
      <c r="L38" s="3"/>
    </row>
    <row r="39" spans="1:12" ht="13.2">
      <c r="A39" s="1" t="s">
        <v>1</v>
      </c>
      <c r="B39" s="2">
        <v>14360</v>
      </c>
      <c r="C39" s="6">
        <f t="shared" si="3"/>
        <v>28720</v>
      </c>
      <c r="F39" s="7" t="s">
        <v>63</v>
      </c>
      <c r="G39" s="8">
        <v>0</v>
      </c>
      <c r="H39" s="8">
        <f t="shared" si="4"/>
        <v>0</v>
      </c>
      <c r="I39" s="7"/>
      <c r="J39" s="3"/>
      <c r="K39" s="3"/>
      <c r="L39" s="3"/>
    </row>
    <row r="40" spans="1:12" ht="13.2">
      <c r="A40" s="1" t="s">
        <v>1</v>
      </c>
      <c r="B40" s="2">
        <v>14360</v>
      </c>
      <c r="C40" s="6">
        <f t="shared" si="3"/>
        <v>28720</v>
      </c>
      <c r="F40" s="7" t="s">
        <v>63</v>
      </c>
      <c r="G40" s="8">
        <v>0</v>
      </c>
      <c r="H40" s="8">
        <f t="shared" si="4"/>
        <v>0</v>
      </c>
      <c r="I40" s="7"/>
      <c r="J40" s="3"/>
      <c r="K40" s="3"/>
      <c r="L40" s="3"/>
    </row>
    <row r="41" spans="1:12" ht="13.2">
      <c r="A41" s="1" t="s">
        <v>1</v>
      </c>
      <c r="B41" s="2">
        <v>14360</v>
      </c>
      <c r="C41" s="6">
        <f t="shared" si="3"/>
        <v>28720</v>
      </c>
      <c r="F41" s="7" t="s">
        <v>63</v>
      </c>
      <c r="G41" s="8">
        <v>0</v>
      </c>
      <c r="H41" s="8">
        <f t="shared" si="4"/>
        <v>0</v>
      </c>
      <c r="I41" s="7"/>
      <c r="J41" s="3"/>
      <c r="K41" s="3"/>
      <c r="L41" s="3"/>
    </row>
    <row r="42" spans="1:12" ht="13.2">
      <c r="A42" s="1" t="s">
        <v>1</v>
      </c>
      <c r="B42" s="2">
        <v>14360</v>
      </c>
      <c r="C42" s="6">
        <f t="shared" si="3"/>
        <v>28720</v>
      </c>
      <c r="F42" s="7" t="s">
        <v>63</v>
      </c>
      <c r="G42" s="8">
        <v>0</v>
      </c>
      <c r="H42" s="8">
        <f t="shared" si="4"/>
        <v>0</v>
      </c>
      <c r="I42" s="7"/>
      <c r="J42" s="3"/>
      <c r="K42" s="3"/>
      <c r="L42" s="3"/>
    </row>
    <row r="43" spans="1:12" ht="13.2">
      <c r="A43" s="1" t="s">
        <v>1</v>
      </c>
      <c r="B43" s="2">
        <v>14360</v>
      </c>
      <c r="C43" s="6">
        <f t="shared" si="3"/>
        <v>28720</v>
      </c>
      <c r="F43" s="7" t="s">
        <v>63</v>
      </c>
      <c r="G43" s="8">
        <v>0</v>
      </c>
      <c r="H43" s="8">
        <f t="shared" si="4"/>
        <v>0</v>
      </c>
      <c r="I43" s="7"/>
      <c r="J43" s="3"/>
      <c r="K43" s="3"/>
      <c r="L43" s="3"/>
    </row>
    <row r="44" spans="1:12" ht="13.2">
      <c r="A44" s="1" t="s">
        <v>1</v>
      </c>
      <c r="B44" s="2">
        <v>14360</v>
      </c>
      <c r="C44" s="6">
        <f t="shared" si="3"/>
        <v>28720</v>
      </c>
      <c r="F44" s="7" t="s">
        <v>63</v>
      </c>
      <c r="G44" s="8">
        <v>0</v>
      </c>
      <c r="H44" s="8">
        <f t="shared" si="4"/>
        <v>0</v>
      </c>
      <c r="I44" s="7"/>
      <c r="J44" s="3"/>
      <c r="K44" s="3"/>
      <c r="L44" s="3"/>
    </row>
    <row r="45" spans="1:12" ht="13.2">
      <c r="A45" s="1" t="s">
        <v>1</v>
      </c>
      <c r="B45" s="2">
        <v>14360</v>
      </c>
      <c r="C45" s="6">
        <f t="shared" si="3"/>
        <v>28720</v>
      </c>
      <c r="F45" s="7" t="s">
        <v>63</v>
      </c>
      <c r="G45" s="8">
        <v>0</v>
      </c>
      <c r="H45" s="8">
        <f t="shared" si="4"/>
        <v>0</v>
      </c>
      <c r="I45" s="7"/>
      <c r="J45" s="3"/>
      <c r="K45" s="3"/>
      <c r="L45" s="3"/>
    </row>
    <row r="46" spans="1:12" ht="13.2">
      <c r="A46" s="1" t="s">
        <v>1</v>
      </c>
      <c r="B46" s="2">
        <v>14360</v>
      </c>
      <c r="C46" s="6">
        <f t="shared" si="3"/>
        <v>28720</v>
      </c>
      <c r="F46" s="7" t="s">
        <v>63</v>
      </c>
      <c r="G46" s="8">
        <v>0</v>
      </c>
      <c r="H46" s="8">
        <f t="shared" si="4"/>
        <v>0</v>
      </c>
      <c r="I46" s="7"/>
      <c r="J46" s="3"/>
      <c r="K46" s="3"/>
      <c r="L46" s="3"/>
    </row>
    <row r="47" spans="1:12" ht="13.2">
      <c r="A47" s="1" t="s">
        <v>1</v>
      </c>
      <c r="B47" s="2">
        <v>14360</v>
      </c>
      <c r="C47" s="6">
        <f t="shared" si="3"/>
        <v>28720</v>
      </c>
      <c r="F47" s="7" t="s">
        <v>63</v>
      </c>
      <c r="G47" s="8">
        <v>0</v>
      </c>
      <c r="H47" s="8">
        <f t="shared" si="4"/>
        <v>0</v>
      </c>
      <c r="I47" s="7"/>
      <c r="J47" s="3"/>
      <c r="K47" s="3"/>
      <c r="L47" s="3"/>
    </row>
    <row r="48" spans="1:12" ht="13.2">
      <c r="A48" s="1" t="s">
        <v>1</v>
      </c>
      <c r="B48" s="2">
        <v>14360</v>
      </c>
      <c r="C48" s="6">
        <f t="shared" si="3"/>
        <v>28720</v>
      </c>
      <c r="F48" s="7" t="s">
        <v>63</v>
      </c>
      <c r="G48" s="8">
        <v>0</v>
      </c>
      <c r="H48" s="8">
        <f t="shared" si="4"/>
        <v>0</v>
      </c>
      <c r="I48" s="7"/>
      <c r="J48" s="3"/>
      <c r="K48" s="3"/>
      <c r="L48" s="3"/>
    </row>
    <row r="49" spans="1:12" ht="13.2">
      <c r="A49" s="1" t="s">
        <v>1</v>
      </c>
      <c r="B49" s="2">
        <v>14360</v>
      </c>
      <c r="C49" s="6">
        <f t="shared" si="3"/>
        <v>28720</v>
      </c>
      <c r="F49" s="7" t="s">
        <v>14</v>
      </c>
      <c r="G49" s="8">
        <v>210</v>
      </c>
      <c r="H49" s="8">
        <f t="shared" si="4"/>
        <v>420</v>
      </c>
      <c r="I49" s="8">
        <f>COUNT(H49:H82)</f>
        <v>34</v>
      </c>
      <c r="J49" s="3"/>
      <c r="K49" s="3"/>
      <c r="L49" s="3"/>
    </row>
    <row r="50" spans="1:12" ht="13.2">
      <c r="A50" s="1" t="s">
        <v>1</v>
      </c>
      <c r="B50" s="2">
        <v>14360</v>
      </c>
      <c r="C50" s="6">
        <f t="shared" si="3"/>
        <v>28720</v>
      </c>
      <c r="F50" s="7" t="s">
        <v>14</v>
      </c>
      <c r="G50" s="8">
        <v>210</v>
      </c>
      <c r="H50" s="8">
        <f t="shared" si="4"/>
        <v>420</v>
      </c>
      <c r="I50" s="7"/>
      <c r="J50" s="3"/>
      <c r="K50" s="3"/>
      <c r="L50" s="3"/>
    </row>
    <row r="51" spans="1:12" ht="13.2">
      <c r="A51" s="1" t="s">
        <v>1</v>
      </c>
      <c r="B51" s="2">
        <v>14360</v>
      </c>
      <c r="C51" s="6">
        <f t="shared" si="3"/>
        <v>28720</v>
      </c>
      <c r="F51" s="7" t="s">
        <v>14</v>
      </c>
      <c r="G51" s="8">
        <v>210</v>
      </c>
      <c r="H51" s="8">
        <f t="shared" si="4"/>
        <v>420</v>
      </c>
      <c r="I51" s="7"/>
      <c r="J51" s="3"/>
      <c r="K51" s="3"/>
      <c r="L51" s="3"/>
    </row>
    <row r="52" spans="1:12" ht="13.2">
      <c r="A52" s="1" t="s">
        <v>1</v>
      </c>
      <c r="B52" s="2">
        <v>14360</v>
      </c>
      <c r="C52" s="6">
        <f t="shared" si="3"/>
        <v>28720</v>
      </c>
      <c r="F52" s="7" t="s">
        <v>14</v>
      </c>
      <c r="G52" s="8">
        <v>210</v>
      </c>
      <c r="H52" s="8">
        <f t="shared" si="4"/>
        <v>420</v>
      </c>
      <c r="I52" s="7"/>
      <c r="J52" s="3"/>
      <c r="K52" s="3"/>
      <c r="L52" s="3"/>
    </row>
    <row r="53" spans="1:12" ht="13.2">
      <c r="A53" s="1" t="s">
        <v>1</v>
      </c>
      <c r="B53" s="2">
        <v>14360</v>
      </c>
      <c r="C53" s="6">
        <f t="shared" si="3"/>
        <v>28720</v>
      </c>
      <c r="F53" s="7" t="s">
        <v>14</v>
      </c>
      <c r="G53" s="8">
        <v>210</v>
      </c>
      <c r="H53" s="8">
        <f t="shared" si="4"/>
        <v>420</v>
      </c>
      <c r="I53" s="7"/>
      <c r="J53" s="3"/>
      <c r="K53" s="3"/>
      <c r="L53" s="3"/>
    </row>
    <row r="54" spans="1:12" ht="13.2">
      <c r="A54" s="1" t="s">
        <v>1</v>
      </c>
      <c r="B54" s="2">
        <v>14360</v>
      </c>
      <c r="C54" s="6">
        <f t="shared" si="3"/>
        <v>28720</v>
      </c>
      <c r="F54" s="7" t="s">
        <v>14</v>
      </c>
      <c r="G54" s="8">
        <v>210</v>
      </c>
      <c r="H54" s="8">
        <f t="shared" si="4"/>
        <v>420</v>
      </c>
      <c r="I54" s="7"/>
      <c r="J54" s="3"/>
      <c r="K54" s="3"/>
      <c r="L54" s="3"/>
    </row>
    <row r="55" spans="1:12" ht="13.2">
      <c r="A55" s="1" t="s">
        <v>1</v>
      </c>
      <c r="B55" s="2">
        <v>14360</v>
      </c>
      <c r="C55" s="6">
        <f t="shared" si="3"/>
        <v>28720</v>
      </c>
      <c r="F55" s="7" t="s">
        <v>14</v>
      </c>
      <c r="G55" s="8">
        <v>210</v>
      </c>
      <c r="H55" s="8">
        <f t="shared" si="4"/>
        <v>420</v>
      </c>
      <c r="I55" s="7"/>
      <c r="J55" s="3"/>
      <c r="K55" s="3"/>
      <c r="L55" s="3"/>
    </row>
    <row r="56" spans="1:12" ht="13.2">
      <c r="A56" s="1" t="s">
        <v>1</v>
      </c>
      <c r="B56" s="2">
        <v>14360</v>
      </c>
      <c r="C56" s="6">
        <f t="shared" si="3"/>
        <v>28720</v>
      </c>
      <c r="F56" s="7" t="s">
        <v>14</v>
      </c>
      <c r="G56" s="8">
        <v>210</v>
      </c>
      <c r="H56" s="8">
        <f t="shared" si="4"/>
        <v>420</v>
      </c>
      <c r="I56" s="7"/>
      <c r="J56" s="3"/>
      <c r="K56" s="3"/>
      <c r="L56" s="3"/>
    </row>
    <row r="57" spans="1:12" ht="13.2">
      <c r="A57" s="1" t="s">
        <v>1</v>
      </c>
      <c r="B57" s="2">
        <v>14360</v>
      </c>
      <c r="C57" s="6">
        <f t="shared" si="3"/>
        <v>28720</v>
      </c>
      <c r="F57" s="7" t="s">
        <v>14</v>
      </c>
      <c r="G57" s="8">
        <v>210</v>
      </c>
      <c r="H57" s="8">
        <f t="shared" si="4"/>
        <v>420</v>
      </c>
      <c r="I57" s="7"/>
      <c r="J57" s="3"/>
      <c r="K57" s="3"/>
      <c r="L57" s="3"/>
    </row>
    <row r="58" spans="1:12" ht="13.2">
      <c r="A58" s="1" t="s">
        <v>1</v>
      </c>
      <c r="B58" s="2">
        <v>14360</v>
      </c>
      <c r="C58" s="6">
        <f t="shared" si="3"/>
        <v>28720</v>
      </c>
      <c r="F58" s="7" t="s">
        <v>14</v>
      </c>
      <c r="G58" s="8">
        <v>210</v>
      </c>
      <c r="H58" s="8">
        <f t="shared" si="4"/>
        <v>420</v>
      </c>
      <c r="I58" s="7"/>
      <c r="J58" s="3"/>
      <c r="K58" s="3"/>
      <c r="L58" s="3"/>
    </row>
    <row r="59" spans="1:12" ht="13.2">
      <c r="A59" s="1" t="s">
        <v>1</v>
      </c>
      <c r="B59" s="2">
        <v>14360</v>
      </c>
      <c r="C59" s="6">
        <f t="shared" si="3"/>
        <v>28720</v>
      </c>
      <c r="F59" s="7" t="s">
        <v>14</v>
      </c>
      <c r="G59" s="8">
        <v>210</v>
      </c>
      <c r="H59" s="8">
        <f t="shared" si="4"/>
        <v>420</v>
      </c>
      <c r="I59" s="7"/>
      <c r="J59" s="3"/>
      <c r="K59" s="3"/>
      <c r="L59" s="3"/>
    </row>
    <row r="60" spans="1:12" ht="13.2">
      <c r="A60" s="1" t="s">
        <v>1</v>
      </c>
      <c r="B60" s="2">
        <v>14360</v>
      </c>
      <c r="C60" s="6">
        <f t="shared" si="3"/>
        <v>28720</v>
      </c>
      <c r="F60" s="7" t="s">
        <v>14</v>
      </c>
      <c r="G60" s="8">
        <v>210</v>
      </c>
      <c r="H60" s="8">
        <f t="shared" si="4"/>
        <v>420</v>
      </c>
      <c r="I60" s="7"/>
      <c r="J60" s="3"/>
      <c r="K60" s="3"/>
      <c r="L60" s="3"/>
    </row>
    <row r="61" spans="1:12" ht="13.2">
      <c r="A61" s="1" t="s">
        <v>1</v>
      </c>
      <c r="B61" s="2">
        <v>14360</v>
      </c>
      <c r="C61" s="6">
        <f t="shared" si="3"/>
        <v>28720</v>
      </c>
      <c r="F61" s="7" t="s">
        <v>14</v>
      </c>
      <c r="G61" s="8">
        <v>210</v>
      </c>
      <c r="H61" s="8">
        <f t="shared" si="4"/>
        <v>420</v>
      </c>
      <c r="I61" s="7"/>
      <c r="J61" s="3"/>
      <c r="K61" s="3"/>
      <c r="L61" s="3"/>
    </row>
    <row r="62" spans="1:12" ht="13.2">
      <c r="A62" s="1" t="s">
        <v>1</v>
      </c>
      <c r="B62" s="2">
        <v>14360</v>
      </c>
      <c r="C62" s="6">
        <f t="shared" si="3"/>
        <v>28720</v>
      </c>
      <c r="F62" s="7" t="s">
        <v>14</v>
      </c>
      <c r="G62" s="8">
        <v>210</v>
      </c>
      <c r="H62" s="8">
        <f t="shared" si="4"/>
        <v>420</v>
      </c>
      <c r="I62" s="7"/>
      <c r="J62" s="3"/>
      <c r="K62" s="3"/>
      <c r="L62" s="3"/>
    </row>
    <row r="63" spans="1:12" ht="13.2">
      <c r="A63" s="1" t="s">
        <v>1</v>
      </c>
      <c r="B63" s="2">
        <v>14360</v>
      </c>
      <c r="C63" s="6">
        <f t="shared" si="3"/>
        <v>28720</v>
      </c>
      <c r="F63" s="7" t="s">
        <v>14</v>
      </c>
      <c r="G63" s="8">
        <v>210</v>
      </c>
      <c r="H63" s="8">
        <f t="shared" si="4"/>
        <v>420</v>
      </c>
      <c r="I63" s="7"/>
      <c r="J63" s="3"/>
      <c r="K63" s="3"/>
      <c r="L63" s="3"/>
    </row>
    <row r="64" spans="1:12" ht="13.2">
      <c r="A64" s="1" t="s">
        <v>1</v>
      </c>
      <c r="B64" s="2">
        <v>14360</v>
      </c>
      <c r="C64" s="6">
        <f t="shared" si="3"/>
        <v>28720</v>
      </c>
      <c r="F64" s="7" t="s">
        <v>14</v>
      </c>
      <c r="G64" s="8">
        <v>210</v>
      </c>
      <c r="H64" s="8">
        <f t="shared" si="4"/>
        <v>420</v>
      </c>
      <c r="I64" s="7"/>
      <c r="J64" s="3"/>
      <c r="K64" s="3"/>
      <c r="L64" s="3"/>
    </row>
    <row r="65" spans="1:26" ht="13.2">
      <c r="A65" s="1" t="s">
        <v>1</v>
      </c>
      <c r="B65" s="2">
        <v>14360</v>
      </c>
      <c r="C65" s="6">
        <f t="shared" si="3"/>
        <v>28720</v>
      </c>
      <c r="F65" s="7" t="s">
        <v>14</v>
      </c>
      <c r="G65" s="8">
        <v>210</v>
      </c>
      <c r="H65" s="8">
        <f t="shared" si="4"/>
        <v>420</v>
      </c>
      <c r="I65" s="7"/>
      <c r="J65" s="3"/>
      <c r="K65" s="3"/>
      <c r="L65" s="3"/>
    </row>
    <row r="66" spans="1:26" ht="13.2">
      <c r="A66" s="1" t="s">
        <v>1</v>
      </c>
      <c r="B66" s="2">
        <v>14360</v>
      </c>
      <c r="C66" s="6">
        <f t="shared" si="3"/>
        <v>28720</v>
      </c>
      <c r="F66" s="7" t="s">
        <v>14</v>
      </c>
      <c r="G66" s="8">
        <v>210</v>
      </c>
      <c r="H66" s="8">
        <f t="shared" si="4"/>
        <v>420</v>
      </c>
      <c r="I66" s="7"/>
      <c r="J66" s="3"/>
      <c r="K66" s="3"/>
      <c r="L66" s="3"/>
    </row>
    <row r="67" spans="1:26" ht="13.2">
      <c r="A67" s="1" t="s">
        <v>46</v>
      </c>
      <c r="B67" s="2">
        <v>16000</v>
      </c>
      <c r="C67" s="6">
        <f t="shared" si="3"/>
        <v>32000</v>
      </c>
      <c r="D67" s="1">
        <v>1</v>
      </c>
      <c r="F67" s="7" t="s">
        <v>14</v>
      </c>
      <c r="G67" s="8">
        <v>210</v>
      </c>
      <c r="H67" s="8">
        <f t="shared" si="4"/>
        <v>420</v>
      </c>
      <c r="I67" s="7"/>
      <c r="J67" s="3"/>
      <c r="K67" s="3"/>
      <c r="L67" s="3"/>
    </row>
    <row r="68" spans="1:26" ht="13.2">
      <c r="A68" s="9" t="s">
        <v>34</v>
      </c>
      <c r="B68" s="2">
        <v>11512</v>
      </c>
      <c r="C68" s="6">
        <f t="shared" si="3"/>
        <v>23024</v>
      </c>
      <c r="D68" s="1">
        <f>COUNT(C68:C78)</f>
        <v>11</v>
      </c>
      <c r="F68" s="7" t="s">
        <v>14</v>
      </c>
      <c r="G68" s="8">
        <v>210</v>
      </c>
      <c r="H68" s="8">
        <f t="shared" si="4"/>
        <v>420</v>
      </c>
      <c r="I68" s="7"/>
      <c r="J68" s="3"/>
      <c r="K68" s="3"/>
      <c r="L68" s="3"/>
    </row>
    <row r="69" spans="1:26" ht="13.2">
      <c r="A69" s="9" t="s">
        <v>34</v>
      </c>
      <c r="B69" s="2">
        <v>11512</v>
      </c>
      <c r="C69" s="6">
        <f t="shared" si="3"/>
        <v>23024</v>
      </c>
      <c r="F69" s="7" t="s">
        <v>14</v>
      </c>
      <c r="G69" s="8">
        <v>210</v>
      </c>
      <c r="H69" s="8">
        <f t="shared" si="4"/>
        <v>420</v>
      </c>
      <c r="I69" s="7"/>
      <c r="J69" s="3"/>
      <c r="K69" s="3"/>
      <c r="L69" s="3"/>
    </row>
    <row r="70" spans="1:26" ht="13.2">
      <c r="A70" s="9" t="s">
        <v>34</v>
      </c>
      <c r="B70" s="2">
        <v>11512</v>
      </c>
      <c r="C70" s="6">
        <f t="shared" si="3"/>
        <v>23024</v>
      </c>
      <c r="F70" s="7" t="s">
        <v>14</v>
      </c>
      <c r="G70" s="8">
        <v>210</v>
      </c>
      <c r="H70" s="8">
        <f t="shared" si="4"/>
        <v>420</v>
      </c>
      <c r="I70" s="7"/>
      <c r="J70" s="3"/>
      <c r="K70" s="3"/>
      <c r="L70" s="3"/>
    </row>
    <row r="71" spans="1:26" ht="13.2">
      <c r="A71" s="9" t="s">
        <v>34</v>
      </c>
      <c r="B71" s="2">
        <v>11512</v>
      </c>
      <c r="C71" s="6">
        <f t="shared" si="3"/>
        <v>23024</v>
      </c>
      <c r="F71" s="7" t="s">
        <v>14</v>
      </c>
      <c r="G71" s="8">
        <v>210</v>
      </c>
      <c r="H71" s="8">
        <f t="shared" si="4"/>
        <v>420</v>
      </c>
      <c r="I71" s="7"/>
      <c r="J71" s="3"/>
      <c r="K71" s="3"/>
      <c r="L71" s="3"/>
    </row>
    <row r="72" spans="1:26" ht="13.2">
      <c r="A72" s="9" t="s">
        <v>34</v>
      </c>
      <c r="B72" s="2">
        <v>11512</v>
      </c>
      <c r="C72" s="6">
        <f t="shared" si="3"/>
        <v>23024</v>
      </c>
      <c r="F72" s="7" t="s">
        <v>14</v>
      </c>
      <c r="G72" s="8">
        <v>210</v>
      </c>
      <c r="H72" s="8">
        <f t="shared" si="4"/>
        <v>420</v>
      </c>
      <c r="I72" s="7"/>
      <c r="J72" s="3"/>
      <c r="K72" s="3"/>
      <c r="L72" s="3"/>
    </row>
    <row r="73" spans="1:26" ht="13.2">
      <c r="A73" s="9" t="s">
        <v>34</v>
      </c>
      <c r="B73" s="2">
        <v>11512</v>
      </c>
      <c r="C73" s="6">
        <f t="shared" si="3"/>
        <v>23024</v>
      </c>
      <c r="F73" s="7" t="s">
        <v>14</v>
      </c>
      <c r="G73" s="8">
        <v>210</v>
      </c>
      <c r="H73" s="8">
        <f t="shared" si="4"/>
        <v>420</v>
      </c>
      <c r="I73" s="7"/>
      <c r="J73" s="3"/>
      <c r="K73" s="3"/>
      <c r="L73" s="3"/>
    </row>
    <row r="74" spans="1:26" ht="13.2">
      <c r="A74" s="9" t="s">
        <v>34</v>
      </c>
      <c r="B74" s="2">
        <v>11512</v>
      </c>
      <c r="C74" s="6">
        <f t="shared" si="3"/>
        <v>23024</v>
      </c>
      <c r="F74" s="7" t="s">
        <v>14</v>
      </c>
      <c r="G74" s="8">
        <v>210</v>
      </c>
      <c r="H74" s="8">
        <f t="shared" si="4"/>
        <v>420</v>
      </c>
      <c r="I74" s="7"/>
      <c r="J74" s="3"/>
      <c r="K74" s="3"/>
      <c r="L74" s="3"/>
    </row>
    <row r="75" spans="1:26" ht="13.2">
      <c r="A75" s="9" t="s">
        <v>34</v>
      </c>
      <c r="B75" s="2">
        <v>11512</v>
      </c>
      <c r="C75" s="6">
        <f t="shared" si="3"/>
        <v>23024</v>
      </c>
      <c r="F75" s="7" t="s">
        <v>14</v>
      </c>
      <c r="G75" s="8">
        <v>210</v>
      </c>
      <c r="H75" s="8">
        <f t="shared" si="4"/>
        <v>420</v>
      </c>
      <c r="I75" s="7"/>
      <c r="J75" s="3"/>
      <c r="K75" s="3"/>
      <c r="L75" s="3"/>
    </row>
    <row r="76" spans="1:26" ht="13.2">
      <c r="A76" s="9" t="s">
        <v>34</v>
      </c>
      <c r="B76" s="2">
        <v>11512</v>
      </c>
      <c r="C76" s="6">
        <f t="shared" si="3"/>
        <v>23024</v>
      </c>
      <c r="F76" s="7" t="s">
        <v>14</v>
      </c>
      <c r="G76" s="8">
        <v>210</v>
      </c>
      <c r="H76" s="8">
        <f t="shared" si="4"/>
        <v>420</v>
      </c>
      <c r="I76" s="7"/>
      <c r="J76" s="3"/>
      <c r="K76" s="3"/>
      <c r="L76" s="3"/>
    </row>
    <row r="77" spans="1:26" ht="13.2">
      <c r="A77" s="9" t="s">
        <v>34</v>
      </c>
      <c r="B77" s="2">
        <v>11512</v>
      </c>
      <c r="C77" s="6">
        <f t="shared" si="3"/>
        <v>23024</v>
      </c>
      <c r="F77" s="7" t="s">
        <v>14</v>
      </c>
      <c r="G77" s="8">
        <v>210</v>
      </c>
      <c r="H77" s="8">
        <f t="shared" si="4"/>
        <v>420</v>
      </c>
      <c r="I77" s="7"/>
      <c r="J77" s="3"/>
      <c r="K77" s="3"/>
      <c r="L77" s="3"/>
    </row>
    <row r="78" spans="1:26" ht="13.2">
      <c r="A78" s="9" t="s">
        <v>34</v>
      </c>
      <c r="B78" s="2">
        <v>11512</v>
      </c>
      <c r="C78" s="6">
        <f t="shared" si="3"/>
        <v>23024</v>
      </c>
      <c r="F78" s="7" t="s">
        <v>14</v>
      </c>
      <c r="G78" s="8">
        <v>210</v>
      </c>
      <c r="H78" s="8">
        <f t="shared" si="4"/>
        <v>420</v>
      </c>
      <c r="I78" s="7"/>
      <c r="J78" s="3"/>
      <c r="K78" s="3"/>
      <c r="L78" s="3"/>
    </row>
    <row r="79" spans="1:26" ht="13.2">
      <c r="A79" s="9" t="s">
        <v>8</v>
      </c>
      <c r="B79" s="9">
        <v>18305</v>
      </c>
      <c r="C79" s="6">
        <f t="shared" si="3"/>
        <v>36610</v>
      </c>
      <c r="D79" s="9">
        <v>5</v>
      </c>
      <c r="E79" s="9"/>
      <c r="F79" s="7" t="s">
        <v>14</v>
      </c>
      <c r="G79" s="8">
        <v>210</v>
      </c>
      <c r="H79" s="8">
        <f t="shared" si="4"/>
        <v>420</v>
      </c>
      <c r="I79" s="7"/>
      <c r="J79" s="7"/>
      <c r="K79" s="7"/>
      <c r="L79" s="7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2">
      <c r="A80" s="9" t="s">
        <v>8</v>
      </c>
      <c r="B80" s="9">
        <v>18305</v>
      </c>
      <c r="C80" s="6">
        <f t="shared" si="3"/>
        <v>36610</v>
      </c>
      <c r="D80" s="9"/>
      <c r="E80" s="9"/>
      <c r="F80" s="7" t="s">
        <v>14</v>
      </c>
      <c r="G80" s="8">
        <v>210</v>
      </c>
      <c r="H80" s="8">
        <f t="shared" si="4"/>
        <v>420</v>
      </c>
      <c r="I80" s="7"/>
      <c r="J80" s="7"/>
      <c r="K80" s="7"/>
      <c r="L80" s="7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2">
      <c r="A81" s="9" t="s">
        <v>8</v>
      </c>
      <c r="B81" s="9">
        <v>18305</v>
      </c>
      <c r="C81" s="6">
        <f t="shared" si="3"/>
        <v>36610</v>
      </c>
      <c r="D81" s="9"/>
      <c r="E81" s="9"/>
      <c r="F81" s="7" t="s">
        <v>14</v>
      </c>
      <c r="G81" s="8">
        <v>210</v>
      </c>
      <c r="H81" s="8">
        <f t="shared" si="4"/>
        <v>420</v>
      </c>
      <c r="I81" s="7"/>
      <c r="J81" s="7"/>
      <c r="K81" s="7"/>
      <c r="L81" s="7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.2">
      <c r="A82" s="9" t="s">
        <v>8</v>
      </c>
      <c r="B82" s="9">
        <v>18305</v>
      </c>
      <c r="C82" s="6">
        <f t="shared" si="3"/>
        <v>36610</v>
      </c>
      <c r="D82" s="9"/>
      <c r="E82" s="9"/>
      <c r="F82" s="7" t="s">
        <v>14</v>
      </c>
      <c r="G82" s="8">
        <v>210</v>
      </c>
      <c r="H82" s="8">
        <f t="shared" si="4"/>
        <v>420</v>
      </c>
      <c r="I82" s="7"/>
      <c r="J82" s="7"/>
      <c r="K82" s="7"/>
      <c r="L82" s="7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2">
      <c r="A83" s="9" t="s">
        <v>8</v>
      </c>
      <c r="B83" s="9">
        <v>18305</v>
      </c>
      <c r="C83" s="6">
        <f t="shared" si="3"/>
        <v>36610</v>
      </c>
      <c r="D83" s="9"/>
      <c r="E83" s="9"/>
      <c r="F83" s="7" t="s">
        <v>5</v>
      </c>
      <c r="G83" s="8">
        <v>226</v>
      </c>
      <c r="H83" s="8">
        <f t="shared" si="4"/>
        <v>452</v>
      </c>
      <c r="I83" s="8">
        <f>COUNT(H83:H104)</f>
        <v>21</v>
      </c>
      <c r="J83" s="7"/>
      <c r="K83" s="7"/>
      <c r="L83" s="7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2">
      <c r="A84" s="9" t="s">
        <v>29</v>
      </c>
      <c r="B84" s="9">
        <v>11579</v>
      </c>
      <c r="C84" s="6">
        <f t="shared" si="3"/>
        <v>23158</v>
      </c>
      <c r="D84" s="9">
        <v>2</v>
      </c>
      <c r="E84" s="9"/>
      <c r="F84" s="7" t="s">
        <v>5</v>
      </c>
      <c r="G84" s="8">
        <v>226</v>
      </c>
      <c r="H84" s="8">
        <f t="shared" si="4"/>
        <v>452</v>
      </c>
      <c r="I84" s="7"/>
      <c r="J84" s="7"/>
      <c r="K84" s="7"/>
      <c r="L84" s="7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2">
      <c r="A85" s="9" t="s">
        <v>29</v>
      </c>
      <c r="B85" s="9">
        <v>11579</v>
      </c>
      <c r="C85" s="6">
        <f t="shared" si="3"/>
        <v>23158</v>
      </c>
      <c r="D85" s="9"/>
      <c r="E85" s="9"/>
      <c r="F85" s="7" t="s">
        <v>5</v>
      </c>
      <c r="G85" s="8">
        <v>226</v>
      </c>
      <c r="H85" s="8">
        <f t="shared" si="4"/>
        <v>452</v>
      </c>
      <c r="I85" s="7"/>
      <c r="J85" s="7"/>
      <c r="K85" s="7"/>
      <c r="L85" s="7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2">
      <c r="A86" s="5" t="s">
        <v>64</v>
      </c>
      <c r="B86" s="2"/>
      <c r="C86" s="6"/>
      <c r="F86" s="7" t="s">
        <v>5</v>
      </c>
      <c r="G86" s="8">
        <v>226</v>
      </c>
      <c r="H86" s="8">
        <f t="shared" si="4"/>
        <v>452</v>
      </c>
      <c r="I86" s="7"/>
      <c r="J86" s="3"/>
      <c r="K86" s="3"/>
      <c r="L86" s="3"/>
    </row>
    <row r="87" spans="1:26" ht="13.2">
      <c r="A87" s="1" t="s">
        <v>50</v>
      </c>
      <c r="B87" s="2">
        <v>760</v>
      </c>
      <c r="C87" s="6">
        <f t="shared" ref="C87:C237" si="5">B87*2</f>
        <v>1520</v>
      </c>
      <c r="D87" s="1">
        <v>4</v>
      </c>
      <c r="F87" s="7" t="s">
        <v>5</v>
      </c>
      <c r="G87" s="8">
        <v>226</v>
      </c>
      <c r="H87" s="8">
        <f t="shared" si="4"/>
        <v>452</v>
      </c>
      <c r="I87" s="7"/>
      <c r="J87" s="3"/>
      <c r="K87" s="3"/>
      <c r="L87" s="3"/>
    </row>
    <row r="88" spans="1:26" ht="13.2">
      <c r="A88" s="1" t="s">
        <v>50</v>
      </c>
      <c r="B88" s="2">
        <v>760</v>
      </c>
      <c r="C88" s="6">
        <f t="shared" si="5"/>
        <v>1520</v>
      </c>
      <c r="F88" s="7" t="s">
        <v>5</v>
      </c>
      <c r="G88" s="8">
        <v>226</v>
      </c>
      <c r="H88" s="8">
        <f t="shared" si="4"/>
        <v>452</v>
      </c>
      <c r="I88" s="7"/>
      <c r="J88" s="3"/>
      <c r="K88" s="3"/>
      <c r="L88" s="3"/>
    </row>
    <row r="89" spans="1:26" ht="13.2">
      <c r="A89" s="1" t="s">
        <v>50</v>
      </c>
      <c r="B89" s="2">
        <v>760</v>
      </c>
      <c r="C89" s="6">
        <f t="shared" si="5"/>
        <v>1520</v>
      </c>
      <c r="F89" s="7" t="s">
        <v>5</v>
      </c>
      <c r="G89" s="8">
        <v>226</v>
      </c>
      <c r="H89" s="8">
        <f t="shared" si="4"/>
        <v>452</v>
      </c>
      <c r="I89" s="7"/>
      <c r="J89" s="3"/>
      <c r="K89" s="3"/>
      <c r="L89" s="3"/>
    </row>
    <row r="90" spans="1:26" ht="13.2">
      <c r="A90" s="1" t="s">
        <v>50</v>
      </c>
      <c r="B90" s="2">
        <v>760</v>
      </c>
      <c r="C90" s="6">
        <f t="shared" si="5"/>
        <v>1520</v>
      </c>
      <c r="F90" s="7" t="s">
        <v>5</v>
      </c>
      <c r="G90" s="8">
        <v>226</v>
      </c>
      <c r="H90" s="8">
        <f t="shared" si="4"/>
        <v>452</v>
      </c>
      <c r="I90" s="7"/>
      <c r="J90" s="3"/>
      <c r="K90" s="3"/>
      <c r="L90" s="3"/>
    </row>
    <row r="91" spans="1:26" ht="13.2">
      <c r="A91" s="9" t="s">
        <v>3</v>
      </c>
      <c r="B91" s="9">
        <v>927</v>
      </c>
      <c r="C91" s="6">
        <f t="shared" si="5"/>
        <v>1854</v>
      </c>
      <c r="D91" s="9">
        <f>COUNT(C91:C115)</f>
        <v>25</v>
      </c>
      <c r="E91" s="9"/>
      <c r="F91" s="7" t="s">
        <v>5</v>
      </c>
      <c r="G91" s="8">
        <v>226</v>
      </c>
      <c r="H91" s="8">
        <f t="shared" si="4"/>
        <v>452</v>
      </c>
      <c r="I91" s="7"/>
      <c r="J91" s="7"/>
      <c r="K91" s="7"/>
      <c r="L91" s="7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2">
      <c r="A92" s="9" t="s">
        <v>3</v>
      </c>
      <c r="B92" s="9">
        <v>927</v>
      </c>
      <c r="C92" s="6">
        <f t="shared" si="5"/>
        <v>1854</v>
      </c>
      <c r="D92" s="9"/>
      <c r="E92" s="9"/>
      <c r="F92" s="7" t="s">
        <v>5</v>
      </c>
      <c r="G92" s="8">
        <v>226</v>
      </c>
      <c r="H92" s="8">
        <f t="shared" si="4"/>
        <v>452</v>
      </c>
      <c r="I92" s="7"/>
      <c r="J92" s="7"/>
      <c r="K92" s="7"/>
      <c r="L92" s="7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2">
      <c r="A93" s="9" t="s">
        <v>3</v>
      </c>
      <c r="B93" s="9">
        <v>927</v>
      </c>
      <c r="C93" s="6">
        <f t="shared" si="5"/>
        <v>1854</v>
      </c>
      <c r="D93" s="9"/>
      <c r="E93" s="9"/>
      <c r="F93" s="7" t="s">
        <v>5</v>
      </c>
      <c r="G93" s="8">
        <v>226</v>
      </c>
      <c r="H93" s="8">
        <f t="shared" si="4"/>
        <v>452</v>
      </c>
      <c r="I93" s="7"/>
      <c r="J93" s="7"/>
      <c r="K93" s="7"/>
      <c r="L93" s="7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2">
      <c r="A94" s="9" t="s">
        <v>3</v>
      </c>
      <c r="B94" s="9">
        <v>927</v>
      </c>
      <c r="C94" s="6">
        <f t="shared" si="5"/>
        <v>1854</v>
      </c>
      <c r="D94" s="9"/>
      <c r="E94" s="9"/>
      <c r="F94" s="7" t="s">
        <v>5</v>
      </c>
      <c r="G94" s="8">
        <v>226</v>
      </c>
      <c r="H94" s="8">
        <f t="shared" si="4"/>
        <v>452</v>
      </c>
      <c r="I94" s="7"/>
      <c r="J94" s="7"/>
      <c r="K94" s="7"/>
      <c r="L94" s="7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2">
      <c r="A95" s="9" t="s">
        <v>3</v>
      </c>
      <c r="B95" s="9">
        <v>927</v>
      </c>
      <c r="C95" s="6">
        <f t="shared" si="5"/>
        <v>1854</v>
      </c>
      <c r="D95" s="9"/>
      <c r="E95" s="9"/>
      <c r="F95" s="7"/>
      <c r="G95" s="8"/>
      <c r="H95" s="8"/>
      <c r="I95" s="7"/>
      <c r="J95" s="7"/>
      <c r="K95" s="7"/>
      <c r="L95" s="7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2">
      <c r="A96" s="9" t="s">
        <v>3</v>
      </c>
      <c r="B96" s="9">
        <v>927</v>
      </c>
      <c r="C96" s="6">
        <f t="shared" si="5"/>
        <v>1854</v>
      </c>
      <c r="D96" s="9"/>
      <c r="E96" s="9"/>
      <c r="F96" s="7" t="s">
        <v>5</v>
      </c>
      <c r="G96" s="8">
        <v>226</v>
      </c>
      <c r="H96" s="8">
        <f t="shared" ref="H96:H104" si="6">G96*2</f>
        <v>452</v>
      </c>
      <c r="I96" s="7"/>
      <c r="J96" s="7"/>
      <c r="K96" s="7"/>
      <c r="L96" s="7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2">
      <c r="A97" s="9" t="s">
        <v>3</v>
      </c>
      <c r="B97" s="9">
        <v>927</v>
      </c>
      <c r="C97" s="6">
        <f t="shared" si="5"/>
        <v>1854</v>
      </c>
      <c r="D97" s="9"/>
      <c r="E97" s="9"/>
      <c r="F97" s="7" t="s">
        <v>5</v>
      </c>
      <c r="G97" s="8">
        <v>226</v>
      </c>
      <c r="H97" s="8">
        <f t="shared" si="6"/>
        <v>452</v>
      </c>
      <c r="I97" s="7"/>
      <c r="J97" s="7"/>
      <c r="K97" s="7"/>
      <c r="L97" s="7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2">
      <c r="A98" s="9" t="s">
        <v>3</v>
      </c>
      <c r="B98" s="9">
        <v>927</v>
      </c>
      <c r="C98" s="6">
        <f t="shared" si="5"/>
        <v>1854</v>
      </c>
      <c r="D98" s="9"/>
      <c r="E98" s="9"/>
      <c r="F98" s="7" t="s">
        <v>5</v>
      </c>
      <c r="G98" s="8">
        <v>226</v>
      </c>
      <c r="H98" s="8">
        <f t="shared" si="6"/>
        <v>452</v>
      </c>
      <c r="I98" s="7"/>
      <c r="J98" s="7"/>
      <c r="K98" s="7"/>
      <c r="L98" s="7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2">
      <c r="A99" s="9" t="s">
        <v>3</v>
      </c>
      <c r="B99" s="9">
        <v>927</v>
      </c>
      <c r="C99" s="6">
        <f t="shared" si="5"/>
        <v>1854</v>
      </c>
      <c r="D99" s="9"/>
      <c r="E99" s="9"/>
      <c r="F99" s="7" t="s">
        <v>5</v>
      </c>
      <c r="G99" s="8">
        <v>226</v>
      </c>
      <c r="H99" s="8">
        <f t="shared" si="6"/>
        <v>452</v>
      </c>
      <c r="I99" s="7"/>
      <c r="J99" s="7"/>
      <c r="K99" s="7"/>
      <c r="L99" s="7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2">
      <c r="A100" s="9" t="s">
        <v>3</v>
      </c>
      <c r="B100" s="9">
        <v>927</v>
      </c>
      <c r="C100" s="6">
        <f t="shared" si="5"/>
        <v>1854</v>
      </c>
      <c r="D100" s="9"/>
      <c r="E100" s="9"/>
      <c r="F100" s="7" t="s">
        <v>5</v>
      </c>
      <c r="G100" s="8">
        <v>226</v>
      </c>
      <c r="H100" s="8">
        <f t="shared" si="6"/>
        <v>452</v>
      </c>
      <c r="I100" s="7"/>
      <c r="J100" s="7"/>
      <c r="K100" s="7"/>
      <c r="L100" s="7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2">
      <c r="A101" s="9" t="s">
        <v>3</v>
      </c>
      <c r="B101" s="9">
        <v>927</v>
      </c>
      <c r="C101" s="6">
        <f t="shared" si="5"/>
        <v>1854</v>
      </c>
      <c r="D101" s="9"/>
      <c r="E101" s="9"/>
      <c r="F101" s="7" t="s">
        <v>5</v>
      </c>
      <c r="G101" s="8">
        <v>226</v>
      </c>
      <c r="H101" s="8">
        <f t="shared" si="6"/>
        <v>452</v>
      </c>
      <c r="I101" s="7"/>
      <c r="J101" s="7"/>
      <c r="K101" s="7"/>
      <c r="L101" s="7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2">
      <c r="A102" s="9" t="s">
        <v>3</v>
      </c>
      <c r="B102" s="9">
        <v>927</v>
      </c>
      <c r="C102" s="6">
        <f t="shared" si="5"/>
        <v>1854</v>
      </c>
      <c r="D102" s="9"/>
      <c r="E102" s="9"/>
      <c r="F102" s="7" t="s">
        <v>5</v>
      </c>
      <c r="G102" s="8">
        <v>226</v>
      </c>
      <c r="H102" s="8">
        <f t="shared" si="6"/>
        <v>452</v>
      </c>
      <c r="I102" s="7"/>
      <c r="J102" s="7"/>
      <c r="K102" s="7"/>
      <c r="L102" s="7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2">
      <c r="A103" s="9" t="s">
        <v>3</v>
      </c>
      <c r="B103" s="9">
        <v>927</v>
      </c>
      <c r="C103" s="6">
        <f t="shared" si="5"/>
        <v>1854</v>
      </c>
      <c r="D103" s="9"/>
      <c r="E103" s="9"/>
      <c r="F103" s="7" t="s">
        <v>5</v>
      </c>
      <c r="G103" s="8">
        <v>226</v>
      </c>
      <c r="H103" s="8">
        <f t="shared" si="6"/>
        <v>452</v>
      </c>
      <c r="I103" s="7"/>
      <c r="J103" s="7"/>
      <c r="K103" s="7"/>
      <c r="L103" s="7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2">
      <c r="A104" s="9" t="s">
        <v>3</v>
      </c>
      <c r="B104" s="9">
        <v>927</v>
      </c>
      <c r="C104" s="6">
        <f t="shared" si="5"/>
        <v>1854</v>
      </c>
      <c r="D104" s="9"/>
      <c r="E104" s="9"/>
      <c r="F104" s="7" t="s">
        <v>5</v>
      </c>
      <c r="G104" s="8">
        <v>226</v>
      </c>
      <c r="H104" s="8">
        <f t="shared" si="6"/>
        <v>452</v>
      </c>
      <c r="I104" s="7"/>
      <c r="J104" s="7"/>
      <c r="K104" s="7"/>
      <c r="L104" s="7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2">
      <c r="A105" s="9" t="s">
        <v>3</v>
      </c>
      <c r="B105" s="9">
        <v>927</v>
      </c>
      <c r="C105" s="6">
        <f t="shared" si="5"/>
        <v>1854</v>
      </c>
      <c r="D105" s="9"/>
      <c r="E105" s="9"/>
      <c r="F105" s="7"/>
      <c r="G105" s="7"/>
      <c r="H105" s="7"/>
      <c r="I105" s="7"/>
      <c r="J105" s="7"/>
      <c r="K105" s="7"/>
      <c r="L105" s="7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2">
      <c r="A106" s="9" t="s">
        <v>3</v>
      </c>
      <c r="B106" s="9">
        <v>927</v>
      </c>
      <c r="C106" s="6">
        <f t="shared" si="5"/>
        <v>1854</v>
      </c>
      <c r="D106" s="9"/>
      <c r="E106" s="9"/>
      <c r="F106" s="10" t="s">
        <v>65</v>
      </c>
      <c r="G106" s="7">
        <f t="shared" ref="G106:I106" si="7">SUM(G2:G104)</f>
        <v>16184</v>
      </c>
      <c r="H106" s="7">
        <f t="shared" si="7"/>
        <v>32368</v>
      </c>
      <c r="I106" s="7">
        <f t="shared" si="7"/>
        <v>97</v>
      </c>
      <c r="J106" s="7"/>
      <c r="K106" s="7"/>
      <c r="L106" s="7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2">
      <c r="A107" s="9" t="s">
        <v>3</v>
      </c>
      <c r="B107" s="9">
        <v>927</v>
      </c>
      <c r="C107" s="6">
        <f t="shared" si="5"/>
        <v>1854</v>
      </c>
      <c r="D107" s="9"/>
      <c r="E107" s="9"/>
      <c r="F107" s="10" t="s">
        <v>66</v>
      </c>
      <c r="G107" s="7">
        <f t="shared" ref="G107:H107" si="8">AVERAGE(G2:G104)</f>
        <v>168.58333333333334</v>
      </c>
      <c r="H107" s="7">
        <f t="shared" si="8"/>
        <v>337.16666666666669</v>
      </c>
      <c r="I107" s="7"/>
      <c r="J107" s="7"/>
      <c r="K107" s="7"/>
      <c r="L107" s="7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2">
      <c r="A108" s="9" t="s">
        <v>3</v>
      </c>
      <c r="B108" s="9">
        <v>927</v>
      </c>
      <c r="C108" s="6">
        <f t="shared" si="5"/>
        <v>1854</v>
      </c>
      <c r="D108" s="9"/>
      <c r="E108" s="9"/>
      <c r="F108" s="7"/>
      <c r="G108" s="7"/>
      <c r="H108" s="7"/>
      <c r="I108" s="7"/>
      <c r="J108" s="7"/>
      <c r="K108" s="7"/>
      <c r="L108" s="7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2">
      <c r="A109" s="9" t="s">
        <v>3</v>
      </c>
      <c r="B109" s="9">
        <v>927</v>
      </c>
      <c r="C109" s="6">
        <f t="shared" si="5"/>
        <v>1854</v>
      </c>
      <c r="D109" s="9"/>
      <c r="E109" s="9"/>
      <c r="F109" s="7"/>
      <c r="G109" s="8" t="s">
        <v>67</v>
      </c>
      <c r="H109" s="7"/>
      <c r="I109" s="7"/>
      <c r="J109" s="7"/>
      <c r="K109" s="7"/>
      <c r="L109" s="7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2">
      <c r="A110" s="9" t="s">
        <v>3</v>
      </c>
      <c r="B110" s="9">
        <v>927</v>
      </c>
      <c r="C110" s="6">
        <f t="shared" si="5"/>
        <v>1854</v>
      </c>
      <c r="D110" s="9"/>
      <c r="E110" s="9"/>
      <c r="F110" s="3" t="s">
        <v>68</v>
      </c>
      <c r="G110" s="11">
        <v>130.30000000000001</v>
      </c>
      <c r="H110" s="12"/>
      <c r="I110" s="7"/>
      <c r="J110" s="7"/>
      <c r="K110" s="7"/>
      <c r="L110" s="7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2">
      <c r="A111" s="9" t="s">
        <v>3</v>
      </c>
      <c r="B111" s="9">
        <v>927</v>
      </c>
      <c r="C111" s="6">
        <f t="shared" si="5"/>
        <v>1854</v>
      </c>
      <c r="D111" s="9"/>
      <c r="E111" s="9"/>
      <c r="F111" s="3"/>
      <c r="G111" s="12" t="s">
        <v>69</v>
      </c>
      <c r="H111" s="12"/>
      <c r="I111" s="7"/>
      <c r="J111" s="7"/>
      <c r="K111" s="7"/>
      <c r="L111" s="7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2">
      <c r="A112" s="9" t="s">
        <v>3</v>
      </c>
      <c r="B112" s="9">
        <v>927</v>
      </c>
      <c r="C112" s="6">
        <f t="shared" si="5"/>
        <v>1854</v>
      </c>
      <c r="D112" s="9"/>
      <c r="E112" s="9"/>
      <c r="F112" s="3"/>
      <c r="G112" s="13" t="s">
        <v>70</v>
      </c>
      <c r="H112" s="12"/>
      <c r="I112" s="7"/>
      <c r="J112" s="7"/>
      <c r="K112" s="7"/>
      <c r="L112" s="7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2">
      <c r="A113" s="9" t="s">
        <v>3</v>
      </c>
      <c r="B113" s="9">
        <v>927</v>
      </c>
      <c r="C113" s="6">
        <f t="shared" si="5"/>
        <v>1854</v>
      </c>
      <c r="D113" s="9"/>
      <c r="E113" s="9"/>
      <c r="F113" s="7"/>
      <c r="G113" s="7"/>
      <c r="H113" s="7"/>
      <c r="I113" s="7"/>
      <c r="J113" s="7"/>
      <c r="K113" s="7"/>
      <c r="L113" s="7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2">
      <c r="A114" s="9" t="s">
        <v>3</v>
      </c>
      <c r="B114" s="9">
        <v>927</v>
      </c>
      <c r="C114" s="6">
        <f t="shared" si="5"/>
        <v>1854</v>
      </c>
      <c r="D114" s="9"/>
      <c r="E114" s="9"/>
      <c r="F114" s="7" t="s">
        <v>71</v>
      </c>
      <c r="G114" s="12" t="s">
        <v>72</v>
      </c>
      <c r="H114" s="7"/>
      <c r="I114" s="7"/>
      <c r="J114" s="7"/>
      <c r="K114" s="7"/>
      <c r="L114" s="7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2">
      <c r="A115" s="9" t="s">
        <v>3</v>
      </c>
      <c r="B115" s="9">
        <v>927</v>
      </c>
      <c r="C115" s="6">
        <f t="shared" si="5"/>
        <v>1854</v>
      </c>
      <c r="D115" s="9"/>
      <c r="E115" s="9"/>
      <c r="F115" s="7"/>
      <c r="G115" s="7">
        <v>64</v>
      </c>
      <c r="H115" s="7"/>
      <c r="I115" s="7"/>
      <c r="J115" s="7"/>
      <c r="K115" s="7"/>
      <c r="L115" s="7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2">
      <c r="A116" s="9" t="s">
        <v>6</v>
      </c>
      <c r="B116" s="9">
        <v>1177</v>
      </c>
      <c r="C116" s="6">
        <f t="shared" si="5"/>
        <v>2354</v>
      </c>
      <c r="D116" s="9">
        <v>7</v>
      </c>
      <c r="E116" s="9"/>
      <c r="F116" s="7"/>
      <c r="G116" s="12" t="s">
        <v>73</v>
      </c>
      <c r="H116" s="7"/>
      <c r="I116" s="7"/>
      <c r="J116" s="7"/>
      <c r="K116" s="7"/>
      <c r="L116" s="7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2">
      <c r="A117" s="9" t="s">
        <v>6</v>
      </c>
      <c r="B117" s="9">
        <v>1177</v>
      </c>
      <c r="C117" s="6">
        <f t="shared" si="5"/>
        <v>2354</v>
      </c>
      <c r="D117" s="9"/>
      <c r="E117" s="9"/>
      <c r="F117" s="7"/>
      <c r="G117" s="14" t="s">
        <v>74</v>
      </c>
      <c r="H117" s="7"/>
      <c r="I117" s="7"/>
      <c r="J117" s="7"/>
      <c r="K117" s="7"/>
      <c r="L117" s="7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2">
      <c r="A118" s="9" t="s">
        <v>6</v>
      </c>
      <c r="B118" s="9">
        <v>1177</v>
      </c>
      <c r="C118" s="6">
        <f t="shared" si="5"/>
        <v>2354</v>
      </c>
      <c r="D118" s="9"/>
      <c r="E118" s="9"/>
      <c r="F118" s="7"/>
      <c r="G118" s="12"/>
      <c r="H118" s="7"/>
      <c r="I118" s="7"/>
      <c r="J118" s="7"/>
      <c r="K118" s="7"/>
      <c r="L118" s="7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2">
      <c r="A119" s="9" t="s">
        <v>6</v>
      </c>
      <c r="B119" s="9">
        <v>1177</v>
      </c>
      <c r="C119" s="6">
        <f t="shared" si="5"/>
        <v>2354</v>
      </c>
      <c r="D119" s="9"/>
      <c r="E119" s="9"/>
      <c r="F119" s="7"/>
      <c r="G119" s="7" t="s">
        <v>75</v>
      </c>
      <c r="H119" s="7"/>
      <c r="I119" s="7"/>
      <c r="J119" s="7"/>
      <c r="K119" s="7"/>
      <c r="L119" s="7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2">
      <c r="A120" s="9" t="s">
        <v>6</v>
      </c>
      <c r="B120" s="9">
        <v>1177</v>
      </c>
      <c r="C120" s="6">
        <f t="shared" si="5"/>
        <v>2354</v>
      </c>
      <c r="D120" s="9"/>
      <c r="E120" s="9"/>
      <c r="F120" s="7"/>
      <c r="G120" s="15"/>
      <c r="H120" s="7"/>
      <c r="I120" s="7"/>
      <c r="J120" s="7"/>
      <c r="K120" s="7"/>
      <c r="L120" s="7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2">
      <c r="A121" s="9" t="s">
        <v>6</v>
      </c>
      <c r="B121" s="9">
        <v>1177</v>
      </c>
      <c r="C121" s="6">
        <f t="shared" si="5"/>
        <v>2354</v>
      </c>
      <c r="D121" s="9"/>
      <c r="E121" s="9"/>
      <c r="F121" s="7"/>
      <c r="G121" s="15"/>
      <c r="H121" s="7"/>
      <c r="I121" s="7"/>
      <c r="J121" s="7"/>
      <c r="K121" s="7"/>
      <c r="L121" s="7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2">
      <c r="A122" s="9" t="s">
        <v>6</v>
      </c>
      <c r="B122" s="9">
        <v>1177</v>
      </c>
      <c r="C122" s="6">
        <f t="shared" si="5"/>
        <v>2354</v>
      </c>
      <c r="D122" s="9"/>
      <c r="E122" s="9"/>
      <c r="F122" s="7"/>
      <c r="G122" s="7" t="s">
        <v>76</v>
      </c>
      <c r="H122" s="7"/>
      <c r="I122" s="7"/>
      <c r="J122" s="7" t="s">
        <v>77</v>
      </c>
      <c r="K122" s="7">
        <f>52*G110*H107</f>
        <v>2284506.4666666668</v>
      </c>
      <c r="L122" s="7" t="s">
        <v>78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2">
      <c r="A123" s="9" t="s">
        <v>37</v>
      </c>
      <c r="B123" s="6">
        <v>1044</v>
      </c>
      <c r="C123" s="6">
        <f t="shared" si="5"/>
        <v>2088</v>
      </c>
      <c r="D123" s="1">
        <f>COUNT(C123:C130)</f>
        <v>8</v>
      </c>
      <c r="F123" s="3"/>
      <c r="G123" s="3">
        <f>(H107*52)*G110</f>
        <v>2284506.4666666673</v>
      </c>
      <c r="H123" s="3"/>
      <c r="I123" s="3"/>
      <c r="J123" s="3"/>
      <c r="K123" s="3">
        <f>K122/1000000</f>
        <v>2.2845064666666666</v>
      </c>
      <c r="L123" s="3" t="s">
        <v>79</v>
      </c>
    </row>
    <row r="124" spans="1:26" ht="13.2">
      <c r="A124" s="9" t="s">
        <v>37</v>
      </c>
      <c r="B124" s="6">
        <v>1044</v>
      </c>
      <c r="C124" s="6">
        <f t="shared" si="5"/>
        <v>2088</v>
      </c>
      <c r="F124" s="3"/>
      <c r="G124" s="7">
        <f>G123/1000000</f>
        <v>2.2845064666666675</v>
      </c>
      <c r="H124" s="7"/>
      <c r="I124" s="3"/>
      <c r="J124" s="3"/>
      <c r="K124" s="3" t="e">
        <f>#REF!/1000000</f>
        <v>#REF!</v>
      </c>
      <c r="L124" s="3" t="s">
        <v>79</v>
      </c>
    </row>
    <row r="125" spans="1:26" ht="13.2">
      <c r="A125" s="9" t="s">
        <v>37</v>
      </c>
      <c r="B125" s="6">
        <v>1044</v>
      </c>
      <c r="C125" s="6">
        <f t="shared" si="5"/>
        <v>2088</v>
      </c>
      <c r="F125" s="3"/>
      <c r="G125" s="12"/>
      <c r="H125" s="7"/>
      <c r="I125" s="3"/>
      <c r="J125" s="3"/>
      <c r="K125" s="3"/>
      <c r="L125" s="3"/>
    </row>
    <row r="126" spans="1:26" ht="13.2">
      <c r="A126" s="9" t="s">
        <v>37</v>
      </c>
      <c r="B126" s="6">
        <v>1044</v>
      </c>
      <c r="C126" s="6">
        <f t="shared" si="5"/>
        <v>2088</v>
      </c>
      <c r="F126" s="3"/>
      <c r="G126" s="16" t="s">
        <v>80</v>
      </c>
      <c r="H126" s="7"/>
      <c r="I126" s="3"/>
      <c r="J126" s="3"/>
      <c r="K126" s="3"/>
      <c r="L126" s="3"/>
    </row>
    <row r="127" spans="1:26" ht="13.2">
      <c r="A127" s="9" t="s">
        <v>37</v>
      </c>
      <c r="B127" s="6">
        <v>1044</v>
      </c>
      <c r="C127" s="6">
        <f t="shared" si="5"/>
        <v>2088</v>
      </c>
      <c r="F127" s="3"/>
      <c r="G127" s="12">
        <f>(H107*52)*G115</f>
        <v>1122090.6666666667</v>
      </c>
      <c r="H127" s="7"/>
      <c r="I127" s="3"/>
      <c r="J127" s="3"/>
      <c r="K127" s="3"/>
      <c r="L127" s="3"/>
    </row>
    <row r="128" spans="1:26" ht="13.2">
      <c r="A128" s="9" t="s">
        <v>37</v>
      </c>
      <c r="B128" s="6">
        <v>1044</v>
      </c>
      <c r="C128" s="6">
        <f t="shared" si="5"/>
        <v>2088</v>
      </c>
      <c r="F128" s="3"/>
      <c r="G128" s="16" t="s">
        <v>81</v>
      </c>
      <c r="H128" s="7"/>
      <c r="I128" s="3"/>
      <c r="J128" s="3"/>
      <c r="K128" s="3"/>
      <c r="L128" s="3"/>
    </row>
    <row r="129" spans="1:26" ht="13.2">
      <c r="A129" s="9" t="s">
        <v>37</v>
      </c>
      <c r="B129" s="6">
        <v>1044</v>
      </c>
      <c r="C129" s="6">
        <f t="shared" si="5"/>
        <v>2088</v>
      </c>
      <c r="F129" s="3"/>
      <c r="G129" s="15">
        <f>G127/1000000</f>
        <v>1.1220906666666668</v>
      </c>
      <c r="H129" s="7"/>
      <c r="I129" s="3"/>
      <c r="J129" s="3"/>
      <c r="K129" s="3"/>
      <c r="L129" s="3"/>
    </row>
    <row r="130" spans="1:26" ht="13.2">
      <c r="A130" s="9" t="s">
        <v>37</v>
      </c>
      <c r="B130" s="6">
        <v>1044</v>
      </c>
      <c r="C130" s="6">
        <f t="shared" si="5"/>
        <v>2088</v>
      </c>
      <c r="G130" s="9"/>
      <c r="H130" s="9"/>
    </row>
    <row r="131" spans="1:26" ht="13.2">
      <c r="A131" s="9" t="s">
        <v>13</v>
      </c>
      <c r="B131" s="9">
        <v>995</v>
      </c>
      <c r="C131" s="6">
        <f t="shared" si="5"/>
        <v>1990</v>
      </c>
      <c r="D131" s="9">
        <v>4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2">
      <c r="A132" s="9" t="s">
        <v>13</v>
      </c>
      <c r="B132" s="9">
        <v>995</v>
      </c>
      <c r="C132" s="6">
        <f t="shared" si="5"/>
        <v>1990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2">
      <c r="A133" s="9" t="s">
        <v>13</v>
      </c>
      <c r="B133" s="9">
        <v>995</v>
      </c>
      <c r="C133" s="6">
        <f t="shared" si="5"/>
        <v>1990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2">
      <c r="A134" s="9" t="s">
        <v>13</v>
      </c>
      <c r="B134" s="9">
        <v>995</v>
      </c>
      <c r="C134" s="6">
        <f t="shared" si="5"/>
        <v>1990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2">
      <c r="A135" s="9" t="s">
        <v>47</v>
      </c>
      <c r="B135" s="9">
        <v>766</v>
      </c>
      <c r="C135" s="6">
        <f t="shared" si="5"/>
        <v>1532</v>
      </c>
      <c r="D135" s="9">
        <v>1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2">
      <c r="A136" s="9" t="s">
        <v>32</v>
      </c>
      <c r="B136" s="9">
        <v>1965</v>
      </c>
      <c r="C136" s="6">
        <f t="shared" si="5"/>
        <v>3930</v>
      </c>
      <c r="D136" s="9">
        <v>1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2">
      <c r="A137" s="9" t="s">
        <v>4</v>
      </c>
      <c r="B137" s="9">
        <v>1747</v>
      </c>
      <c r="C137" s="6">
        <f t="shared" si="5"/>
        <v>3494</v>
      </c>
      <c r="D137" s="9">
        <f>COUNT(C137:C145)</f>
        <v>9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2">
      <c r="A138" s="9" t="s">
        <v>4</v>
      </c>
      <c r="B138" s="9">
        <v>1747</v>
      </c>
      <c r="C138" s="6">
        <f t="shared" si="5"/>
        <v>3494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2">
      <c r="A139" s="9" t="s">
        <v>4</v>
      </c>
      <c r="B139" s="9">
        <v>1747</v>
      </c>
      <c r="C139" s="6">
        <f t="shared" si="5"/>
        <v>3494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2">
      <c r="A140" s="9" t="s">
        <v>4</v>
      </c>
      <c r="B140" s="9">
        <v>1747</v>
      </c>
      <c r="C140" s="6">
        <f t="shared" si="5"/>
        <v>3494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2">
      <c r="A141" s="9" t="s">
        <v>4</v>
      </c>
      <c r="B141" s="9">
        <v>1747</v>
      </c>
      <c r="C141" s="6">
        <f t="shared" si="5"/>
        <v>3494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2">
      <c r="A142" s="9" t="s">
        <v>4</v>
      </c>
      <c r="B142" s="9">
        <v>1747</v>
      </c>
      <c r="C142" s="6">
        <f t="shared" si="5"/>
        <v>3494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2">
      <c r="A143" s="9" t="s">
        <v>4</v>
      </c>
      <c r="B143" s="9">
        <v>1747</v>
      </c>
      <c r="C143" s="6">
        <f t="shared" si="5"/>
        <v>3494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2">
      <c r="A144" s="9" t="s">
        <v>4</v>
      </c>
      <c r="B144" s="9">
        <v>1747</v>
      </c>
      <c r="C144" s="6">
        <f t="shared" si="5"/>
        <v>3494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2">
      <c r="A145" s="9" t="s">
        <v>4</v>
      </c>
      <c r="B145" s="9">
        <v>1747</v>
      </c>
      <c r="C145" s="6">
        <f t="shared" si="5"/>
        <v>3494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2">
      <c r="A146" s="9" t="s">
        <v>33</v>
      </c>
      <c r="B146" s="9">
        <v>1058</v>
      </c>
      <c r="C146" s="6">
        <f t="shared" si="5"/>
        <v>2116</v>
      </c>
      <c r="D146" s="9">
        <v>5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2">
      <c r="A147" s="9" t="s">
        <v>33</v>
      </c>
      <c r="B147" s="9">
        <v>1058</v>
      </c>
      <c r="C147" s="6">
        <f t="shared" si="5"/>
        <v>2116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2">
      <c r="A148" s="9" t="s">
        <v>33</v>
      </c>
      <c r="B148" s="9">
        <v>1058</v>
      </c>
      <c r="C148" s="6">
        <f t="shared" si="5"/>
        <v>2116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2">
      <c r="A149" s="9" t="s">
        <v>33</v>
      </c>
      <c r="B149" s="9">
        <v>1058</v>
      </c>
      <c r="C149" s="6">
        <f t="shared" si="5"/>
        <v>2116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2">
      <c r="A150" s="9" t="s">
        <v>33</v>
      </c>
      <c r="B150" s="9">
        <v>1058</v>
      </c>
      <c r="C150" s="6">
        <f t="shared" si="5"/>
        <v>2116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2">
      <c r="A151" s="9" t="s">
        <v>31</v>
      </c>
      <c r="B151" s="9">
        <v>678</v>
      </c>
      <c r="C151" s="6">
        <f t="shared" si="5"/>
        <v>1356</v>
      </c>
      <c r="D151" s="9">
        <v>5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2">
      <c r="A152" s="9" t="s">
        <v>31</v>
      </c>
      <c r="B152" s="9">
        <v>678</v>
      </c>
      <c r="C152" s="6">
        <f t="shared" si="5"/>
        <v>1356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2">
      <c r="A153" s="9" t="s">
        <v>31</v>
      </c>
      <c r="B153" s="9">
        <v>678</v>
      </c>
      <c r="C153" s="6">
        <f t="shared" si="5"/>
        <v>1356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2">
      <c r="A154" s="9" t="s">
        <v>31</v>
      </c>
      <c r="B154" s="9">
        <v>678</v>
      </c>
      <c r="C154" s="6">
        <f t="shared" si="5"/>
        <v>1356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2">
      <c r="A155" s="9" t="s">
        <v>31</v>
      </c>
      <c r="B155" s="9">
        <v>678</v>
      </c>
      <c r="C155" s="6">
        <f t="shared" si="5"/>
        <v>1356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2">
      <c r="A156" s="9" t="s">
        <v>11</v>
      </c>
      <c r="B156" s="9">
        <v>775</v>
      </c>
      <c r="C156" s="6">
        <f t="shared" si="5"/>
        <v>1550</v>
      </c>
      <c r="D156" s="9">
        <f>COUNT(C156:C237)</f>
        <v>82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2">
      <c r="A157" s="9" t="s">
        <v>11</v>
      </c>
      <c r="B157" s="9">
        <v>775</v>
      </c>
      <c r="C157" s="6">
        <f t="shared" si="5"/>
        <v>1550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2">
      <c r="A158" s="9" t="s">
        <v>11</v>
      </c>
      <c r="B158" s="9">
        <v>775</v>
      </c>
      <c r="C158" s="6">
        <f t="shared" si="5"/>
        <v>1550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2">
      <c r="A159" s="9" t="s">
        <v>11</v>
      </c>
      <c r="B159" s="9">
        <v>775</v>
      </c>
      <c r="C159" s="6">
        <f t="shared" si="5"/>
        <v>1550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2">
      <c r="A160" s="9" t="s">
        <v>11</v>
      </c>
      <c r="B160" s="9">
        <v>775</v>
      </c>
      <c r="C160" s="6">
        <f t="shared" si="5"/>
        <v>1550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2">
      <c r="A161" s="9" t="s">
        <v>11</v>
      </c>
      <c r="B161" s="9">
        <v>775</v>
      </c>
      <c r="C161" s="6">
        <f t="shared" si="5"/>
        <v>1550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2">
      <c r="A162" s="9" t="s">
        <v>11</v>
      </c>
      <c r="B162" s="9">
        <v>775</v>
      </c>
      <c r="C162" s="6">
        <f t="shared" si="5"/>
        <v>1550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2">
      <c r="A163" s="9" t="s">
        <v>11</v>
      </c>
      <c r="B163" s="9">
        <v>775</v>
      </c>
      <c r="C163" s="6">
        <f t="shared" si="5"/>
        <v>1550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2">
      <c r="A164" s="9" t="s">
        <v>11</v>
      </c>
      <c r="B164" s="9">
        <v>775</v>
      </c>
      <c r="C164" s="6">
        <f t="shared" si="5"/>
        <v>1550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2">
      <c r="A165" s="9" t="s">
        <v>11</v>
      </c>
      <c r="B165" s="9">
        <v>775</v>
      </c>
      <c r="C165" s="6">
        <f t="shared" si="5"/>
        <v>1550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2">
      <c r="A166" s="9" t="s">
        <v>11</v>
      </c>
      <c r="B166" s="9">
        <v>775</v>
      </c>
      <c r="C166" s="6">
        <f t="shared" si="5"/>
        <v>1550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2">
      <c r="A167" s="9" t="s">
        <v>11</v>
      </c>
      <c r="B167" s="9">
        <v>775</v>
      </c>
      <c r="C167" s="6">
        <f t="shared" si="5"/>
        <v>1550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2">
      <c r="A168" s="9" t="s">
        <v>11</v>
      </c>
      <c r="B168" s="9">
        <v>775</v>
      </c>
      <c r="C168" s="6">
        <f t="shared" si="5"/>
        <v>1550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2">
      <c r="A169" s="9" t="s">
        <v>11</v>
      </c>
      <c r="B169" s="9">
        <v>775</v>
      </c>
      <c r="C169" s="6">
        <f t="shared" si="5"/>
        <v>1550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2">
      <c r="A170" s="9" t="s">
        <v>11</v>
      </c>
      <c r="B170" s="9">
        <v>775</v>
      </c>
      <c r="C170" s="6">
        <f t="shared" si="5"/>
        <v>1550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.2">
      <c r="A171" s="9" t="s">
        <v>11</v>
      </c>
      <c r="B171" s="9">
        <v>775</v>
      </c>
      <c r="C171" s="6">
        <f t="shared" si="5"/>
        <v>1550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2">
      <c r="A172" s="9" t="s">
        <v>11</v>
      </c>
      <c r="B172" s="9">
        <v>775</v>
      </c>
      <c r="C172" s="6">
        <f t="shared" si="5"/>
        <v>1550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2">
      <c r="A173" s="9" t="s">
        <v>11</v>
      </c>
      <c r="B173" s="9">
        <v>775</v>
      </c>
      <c r="C173" s="6">
        <f t="shared" si="5"/>
        <v>1550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2">
      <c r="A174" s="9" t="s">
        <v>11</v>
      </c>
      <c r="B174" s="9">
        <v>775</v>
      </c>
      <c r="C174" s="6">
        <f t="shared" si="5"/>
        <v>1550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2">
      <c r="A175" s="9" t="s">
        <v>11</v>
      </c>
      <c r="B175" s="9">
        <v>775</v>
      </c>
      <c r="C175" s="6">
        <f t="shared" si="5"/>
        <v>1550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2">
      <c r="A176" s="9" t="s">
        <v>11</v>
      </c>
      <c r="B176" s="9">
        <v>775</v>
      </c>
      <c r="C176" s="6">
        <f t="shared" si="5"/>
        <v>1550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2">
      <c r="A177" s="9" t="s">
        <v>11</v>
      </c>
      <c r="B177" s="9">
        <v>775</v>
      </c>
      <c r="C177" s="6">
        <f t="shared" si="5"/>
        <v>1550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2">
      <c r="A178" s="9" t="s">
        <v>11</v>
      </c>
      <c r="B178" s="9">
        <v>775</v>
      </c>
      <c r="C178" s="6">
        <f t="shared" si="5"/>
        <v>1550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2">
      <c r="A179" s="9" t="s">
        <v>11</v>
      </c>
      <c r="B179" s="9">
        <v>775</v>
      </c>
      <c r="C179" s="6">
        <f t="shared" si="5"/>
        <v>1550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2">
      <c r="A180" s="9" t="s">
        <v>11</v>
      </c>
      <c r="B180" s="9">
        <v>775</v>
      </c>
      <c r="C180" s="6">
        <f t="shared" si="5"/>
        <v>1550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2">
      <c r="A181" s="9" t="s">
        <v>11</v>
      </c>
      <c r="B181" s="9">
        <v>775</v>
      </c>
      <c r="C181" s="6">
        <f t="shared" si="5"/>
        <v>1550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2">
      <c r="A182" s="9" t="s">
        <v>11</v>
      </c>
      <c r="B182" s="9">
        <v>775</v>
      </c>
      <c r="C182" s="6">
        <f t="shared" si="5"/>
        <v>1550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2">
      <c r="A183" s="9" t="s">
        <v>11</v>
      </c>
      <c r="B183" s="9">
        <v>775</v>
      </c>
      <c r="C183" s="6">
        <f t="shared" si="5"/>
        <v>1550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2">
      <c r="A184" s="9" t="s">
        <v>11</v>
      </c>
      <c r="B184" s="9">
        <v>775</v>
      </c>
      <c r="C184" s="6">
        <f t="shared" si="5"/>
        <v>1550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2">
      <c r="A185" s="9" t="s">
        <v>11</v>
      </c>
      <c r="B185" s="9">
        <v>775</v>
      </c>
      <c r="C185" s="6">
        <f t="shared" si="5"/>
        <v>1550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2">
      <c r="A186" s="9" t="s">
        <v>11</v>
      </c>
      <c r="B186" s="9">
        <v>775</v>
      </c>
      <c r="C186" s="6">
        <f t="shared" si="5"/>
        <v>1550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2">
      <c r="A187" s="9" t="s">
        <v>11</v>
      </c>
      <c r="B187" s="9">
        <v>775</v>
      </c>
      <c r="C187" s="6">
        <f t="shared" si="5"/>
        <v>1550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2">
      <c r="A188" s="9" t="s">
        <v>11</v>
      </c>
      <c r="B188" s="9">
        <v>775</v>
      </c>
      <c r="C188" s="6">
        <f t="shared" si="5"/>
        <v>1550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2">
      <c r="A189" s="9" t="s">
        <v>11</v>
      </c>
      <c r="B189" s="9">
        <v>775</v>
      </c>
      <c r="C189" s="6">
        <f t="shared" si="5"/>
        <v>1550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2">
      <c r="A190" s="9" t="s">
        <v>11</v>
      </c>
      <c r="B190" s="9">
        <v>775</v>
      </c>
      <c r="C190" s="6">
        <f t="shared" si="5"/>
        <v>1550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2">
      <c r="A191" s="9" t="s">
        <v>11</v>
      </c>
      <c r="B191" s="9">
        <v>775</v>
      </c>
      <c r="C191" s="6">
        <f t="shared" si="5"/>
        <v>1550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2">
      <c r="A192" s="9" t="s">
        <v>11</v>
      </c>
      <c r="B192" s="9">
        <v>775</v>
      </c>
      <c r="C192" s="6">
        <f t="shared" si="5"/>
        <v>1550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2">
      <c r="A193" s="9" t="s">
        <v>11</v>
      </c>
      <c r="B193" s="9">
        <v>775</v>
      </c>
      <c r="C193" s="6">
        <f t="shared" si="5"/>
        <v>1550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2">
      <c r="A194" s="9" t="s">
        <v>11</v>
      </c>
      <c r="B194" s="9">
        <v>775</v>
      </c>
      <c r="C194" s="6">
        <f t="shared" si="5"/>
        <v>1550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2">
      <c r="A195" s="9" t="s">
        <v>11</v>
      </c>
      <c r="B195" s="9">
        <v>775</v>
      </c>
      <c r="C195" s="6">
        <f t="shared" si="5"/>
        <v>1550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2">
      <c r="A196" s="9" t="s">
        <v>11</v>
      </c>
      <c r="B196" s="9">
        <v>775</v>
      </c>
      <c r="C196" s="6">
        <f t="shared" si="5"/>
        <v>1550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2">
      <c r="A197" s="9" t="s">
        <v>11</v>
      </c>
      <c r="B197" s="9">
        <v>775</v>
      </c>
      <c r="C197" s="6">
        <f t="shared" si="5"/>
        <v>1550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2">
      <c r="A198" s="9" t="s">
        <v>11</v>
      </c>
      <c r="B198" s="9">
        <v>775</v>
      </c>
      <c r="C198" s="6">
        <f t="shared" si="5"/>
        <v>1550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2">
      <c r="A199" s="9" t="s">
        <v>11</v>
      </c>
      <c r="B199" s="9">
        <v>775</v>
      </c>
      <c r="C199" s="6">
        <f t="shared" si="5"/>
        <v>1550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2">
      <c r="A200" s="9" t="s">
        <v>11</v>
      </c>
      <c r="B200" s="9">
        <v>775</v>
      </c>
      <c r="C200" s="6">
        <f t="shared" si="5"/>
        <v>1550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2">
      <c r="A201" s="9" t="s">
        <v>11</v>
      </c>
      <c r="B201" s="9">
        <v>775</v>
      </c>
      <c r="C201" s="6">
        <f t="shared" si="5"/>
        <v>1550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2">
      <c r="A202" s="9" t="s">
        <v>11</v>
      </c>
      <c r="B202" s="9">
        <v>775</v>
      </c>
      <c r="C202" s="6">
        <f t="shared" si="5"/>
        <v>1550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2">
      <c r="A203" s="9" t="s">
        <v>11</v>
      </c>
      <c r="B203" s="9">
        <v>775</v>
      </c>
      <c r="C203" s="6">
        <f t="shared" si="5"/>
        <v>1550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2">
      <c r="A204" s="9" t="s">
        <v>11</v>
      </c>
      <c r="B204" s="9">
        <v>775</v>
      </c>
      <c r="C204" s="6">
        <f t="shared" si="5"/>
        <v>1550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2">
      <c r="A205" s="9" t="s">
        <v>11</v>
      </c>
      <c r="B205" s="9">
        <v>775</v>
      </c>
      <c r="C205" s="6">
        <f t="shared" si="5"/>
        <v>1550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2">
      <c r="A206" s="9" t="s">
        <v>11</v>
      </c>
      <c r="B206" s="9">
        <v>775</v>
      </c>
      <c r="C206" s="6">
        <f t="shared" si="5"/>
        <v>1550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2">
      <c r="A207" s="9" t="s">
        <v>11</v>
      </c>
      <c r="B207" s="9">
        <v>775</v>
      </c>
      <c r="C207" s="6">
        <f t="shared" si="5"/>
        <v>1550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2">
      <c r="A208" s="9" t="s">
        <v>11</v>
      </c>
      <c r="B208" s="9">
        <v>775</v>
      </c>
      <c r="C208" s="6">
        <f t="shared" si="5"/>
        <v>1550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2">
      <c r="A209" s="9" t="s">
        <v>11</v>
      </c>
      <c r="B209" s="9">
        <v>775</v>
      </c>
      <c r="C209" s="6">
        <f t="shared" si="5"/>
        <v>1550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2">
      <c r="A210" s="9" t="s">
        <v>11</v>
      </c>
      <c r="B210" s="9">
        <v>775</v>
      </c>
      <c r="C210" s="6">
        <f t="shared" si="5"/>
        <v>1550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2">
      <c r="A211" s="9" t="s">
        <v>11</v>
      </c>
      <c r="B211" s="9">
        <v>775</v>
      </c>
      <c r="C211" s="6">
        <f t="shared" si="5"/>
        <v>1550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2">
      <c r="A212" s="9" t="s">
        <v>11</v>
      </c>
      <c r="B212" s="9">
        <v>775</v>
      </c>
      <c r="C212" s="6">
        <f t="shared" si="5"/>
        <v>1550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2">
      <c r="A213" s="9" t="s">
        <v>11</v>
      </c>
      <c r="B213" s="9">
        <v>775</v>
      </c>
      <c r="C213" s="6">
        <f t="shared" si="5"/>
        <v>1550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2">
      <c r="A214" s="9" t="s">
        <v>11</v>
      </c>
      <c r="B214" s="9">
        <v>775</v>
      </c>
      <c r="C214" s="6">
        <f t="shared" si="5"/>
        <v>1550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2">
      <c r="A215" s="9" t="s">
        <v>11</v>
      </c>
      <c r="B215" s="9">
        <v>775</v>
      </c>
      <c r="C215" s="6">
        <f t="shared" si="5"/>
        <v>1550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2">
      <c r="A216" s="9" t="s">
        <v>11</v>
      </c>
      <c r="B216" s="9">
        <v>775</v>
      </c>
      <c r="C216" s="6">
        <f t="shared" si="5"/>
        <v>1550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2">
      <c r="A217" s="9" t="s">
        <v>11</v>
      </c>
      <c r="B217" s="9">
        <v>775</v>
      </c>
      <c r="C217" s="6">
        <f t="shared" si="5"/>
        <v>1550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2">
      <c r="A218" s="9" t="s">
        <v>11</v>
      </c>
      <c r="B218" s="9">
        <v>775</v>
      </c>
      <c r="C218" s="6">
        <f t="shared" si="5"/>
        <v>1550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2">
      <c r="A219" s="9" t="s">
        <v>11</v>
      </c>
      <c r="B219" s="9">
        <v>775</v>
      </c>
      <c r="C219" s="6">
        <f t="shared" si="5"/>
        <v>1550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2">
      <c r="A220" s="9" t="s">
        <v>11</v>
      </c>
      <c r="B220" s="9">
        <v>775</v>
      </c>
      <c r="C220" s="6">
        <f t="shared" si="5"/>
        <v>1550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2">
      <c r="A221" s="9" t="s">
        <v>11</v>
      </c>
      <c r="B221" s="9">
        <v>775</v>
      </c>
      <c r="C221" s="6">
        <f t="shared" si="5"/>
        <v>1550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2">
      <c r="A222" s="9" t="s">
        <v>11</v>
      </c>
      <c r="B222" s="9">
        <v>775</v>
      </c>
      <c r="C222" s="6">
        <f t="shared" si="5"/>
        <v>1550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2">
      <c r="A223" s="9" t="s">
        <v>11</v>
      </c>
      <c r="B223" s="9">
        <v>775</v>
      </c>
      <c r="C223" s="6">
        <f t="shared" si="5"/>
        <v>1550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2">
      <c r="A224" s="9" t="s">
        <v>11</v>
      </c>
      <c r="B224" s="9">
        <v>775</v>
      </c>
      <c r="C224" s="6">
        <f t="shared" si="5"/>
        <v>1550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2">
      <c r="A225" s="9" t="s">
        <v>11</v>
      </c>
      <c r="B225" s="9">
        <v>775</v>
      </c>
      <c r="C225" s="6">
        <f t="shared" si="5"/>
        <v>1550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2">
      <c r="A226" s="9" t="s">
        <v>11</v>
      </c>
      <c r="B226" s="9">
        <v>775</v>
      </c>
      <c r="C226" s="6">
        <f t="shared" si="5"/>
        <v>1550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2">
      <c r="A227" s="9" t="s">
        <v>11</v>
      </c>
      <c r="B227" s="9">
        <v>775</v>
      </c>
      <c r="C227" s="6">
        <f t="shared" si="5"/>
        <v>1550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2">
      <c r="A228" s="9" t="s">
        <v>11</v>
      </c>
      <c r="B228" s="9">
        <v>775</v>
      </c>
      <c r="C228" s="6">
        <f t="shared" si="5"/>
        <v>1550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2">
      <c r="A229" s="9" t="s">
        <v>11</v>
      </c>
      <c r="B229" s="9">
        <v>775</v>
      </c>
      <c r="C229" s="6">
        <f t="shared" si="5"/>
        <v>1550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2">
      <c r="A230" s="9" t="s">
        <v>11</v>
      </c>
      <c r="B230" s="9">
        <v>775</v>
      </c>
      <c r="C230" s="6">
        <f t="shared" si="5"/>
        <v>1550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2">
      <c r="A231" s="9" t="s">
        <v>11</v>
      </c>
      <c r="B231" s="9">
        <v>775</v>
      </c>
      <c r="C231" s="6">
        <f t="shared" si="5"/>
        <v>1550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2">
      <c r="A232" s="9" t="s">
        <v>11</v>
      </c>
      <c r="B232" s="9">
        <v>775</v>
      </c>
      <c r="C232" s="6">
        <f t="shared" si="5"/>
        <v>1550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2">
      <c r="A233" s="9" t="s">
        <v>11</v>
      </c>
      <c r="B233" s="9">
        <v>775</v>
      </c>
      <c r="C233" s="6">
        <f t="shared" si="5"/>
        <v>1550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2">
      <c r="A234" s="9" t="s">
        <v>11</v>
      </c>
      <c r="B234" s="9">
        <v>775</v>
      </c>
      <c r="C234" s="6">
        <f t="shared" si="5"/>
        <v>1550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2">
      <c r="A235" s="9" t="s">
        <v>11</v>
      </c>
      <c r="B235" s="9">
        <v>775</v>
      </c>
      <c r="C235" s="6">
        <f t="shared" si="5"/>
        <v>1550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2">
      <c r="A236" s="9" t="s">
        <v>11</v>
      </c>
      <c r="B236" s="9">
        <v>775</v>
      </c>
      <c r="C236" s="6">
        <f t="shared" si="5"/>
        <v>1550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2">
      <c r="A237" s="9" t="s">
        <v>11</v>
      </c>
      <c r="B237" s="9">
        <v>775</v>
      </c>
      <c r="C237" s="6">
        <f t="shared" si="5"/>
        <v>1550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2">
      <c r="A238" s="5"/>
      <c r="B238" s="6"/>
      <c r="C238" s="6"/>
    </row>
    <row r="239" spans="1:26" ht="13.2">
      <c r="A239" s="5" t="s">
        <v>82</v>
      </c>
      <c r="B239" s="6"/>
      <c r="C239" s="6"/>
    </row>
    <row r="240" spans="1:26" ht="13.2">
      <c r="A240" s="1" t="s">
        <v>23</v>
      </c>
      <c r="B240" s="6">
        <v>9226</v>
      </c>
      <c r="C240" s="6">
        <f t="shared" ref="C240:C258" si="9">B240*2</f>
        <v>18452</v>
      </c>
      <c r="D240" s="1">
        <v>9</v>
      </c>
    </row>
    <row r="241" spans="1:26" ht="13.2">
      <c r="A241" s="1" t="s">
        <v>23</v>
      </c>
      <c r="B241" s="6">
        <v>9226</v>
      </c>
      <c r="C241" s="6">
        <f t="shared" si="9"/>
        <v>18452</v>
      </c>
    </row>
    <row r="242" spans="1:26" ht="13.2">
      <c r="A242" s="1" t="s">
        <v>23</v>
      </c>
      <c r="B242" s="6">
        <v>9226</v>
      </c>
      <c r="C242" s="6">
        <f t="shared" si="9"/>
        <v>18452</v>
      </c>
    </row>
    <row r="243" spans="1:26" ht="13.2">
      <c r="A243" s="1" t="s">
        <v>23</v>
      </c>
      <c r="B243" s="6">
        <v>9226</v>
      </c>
      <c r="C243" s="6">
        <f t="shared" si="9"/>
        <v>18452</v>
      </c>
    </row>
    <row r="244" spans="1:26" ht="13.2">
      <c r="A244" s="1" t="s">
        <v>23</v>
      </c>
      <c r="B244" s="6">
        <v>9226</v>
      </c>
      <c r="C244" s="6">
        <f t="shared" si="9"/>
        <v>18452</v>
      </c>
    </row>
    <row r="245" spans="1:26" ht="13.2">
      <c r="A245" s="1" t="s">
        <v>23</v>
      </c>
      <c r="B245" s="6">
        <v>9226</v>
      </c>
      <c r="C245" s="6">
        <f t="shared" si="9"/>
        <v>18452</v>
      </c>
    </row>
    <row r="246" spans="1:26" ht="13.2">
      <c r="A246" s="1" t="s">
        <v>23</v>
      </c>
      <c r="B246" s="6">
        <v>9226</v>
      </c>
      <c r="C246" s="6">
        <f t="shared" si="9"/>
        <v>18452</v>
      </c>
    </row>
    <row r="247" spans="1:26" ht="13.2">
      <c r="A247" s="1" t="s">
        <v>23</v>
      </c>
      <c r="B247" s="6">
        <v>9226</v>
      </c>
      <c r="C247" s="6">
        <f t="shared" si="9"/>
        <v>18452</v>
      </c>
    </row>
    <row r="248" spans="1:26" ht="13.2">
      <c r="A248" s="1" t="s">
        <v>23</v>
      </c>
      <c r="B248" s="6">
        <v>9226</v>
      </c>
      <c r="C248" s="6">
        <f t="shared" si="9"/>
        <v>18452</v>
      </c>
    </row>
    <row r="249" spans="1:26" ht="13.2">
      <c r="A249" s="1" t="s">
        <v>49</v>
      </c>
      <c r="B249" s="6">
        <v>12000</v>
      </c>
      <c r="C249" s="6">
        <f t="shared" si="9"/>
        <v>24000</v>
      </c>
      <c r="D249" s="1">
        <v>1</v>
      </c>
    </row>
    <row r="250" spans="1:26" ht="13.2">
      <c r="A250" s="1" t="s">
        <v>35</v>
      </c>
      <c r="B250" s="6">
        <v>9122</v>
      </c>
      <c r="C250" s="6">
        <f t="shared" si="9"/>
        <v>18244</v>
      </c>
      <c r="D250" s="1">
        <v>4</v>
      </c>
    </row>
    <row r="251" spans="1:26" ht="13.2">
      <c r="A251" s="1" t="s">
        <v>35</v>
      </c>
      <c r="B251" s="6">
        <v>9122</v>
      </c>
      <c r="C251" s="6">
        <f t="shared" si="9"/>
        <v>18244</v>
      </c>
    </row>
    <row r="252" spans="1:26" ht="13.2">
      <c r="A252" s="1" t="s">
        <v>35</v>
      </c>
      <c r="B252" s="6">
        <v>9122</v>
      </c>
      <c r="C252" s="6">
        <f t="shared" si="9"/>
        <v>18244</v>
      </c>
    </row>
    <row r="253" spans="1:26" ht="13.2">
      <c r="A253" s="1" t="s">
        <v>35</v>
      </c>
      <c r="B253" s="6">
        <v>9122</v>
      </c>
      <c r="C253" s="6">
        <f t="shared" si="9"/>
        <v>18244</v>
      </c>
    </row>
    <row r="254" spans="1:26" ht="13.2">
      <c r="A254" s="9" t="s">
        <v>53</v>
      </c>
      <c r="B254" s="9">
        <v>9312</v>
      </c>
      <c r="C254" s="6">
        <f t="shared" si="9"/>
        <v>18624</v>
      </c>
      <c r="D254" s="9">
        <v>1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2">
      <c r="A255" s="9" t="s">
        <v>25</v>
      </c>
      <c r="B255" s="9">
        <v>9225</v>
      </c>
      <c r="C255" s="6">
        <f t="shared" si="9"/>
        <v>18450</v>
      </c>
      <c r="D255" s="9">
        <v>1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2">
      <c r="A256" s="9" t="s">
        <v>38</v>
      </c>
      <c r="B256" s="9">
        <v>9129</v>
      </c>
      <c r="C256" s="6">
        <f t="shared" si="9"/>
        <v>18258</v>
      </c>
      <c r="D256" s="9">
        <v>3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2">
      <c r="A257" s="9" t="s">
        <v>38</v>
      </c>
      <c r="B257" s="9">
        <v>9129</v>
      </c>
      <c r="C257" s="6">
        <f t="shared" si="9"/>
        <v>18258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2">
      <c r="A258" s="9" t="s">
        <v>38</v>
      </c>
      <c r="B258" s="9">
        <v>9129</v>
      </c>
      <c r="C258" s="6">
        <f t="shared" si="9"/>
        <v>18258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2">
      <c r="A259" s="5" t="s">
        <v>83</v>
      </c>
      <c r="B259" s="6"/>
      <c r="C259" s="6"/>
    </row>
    <row r="260" spans="1:26" ht="13.2">
      <c r="A260" s="1" t="s">
        <v>39</v>
      </c>
      <c r="B260" s="6">
        <v>5755</v>
      </c>
      <c r="C260" s="6">
        <f t="shared" ref="C260:C399" si="10">B260*2</f>
        <v>11510</v>
      </c>
      <c r="D260" s="1">
        <v>1</v>
      </c>
    </row>
    <row r="261" spans="1:26" ht="13.2">
      <c r="A261" s="9" t="s">
        <v>27</v>
      </c>
      <c r="B261" s="9">
        <v>8997</v>
      </c>
      <c r="C261" s="6">
        <f t="shared" si="10"/>
        <v>17994</v>
      </c>
      <c r="D261" s="9">
        <v>8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2">
      <c r="A262" s="9" t="s">
        <v>27</v>
      </c>
      <c r="B262" s="9">
        <v>8997</v>
      </c>
      <c r="C262" s="6">
        <f t="shared" si="10"/>
        <v>17994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2">
      <c r="A263" s="9" t="s">
        <v>27</v>
      </c>
      <c r="B263" s="9">
        <v>8997</v>
      </c>
      <c r="C263" s="6">
        <f t="shared" si="10"/>
        <v>17994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2">
      <c r="A264" s="9" t="s">
        <v>27</v>
      </c>
      <c r="B264" s="9">
        <v>8997</v>
      </c>
      <c r="C264" s="6">
        <f t="shared" si="10"/>
        <v>17994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2">
      <c r="A265" s="9" t="s">
        <v>27</v>
      </c>
      <c r="B265" s="9">
        <v>8997</v>
      </c>
      <c r="C265" s="6">
        <f t="shared" si="10"/>
        <v>17994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2">
      <c r="A266" s="9" t="s">
        <v>27</v>
      </c>
      <c r="B266" s="9">
        <v>8997</v>
      </c>
      <c r="C266" s="6">
        <f t="shared" si="10"/>
        <v>17994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2">
      <c r="A267" s="9" t="s">
        <v>27</v>
      </c>
      <c r="B267" s="9">
        <v>8997</v>
      </c>
      <c r="C267" s="6">
        <f t="shared" si="10"/>
        <v>17994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2">
      <c r="A268" s="9" t="s">
        <v>27</v>
      </c>
      <c r="B268" s="9">
        <v>8997</v>
      </c>
      <c r="C268" s="6">
        <f t="shared" si="10"/>
        <v>17994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2">
      <c r="A269" s="9" t="s">
        <v>9</v>
      </c>
      <c r="B269" s="9">
        <v>11856</v>
      </c>
      <c r="C269" s="6">
        <f t="shared" si="10"/>
        <v>23712</v>
      </c>
      <c r="D269" s="9">
        <v>6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2">
      <c r="A270" s="9" t="s">
        <v>9</v>
      </c>
      <c r="B270" s="9">
        <v>11856</v>
      </c>
      <c r="C270" s="6">
        <f t="shared" si="10"/>
        <v>23712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2">
      <c r="A271" s="9" t="s">
        <v>9</v>
      </c>
      <c r="B271" s="9">
        <v>11856</v>
      </c>
      <c r="C271" s="6">
        <f t="shared" si="10"/>
        <v>23712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2">
      <c r="A272" s="9" t="s">
        <v>9</v>
      </c>
      <c r="B272" s="9">
        <v>11856</v>
      </c>
      <c r="C272" s="6">
        <f t="shared" si="10"/>
        <v>23712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2">
      <c r="A273" s="9" t="s">
        <v>9</v>
      </c>
      <c r="B273" s="9">
        <v>11856</v>
      </c>
      <c r="C273" s="6">
        <f t="shared" si="10"/>
        <v>23712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2">
      <c r="A274" s="9" t="s">
        <v>9</v>
      </c>
      <c r="B274" s="9">
        <v>11856</v>
      </c>
      <c r="C274" s="6">
        <f t="shared" si="10"/>
        <v>23712</v>
      </c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2">
      <c r="A275" s="9" t="s">
        <v>21</v>
      </c>
      <c r="B275" s="9">
        <v>3176</v>
      </c>
      <c r="C275" s="6">
        <f t="shared" si="10"/>
        <v>6352</v>
      </c>
      <c r="D275" s="9">
        <f>COUNT(C275:C300)</f>
        <v>26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2">
      <c r="A276" s="9" t="s">
        <v>21</v>
      </c>
      <c r="B276" s="9">
        <v>3176</v>
      </c>
      <c r="C276" s="6">
        <f t="shared" si="10"/>
        <v>6352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2">
      <c r="A277" s="9" t="s">
        <v>21</v>
      </c>
      <c r="B277" s="9">
        <v>3176</v>
      </c>
      <c r="C277" s="6">
        <f t="shared" si="10"/>
        <v>6352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2">
      <c r="A278" s="9" t="s">
        <v>21</v>
      </c>
      <c r="B278" s="9">
        <v>3176</v>
      </c>
      <c r="C278" s="6">
        <f t="shared" si="10"/>
        <v>6352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2">
      <c r="A279" s="9" t="s">
        <v>21</v>
      </c>
      <c r="B279" s="9">
        <v>3176</v>
      </c>
      <c r="C279" s="6">
        <f t="shared" si="10"/>
        <v>6352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2">
      <c r="A280" s="9" t="s">
        <v>21</v>
      </c>
      <c r="B280" s="9">
        <v>3176</v>
      </c>
      <c r="C280" s="6">
        <f t="shared" si="10"/>
        <v>6352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2">
      <c r="A281" s="9" t="s">
        <v>21</v>
      </c>
      <c r="B281" s="9">
        <v>3176</v>
      </c>
      <c r="C281" s="6">
        <f t="shared" si="10"/>
        <v>6352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2">
      <c r="A282" s="9" t="s">
        <v>21</v>
      </c>
      <c r="B282" s="9">
        <v>3176</v>
      </c>
      <c r="C282" s="6">
        <f t="shared" si="10"/>
        <v>6352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2">
      <c r="A283" s="9" t="s">
        <v>21</v>
      </c>
      <c r="B283" s="9">
        <v>3176</v>
      </c>
      <c r="C283" s="6">
        <f t="shared" si="10"/>
        <v>6352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2">
      <c r="A284" s="9" t="s">
        <v>21</v>
      </c>
      <c r="B284" s="9">
        <v>3176</v>
      </c>
      <c r="C284" s="6">
        <f t="shared" si="10"/>
        <v>6352</v>
      </c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2">
      <c r="A285" s="9" t="s">
        <v>21</v>
      </c>
      <c r="B285" s="9">
        <v>3176</v>
      </c>
      <c r="C285" s="6">
        <f t="shared" si="10"/>
        <v>6352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2">
      <c r="A286" s="9" t="s">
        <v>21</v>
      </c>
      <c r="B286" s="9">
        <v>3176</v>
      </c>
      <c r="C286" s="6">
        <f t="shared" si="10"/>
        <v>6352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2">
      <c r="A287" s="9" t="s">
        <v>21</v>
      </c>
      <c r="B287" s="9">
        <v>3176</v>
      </c>
      <c r="C287" s="6">
        <f t="shared" si="10"/>
        <v>6352</v>
      </c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2">
      <c r="A288" s="9" t="s">
        <v>21</v>
      </c>
      <c r="B288" s="9">
        <v>3176</v>
      </c>
      <c r="C288" s="6">
        <f t="shared" si="10"/>
        <v>6352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2">
      <c r="A289" s="9" t="s">
        <v>21</v>
      </c>
      <c r="B289" s="9">
        <v>3176</v>
      </c>
      <c r="C289" s="6">
        <f t="shared" si="10"/>
        <v>6352</v>
      </c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2">
      <c r="A290" s="9" t="s">
        <v>21</v>
      </c>
      <c r="B290" s="9">
        <v>3176</v>
      </c>
      <c r="C290" s="6">
        <f t="shared" si="10"/>
        <v>6352</v>
      </c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2">
      <c r="A291" s="9" t="s">
        <v>21</v>
      </c>
      <c r="B291" s="9">
        <v>3176</v>
      </c>
      <c r="C291" s="6">
        <f t="shared" si="10"/>
        <v>6352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2">
      <c r="A292" s="9" t="s">
        <v>21</v>
      </c>
      <c r="B292" s="9">
        <v>3176</v>
      </c>
      <c r="C292" s="6">
        <f t="shared" si="10"/>
        <v>6352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2">
      <c r="A293" s="9" t="s">
        <v>21</v>
      </c>
      <c r="B293" s="9">
        <v>3176</v>
      </c>
      <c r="C293" s="6">
        <f t="shared" si="10"/>
        <v>6352</v>
      </c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2">
      <c r="A294" s="9" t="s">
        <v>21</v>
      </c>
      <c r="B294" s="9">
        <v>3176</v>
      </c>
      <c r="C294" s="6">
        <f t="shared" si="10"/>
        <v>6352</v>
      </c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2">
      <c r="A295" s="9" t="s">
        <v>21</v>
      </c>
      <c r="B295" s="9">
        <v>3176</v>
      </c>
      <c r="C295" s="6">
        <f t="shared" si="10"/>
        <v>6352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2">
      <c r="A296" s="9" t="s">
        <v>21</v>
      </c>
      <c r="B296" s="9">
        <v>3176</v>
      </c>
      <c r="C296" s="6">
        <f t="shared" si="10"/>
        <v>6352</v>
      </c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2">
      <c r="A297" s="9" t="s">
        <v>21</v>
      </c>
      <c r="B297" s="9">
        <v>3176</v>
      </c>
      <c r="C297" s="6">
        <f t="shared" si="10"/>
        <v>6352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2">
      <c r="A298" s="9" t="s">
        <v>21</v>
      </c>
      <c r="B298" s="9">
        <v>3176</v>
      </c>
      <c r="C298" s="6">
        <f t="shared" si="10"/>
        <v>6352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2">
      <c r="A299" s="9" t="s">
        <v>21</v>
      </c>
      <c r="B299" s="9">
        <v>3176</v>
      </c>
      <c r="C299" s="6">
        <f t="shared" si="10"/>
        <v>6352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2">
      <c r="A300" s="9" t="s">
        <v>21</v>
      </c>
      <c r="B300" s="9">
        <v>3176</v>
      </c>
      <c r="C300" s="6">
        <f t="shared" si="10"/>
        <v>6352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2">
      <c r="A301" s="9" t="s">
        <v>24</v>
      </c>
      <c r="B301" s="9">
        <v>9070</v>
      </c>
      <c r="C301" s="6">
        <f t="shared" si="10"/>
        <v>18140</v>
      </c>
      <c r="D301" s="9">
        <f>COUNT(C301:C308)</f>
        <v>8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2">
      <c r="A302" s="9" t="s">
        <v>24</v>
      </c>
      <c r="B302" s="9">
        <v>9070</v>
      </c>
      <c r="C302" s="6">
        <f t="shared" si="10"/>
        <v>18140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2">
      <c r="A303" s="9" t="s">
        <v>24</v>
      </c>
      <c r="B303" s="9">
        <v>9070</v>
      </c>
      <c r="C303" s="6">
        <f t="shared" si="10"/>
        <v>18140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2">
      <c r="A304" s="9" t="s">
        <v>24</v>
      </c>
      <c r="B304" s="9">
        <v>9070</v>
      </c>
      <c r="C304" s="6">
        <f t="shared" si="10"/>
        <v>18140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2">
      <c r="A305" s="9" t="s">
        <v>24</v>
      </c>
      <c r="B305" s="9">
        <v>9070</v>
      </c>
      <c r="C305" s="6">
        <f t="shared" si="10"/>
        <v>18140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2">
      <c r="A306" s="9" t="s">
        <v>24</v>
      </c>
      <c r="B306" s="9">
        <v>9070</v>
      </c>
      <c r="C306" s="6">
        <f t="shared" si="10"/>
        <v>18140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2">
      <c r="A307" s="9" t="s">
        <v>24</v>
      </c>
      <c r="B307" s="9">
        <v>9070</v>
      </c>
      <c r="C307" s="6">
        <f t="shared" si="10"/>
        <v>18140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2">
      <c r="A308" s="9" t="s">
        <v>24</v>
      </c>
      <c r="B308" s="9">
        <v>9070</v>
      </c>
      <c r="C308" s="6">
        <f t="shared" si="10"/>
        <v>18140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2">
      <c r="A309" s="9" t="s">
        <v>30</v>
      </c>
      <c r="B309" s="6">
        <v>10692</v>
      </c>
      <c r="C309" s="6">
        <f t="shared" si="10"/>
        <v>21384</v>
      </c>
      <c r="D309" s="1">
        <v>2</v>
      </c>
    </row>
    <row r="310" spans="1:26" ht="13.2">
      <c r="A310" s="9" t="s">
        <v>30</v>
      </c>
      <c r="B310" s="6">
        <v>10692</v>
      </c>
      <c r="C310" s="6">
        <f t="shared" si="10"/>
        <v>21384</v>
      </c>
    </row>
    <row r="311" spans="1:26" ht="13.2">
      <c r="A311" s="9" t="s">
        <v>54</v>
      </c>
      <c r="B311" s="9">
        <v>8028</v>
      </c>
      <c r="C311" s="6">
        <f t="shared" si="10"/>
        <v>16056</v>
      </c>
      <c r="D311" s="9">
        <v>1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2">
      <c r="A312" s="9" t="s">
        <v>41</v>
      </c>
      <c r="B312" s="9">
        <v>10331</v>
      </c>
      <c r="C312" s="6">
        <f t="shared" si="10"/>
        <v>20662</v>
      </c>
      <c r="D312" s="9">
        <v>1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2">
      <c r="A313" s="9" t="s">
        <v>20</v>
      </c>
      <c r="B313" s="9">
        <v>4659</v>
      </c>
      <c r="C313" s="6">
        <f t="shared" si="10"/>
        <v>9318</v>
      </c>
      <c r="D313" s="9">
        <f>COUNT(C313:C321)</f>
        <v>9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2">
      <c r="A314" s="9" t="s">
        <v>20</v>
      </c>
      <c r="B314" s="9">
        <v>4659</v>
      </c>
      <c r="C314" s="6">
        <f t="shared" si="10"/>
        <v>9318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2">
      <c r="A315" s="9" t="s">
        <v>20</v>
      </c>
      <c r="B315" s="9">
        <v>4659</v>
      </c>
      <c r="C315" s="6">
        <f t="shared" si="10"/>
        <v>9318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2">
      <c r="A316" s="9" t="s">
        <v>20</v>
      </c>
      <c r="B316" s="9">
        <v>4659</v>
      </c>
      <c r="C316" s="6">
        <f t="shared" si="10"/>
        <v>9318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2">
      <c r="A317" s="9" t="s">
        <v>20</v>
      </c>
      <c r="B317" s="9">
        <v>4659</v>
      </c>
      <c r="C317" s="6">
        <f t="shared" si="10"/>
        <v>9318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2">
      <c r="A318" s="9" t="s">
        <v>20</v>
      </c>
      <c r="B318" s="9">
        <v>4659</v>
      </c>
      <c r="C318" s="6">
        <f t="shared" si="10"/>
        <v>9318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2">
      <c r="A319" s="9" t="s">
        <v>20</v>
      </c>
      <c r="B319" s="9">
        <v>4659</v>
      </c>
      <c r="C319" s="6">
        <f t="shared" si="10"/>
        <v>9318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2">
      <c r="A320" s="9" t="s">
        <v>20</v>
      </c>
      <c r="B320" s="9">
        <v>4659</v>
      </c>
      <c r="C320" s="6">
        <f t="shared" si="10"/>
        <v>9318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2">
      <c r="A321" s="9" t="s">
        <v>20</v>
      </c>
      <c r="B321" s="9">
        <v>4659</v>
      </c>
      <c r="C321" s="6">
        <f t="shared" si="10"/>
        <v>9318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2">
      <c r="A322" s="9" t="s">
        <v>28</v>
      </c>
      <c r="B322" s="9">
        <v>4335</v>
      </c>
      <c r="C322" s="6">
        <f t="shared" si="10"/>
        <v>8670</v>
      </c>
      <c r="D322" s="9">
        <f>COUNT(C322:C386)</f>
        <v>65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2">
      <c r="A323" s="9" t="s">
        <v>28</v>
      </c>
      <c r="B323" s="9">
        <v>4335</v>
      </c>
      <c r="C323" s="6">
        <f t="shared" si="10"/>
        <v>8670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2">
      <c r="A324" s="9" t="s">
        <v>28</v>
      </c>
      <c r="B324" s="9">
        <v>4335</v>
      </c>
      <c r="C324" s="6">
        <f t="shared" si="10"/>
        <v>8670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2">
      <c r="A325" s="9" t="s">
        <v>28</v>
      </c>
      <c r="B325" s="9">
        <v>4335</v>
      </c>
      <c r="C325" s="6">
        <f t="shared" si="10"/>
        <v>8670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2">
      <c r="A326" s="9" t="s">
        <v>28</v>
      </c>
      <c r="B326" s="9">
        <v>4335</v>
      </c>
      <c r="C326" s="6">
        <f t="shared" si="10"/>
        <v>8670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2">
      <c r="A327" s="9" t="s">
        <v>28</v>
      </c>
      <c r="B327" s="9">
        <v>4335</v>
      </c>
      <c r="C327" s="6">
        <f t="shared" si="10"/>
        <v>8670</v>
      </c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2">
      <c r="A328" s="9" t="s">
        <v>28</v>
      </c>
      <c r="B328" s="9">
        <v>4335</v>
      </c>
      <c r="C328" s="6">
        <f t="shared" si="10"/>
        <v>8670</v>
      </c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2">
      <c r="A329" s="9" t="s">
        <v>28</v>
      </c>
      <c r="B329" s="9">
        <v>4335</v>
      </c>
      <c r="C329" s="6">
        <f t="shared" si="10"/>
        <v>8670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2">
      <c r="A330" s="9" t="s">
        <v>28</v>
      </c>
      <c r="B330" s="9">
        <v>4335</v>
      </c>
      <c r="C330" s="6">
        <f t="shared" si="10"/>
        <v>8670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2">
      <c r="A331" s="9" t="s">
        <v>28</v>
      </c>
      <c r="B331" s="9">
        <v>4335</v>
      </c>
      <c r="C331" s="6">
        <f t="shared" si="10"/>
        <v>8670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2">
      <c r="A332" s="9" t="s">
        <v>28</v>
      </c>
      <c r="B332" s="9">
        <v>4335</v>
      </c>
      <c r="C332" s="6">
        <f t="shared" si="10"/>
        <v>8670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2">
      <c r="A333" s="9" t="s">
        <v>28</v>
      </c>
      <c r="B333" s="9">
        <v>4335</v>
      </c>
      <c r="C333" s="6">
        <f t="shared" si="10"/>
        <v>8670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2">
      <c r="A334" s="9" t="s">
        <v>28</v>
      </c>
      <c r="B334" s="9">
        <v>4335</v>
      </c>
      <c r="C334" s="6">
        <f t="shared" si="10"/>
        <v>8670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2">
      <c r="A335" s="9" t="s">
        <v>28</v>
      </c>
      <c r="B335" s="9">
        <v>4335</v>
      </c>
      <c r="C335" s="6">
        <f t="shared" si="10"/>
        <v>8670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2">
      <c r="A336" s="9" t="s">
        <v>28</v>
      </c>
      <c r="B336" s="9">
        <v>4335</v>
      </c>
      <c r="C336" s="6">
        <f t="shared" si="10"/>
        <v>8670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2">
      <c r="A337" s="9" t="s">
        <v>28</v>
      </c>
      <c r="B337" s="9">
        <v>4335</v>
      </c>
      <c r="C337" s="6">
        <f t="shared" si="10"/>
        <v>8670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2">
      <c r="A338" s="9" t="s">
        <v>28</v>
      </c>
      <c r="B338" s="9">
        <v>4335</v>
      </c>
      <c r="C338" s="6">
        <f t="shared" si="10"/>
        <v>8670</v>
      </c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2">
      <c r="A339" s="9" t="s">
        <v>28</v>
      </c>
      <c r="B339" s="9">
        <v>4335</v>
      </c>
      <c r="C339" s="6">
        <f t="shared" si="10"/>
        <v>8670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2">
      <c r="A340" s="9" t="s">
        <v>28</v>
      </c>
      <c r="B340" s="9">
        <v>4335</v>
      </c>
      <c r="C340" s="6">
        <f t="shared" si="10"/>
        <v>8670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2">
      <c r="A341" s="9" t="s">
        <v>28</v>
      </c>
      <c r="B341" s="9">
        <v>4335</v>
      </c>
      <c r="C341" s="6">
        <f t="shared" si="10"/>
        <v>8670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2">
      <c r="A342" s="9" t="s">
        <v>28</v>
      </c>
      <c r="B342" s="9">
        <v>4335</v>
      </c>
      <c r="C342" s="6">
        <f t="shared" si="10"/>
        <v>8670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2">
      <c r="A343" s="9" t="s">
        <v>28</v>
      </c>
      <c r="B343" s="9">
        <v>4335</v>
      </c>
      <c r="C343" s="6">
        <f t="shared" si="10"/>
        <v>8670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2">
      <c r="A344" s="9" t="s">
        <v>28</v>
      </c>
      <c r="B344" s="9">
        <v>4335</v>
      </c>
      <c r="C344" s="6">
        <f t="shared" si="10"/>
        <v>8670</v>
      </c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2">
      <c r="A345" s="9" t="s">
        <v>28</v>
      </c>
      <c r="B345" s="9">
        <v>4335</v>
      </c>
      <c r="C345" s="6">
        <f t="shared" si="10"/>
        <v>8670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2">
      <c r="A346" s="9" t="s">
        <v>28</v>
      </c>
      <c r="B346" s="9">
        <v>4335</v>
      </c>
      <c r="C346" s="6">
        <f t="shared" si="10"/>
        <v>8670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2">
      <c r="A347" s="9" t="s">
        <v>28</v>
      </c>
      <c r="B347" s="9">
        <v>4335</v>
      </c>
      <c r="C347" s="6">
        <f t="shared" si="10"/>
        <v>8670</v>
      </c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2">
      <c r="A348" s="9" t="s">
        <v>28</v>
      </c>
      <c r="B348" s="9">
        <v>4335</v>
      </c>
      <c r="C348" s="6">
        <f t="shared" si="10"/>
        <v>8670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2">
      <c r="A349" s="9" t="s">
        <v>28</v>
      </c>
      <c r="B349" s="9">
        <v>4335</v>
      </c>
      <c r="C349" s="6">
        <f t="shared" si="10"/>
        <v>8670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2">
      <c r="A350" s="9" t="s">
        <v>28</v>
      </c>
      <c r="B350" s="9">
        <v>4335</v>
      </c>
      <c r="C350" s="6">
        <f t="shared" si="10"/>
        <v>8670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2">
      <c r="A351" s="9" t="s">
        <v>28</v>
      </c>
      <c r="B351" s="9">
        <v>4335</v>
      </c>
      <c r="C351" s="6">
        <f t="shared" si="10"/>
        <v>8670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2">
      <c r="A352" s="9" t="s">
        <v>28</v>
      </c>
      <c r="B352" s="9">
        <v>4335</v>
      </c>
      <c r="C352" s="6">
        <f t="shared" si="10"/>
        <v>8670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2">
      <c r="A353" s="9" t="s">
        <v>28</v>
      </c>
      <c r="B353" s="9">
        <v>4335</v>
      </c>
      <c r="C353" s="6">
        <f t="shared" si="10"/>
        <v>8670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2">
      <c r="A354" s="9" t="s">
        <v>28</v>
      </c>
      <c r="B354" s="9">
        <v>4335</v>
      </c>
      <c r="C354" s="6">
        <f t="shared" si="10"/>
        <v>8670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2">
      <c r="A355" s="9" t="s">
        <v>28</v>
      </c>
      <c r="B355" s="9">
        <v>4335</v>
      </c>
      <c r="C355" s="6">
        <f t="shared" si="10"/>
        <v>8670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2">
      <c r="A356" s="9" t="s">
        <v>28</v>
      </c>
      <c r="B356" s="9">
        <v>4335</v>
      </c>
      <c r="C356" s="6">
        <f t="shared" si="10"/>
        <v>8670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2">
      <c r="A357" s="9" t="s">
        <v>28</v>
      </c>
      <c r="B357" s="9">
        <v>4335</v>
      </c>
      <c r="C357" s="6">
        <f t="shared" si="10"/>
        <v>8670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2">
      <c r="A358" s="9" t="s">
        <v>28</v>
      </c>
      <c r="B358" s="9">
        <v>4335</v>
      </c>
      <c r="C358" s="6">
        <f t="shared" si="10"/>
        <v>8670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2">
      <c r="A359" s="9" t="s">
        <v>28</v>
      </c>
      <c r="B359" s="9">
        <v>4335</v>
      </c>
      <c r="C359" s="6">
        <f t="shared" si="10"/>
        <v>8670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2">
      <c r="A360" s="9" t="s">
        <v>28</v>
      </c>
      <c r="B360" s="9">
        <v>4335</v>
      </c>
      <c r="C360" s="6">
        <f t="shared" si="10"/>
        <v>8670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2">
      <c r="A361" s="9" t="s">
        <v>28</v>
      </c>
      <c r="B361" s="9">
        <v>4335</v>
      </c>
      <c r="C361" s="6">
        <f t="shared" si="10"/>
        <v>8670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2">
      <c r="A362" s="9" t="s">
        <v>28</v>
      </c>
      <c r="B362" s="9">
        <v>4335</v>
      </c>
      <c r="C362" s="6">
        <f t="shared" si="10"/>
        <v>8670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2">
      <c r="A363" s="9" t="s">
        <v>28</v>
      </c>
      <c r="B363" s="9">
        <v>4335</v>
      </c>
      <c r="C363" s="6">
        <f t="shared" si="10"/>
        <v>8670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2">
      <c r="A364" s="9" t="s">
        <v>28</v>
      </c>
      <c r="B364" s="9">
        <v>4335</v>
      </c>
      <c r="C364" s="6">
        <f t="shared" si="10"/>
        <v>8670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2">
      <c r="A365" s="9" t="s">
        <v>28</v>
      </c>
      <c r="B365" s="9">
        <v>4335</v>
      </c>
      <c r="C365" s="6">
        <f t="shared" si="10"/>
        <v>8670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2">
      <c r="A366" s="9" t="s">
        <v>28</v>
      </c>
      <c r="B366" s="9">
        <v>4335</v>
      </c>
      <c r="C366" s="6">
        <f t="shared" si="10"/>
        <v>8670</v>
      </c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2">
      <c r="A367" s="9" t="s">
        <v>28</v>
      </c>
      <c r="B367" s="9">
        <v>4335</v>
      </c>
      <c r="C367" s="6">
        <f t="shared" si="10"/>
        <v>8670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2">
      <c r="A368" s="9" t="s">
        <v>28</v>
      </c>
      <c r="B368" s="9">
        <v>4335</v>
      </c>
      <c r="C368" s="6">
        <f t="shared" si="10"/>
        <v>8670</v>
      </c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2">
      <c r="A369" s="9" t="s">
        <v>28</v>
      </c>
      <c r="B369" s="9">
        <v>4335</v>
      </c>
      <c r="C369" s="6">
        <f t="shared" si="10"/>
        <v>8670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2">
      <c r="A370" s="9" t="s">
        <v>28</v>
      </c>
      <c r="B370" s="9">
        <v>4335</v>
      </c>
      <c r="C370" s="6">
        <f t="shared" si="10"/>
        <v>8670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2">
      <c r="A371" s="9" t="s">
        <v>28</v>
      </c>
      <c r="B371" s="9">
        <v>4335</v>
      </c>
      <c r="C371" s="6">
        <f t="shared" si="10"/>
        <v>8670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2">
      <c r="A372" s="9" t="s">
        <v>28</v>
      </c>
      <c r="B372" s="9">
        <v>4335</v>
      </c>
      <c r="C372" s="6">
        <f t="shared" si="10"/>
        <v>8670</v>
      </c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3.2">
      <c r="A373" s="9" t="s">
        <v>28</v>
      </c>
      <c r="B373" s="9">
        <v>4335</v>
      </c>
      <c r="C373" s="6">
        <f t="shared" si="10"/>
        <v>8670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3.2">
      <c r="A374" s="9" t="s">
        <v>28</v>
      </c>
      <c r="B374" s="9">
        <v>4335</v>
      </c>
      <c r="C374" s="6">
        <f t="shared" si="10"/>
        <v>8670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3.2">
      <c r="A375" s="9" t="s">
        <v>28</v>
      </c>
      <c r="B375" s="9">
        <v>4335</v>
      </c>
      <c r="C375" s="6">
        <f t="shared" si="10"/>
        <v>8670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3.2">
      <c r="A376" s="9" t="s">
        <v>28</v>
      </c>
      <c r="B376" s="9">
        <v>4335</v>
      </c>
      <c r="C376" s="6">
        <f t="shared" si="10"/>
        <v>8670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3.2">
      <c r="A377" s="9" t="s">
        <v>28</v>
      </c>
      <c r="B377" s="9">
        <v>4335</v>
      </c>
      <c r="C377" s="6">
        <f t="shared" si="10"/>
        <v>8670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2">
      <c r="A378" s="9" t="s">
        <v>28</v>
      </c>
      <c r="B378" s="9">
        <v>4335</v>
      </c>
      <c r="C378" s="6">
        <f t="shared" si="10"/>
        <v>8670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2">
      <c r="A379" s="9" t="s">
        <v>28</v>
      </c>
      <c r="B379" s="9">
        <v>4335</v>
      </c>
      <c r="C379" s="6">
        <f t="shared" si="10"/>
        <v>8670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2">
      <c r="A380" s="9" t="s">
        <v>28</v>
      </c>
      <c r="B380" s="9">
        <v>4335</v>
      </c>
      <c r="C380" s="6">
        <f t="shared" si="10"/>
        <v>8670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2">
      <c r="A381" s="9" t="s">
        <v>28</v>
      </c>
      <c r="B381" s="9">
        <v>4335</v>
      </c>
      <c r="C381" s="6">
        <f t="shared" si="10"/>
        <v>8670</v>
      </c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2">
      <c r="A382" s="9" t="s">
        <v>28</v>
      </c>
      <c r="B382" s="9">
        <v>4335</v>
      </c>
      <c r="C382" s="6">
        <f t="shared" si="10"/>
        <v>8670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2">
      <c r="A383" s="9" t="s">
        <v>28</v>
      </c>
      <c r="B383" s="9">
        <v>4335</v>
      </c>
      <c r="C383" s="6">
        <f t="shared" si="10"/>
        <v>8670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2">
      <c r="A384" s="9" t="s">
        <v>28</v>
      </c>
      <c r="B384" s="9">
        <v>4335</v>
      </c>
      <c r="C384" s="6">
        <f t="shared" si="10"/>
        <v>8670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2">
      <c r="A385" s="9" t="s">
        <v>28</v>
      </c>
      <c r="B385" s="9">
        <v>4335</v>
      </c>
      <c r="C385" s="6">
        <f t="shared" si="10"/>
        <v>8670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2">
      <c r="A386" s="9" t="s">
        <v>28</v>
      </c>
      <c r="B386" s="9">
        <v>4335</v>
      </c>
      <c r="C386" s="6">
        <f t="shared" si="10"/>
        <v>8670</v>
      </c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2">
      <c r="A387" s="9" t="s">
        <v>43</v>
      </c>
      <c r="B387" s="9">
        <v>10229</v>
      </c>
      <c r="C387" s="6">
        <f t="shared" si="10"/>
        <v>20458</v>
      </c>
      <c r="D387" s="9">
        <v>4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2">
      <c r="A388" s="9" t="s">
        <v>43</v>
      </c>
      <c r="B388" s="9">
        <v>10229</v>
      </c>
      <c r="C388" s="6">
        <f t="shared" si="10"/>
        <v>20458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2">
      <c r="A389" s="9" t="s">
        <v>43</v>
      </c>
      <c r="B389" s="9">
        <v>10229</v>
      </c>
      <c r="C389" s="6">
        <f t="shared" si="10"/>
        <v>20458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2">
      <c r="A390" s="9" t="s">
        <v>43</v>
      </c>
      <c r="B390" s="9">
        <v>10229</v>
      </c>
      <c r="C390" s="6">
        <f t="shared" si="10"/>
        <v>20458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2">
      <c r="A391" s="9" t="s">
        <v>16</v>
      </c>
      <c r="B391" s="9">
        <v>8508</v>
      </c>
      <c r="C391" s="6">
        <f t="shared" si="10"/>
        <v>17016</v>
      </c>
      <c r="D391" s="9">
        <v>2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2">
      <c r="A392" s="9" t="s">
        <v>16</v>
      </c>
      <c r="B392" s="9">
        <v>8508</v>
      </c>
      <c r="C392" s="6">
        <f t="shared" si="10"/>
        <v>17016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2">
      <c r="A393" s="9" t="s">
        <v>48</v>
      </c>
      <c r="B393" s="17">
        <v>8108</v>
      </c>
      <c r="C393" s="6">
        <f t="shared" si="10"/>
        <v>16216</v>
      </c>
      <c r="D393" s="9">
        <v>1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2">
      <c r="A394" s="9" t="s">
        <v>18</v>
      </c>
      <c r="B394" s="9">
        <v>9255</v>
      </c>
      <c r="C394" s="6">
        <f t="shared" si="10"/>
        <v>18510</v>
      </c>
      <c r="D394" s="9">
        <v>3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2">
      <c r="A395" s="9" t="s">
        <v>18</v>
      </c>
      <c r="B395" s="9">
        <v>9255</v>
      </c>
      <c r="C395" s="6">
        <f t="shared" si="10"/>
        <v>18510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.2">
      <c r="A396" s="9" t="s">
        <v>18</v>
      </c>
      <c r="B396" s="9">
        <v>9255</v>
      </c>
      <c r="C396" s="6">
        <f t="shared" si="10"/>
        <v>18510</v>
      </c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2">
      <c r="A397" s="1" t="s">
        <v>10</v>
      </c>
      <c r="B397" s="6">
        <v>8780</v>
      </c>
      <c r="C397" s="6">
        <f t="shared" si="10"/>
        <v>17560</v>
      </c>
      <c r="D397" s="1">
        <v>1</v>
      </c>
    </row>
    <row r="398" spans="1:26" ht="13.2">
      <c r="A398" s="9" t="s">
        <v>0</v>
      </c>
      <c r="B398" s="9">
        <v>5013</v>
      </c>
      <c r="C398" s="6">
        <f t="shared" si="10"/>
        <v>10026</v>
      </c>
      <c r="D398" s="9">
        <v>2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2">
      <c r="A399" s="9" t="s">
        <v>0</v>
      </c>
      <c r="B399" s="9">
        <v>5013</v>
      </c>
      <c r="C399" s="6">
        <f t="shared" si="10"/>
        <v>10026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2">
      <c r="A400" s="5" t="s">
        <v>84</v>
      </c>
      <c r="B400" s="6"/>
      <c r="C400" s="6"/>
    </row>
    <row r="401" spans="1:26" ht="13.2">
      <c r="A401" s="1" t="s">
        <v>26</v>
      </c>
      <c r="B401" s="6">
        <v>6430</v>
      </c>
      <c r="C401" s="6">
        <f t="shared" ref="C401:C655" si="11">B401*2</f>
        <v>12860</v>
      </c>
      <c r="D401" s="1">
        <f>COUNT(C401:C411)</f>
        <v>11</v>
      </c>
    </row>
    <row r="402" spans="1:26" ht="13.2">
      <c r="A402" s="1" t="s">
        <v>26</v>
      </c>
      <c r="B402" s="6">
        <v>6430</v>
      </c>
      <c r="C402" s="6">
        <f t="shared" si="11"/>
        <v>12860</v>
      </c>
    </row>
    <row r="403" spans="1:26" ht="13.2">
      <c r="A403" s="1" t="s">
        <v>26</v>
      </c>
      <c r="B403" s="6">
        <v>6430</v>
      </c>
      <c r="C403" s="6">
        <f t="shared" si="11"/>
        <v>12860</v>
      </c>
    </row>
    <row r="404" spans="1:26" ht="13.2">
      <c r="A404" s="1" t="s">
        <v>26</v>
      </c>
      <c r="B404" s="6">
        <v>6430</v>
      </c>
      <c r="C404" s="6">
        <f t="shared" si="11"/>
        <v>12860</v>
      </c>
    </row>
    <row r="405" spans="1:26" ht="13.2">
      <c r="A405" s="1" t="s">
        <v>26</v>
      </c>
      <c r="B405" s="6">
        <v>6430</v>
      </c>
      <c r="C405" s="6">
        <f t="shared" si="11"/>
        <v>12860</v>
      </c>
    </row>
    <row r="406" spans="1:26" ht="13.2">
      <c r="A406" s="1" t="s">
        <v>26</v>
      </c>
      <c r="B406" s="6">
        <v>6430</v>
      </c>
      <c r="C406" s="6">
        <f t="shared" si="11"/>
        <v>12860</v>
      </c>
    </row>
    <row r="407" spans="1:26" ht="13.2">
      <c r="A407" s="1" t="s">
        <v>26</v>
      </c>
      <c r="B407" s="6">
        <v>6430</v>
      </c>
      <c r="C407" s="6">
        <f t="shared" si="11"/>
        <v>12860</v>
      </c>
    </row>
    <row r="408" spans="1:26" ht="13.2">
      <c r="A408" s="1" t="s">
        <v>26</v>
      </c>
      <c r="B408" s="6">
        <v>6430</v>
      </c>
      <c r="C408" s="6">
        <f t="shared" si="11"/>
        <v>12860</v>
      </c>
    </row>
    <row r="409" spans="1:26" ht="13.2">
      <c r="A409" s="1" t="s">
        <v>26</v>
      </c>
      <c r="B409" s="6">
        <v>6430</v>
      </c>
      <c r="C409" s="6">
        <f t="shared" si="11"/>
        <v>12860</v>
      </c>
    </row>
    <row r="410" spans="1:26" ht="13.2">
      <c r="A410" s="1" t="s">
        <v>26</v>
      </c>
      <c r="B410" s="6">
        <v>6430</v>
      </c>
      <c r="C410" s="6">
        <f t="shared" si="11"/>
        <v>12860</v>
      </c>
    </row>
    <row r="411" spans="1:26" ht="13.2">
      <c r="A411" s="1" t="s">
        <v>26</v>
      </c>
      <c r="B411" s="6">
        <v>6430</v>
      </c>
      <c r="C411" s="6">
        <f t="shared" si="11"/>
        <v>12860</v>
      </c>
    </row>
    <row r="412" spans="1:26" ht="13.2">
      <c r="A412" s="1" t="s">
        <v>25</v>
      </c>
      <c r="B412" s="6">
        <v>9225</v>
      </c>
      <c r="C412" s="6">
        <f t="shared" si="11"/>
        <v>18450</v>
      </c>
      <c r="D412" s="1">
        <v>1</v>
      </c>
    </row>
    <row r="413" spans="1:26" ht="13.2">
      <c r="A413" s="9" t="s">
        <v>22</v>
      </c>
      <c r="B413" s="9">
        <v>9267</v>
      </c>
      <c r="C413" s="6">
        <f t="shared" si="11"/>
        <v>18534</v>
      </c>
      <c r="D413" s="9">
        <f>COUNT(C413:C425)</f>
        <v>13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2">
      <c r="A414" s="9" t="s">
        <v>22</v>
      </c>
      <c r="B414" s="9">
        <v>9267</v>
      </c>
      <c r="C414" s="6">
        <f t="shared" si="11"/>
        <v>18534</v>
      </c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2">
      <c r="A415" s="9" t="s">
        <v>22</v>
      </c>
      <c r="B415" s="9">
        <v>9267</v>
      </c>
      <c r="C415" s="6">
        <f t="shared" si="11"/>
        <v>18534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2">
      <c r="A416" s="9" t="s">
        <v>22</v>
      </c>
      <c r="B416" s="9">
        <v>9267</v>
      </c>
      <c r="C416" s="6">
        <f t="shared" si="11"/>
        <v>18534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2">
      <c r="A417" s="9" t="s">
        <v>22</v>
      </c>
      <c r="B417" s="9">
        <v>9267</v>
      </c>
      <c r="C417" s="6">
        <f t="shared" si="11"/>
        <v>18534</v>
      </c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2">
      <c r="A418" s="9" t="s">
        <v>22</v>
      </c>
      <c r="B418" s="9">
        <v>9267</v>
      </c>
      <c r="C418" s="6">
        <f t="shared" si="11"/>
        <v>18534</v>
      </c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2">
      <c r="A419" s="9" t="s">
        <v>22</v>
      </c>
      <c r="B419" s="9">
        <v>9267</v>
      </c>
      <c r="C419" s="6">
        <f t="shared" si="11"/>
        <v>18534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2">
      <c r="A420" s="9" t="s">
        <v>22</v>
      </c>
      <c r="B420" s="9">
        <v>9267</v>
      </c>
      <c r="C420" s="6">
        <f t="shared" si="11"/>
        <v>18534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2">
      <c r="A421" s="9" t="s">
        <v>22</v>
      </c>
      <c r="B421" s="9">
        <v>9267</v>
      </c>
      <c r="C421" s="6">
        <f t="shared" si="11"/>
        <v>18534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2">
      <c r="A422" s="9" t="s">
        <v>22</v>
      </c>
      <c r="B422" s="9">
        <v>9267</v>
      </c>
      <c r="C422" s="6">
        <f t="shared" si="11"/>
        <v>18534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2">
      <c r="A423" s="9" t="s">
        <v>22</v>
      </c>
      <c r="B423" s="9">
        <v>9267</v>
      </c>
      <c r="C423" s="6">
        <f t="shared" si="11"/>
        <v>18534</v>
      </c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2">
      <c r="A424" s="9" t="s">
        <v>22</v>
      </c>
      <c r="B424" s="9">
        <v>9267</v>
      </c>
      <c r="C424" s="6">
        <f t="shared" si="11"/>
        <v>18534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2">
      <c r="A425" s="9" t="s">
        <v>22</v>
      </c>
      <c r="B425" s="9">
        <v>9267</v>
      </c>
      <c r="C425" s="6">
        <f t="shared" si="11"/>
        <v>18534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2">
      <c r="A426" s="9" t="s">
        <v>2</v>
      </c>
      <c r="B426" s="9">
        <v>7429</v>
      </c>
      <c r="C426" s="6">
        <f t="shared" si="11"/>
        <v>14858</v>
      </c>
      <c r="D426" s="9">
        <v>1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2">
      <c r="A427" s="1" t="s">
        <v>7</v>
      </c>
      <c r="B427" s="6">
        <v>7566</v>
      </c>
      <c r="C427" s="6">
        <f t="shared" si="11"/>
        <v>15132</v>
      </c>
      <c r="D427" s="1">
        <f>COUNT(C427:C771)</f>
        <v>345</v>
      </c>
    </row>
    <row r="428" spans="1:26" ht="13.2">
      <c r="A428" s="1" t="s">
        <v>7</v>
      </c>
      <c r="B428" s="6">
        <v>7566</v>
      </c>
      <c r="C428" s="6">
        <f t="shared" si="11"/>
        <v>15132</v>
      </c>
    </row>
    <row r="429" spans="1:26" ht="13.2">
      <c r="A429" s="1" t="s">
        <v>7</v>
      </c>
      <c r="B429" s="6">
        <v>7566</v>
      </c>
      <c r="C429" s="6">
        <f t="shared" si="11"/>
        <v>15132</v>
      </c>
    </row>
    <row r="430" spans="1:26" ht="13.2">
      <c r="A430" s="1" t="s">
        <v>7</v>
      </c>
      <c r="B430" s="6">
        <v>7566</v>
      </c>
      <c r="C430" s="6">
        <f t="shared" si="11"/>
        <v>15132</v>
      </c>
    </row>
    <row r="431" spans="1:26" ht="13.2">
      <c r="A431" s="1" t="s">
        <v>7</v>
      </c>
      <c r="B431" s="6">
        <v>7566</v>
      </c>
      <c r="C431" s="6">
        <f t="shared" si="11"/>
        <v>15132</v>
      </c>
    </row>
    <row r="432" spans="1:26" ht="13.2">
      <c r="A432" s="1" t="s">
        <v>7</v>
      </c>
      <c r="B432" s="6">
        <v>7566</v>
      </c>
      <c r="C432" s="6">
        <f t="shared" si="11"/>
        <v>15132</v>
      </c>
    </row>
    <row r="433" spans="1:3" ht="13.2">
      <c r="A433" s="1" t="s">
        <v>7</v>
      </c>
      <c r="B433" s="6">
        <v>7566</v>
      </c>
      <c r="C433" s="6">
        <f t="shared" si="11"/>
        <v>15132</v>
      </c>
    </row>
    <row r="434" spans="1:3" ht="13.2">
      <c r="A434" s="1" t="s">
        <v>7</v>
      </c>
      <c r="B434" s="6">
        <v>7566</v>
      </c>
      <c r="C434" s="6">
        <f t="shared" si="11"/>
        <v>15132</v>
      </c>
    </row>
    <row r="435" spans="1:3" ht="13.2">
      <c r="A435" s="1" t="s">
        <v>7</v>
      </c>
      <c r="B435" s="6">
        <v>7566</v>
      </c>
      <c r="C435" s="6">
        <f t="shared" si="11"/>
        <v>15132</v>
      </c>
    </row>
    <row r="436" spans="1:3" ht="13.2">
      <c r="A436" s="1" t="s">
        <v>7</v>
      </c>
      <c r="B436" s="6">
        <v>7566</v>
      </c>
      <c r="C436" s="6">
        <f t="shared" si="11"/>
        <v>15132</v>
      </c>
    </row>
    <row r="437" spans="1:3" ht="13.2">
      <c r="A437" s="1" t="s">
        <v>7</v>
      </c>
      <c r="B437" s="6">
        <v>7566</v>
      </c>
      <c r="C437" s="6">
        <f t="shared" si="11"/>
        <v>15132</v>
      </c>
    </row>
    <row r="438" spans="1:3" ht="13.2">
      <c r="A438" s="1" t="s">
        <v>7</v>
      </c>
      <c r="B438" s="6">
        <v>7566</v>
      </c>
      <c r="C438" s="6">
        <f t="shared" si="11"/>
        <v>15132</v>
      </c>
    </row>
    <row r="439" spans="1:3" ht="13.2">
      <c r="A439" s="1" t="s">
        <v>7</v>
      </c>
      <c r="B439" s="6">
        <v>7566</v>
      </c>
      <c r="C439" s="6">
        <f t="shared" si="11"/>
        <v>15132</v>
      </c>
    </row>
    <row r="440" spans="1:3" ht="13.2">
      <c r="A440" s="1" t="s">
        <v>7</v>
      </c>
      <c r="B440" s="6">
        <v>7566</v>
      </c>
      <c r="C440" s="6">
        <f t="shared" si="11"/>
        <v>15132</v>
      </c>
    </row>
    <row r="441" spans="1:3" ht="13.2">
      <c r="A441" s="1" t="s">
        <v>7</v>
      </c>
      <c r="B441" s="6">
        <v>7566</v>
      </c>
      <c r="C441" s="6">
        <f t="shared" si="11"/>
        <v>15132</v>
      </c>
    </row>
    <row r="442" spans="1:3" ht="13.2">
      <c r="A442" s="1" t="s">
        <v>7</v>
      </c>
      <c r="B442" s="6">
        <v>7566</v>
      </c>
      <c r="C442" s="6">
        <f t="shared" si="11"/>
        <v>15132</v>
      </c>
    </row>
    <row r="443" spans="1:3" ht="13.2">
      <c r="A443" s="1" t="s">
        <v>7</v>
      </c>
      <c r="B443" s="6">
        <v>7566</v>
      </c>
      <c r="C443" s="6">
        <f t="shared" si="11"/>
        <v>15132</v>
      </c>
    </row>
    <row r="444" spans="1:3" ht="13.2">
      <c r="A444" s="1" t="s">
        <v>7</v>
      </c>
      <c r="B444" s="6">
        <v>7566</v>
      </c>
      <c r="C444" s="6">
        <f t="shared" si="11"/>
        <v>15132</v>
      </c>
    </row>
    <row r="445" spans="1:3" ht="13.2">
      <c r="A445" s="1" t="s">
        <v>7</v>
      </c>
      <c r="B445" s="6">
        <v>7566</v>
      </c>
      <c r="C445" s="6">
        <f t="shared" si="11"/>
        <v>15132</v>
      </c>
    </row>
    <row r="446" spans="1:3" ht="13.2">
      <c r="A446" s="1" t="s">
        <v>7</v>
      </c>
      <c r="B446" s="6">
        <v>7566</v>
      </c>
      <c r="C446" s="6">
        <f t="shared" si="11"/>
        <v>15132</v>
      </c>
    </row>
    <row r="447" spans="1:3" ht="13.2">
      <c r="A447" s="1" t="s">
        <v>7</v>
      </c>
      <c r="B447" s="6">
        <v>7566</v>
      </c>
      <c r="C447" s="6">
        <f t="shared" si="11"/>
        <v>15132</v>
      </c>
    </row>
    <row r="448" spans="1:3" ht="13.2">
      <c r="A448" s="1" t="s">
        <v>7</v>
      </c>
      <c r="B448" s="6">
        <v>7566</v>
      </c>
      <c r="C448" s="6">
        <f t="shared" si="11"/>
        <v>15132</v>
      </c>
    </row>
    <row r="449" spans="1:3" ht="13.2">
      <c r="A449" s="1" t="s">
        <v>7</v>
      </c>
      <c r="B449" s="6">
        <v>7566</v>
      </c>
      <c r="C449" s="6">
        <f t="shared" si="11"/>
        <v>15132</v>
      </c>
    </row>
    <row r="450" spans="1:3" ht="13.2">
      <c r="A450" s="1" t="s">
        <v>7</v>
      </c>
      <c r="B450" s="6">
        <v>7566</v>
      </c>
      <c r="C450" s="6">
        <f t="shared" si="11"/>
        <v>15132</v>
      </c>
    </row>
    <row r="451" spans="1:3" ht="13.2">
      <c r="A451" s="1" t="s">
        <v>7</v>
      </c>
      <c r="B451" s="6">
        <v>7566</v>
      </c>
      <c r="C451" s="6">
        <f t="shared" si="11"/>
        <v>15132</v>
      </c>
    </row>
    <row r="452" spans="1:3" ht="13.2">
      <c r="A452" s="1" t="s">
        <v>7</v>
      </c>
      <c r="B452" s="6">
        <v>7566</v>
      </c>
      <c r="C452" s="6">
        <f t="shared" si="11"/>
        <v>15132</v>
      </c>
    </row>
    <row r="453" spans="1:3" ht="13.2">
      <c r="A453" s="1" t="s">
        <v>7</v>
      </c>
      <c r="B453" s="6">
        <v>7566</v>
      </c>
      <c r="C453" s="6">
        <f t="shared" si="11"/>
        <v>15132</v>
      </c>
    </row>
    <row r="454" spans="1:3" ht="13.2">
      <c r="A454" s="1" t="s">
        <v>7</v>
      </c>
      <c r="B454" s="6">
        <v>7566</v>
      </c>
      <c r="C454" s="6">
        <f t="shared" si="11"/>
        <v>15132</v>
      </c>
    </row>
    <row r="455" spans="1:3" ht="13.2">
      <c r="A455" s="1" t="s">
        <v>7</v>
      </c>
      <c r="B455" s="6">
        <v>7566</v>
      </c>
      <c r="C455" s="6">
        <f t="shared" si="11"/>
        <v>15132</v>
      </c>
    </row>
    <row r="456" spans="1:3" ht="13.2">
      <c r="A456" s="1" t="s">
        <v>7</v>
      </c>
      <c r="B456" s="6">
        <v>7566</v>
      </c>
      <c r="C456" s="6">
        <f t="shared" si="11"/>
        <v>15132</v>
      </c>
    </row>
    <row r="457" spans="1:3" ht="13.2">
      <c r="A457" s="1" t="s">
        <v>7</v>
      </c>
      <c r="B457" s="6">
        <v>7566</v>
      </c>
      <c r="C457" s="6">
        <f t="shared" si="11"/>
        <v>15132</v>
      </c>
    </row>
    <row r="458" spans="1:3" ht="13.2">
      <c r="A458" s="1" t="s">
        <v>7</v>
      </c>
      <c r="B458" s="6">
        <v>7566</v>
      </c>
      <c r="C458" s="6">
        <f t="shared" si="11"/>
        <v>15132</v>
      </c>
    </row>
    <row r="459" spans="1:3" ht="13.2">
      <c r="A459" s="1" t="s">
        <v>7</v>
      </c>
      <c r="B459" s="6">
        <v>7566</v>
      </c>
      <c r="C459" s="6">
        <f t="shared" si="11"/>
        <v>15132</v>
      </c>
    </row>
    <row r="460" spans="1:3" ht="13.2">
      <c r="A460" s="1" t="s">
        <v>7</v>
      </c>
      <c r="B460" s="6">
        <v>7566</v>
      </c>
      <c r="C460" s="6">
        <f t="shared" si="11"/>
        <v>15132</v>
      </c>
    </row>
    <row r="461" spans="1:3" ht="13.2">
      <c r="A461" s="1" t="s">
        <v>7</v>
      </c>
      <c r="B461" s="6">
        <v>7566</v>
      </c>
      <c r="C461" s="6">
        <f t="shared" si="11"/>
        <v>15132</v>
      </c>
    </row>
    <row r="462" spans="1:3" ht="13.2">
      <c r="A462" s="1" t="s">
        <v>7</v>
      </c>
      <c r="B462" s="6">
        <v>7566</v>
      </c>
      <c r="C462" s="6">
        <f t="shared" si="11"/>
        <v>15132</v>
      </c>
    </row>
    <row r="463" spans="1:3" ht="13.2">
      <c r="A463" s="1" t="s">
        <v>7</v>
      </c>
      <c r="B463" s="6">
        <v>7566</v>
      </c>
      <c r="C463" s="6">
        <f t="shared" si="11"/>
        <v>15132</v>
      </c>
    </row>
    <row r="464" spans="1:3" ht="13.2">
      <c r="A464" s="1" t="s">
        <v>7</v>
      </c>
      <c r="B464" s="6">
        <v>7566</v>
      </c>
      <c r="C464" s="6">
        <f t="shared" si="11"/>
        <v>15132</v>
      </c>
    </row>
    <row r="465" spans="1:3" ht="13.2">
      <c r="A465" s="1" t="s">
        <v>7</v>
      </c>
      <c r="B465" s="6">
        <v>7566</v>
      </c>
      <c r="C465" s="6">
        <f t="shared" si="11"/>
        <v>15132</v>
      </c>
    </row>
    <row r="466" spans="1:3" ht="13.2">
      <c r="A466" s="1" t="s">
        <v>7</v>
      </c>
      <c r="B466" s="6">
        <v>7566</v>
      </c>
      <c r="C466" s="6">
        <f t="shared" si="11"/>
        <v>15132</v>
      </c>
    </row>
    <row r="467" spans="1:3" ht="13.2">
      <c r="A467" s="1" t="s">
        <v>7</v>
      </c>
      <c r="B467" s="6">
        <v>7566</v>
      </c>
      <c r="C467" s="6">
        <f t="shared" si="11"/>
        <v>15132</v>
      </c>
    </row>
    <row r="468" spans="1:3" ht="13.2">
      <c r="A468" s="1" t="s">
        <v>7</v>
      </c>
      <c r="B468" s="6">
        <v>7566</v>
      </c>
      <c r="C468" s="6">
        <f t="shared" si="11"/>
        <v>15132</v>
      </c>
    </row>
    <row r="469" spans="1:3" ht="13.2">
      <c r="A469" s="1" t="s">
        <v>7</v>
      </c>
      <c r="B469" s="6">
        <v>7566</v>
      </c>
      <c r="C469" s="6">
        <f t="shared" si="11"/>
        <v>15132</v>
      </c>
    </row>
    <row r="470" spans="1:3" ht="13.2">
      <c r="A470" s="1" t="s">
        <v>7</v>
      </c>
      <c r="B470" s="6">
        <v>7566</v>
      </c>
      <c r="C470" s="6">
        <f t="shared" si="11"/>
        <v>15132</v>
      </c>
    </row>
    <row r="471" spans="1:3" ht="13.2">
      <c r="A471" s="1" t="s">
        <v>7</v>
      </c>
      <c r="B471" s="6">
        <v>7566</v>
      </c>
      <c r="C471" s="6">
        <f t="shared" si="11"/>
        <v>15132</v>
      </c>
    </row>
    <row r="472" spans="1:3" ht="13.2">
      <c r="A472" s="1" t="s">
        <v>7</v>
      </c>
      <c r="B472" s="6">
        <v>7566</v>
      </c>
      <c r="C472" s="6">
        <f t="shared" si="11"/>
        <v>15132</v>
      </c>
    </row>
    <row r="473" spans="1:3" ht="13.2">
      <c r="A473" s="1" t="s">
        <v>7</v>
      </c>
      <c r="B473" s="6">
        <v>7566</v>
      </c>
      <c r="C473" s="6">
        <f t="shared" si="11"/>
        <v>15132</v>
      </c>
    </row>
    <row r="474" spans="1:3" ht="13.2">
      <c r="A474" s="1" t="s">
        <v>7</v>
      </c>
      <c r="B474" s="6">
        <v>7566</v>
      </c>
      <c r="C474" s="6">
        <f t="shared" si="11"/>
        <v>15132</v>
      </c>
    </row>
    <row r="475" spans="1:3" ht="13.2">
      <c r="A475" s="1" t="s">
        <v>7</v>
      </c>
      <c r="B475" s="6">
        <v>7566</v>
      </c>
      <c r="C475" s="6">
        <f t="shared" si="11"/>
        <v>15132</v>
      </c>
    </row>
    <row r="476" spans="1:3" ht="13.2">
      <c r="A476" s="1" t="s">
        <v>7</v>
      </c>
      <c r="B476" s="6">
        <v>7566</v>
      </c>
      <c r="C476" s="6">
        <f t="shared" si="11"/>
        <v>15132</v>
      </c>
    </row>
    <row r="477" spans="1:3" ht="13.2">
      <c r="A477" s="1" t="s">
        <v>7</v>
      </c>
      <c r="B477" s="6">
        <v>7566</v>
      </c>
      <c r="C477" s="6">
        <f t="shared" si="11"/>
        <v>15132</v>
      </c>
    </row>
    <row r="478" spans="1:3" ht="13.2">
      <c r="A478" s="1" t="s">
        <v>7</v>
      </c>
      <c r="B478" s="6">
        <v>7566</v>
      </c>
      <c r="C478" s="6">
        <f t="shared" si="11"/>
        <v>15132</v>
      </c>
    </row>
    <row r="479" spans="1:3" ht="13.2">
      <c r="A479" s="1" t="s">
        <v>7</v>
      </c>
      <c r="B479" s="6">
        <v>7566</v>
      </c>
      <c r="C479" s="6">
        <f t="shared" si="11"/>
        <v>15132</v>
      </c>
    </row>
    <row r="480" spans="1:3" ht="13.2">
      <c r="A480" s="1" t="s">
        <v>7</v>
      </c>
      <c r="B480" s="6">
        <v>7566</v>
      </c>
      <c r="C480" s="6">
        <f t="shared" si="11"/>
        <v>15132</v>
      </c>
    </row>
    <row r="481" spans="1:3" ht="13.2">
      <c r="A481" s="1" t="s">
        <v>7</v>
      </c>
      <c r="B481" s="6">
        <v>7566</v>
      </c>
      <c r="C481" s="6">
        <f t="shared" si="11"/>
        <v>15132</v>
      </c>
    </row>
    <row r="482" spans="1:3" ht="13.2">
      <c r="A482" s="1" t="s">
        <v>7</v>
      </c>
      <c r="B482" s="6">
        <v>7566</v>
      </c>
      <c r="C482" s="6">
        <f t="shared" si="11"/>
        <v>15132</v>
      </c>
    </row>
    <row r="483" spans="1:3" ht="13.2">
      <c r="A483" s="1" t="s">
        <v>7</v>
      </c>
      <c r="B483" s="6">
        <v>7566</v>
      </c>
      <c r="C483" s="6">
        <f t="shared" si="11"/>
        <v>15132</v>
      </c>
    </row>
    <row r="484" spans="1:3" ht="13.2">
      <c r="A484" s="1" t="s">
        <v>7</v>
      </c>
      <c r="B484" s="6">
        <v>7566</v>
      </c>
      <c r="C484" s="6">
        <f t="shared" si="11"/>
        <v>15132</v>
      </c>
    </row>
    <row r="485" spans="1:3" ht="13.2">
      <c r="A485" s="1" t="s">
        <v>7</v>
      </c>
      <c r="B485" s="6">
        <v>7566</v>
      </c>
      <c r="C485" s="6">
        <f t="shared" si="11"/>
        <v>15132</v>
      </c>
    </row>
    <row r="486" spans="1:3" ht="13.2">
      <c r="A486" s="1" t="s">
        <v>7</v>
      </c>
      <c r="B486" s="6">
        <v>7566</v>
      </c>
      <c r="C486" s="6">
        <f t="shared" si="11"/>
        <v>15132</v>
      </c>
    </row>
    <row r="487" spans="1:3" ht="13.2">
      <c r="A487" s="1" t="s">
        <v>7</v>
      </c>
      <c r="B487" s="6">
        <v>7566</v>
      </c>
      <c r="C487" s="6">
        <f t="shared" si="11"/>
        <v>15132</v>
      </c>
    </row>
    <row r="488" spans="1:3" ht="13.2">
      <c r="A488" s="1" t="s">
        <v>7</v>
      </c>
      <c r="B488" s="6">
        <v>7566</v>
      </c>
      <c r="C488" s="6">
        <f t="shared" si="11"/>
        <v>15132</v>
      </c>
    </row>
    <row r="489" spans="1:3" ht="13.2">
      <c r="A489" s="1" t="s">
        <v>7</v>
      </c>
      <c r="B489" s="6">
        <v>7566</v>
      </c>
      <c r="C489" s="6">
        <f t="shared" si="11"/>
        <v>15132</v>
      </c>
    </row>
    <row r="490" spans="1:3" ht="13.2">
      <c r="A490" s="1" t="s">
        <v>7</v>
      </c>
      <c r="B490" s="6">
        <v>7566</v>
      </c>
      <c r="C490" s="6">
        <f t="shared" si="11"/>
        <v>15132</v>
      </c>
    </row>
    <row r="491" spans="1:3" ht="13.2">
      <c r="A491" s="1" t="s">
        <v>7</v>
      </c>
      <c r="B491" s="6">
        <v>7566</v>
      </c>
      <c r="C491" s="6">
        <f t="shared" si="11"/>
        <v>15132</v>
      </c>
    </row>
    <row r="492" spans="1:3" ht="13.2">
      <c r="A492" s="1" t="s">
        <v>7</v>
      </c>
      <c r="B492" s="6">
        <v>7566</v>
      </c>
      <c r="C492" s="6">
        <f t="shared" si="11"/>
        <v>15132</v>
      </c>
    </row>
    <row r="493" spans="1:3" ht="13.2">
      <c r="A493" s="1" t="s">
        <v>7</v>
      </c>
      <c r="B493" s="6">
        <v>7566</v>
      </c>
      <c r="C493" s="6">
        <f t="shared" si="11"/>
        <v>15132</v>
      </c>
    </row>
    <row r="494" spans="1:3" ht="13.2">
      <c r="A494" s="1" t="s">
        <v>7</v>
      </c>
      <c r="B494" s="6">
        <v>7566</v>
      </c>
      <c r="C494" s="6">
        <f t="shared" si="11"/>
        <v>15132</v>
      </c>
    </row>
    <row r="495" spans="1:3" ht="13.2">
      <c r="A495" s="1" t="s">
        <v>7</v>
      </c>
      <c r="B495" s="6">
        <v>7566</v>
      </c>
      <c r="C495" s="6">
        <f t="shared" si="11"/>
        <v>15132</v>
      </c>
    </row>
    <row r="496" spans="1:3" ht="13.2">
      <c r="A496" s="1" t="s">
        <v>7</v>
      </c>
      <c r="B496" s="6">
        <v>7566</v>
      </c>
      <c r="C496" s="6">
        <f t="shared" si="11"/>
        <v>15132</v>
      </c>
    </row>
    <row r="497" spans="1:3" ht="13.2">
      <c r="A497" s="1" t="s">
        <v>7</v>
      </c>
      <c r="B497" s="6">
        <v>7566</v>
      </c>
      <c r="C497" s="6">
        <f t="shared" si="11"/>
        <v>15132</v>
      </c>
    </row>
    <row r="498" spans="1:3" ht="13.2">
      <c r="A498" s="1" t="s">
        <v>7</v>
      </c>
      <c r="B498" s="6">
        <v>7566</v>
      </c>
      <c r="C498" s="6">
        <f t="shared" si="11"/>
        <v>15132</v>
      </c>
    </row>
    <row r="499" spans="1:3" ht="13.2">
      <c r="A499" s="1" t="s">
        <v>7</v>
      </c>
      <c r="B499" s="6">
        <v>7566</v>
      </c>
      <c r="C499" s="6">
        <f t="shared" si="11"/>
        <v>15132</v>
      </c>
    </row>
    <row r="500" spans="1:3" ht="13.2">
      <c r="A500" s="1" t="s">
        <v>7</v>
      </c>
      <c r="B500" s="6">
        <v>7566</v>
      </c>
      <c r="C500" s="6">
        <f t="shared" si="11"/>
        <v>15132</v>
      </c>
    </row>
    <row r="501" spans="1:3" ht="13.2">
      <c r="A501" s="1" t="s">
        <v>7</v>
      </c>
      <c r="B501" s="6">
        <v>7566</v>
      </c>
      <c r="C501" s="6">
        <f t="shared" si="11"/>
        <v>15132</v>
      </c>
    </row>
    <row r="502" spans="1:3" ht="13.2">
      <c r="A502" s="1" t="s">
        <v>7</v>
      </c>
      <c r="B502" s="6">
        <v>7566</v>
      </c>
      <c r="C502" s="6">
        <f t="shared" si="11"/>
        <v>15132</v>
      </c>
    </row>
    <row r="503" spans="1:3" ht="13.2">
      <c r="A503" s="1" t="s">
        <v>7</v>
      </c>
      <c r="B503" s="6">
        <v>7566</v>
      </c>
      <c r="C503" s="6">
        <f t="shared" si="11"/>
        <v>15132</v>
      </c>
    </row>
    <row r="504" spans="1:3" ht="13.2">
      <c r="A504" s="1" t="s">
        <v>7</v>
      </c>
      <c r="B504" s="6">
        <v>7566</v>
      </c>
      <c r="C504" s="6">
        <f t="shared" si="11"/>
        <v>15132</v>
      </c>
    </row>
    <row r="505" spans="1:3" ht="13.2">
      <c r="A505" s="1" t="s">
        <v>7</v>
      </c>
      <c r="B505" s="6">
        <v>7566</v>
      </c>
      <c r="C505" s="6">
        <f t="shared" si="11"/>
        <v>15132</v>
      </c>
    </row>
    <row r="506" spans="1:3" ht="13.2">
      <c r="A506" s="1" t="s">
        <v>7</v>
      </c>
      <c r="B506" s="6">
        <v>7566</v>
      </c>
      <c r="C506" s="6">
        <f t="shared" si="11"/>
        <v>15132</v>
      </c>
    </row>
    <row r="507" spans="1:3" ht="13.2">
      <c r="A507" s="1" t="s">
        <v>7</v>
      </c>
      <c r="B507" s="6">
        <v>7566</v>
      </c>
      <c r="C507" s="6">
        <f t="shared" si="11"/>
        <v>15132</v>
      </c>
    </row>
    <row r="508" spans="1:3" ht="13.2">
      <c r="A508" s="1" t="s">
        <v>7</v>
      </c>
      <c r="B508" s="6">
        <v>7566</v>
      </c>
      <c r="C508" s="6">
        <f t="shared" si="11"/>
        <v>15132</v>
      </c>
    </row>
    <row r="509" spans="1:3" ht="13.2">
      <c r="A509" s="1" t="s">
        <v>7</v>
      </c>
      <c r="B509" s="6">
        <v>7566</v>
      </c>
      <c r="C509" s="6">
        <f t="shared" si="11"/>
        <v>15132</v>
      </c>
    </row>
    <row r="510" spans="1:3" ht="13.2">
      <c r="A510" s="1" t="s">
        <v>7</v>
      </c>
      <c r="B510" s="6">
        <v>7566</v>
      </c>
      <c r="C510" s="6">
        <f t="shared" si="11"/>
        <v>15132</v>
      </c>
    </row>
    <row r="511" spans="1:3" ht="13.2">
      <c r="A511" s="1" t="s">
        <v>7</v>
      </c>
      <c r="B511" s="6">
        <v>7566</v>
      </c>
      <c r="C511" s="6">
        <f t="shared" si="11"/>
        <v>15132</v>
      </c>
    </row>
    <row r="512" spans="1:3" ht="13.2">
      <c r="A512" s="1" t="s">
        <v>7</v>
      </c>
      <c r="B512" s="6">
        <v>7566</v>
      </c>
      <c r="C512" s="6">
        <f t="shared" si="11"/>
        <v>15132</v>
      </c>
    </row>
    <row r="513" spans="1:3" ht="13.2">
      <c r="A513" s="1" t="s">
        <v>7</v>
      </c>
      <c r="B513" s="6">
        <v>7566</v>
      </c>
      <c r="C513" s="6">
        <f t="shared" si="11"/>
        <v>15132</v>
      </c>
    </row>
    <row r="514" spans="1:3" ht="13.2">
      <c r="A514" s="1" t="s">
        <v>7</v>
      </c>
      <c r="B514" s="6">
        <v>7566</v>
      </c>
      <c r="C514" s="6">
        <f t="shared" si="11"/>
        <v>15132</v>
      </c>
    </row>
    <row r="515" spans="1:3" ht="13.2">
      <c r="A515" s="1" t="s">
        <v>7</v>
      </c>
      <c r="B515" s="6">
        <v>7566</v>
      </c>
      <c r="C515" s="6">
        <f t="shared" si="11"/>
        <v>15132</v>
      </c>
    </row>
    <row r="516" spans="1:3" ht="13.2">
      <c r="A516" s="1" t="s">
        <v>7</v>
      </c>
      <c r="B516" s="6">
        <v>7566</v>
      </c>
      <c r="C516" s="6">
        <f t="shared" si="11"/>
        <v>15132</v>
      </c>
    </row>
    <row r="517" spans="1:3" ht="13.2">
      <c r="A517" s="1" t="s">
        <v>7</v>
      </c>
      <c r="B517" s="6">
        <v>7566</v>
      </c>
      <c r="C517" s="6">
        <f t="shared" si="11"/>
        <v>15132</v>
      </c>
    </row>
    <row r="518" spans="1:3" ht="13.2">
      <c r="A518" s="1" t="s">
        <v>7</v>
      </c>
      <c r="B518" s="6">
        <v>7566</v>
      </c>
      <c r="C518" s="6">
        <f t="shared" si="11"/>
        <v>15132</v>
      </c>
    </row>
    <row r="519" spans="1:3" ht="13.2">
      <c r="A519" s="1" t="s">
        <v>7</v>
      </c>
      <c r="B519" s="6">
        <v>7566</v>
      </c>
      <c r="C519" s="6">
        <f t="shared" si="11"/>
        <v>15132</v>
      </c>
    </row>
    <row r="520" spans="1:3" ht="13.2">
      <c r="A520" s="1" t="s">
        <v>7</v>
      </c>
      <c r="B520" s="6">
        <v>7566</v>
      </c>
      <c r="C520" s="6">
        <f t="shared" si="11"/>
        <v>15132</v>
      </c>
    </row>
    <row r="521" spans="1:3" ht="13.2">
      <c r="A521" s="1" t="s">
        <v>7</v>
      </c>
      <c r="B521" s="6">
        <v>7566</v>
      </c>
      <c r="C521" s="6">
        <f t="shared" si="11"/>
        <v>15132</v>
      </c>
    </row>
    <row r="522" spans="1:3" ht="13.2">
      <c r="A522" s="1" t="s">
        <v>7</v>
      </c>
      <c r="B522" s="6">
        <v>7566</v>
      </c>
      <c r="C522" s="6">
        <f t="shared" si="11"/>
        <v>15132</v>
      </c>
    </row>
    <row r="523" spans="1:3" ht="13.2">
      <c r="A523" s="1" t="s">
        <v>7</v>
      </c>
      <c r="B523" s="6">
        <v>7566</v>
      </c>
      <c r="C523" s="6">
        <f t="shared" si="11"/>
        <v>15132</v>
      </c>
    </row>
    <row r="524" spans="1:3" ht="13.2">
      <c r="A524" s="1" t="s">
        <v>7</v>
      </c>
      <c r="B524" s="6">
        <v>7566</v>
      </c>
      <c r="C524" s="6">
        <f t="shared" si="11"/>
        <v>15132</v>
      </c>
    </row>
    <row r="525" spans="1:3" ht="13.2">
      <c r="A525" s="1" t="s">
        <v>7</v>
      </c>
      <c r="B525" s="6">
        <v>7566</v>
      </c>
      <c r="C525" s="6">
        <f t="shared" si="11"/>
        <v>15132</v>
      </c>
    </row>
    <row r="526" spans="1:3" ht="13.2">
      <c r="A526" s="1" t="s">
        <v>7</v>
      </c>
      <c r="B526" s="6">
        <v>7566</v>
      </c>
      <c r="C526" s="6">
        <f t="shared" si="11"/>
        <v>15132</v>
      </c>
    </row>
    <row r="527" spans="1:3" ht="13.2">
      <c r="A527" s="1" t="s">
        <v>7</v>
      </c>
      <c r="B527" s="6">
        <v>7566</v>
      </c>
      <c r="C527" s="6">
        <f t="shared" si="11"/>
        <v>15132</v>
      </c>
    </row>
    <row r="528" spans="1:3" ht="13.2">
      <c r="A528" s="1" t="s">
        <v>7</v>
      </c>
      <c r="B528" s="6">
        <v>7566</v>
      </c>
      <c r="C528" s="6">
        <f t="shared" si="11"/>
        <v>15132</v>
      </c>
    </row>
    <row r="529" spans="1:3" ht="13.2">
      <c r="A529" s="1" t="s">
        <v>7</v>
      </c>
      <c r="B529" s="6">
        <v>7566</v>
      </c>
      <c r="C529" s="6">
        <f t="shared" si="11"/>
        <v>15132</v>
      </c>
    </row>
    <row r="530" spans="1:3" ht="13.2">
      <c r="A530" s="1" t="s">
        <v>7</v>
      </c>
      <c r="B530" s="6">
        <v>7566</v>
      </c>
      <c r="C530" s="6">
        <f t="shared" si="11"/>
        <v>15132</v>
      </c>
    </row>
    <row r="531" spans="1:3" ht="13.2">
      <c r="A531" s="1" t="s">
        <v>7</v>
      </c>
      <c r="B531" s="6">
        <v>7566</v>
      </c>
      <c r="C531" s="6">
        <f t="shared" si="11"/>
        <v>15132</v>
      </c>
    </row>
    <row r="532" spans="1:3" ht="13.2">
      <c r="A532" s="1" t="s">
        <v>7</v>
      </c>
      <c r="B532" s="6">
        <v>7566</v>
      </c>
      <c r="C532" s="6">
        <f t="shared" si="11"/>
        <v>15132</v>
      </c>
    </row>
    <row r="533" spans="1:3" ht="13.2">
      <c r="A533" s="1" t="s">
        <v>7</v>
      </c>
      <c r="B533" s="6">
        <v>7566</v>
      </c>
      <c r="C533" s="6">
        <f t="shared" si="11"/>
        <v>15132</v>
      </c>
    </row>
    <row r="534" spans="1:3" ht="13.2">
      <c r="A534" s="1" t="s">
        <v>7</v>
      </c>
      <c r="B534" s="6">
        <v>7566</v>
      </c>
      <c r="C534" s="6">
        <f t="shared" si="11"/>
        <v>15132</v>
      </c>
    </row>
    <row r="535" spans="1:3" ht="13.2">
      <c r="A535" s="1" t="s">
        <v>7</v>
      </c>
      <c r="B535" s="6">
        <v>7566</v>
      </c>
      <c r="C535" s="6">
        <f t="shared" si="11"/>
        <v>15132</v>
      </c>
    </row>
    <row r="536" spans="1:3" ht="13.2">
      <c r="A536" s="1" t="s">
        <v>7</v>
      </c>
      <c r="B536" s="6">
        <v>7566</v>
      </c>
      <c r="C536" s="6">
        <f t="shared" si="11"/>
        <v>15132</v>
      </c>
    </row>
    <row r="537" spans="1:3" ht="13.2">
      <c r="A537" s="1" t="s">
        <v>7</v>
      </c>
      <c r="B537" s="6">
        <v>7566</v>
      </c>
      <c r="C537" s="6">
        <f t="shared" si="11"/>
        <v>15132</v>
      </c>
    </row>
    <row r="538" spans="1:3" ht="13.2">
      <c r="A538" s="1" t="s">
        <v>7</v>
      </c>
      <c r="B538" s="6">
        <v>7566</v>
      </c>
      <c r="C538" s="6">
        <f t="shared" si="11"/>
        <v>15132</v>
      </c>
    </row>
    <row r="539" spans="1:3" ht="13.2">
      <c r="A539" s="1" t="s">
        <v>7</v>
      </c>
      <c r="B539" s="6">
        <v>7566</v>
      </c>
      <c r="C539" s="6">
        <f t="shared" si="11"/>
        <v>15132</v>
      </c>
    </row>
    <row r="540" spans="1:3" ht="13.2">
      <c r="A540" s="1" t="s">
        <v>7</v>
      </c>
      <c r="B540" s="6">
        <v>7566</v>
      </c>
      <c r="C540" s="6">
        <f t="shared" si="11"/>
        <v>15132</v>
      </c>
    </row>
    <row r="541" spans="1:3" ht="13.2">
      <c r="A541" s="1" t="s">
        <v>7</v>
      </c>
      <c r="B541" s="6">
        <v>7566</v>
      </c>
      <c r="C541" s="6">
        <f t="shared" si="11"/>
        <v>15132</v>
      </c>
    </row>
    <row r="542" spans="1:3" ht="13.2">
      <c r="A542" s="1" t="s">
        <v>7</v>
      </c>
      <c r="B542" s="6">
        <v>7566</v>
      </c>
      <c r="C542" s="6">
        <f t="shared" si="11"/>
        <v>15132</v>
      </c>
    </row>
    <row r="543" spans="1:3" ht="13.2">
      <c r="A543" s="1" t="s">
        <v>7</v>
      </c>
      <c r="B543" s="6">
        <v>7566</v>
      </c>
      <c r="C543" s="6">
        <f t="shared" si="11"/>
        <v>15132</v>
      </c>
    </row>
    <row r="544" spans="1:3" ht="13.2">
      <c r="A544" s="1" t="s">
        <v>7</v>
      </c>
      <c r="B544" s="6">
        <v>7566</v>
      </c>
      <c r="C544" s="6">
        <f t="shared" si="11"/>
        <v>15132</v>
      </c>
    </row>
    <row r="545" spans="1:3" ht="13.2">
      <c r="A545" s="1" t="s">
        <v>7</v>
      </c>
      <c r="B545" s="6">
        <v>7566</v>
      </c>
      <c r="C545" s="6">
        <f t="shared" si="11"/>
        <v>15132</v>
      </c>
    </row>
    <row r="546" spans="1:3" ht="13.2">
      <c r="A546" s="1" t="s">
        <v>7</v>
      </c>
      <c r="B546" s="6">
        <v>7566</v>
      </c>
      <c r="C546" s="6">
        <f t="shared" si="11"/>
        <v>15132</v>
      </c>
    </row>
    <row r="547" spans="1:3" ht="13.2">
      <c r="A547" s="1" t="s">
        <v>7</v>
      </c>
      <c r="B547" s="6">
        <v>7566</v>
      </c>
      <c r="C547" s="6">
        <f t="shared" si="11"/>
        <v>15132</v>
      </c>
    </row>
    <row r="548" spans="1:3" ht="13.2">
      <c r="A548" s="1" t="s">
        <v>7</v>
      </c>
      <c r="B548" s="6">
        <v>7566</v>
      </c>
      <c r="C548" s="6">
        <f t="shared" si="11"/>
        <v>15132</v>
      </c>
    </row>
    <row r="549" spans="1:3" ht="13.2">
      <c r="A549" s="1" t="s">
        <v>7</v>
      </c>
      <c r="B549" s="6">
        <v>7566</v>
      </c>
      <c r="C549" s="6">
        <f t="shared" si="11"/>
        <v>15132</v>
      </c>
    </row>
    <row r="550" spans="1:3" ht="13.2">
      <c r="A550" s="1" t="s">
        <v>7</v>
      </c>
      <c r="B550" s="6">
        <v>7566</v>
      </c>
      <c r="C550" s="6">
        <f t="shared" si="11"/>
        <v>15132</v>
      </c>
    </row>
    <row r="551" spans="1:3" ht="13.2">
      <c r="A551" s="1" t="s">
        <v>7</v>
      </c>
      <c r="B551" s="6">
        <v>7566</v>
      </c>
      <c r="C551" s="6">
        <f t="shared" si="11"/>
        <v>15132</v>
      </c>
    </row>
    <row r="552" spans="1:3" ht="13.2">
      <c r="A552" s="1" t="s">
        <v>7</v>
      </c>
      <c r="B552" s="6">
        <v>7566</v>
      </c>
      <c r="C552" s="6">
        <f t="shared" si="11"/>
        <v>15132</v>
      </c>
    </row>
    <row r="553" spans="1:3" ht="13.2">
      <c r="A553" s="1" t="s">
        <v>7</v>
      </c>
      <c r="B553" s="6">
        <v>7566</v>
      </c>
      <c r="C553" s="6">
        <f t="shared" si="11"/>
        <v>15132</v>
      </c>
    </row>
    <row r="554" spans="1:3" ht="13.2">
      <c r="A554" s="1" t="s">
        <v>7</v>
      </c>
      <c r="B554" s="6">
        <v>7566</v>
      </c>
      <c r="C554" s="6">
        <f t="shared" si="11"/>
        <v>15132</v>
      </c>
    </row>
    <row r="555" spans="1:3" ht="13.2">
      <c r="A555" s="1" t="s">
        <v>7</v>
      </c>
      <c r="B555" s="6">
        <v>7566</v>
      </c>
      <c r="C555" s="6">
        <f t="shared" si="11"/>
        <v>15132</v>
      </c>
    </row>
    <row r="556" spans="1:3" ht="13.2">
      <c r="A556" s="1" t="s">
        <v>7</v>
      </c>
      <c r="B556" s="6">
        <v>7566</v>
      </c>
      <c r="C556" s="6">
        <f t="shared" si="11"/>
        <v>15132</v>
      </c>
    </row>
    <row r="557" spans="1:3" ht="13.2">
      <c r="A557" s="1" t="s">
        <v>7</v>
      </c>
      <c r="B557" s="6">
        <v>7566</v>
      </c>
      <c r="C557" s="6">
        <f t="shared" si="11"/>
        <v>15132</v>
      </c>
    </row>
    <row r="558" spans="1:3" ht="13.2">
      <c r="A558" s="1" t="s">
        <v>7</v>
      </c>
      <c r="B558" s="6">
        <v>7566</v>
      </c>
      <c r="C558" s="6">
        <f t="shared" si="11"/>
        <v>15132</v>
      </c>
    </row>
    <row r="559" spans="1:3" ht="13.2">
      <c r="A559" s="1" t="s">
        <v>7</v>
      </c>
      <c r="B559" s="6">
        <v>7566</v>
      </c>
      <c r="C559" s="6">
        <f t="shared" si="11"/>
        <v>15132</v>
      </c>
    </row>
    <row r="560" spans="1:3" ht="13.2">
      <c r="A560" s="1" t="s">
        <v>7</v>
      </c>
      <c r="B560" s="6">
        <v>7566</v>
      </c>
      <c r="C560" s="6">
        <f t="shared" si="11"/>
        <v>15132</v>
      </c>
    </row>
    <row r="561" spans="1:3" ht="13.2">
      <c r="A561" s="1" t="s">
        <v>7</v>
      </c>
      <c r="B561" s="6">
        <v>7566</v>
      </c>
      <c r="C561" s="6">
        <f t="shared" si="11"/>
        <v>15132</v>
      </c>
    </row>
    <row r="562" spans="1:3" ht="13.2">
      <c r="A562" s="1" t="s">
        <v>7</v>
      </c>
      <c r="B562" s="6">
        <v>7566</v>
      </c>
      <c r="C562" s="6">
        <f t="shared" si="11"/>
        <v>15132</v>
      </c>
    </row>
    <row r="563" spans="1:3" ht="13.2">
      <c r="A563" s="1" t="s">
        <v>7</v>
      </c>
      <c r="B563" s="6">
        <v>7566</v>
      </c>
      <c r="C563" s="6">
        <f t="shared" si="11"/>
        <v>15132</v>
      </c>
    </row>
    <row r="564" spans="1:3" ht="13.2">
      <c r="A564" s="1" t="s">
        <v>7</v>
      </c>
      <c r="B564" s="6">
        <v>7566</v>
      </c>
      <c r="C564" s="6">
        <f t="shared" si="11"/>
        <v>15132</v>
      </c>
    </row>
    <row r="565" spans="1:3" ht="13.2">
      <c r="A565" s="1" t="s">
        <v>7</v>
      </c>
      <c r="B565" s="6">
        <v>7566</v>
      </c>
      <c r="C565" s="6">
        <f t="shared" si="11"/>
        <v>15132</v>
      </c>
    </row>
    <row r="566" spans="1:3" ht="13.2">
      <c r="A566" s="1" t="s">
        <v>7</v>
      </c>
      <c r="B566" s="6">
        <v>7566</v>
      </c>
      <c r="C566" s="6">
        <f t="shared" si="11"/>
        <v>15132</v>
      </c>
    </row>
    <row r="567" spans="1:3" ht="13.2">
      <c r="A567" s="1" t="s">
        <v>7</v>
      </c>
      <c r="B567" s="6">
        <v>7566</v>
      </c>
      <c r="C567" s="6">
        <f t="shared" si="11"/>
        <v>15132</v>
      </c>
    </row>
    <row r="568" spans="1:3" ht="13.2">
      <c r="A568" s="1" t="s">
        <v>7</v>
      </c>
      <c r="B568" s="6">
        <v>7566</v>
      </c>
      <c r="C568" s="6">
        <f t="shared" si="11"/>
        <v>15132</v>
      </c>
    </row>
    <row r="569" spans="1:3" ht="13.2">
      <c r="A569" s="1" t="s">
        <v>7</v>
      </c>
      <c r="B569" s="6">
        <v>7566</v>
      </c>
      <c r="C569" s="6">
        <f t="shared" si="11"/>
        <v>15132</v>
      </c>
    </row>
    <row r="570" spans="1:3" ht="13.2">
      <c r="A570" s="1" t="s">
        <v>7</v>
      </c>
      <c r="B570" s="6">
        <v>7566</v>
      </c>
      <c r="C570" s="6">
        <f t="shared" si="11"/>
        <v>15132</v>
      </c>
    </row>
    <row r="571" spans="1:3" ht="13.2">
      <c r="A571" s="1" t="s">
        <v>7</v>
      </c>
      <c r="B571" s="6">
        <v>7566</v>
      </c>
      <c r="C571" s="6">
        <f t="shared" si="11"/>
        <v>15132</v>
      </c>
    </row>
    <row r="572" spans="1:3" ht="13.2">
      <c r="A572" s="1" t="s">
        <v>7</v>
      </c>
      <c r="B572" s="6">
        <v>7566</v>
      </c>
      <c r="C572" s="6">
        <f t="shared" si="11"/>
        <v>15132</v>
      </c>
    </row>
    <row r="573" spans="1:3" ht="13.2">
      <c r="A573" s="1" t="s">
        <v>7</v>
      </c>
      <c r="B573" s="6">
        <v>7566</v>
      </c>
      <c r="C573" s="6">
        <f t="shared" si="11"/>
        <v>15132</v>
      </c>
    </row>
    <row r="574" spans="1:3" ht="13.2">
      <c r="A574" s="1" t="s">
        <v>7</v>
      </c>
      <c r="B574" s="6">
        <v>7566</v>
      </c>
      <c r="C574" s="6">
        <f t="shared" si="11"/>
        <v>15132</v>
      </c>
    </row>
    <row r="575" spans="1:3" ht="13.2">
      <c r="A575" s="1" t="s">
        <v>7</v>
      </c>
      <c r="B575" s="6">
        <v>7566</v>
      </c>
      <c r="C575" s="6">
        <f t="shared" si="11"/>
        <v>15132</v>
      </c>
    </row>
    <row r="576" spans="1:3" ht="13.2">
      <c r="A576" s="1" t="s">
        <v>7</v>
      </c>
      <c r="B576" s="6">
        <v>7566</v>
      </c>
      <c r="C576" s="6">
        <f t="shared" si="11"/>
        <v>15132</v>
      </c>
    </row>
    <row r="577" spans="1:3" ht="13.2">
      <c r="A577" s="1" t="s">
        <v>7</v>
      </c>
      <c r="B577" s="6">
        <v>7566</v>
      </c>
      <c r="C577" s="6">
        <f t="shared" si="11"/>
        <v>15132</v>
      </c>
    </row>
    <row r="578" spans="1:3" ht="13.2">
      <c r="A578" s="1" t="s">
        <v>7</v>
      </c>
      <c r="B578" s="6">
        <v>7566</v>
      </c>
      <c r="C578" s="6">
        <f t="shared" si="11"/>
        <v>15132</v>
      </c>
    </row>
    <row r="579" spans="1:3" ht="13.2">
      <c r="A579" s="1" t="s">
        <v>7</v>
      </c>
      <c r="B579" s="6">
        <v>7566</v>
      </c>
      <c r="C579" s="6">
        <f t="shared" si="11"/>
        <v>15132</v>
      </c>
    </row>
    <row r="580" spans="1:3" ht="13.2">
      <c r="A580" s="1" t="s">
        <v>7</v>
      </c>
      <c r="B580" s="6">
        <v>7566</v>
      </c>
      <c r="C580" s="6">
        <f t="shared" si="11"/>
        <v>15132</v>
      </c>
    </row>
    <row r="581" spans="1:3" ht="13.2">
      <c r="A581" s="1" t="s">
        <v>7</v>
      </c>
      <c r="B581" s="6">
        <v>7566</v>
      </c>
      <c r="C581" s="6">
        <f t="shared" si="11"/>
        <v>15132</v>
      </c>
    </row>
    <row r="582" spans="1:3" ht="13.2">
      <c r="A582" s="1" t="s">
        <v>7</v>
      </c>
      <c r="B582" s="6">
        <v>7566</v>
      </c>
      <c r="C582" s="6">
        <f t="shared" si="11"/>
        <v>15132</v>
      </c>
    </row>
    <row r="583" spans="1:3" ht="13.2">
      <c r="A583" s="1" t="s">
        <v>7</v>
      </c>
      <c r="B583" s="6">
        <v>7566</v>
      </c>
      <c r="C583" s="6">
        <f t="shared" si="11"/>
        <v>15132</v>
      </c>
    </row>
    <row r="584" spans="1:3" ht="13.2">
      <c r="A584" s="1" t="s">
        <v>7</v>
      </c>
      <c r="B584" s="6">
        <v>7566</v>
      </c>
      <c r="C584" s="6">
        <f t="shared" si="11"/>
        <v>15132</v>
      </c>
    </row>
    <row r="585" spans="1:3" ht="13.2">
      <c r="A585" s="1" t="s">
        <v>7</v>
      </c>
      <c r="B585" s="6">
        <v>7566</v>
      </c>
      <c r="C585" s="6">
        <f t="shared" si="11"/>
        <v>15132</v>
      </c>
    </row>
    <row r="586" spans="1:3" ht="13.2">
      <c r="A586" s="1" t="s">
        <v>7</v>
      </c>
      <c r="B586" s="6">
        <v>7566</v>
      </c>
      <c r="C586" s="6">
        <f t="shared" si="11"/>
        <v>15132</v>
      </c>
    </row>
    <row r="587" spans="1:3" ht="13.2">
      <c r="A587" s="1" t="s">
        <v>7</v>
      </c>
      <c r="B587" s="6">
        <v>7566</v>
      </c>
      <c r="C587" s="6">
        <f t="shared" si="11"/>
        <v>15132</v>
      </c>
    </row>
    <row r="588" spans="1:3" ht="13.2">
      <c r="A588" s="1" t="s">
        <v>7</v>
      </c>
      <c r="B588" s="6">
        <v>7566</v>
      </c>
      <c r="C588" s="6">
        <f t="shared" si="11"/>
        <v>15132</v>
      </c>
    </row>
    <row r="589" spans="1:3" ht="13.2">
      <c r="A589" s="1" t="s">
        <v>7</v>
      </c>
      <c r="B589" s="6">
        <v>7566</v>
      </c>
      <c r="C589" s="6">
        <f t="shared" si="11"/>
        <v>15132</v>
      </c>
    </row>
    <row r="590" spans="1:3" ht="13.2">
      <c r="A590" s="1" t="s">
        <v>7</v>
      </c>
      <c r="B590" s="6">
        <v>7566</v>
      </c>
      <c r="C590" s="6">
        <f t="shared" si="11"/>
        <v>15132</v>
      </c>
    </row>
    <row r="591" spans="1:3" ht="13.2">
      <c r="A591" s="1" t="s">
        <v>7</v>
      </c>
      <c r="B591" s="6">
        <v>7566</v>
      </c>
      <c r="C591" s="6">
        <f t="shared" si="11"/>
        <v>15132</v>
      </c>
    </row>
    <row r="592" spans="1:3" ht="13.2">
      <c r="A592" s="1" t="s">
        <v>7</v>
      </c>
      <c r="B592" s="6">
        <v>7566</v>
      </c>
      <c r="C592" s="6">
        <f t="shared" si="11"/>
        <v>15132</v>
      </c>
    </row>
    <row r="593" spans="1:3" ht="13.2">
      <c r="A593" s="1" t="s">
        <v>7</v>
      </c>
      <c r="B593" s="6">
        <v>7566</v>
      </c>
      <c r="C593" s="6">
        <f t="shared" si="11"/>
        <v>15132</v>
      </c>
    </row>
    <row r="594" spans="1:3" ht="13.2">
      <c r="A594" s="1" t="s">
        <v>7</v>
      </c>
      <c r="B594" s="6">
        <v>7566</v>
      </c>
      <c r="C594" s="6">
        <f t="shared" si="11"/>
        <v>15132</v>
      </c>
    </row>
    <row r="595" spans="1:3" ht="13.2">
      <c r="A595" s="1" t="s">
        <v>7</v>
      </c>
      <c r="B595" s="6">
        <v>7566</v>
      </c>
      <c r="C595" s="6">
        <f t="shared" si="11"/>
        <v>15132</v>
      </c>
    </row>
    <row r="596" spans="1:3" ht="13.2">
      <c r="A596" s="1" t="s">
        <v>7</v>
      </c>
      <c r="B596" s="6">
        <v>7566</v>
      </c>
      <c r="C596" s="6">
        <f t="shared" si="11"/>
        <v>15132</v>
      </c>
    </row>
    <row r="597" spans="1:3" ht="13.2">
      <c r="A597" s="1" t="s">
        <v>7</v>
      </c>
      <c r="B597" s="6">
        <v>7566</v>
      </c>
      <c r="C597" s="6">
        <f t="shared" si="11"/>
        <v>15132</v>
      </c>
    </row>
    <row r="598" spans="1:3" ht="13.2">
      <c r="A598" s="1" t="s">
        <v>7</v>
      </c>
      <c r="B598" s="6">
        <v>7566</v>
      </c>
      <c r="C598" s="6">
        <f t="shared" si="11"/>
        <v>15132</v>
      </c>
    </row>
    <row r="599" spans="1:3" ht="13.2">
      <c r="A599" s="1" t="s">
        <v>7</v>
      </c>
      <c r="B599" s="6">
        <v>7566</v>
      </c>
      <c r="C599" s="6">
        <f t="shared" si="11"/>
        <v>15132</v>
      </c>
    </row>
    <row r="600" spans="1:3" ht="13.2">
      <c r="A600" s="1" t="s">
        <v>7</v>
      </c>
      <c r="B600" s="6">
        <v>7566</v>
      </c>
      <c r="C600" s="6">
        <f t="shared" si="11"/>
        <v>15132</v>
      </c>
    </row>
    <row r="601" spans="1:3" ht="13.2">
      <c r="A601" s="1" t="s">
        <v>7</v>
      </c>
      <c r="B601" s="6">
        <v>7566</v>
      </c>
      <c r="C601" s="6">
        <f t="shared" si="11"/>
        <v>15132</v>
      </c>
    </row>
    <row r="602" spans="1:3" ht="13.2">
      <c r="A602" s="1" t="s">
        <v>7</v>
      </c>
      <c r="B602" s="6">
        <v>7566</v>
      </c>
      <c r="C602" s="6">
        <f t="shared" si="11"/>
        <v>15132</v>
      </c>
    </row>
    <row r="603" spans="1:3" ht="13.2">
      <c r="A603" s="1" t="s">
        <v>7</v>
      </c>
      <c r="B603" s="6">
        <v>7566</v>
      </c>
      <c r="C603" s="6">
        <f t="shared" si="11"/>
        <v>15132</v>
      </c>
    </row>
    <row r="604" spans="1:3" ht="13.2">
      <c r="A604" s="1" t="s">
        <v>7</v>
      </c>
      <c r="B604" s="6">
        <v>7566</v>
      </c>
      <c r="C604" s="6">
        <f t="shared" si="11"/>
        <v>15132</v>
      </c>
    </row>
    <row r="605" spans="1:3" ht="13.2">
      <c r="A605" s="1" t="s">
        <v>7</v>
      </c>
      <c r="B605" s="6">
        <v>7566</v>
      </c>
      <c r="C605" s="6">
        <f t="shared" si="11"/>
        <v>15132</v>
      </c>
    </row>
    <row r="606" spans="1:3" ht="13.2">
      <c r="A606" s="1" t="s">
        <v>7</v>
      </c>
      <c r="B606" s="6">
        <v>7566</v>
      </c>
      <c r="C606" s="6">
        <f t="shared" si="11"/>
        <v>15132</v>
      </c>
    </row>
    <row r="607" spans="1:3" ht="13.2">
      <c r="A607" s="1" t="s">
        <v>7</v>
      </c>
      <c r="B607" s="6">
        <v>7566</v>
      </c>
      <c r="C607" s="6">
        <f t="shared" si="11"/>
        <v>15132</v>
      </c>
    </row>
    <row r="608" spans="1:3" ht="13.2">
      <c r="A608" s="1" t="s">
        <v>7</v>
      </c>
      <c r="B608" s="6">
        <v>7566</v>
      </c>
      <c r="C608" s="6">
        <f t="shared" si="11"/>
        <v>15132</v>
      </c>
    </row>
    <row r="609" spans="1:3" ht="13.2">
      <c r="A609" s="1" t="s">
        <v>7</v>
      </c>
      <c r="B609" s="6">
        <v>7566</v>
      </c>
      <c r="C609" s="6">
        <f t="shared" si="11"/>
        <v>15132</v>
      </c>
    </row>
    <row r="610" spans="1:3" ht="13.2">
      <c r="A610" s="1" t="s">
        <v>7</v>
      </c>
      <c r="B610" s="6">
        <v>7566</v>
      </c>
      <c r="C610" s="6">
        <f t="shared" si="11"/>
        <v>15132</v>
      </c>
    </row>
    <row r="611" spans="1:3" ht="13.2">
      <c r="A611" s="1" t="s">
        <v>7</v>
      </c>
      <c r="B611" s="6">
        <v>7566</v>
      </c>
      <c r="C611" s="6">
        <f t="shared" si="11"/>
        <v>15132</v>
      </c>
    </row>
    <row r="612" spans="1:3" ht="13.2">
      <c r="A612" s="1" t="s">
        <v>7</v>
      </c>
      <c r="B612" s="6">
        <v>7566</v>
      </c>
      <c r="C612" s="6">
        <f t="shared" si="11"/>
        <v>15132</v>
      </c>
    </row>
    <row r="613" spans="1:3" ht="13.2">
      <c r="A613" s="1" t="s">
        <v>7</v>
      </c>
      <c r="B613" s="6">
        <v>7566</v>
      </c>
      <c r="C613" s="6">
        <f t="shared" si="11"/>
        <v>15132</v>
      </c>
    </row>
    <row r="614" spans="1:3" ht="13.2">
      <c r="A614" s="1" t="s">
        <v>7</v>
      </c>
      <c r="B614" s="6">
        <v>7566</v>
      </c>
      <c r="C614" s="6">
        <f t="shared" si="11"/>
        <v>15132</v>
      </c>
    </row>
    <row r="615" spans="1:3" ht="13.2">
      <c r="A615" s="1" t="s">
        <v>7</v>
      </c>
      <c r="B615" s="6">
        <v>7566</v>
      </c>
      <c r="C615" s="6">
        <f t="shared" si="11"/>
        <v>15132</v>
      </c>
    </row>
    <row r="616" spans="1:3" ht="13.2">
      <c r="A616" s="1" t="s">
        <v>7</v>
      </c>
      <c r="B616" s="6">
        <v>7566</v>
      </c>
      <c r="C616" s="6">
        <f t="shared" si="11"/>
        <v>15132</v>
      </c>
    </row>
    <row r="617" spans="1:3" ht="13.2">
      <c r="A617" s="1" t="s">
        <v>7</v>
      </c>
      <c r="B617" s="6">
        <v>7566</v>
      </c>
      <c r="C617" s="6">
        <f t="shared" si="11"/>
        <v>15132</v>
      </c>
    </row>
    <row r="618" spans="1:3" ht="13.2">
      <c r="A618" s="1" t="s">
        <v>7</v>
      </c>
      <c r="B618" s="6">
        <v>7566</v>
      </c>
      <c r="C618" s="6">
        <f t="shared" si="11"/>
        <v>15132</v>
      </c>
    </row>
    <row r="619" spans="1:3" ht="13.2">
      <c r="A619" s="1" t="s">
        <v>7</v>
      </c>
      <c r="B619" s="6">
        <v>7566</v>
      </c>
      <c r="C619" s="6">
        <f t="shared" si="11"/>
        <v>15132</v>
      </c>
    </row>
    <row r="620" spans="1:3" ht="13.2">
      <c r="A620" s="1" t="s">
        <v>7</v>
      </c>
      <c r="B620" s="6">
        <v>7566</v>
      </c>
      <c r="C620" s="6">
        <f t="shared" si="11"/>
        <v>15132</v>
      </c>
    </row>
    <row r="621" spans="1:3" ht="13.2">
      <c r="A621" s="1" t="s">
        <v>7</v>
      </c>
      <c r="B621" s="6">
        <v>7566</v>
      </c>
      <c r="C621" s="6">
        <f t="shared" si="11"/>
        <v>15132</v>
      </c>
    </row>
    <row r="622" spans="1:3" ht="13.2">
      <c r="A622" s="1" t="s">
        <v>7</v>
      </c>
      <c r="B622" s="6">
        <v>7566</v>
      </c>
      <c r="C622" s="6">
        <f t="shared" si="11"/>
        <v>15132</v>
      </c>
    </row>
    <row r="623" spans="1:3" ht="13.2">
      <c r="A623" s="1" t="s">
        <v>7</v>
      </c>
      <c r="B623" s="6">
        <v>7566</v>
      </c>
      <c r="C623" s="6">
        <f t="shared" si="11"/>
        <v>15132</v>
      </c>
    </row>
    <row r="624" spans="1:3" ht="13.2">
      <c r="A624" s="1" t="s">
        <v>7</v>
      </c>
      <c r="B624" s="6">
        <v>7566</v>
      </c>
      <c r="C624" s="6">
        <f t="shared" si="11"/>
        <v>15132</v>
      </c>
    </row>
    <row r="625" spans="1:3" ht="13.2">
      <c r="A625" s="1" t="s">
        <v>7</v>
      </c>
      <c r="B625" s="6">
        <v>7566</v>
      </c>
      <c r="C625" s="6">
        <f t="shared" si="11"/>
        <v>15132</v>
      </c>
    </row>
    <row r="626" spans="1:3" ht="13.2">
      <c r="A626" s="1" t="s">
        <v>7</v>
      </c>
      <c r="B626" s="6">
        <v>7566</v>
      </c>
      <c r="C626" s="6">
        <f t="shared" si="11"/>
        <v>15132</v>
      </c>
    </row>
    <row r="627" spans="1:3" ht="13.2">
      <c r="A627" s="1" t="s">
        <v>7</v>
      </c>
      <c r="B627" s="6">
        <v>7566</v>
      </c>
      <c r="C627" s="6">
        <f t="shared" si="11"/>
        <v>15132</v>
      </c>
    </row>
    <row r="628" spans="1:3" ht="13.2">
      <c r="A628" s="1" t="s">
        <v>7</v>
      </c>
      <c r="B628" s="6">
        <v>7566</v>
      </c>
      <c r="C628" s="6">
        <f t="shared" si="11"/>
        <v>15132</v>
      </c>
    </row>
    <row r="629" spans="1:3" ht="13.2">
      <c r="A629" s="1" t="s">
        <v>7</v>
      </c>
      <c r="B629" s="6">
        <v>7566</v>
      </c>
      <c r="C629" s="6">
        <f t="shared" si="11"/>
        <v>15132</v>
      </c>
    </row>
    <row r="630" spans="1:3" ht="13.2">
      <c r="A630" s="1" t="s">
        <v>7</v>
      </c>
      <c r="B630" s="6">
        <v>7566</v>
      </c>
      <c r="C630" s="6">
        <f t="shared" si="11"/>
        <v>15132</v>
      </c>
    </row>
    <row r="631" spans="1:3" ht="13.2">
      <c r="A631" s="1" t="s">
        <v>7</v>
      </c>
      <c r="B631" s="6">
        <v>7566</v>
      </c>
      <c r="C631" s="6">
        <f t="shared" si="11"/>
        <v>15132</v>
      </c>
    </row>
    <row r="632" spans="1:3" ht="13.2">
      <c r="A632" s="1" t="s">
        <v>7</v>
      </c>
      <c r="B632" s="6">
        <v>7566</v>
      </c>
      <c r="C632" s="6">
        <f t="shared" si="11"/>
        <v>15132</v>
      </c>
    </row>
    <row r="633" spans="1:3" ht="13.2">
      <c r="A633" s="1" t="s">
        <v>7</v>
      </c>
      <c r="B633" s="6">
        <v>7566</v>
      </c>
      <c r="C633" s="6">
        <f t="shared" si="11"/>
        <v>15132</v>
      </c>
    </row>
    <row r="634" spans="1:3" ht="13.2">
      <c r="A634" s="1" t="s">
        <v>7</v>
      </c>
      <c r="B634" s="6">
        <v>7566</v>
      </c>
      <c r="C634" s="6">
        <f t="shared" si="11"/>
        <v>15132</v>
      </c>
    </row>
    <row r="635" spans="1:3" ht="13.2">
      <c r="A635" s="1" t="s">
        <v>7</v>
      </c>
      <c r="B635" s="6">
        <v>7566</v>
      </c>
      <c r="C635" s="6">
        <f t="shared" si="11"/>
        <v>15132</v>
      </c>
    </row>
    <row r="636" spans="1:3" ht="13.2">
      <c r="A636" s="1" t="s">
        <v>7</v>
      </c>
      <c r="B636" s="6">
        <v>7566</v>
      </c>
      <c r="C636" s="6">
        <f t="shared" si="11"/>
        <v>15132</v>
      </c>
    </row>
    <row r="637" spans="1:3" ht="13.2">
      <c r="A637" s="1" t="s">
        <v>7</v>
      </c>
      <c r="B637" s="6">
        <v>7566</v>
      </c>
      <c r="C637" s="6">
        <f t="shared" si="11"/>
        <v>15132</v>
      </c>
    </row>
    <row r="638" spans="1:3" ht="13.2">
      <c r="A638" s="1" t="s">
        <v>7</v>
      </c>
      <c r="B638" s="6">
        <v>7566</v>
      </c>
      <c r="C638" s="6">
        <f t="shared" si="11"/>
        <v>15132</v>
      </c>
    </row>
    <row r="639" spans="1:3" ht="13.2">
      <c r="A639" s="1" t="s">
        <v>7</v>
      </c>
      <c r="B639" s="6">
        <v>7566</v>
      </c>
      <c r="C639" s="6">
        <f t="shared" si="11"/>
        <v>15132</v>
      </c>
    </row>
    <row r="640" spans="1:3" ht="13.2">
      <c r="A640" s="1" t="s">
        <v>7</v>
      </c>
      <c r="B640" s="6">
        <v>7566</v>
      </c>
      <c r="C640" s="6">
        <f t="shared" si="11"/>
        <v>15132</v>
      </c>
    </row>
    <row r="641" spans="1:3" ht="13.2">
      <c r="A641" s="1" t="s">
        <v>7</v>
      </c>
      <c r="B641" s="6">
        <v>7566</v>
      </c>
      <c r="C641" s="6">
        <f t="shared" si="11"/>
        <v>15132</v>
      </c>
    </row>
    <row r="642" spans="1:3" ht="13.2">
      <c r="A642" s="1" t="s">
        <v>7</v>
      </c>
      <c r="B642" s="6">
        <v>7566</v>
      </c>
      <c r="C642" s="6">
        <f t="shared" si="11"/>
        <v>15132</v>
      </c>
    </row>
    <row r="643" spans="1:3" ht="13.2">
      <c r="A643" s="1" t="s">
        <v>7</v>
      </c>
      <c r="B643" s="6">
        <v>7566</v>
      </c>
      <c r="C643" s="6">
        <f t="shared" si="11"/>
        <v>15132</v>
      </c>
    </row>
    <row r="644" spans="1:3" ht="13.2">
      <c r="A644" s="1" t="s">
        <v>7</v>
      </c>
      <c r="B644" s="6">
        <v>7566</v>
      </c>
      <c r="C644" s="6">
        <f t="shared" si="11"/>
        <v>15132</v>
      </c>
    </row>
    <row r="645" spans="1:3" ht="13.2">
      <c r="A645" s="1" t="s">
        <v>7</v>
      </c>
      <c r="B645" s="6">
        <v>7566</v>
      </c>
      <c r="C645" s="6">
        <f t="shared" si="11"/>
        <v>15132</v>
      </c>
    </row>
    <row r="646" spans="1:3" ht="13.2">
      <c r="A646" s="1" t="s">
        <v>7</v>
      </c>
      <c r="B646" s="6">
        <v>7566</v>
      </c>
      <c r="C646" s="6">
        <f t="shared" si="11"/>
        <v>15132</v>
      </c>
    </row>
    <row r="647" spans="1:3" ht="13.2">
      <c r="A647" s="1" t="s">
        <v>7</v>
      </c>
      <c r="B647" s="6">
        <v>7566</v>
      </c>
      <c r="C647" s="6">
        <f t="shared" si="11"/>
        <v>15132</v>
      </c>
    </row>
    <row r="648" spans="1:3" ht="13.2">
      <c r="A648" s="1" t="s">
        <v>7</v>
      </c>
      <c r="B648" s="6">
        <v>7566</v>
      </c>
      <c r="C648" s="6">
        <f t="shared" si="11"/>
        <v>15132</v>
      </c>
    </row>
    <row r="649" spans="1:3" ht="13.2">
      <c r="A649" s="1" t="s">
        <v>7</v>
      </c>
      <c r="B649" s="6">
        <v>7566</v>
      </c>
      <c r="C649" s="6">
        <f t="shared" si="11"/>
        <v>15132</v>
      </c>
    </row>
    <row r="650" spans="1:3" ht="13.2">
      <c r="A650" s="1" t="s">
        <v>7</v>
      </c>
      <c r="B650" s="6">
        <v>7566</v>
      </c>
      <c r="C650" s="6">
        <f t="shared" si="11"/>
        <v>15132</v>
      </c>
    </row>
    <row r="651" spans="1:3" ht="13.2">
      <c r="A651" s="1" t="s">
        <v>7</v>
      </c>
      <c r="B651" s="6">
        <v>7566</v>
      </c>
      <c r="C651" s="6">
        <f t="shared" si="11"/>
        <v>15132</v>
      </c>
    </row>
    <row r="652" spans="1:3" ht="13.2">
      <c r="A652" s="1" t="s">
        <v>7</v>
      </c>
      <c r="B652" s="6">
        <v>7566</v>
      </c>
      <c r="C652" s="6">
        <f t="shared" si="11"/>
        <v>15132</v>
      </c>
    </row>
    <row r="653" spans="1:3" ht="13.2">
      <c r="A653" s="1" t="s">
        <v>7</v>
      </c>
      <c r="B653" s="6">
        <v>7566</v>
      </c>
      <c r="C653" s="6">
        <f t="shared" si="11"/>
        <v>15132</v>
      </c>
    </row>
    <row r="654" spans="1:3" ht="13.2">
      <c r="A654" s="1" t="s">
        <v>7</v>
      </c>
      <c r="B654" s="6">
        <v>7566</v>
      </c>
      <c r="C654" s="6">
        <f t="shared" si="11"/>
        <v>15132</v>
      </c>
    </row>
    <row r="655" spans="1:3" ht="13.2">
      <c r="A655" s="1" t="s">
        <v>7</v>
      </c>
      <c r="B655" s="6">
        <v>7566</v>
      </c>
      <c r="C655" s="6">
        <f t="shared" si="11"/>
        <v>15132</v>
      </c>
    </row>
    <row r="656" spans="1:3" ht="13.2">
      <c r="A656" s="1" t="s">
        <v>7</v>
      </c>
      <c r="B656" s="6">
        <v>7566</v>
      </c>
      <c r="C656" s="6">
        <f t="shared" ref="C656:C777" si="12">B656*2</f>
        <v>15132</v>
      </c>
    </row>
    <row r="657" spans="1:3" ht="13.2">
      <c r="A657" s="1" t="s">
        <v>7</v>
      </c>
      <c r="B657" s="6">
        <v>7566</v>
      </c>
      <c r="C657" s="6">
        <f t="shared" si="12"/>
        <v>15132</v>
      </c>
    </row>
    <row r="658" spans="1:3" ht="13.2">
      <c r="A658" s="1" t="s">
        <v>7</v>
      </c>
      <c r="B658" s="6">
        <v>7566</v>
      </c>
      <c r="C658" s="6">
        <f t="shared" si="12"/>
        <v>15132</v>
      </c>
    </row>
    <row r="659" spans="1:3" ht="13.2">
      <c r="A659" s="1" t="s">
        <v>7</v>
      </c>
      <c r="B659" s="6">
        <v>7566</v>
      </c>
      <c r="C659" s="6">
        <f t="shared" si="12"/>
        <v>15132</v>
      </c>
    </row>
    <row r="660" spans="1:3" ht="13.2">
      <c r="A660" s="1" t="s">
        <v>7</v>
      </c>
      <c r="B660" s="6">
        <v>7566</v>
      </c>
      <c r="C660" s="6">
        <f t="shared" si="12"/>
        <v>15132</v>
      </c>
    </row>
    <row r="661" spans="1:3" ht="13.2">
      <c r="A661" s="1" t="s">
        <v>7</v>
      </c>
      <c r="B661" s="6">
        <v>7566</v>
      </c>
      <c r="C661" s="6">
        <f t="shared" si="12"/>
        <v>15132</v>
      </c>
    </row>
    <row r="662" spans="1:3" ht="13.2">
      <c r="A662" s="1" t="s">
        <v>7</v>
      </c>
      <c r="B662" s="6">
        <v>7566</v>
      </c>
      <c r="C662" s="6">
        <f t="shared" si="12"/>
        <v>15132</v>
      </c>
    </row>
    <row r="663" spans="1:3" ht="13.2">
      <c r="A663" s="1" t="s">
        <v>7</v>
      </c>
      <c r="B663" s="6">
        <v>7566</v>
      </c>
      <c r="C663" s="6">
        <f t="shared" si="12"/>
        <v>15132</v>
      </c>
    </row>
    <row r="664" spans="1:3" ht="13.2">
      <c r="A664" s="1" t="s">
        <v>7</v>
      </c>
      <c r="B664" s="6">
        <v>7566</v>
      </c>
      <c r="C664" s="6">
        <f t="shared" si="12"/>
        <v>15132</v>
      </c>
    </row>
    <row r="665" spans="1:3" ht="13.2">
      <c r="A665" s="1" t="s">
        <v>7</v>
      </c>
      <c r="B665" s="6">
        <v>7566</v>
      </c>
      <c r="C665" s="6">
        <f t="shared" si="12"/>
        <v>15132</v>
      </c>
    </row>
    <row r="666" spans="1:3" ht="13.2">
      <c r="A666" s="1" t="s">
        <v>7</v>
      </c>
      <c r="B666" s="6">
        <v>7566</v>
      </c>
      <c r="C666" s="6">
        <f t="shared" si="12"/>
        <v>15132</v>
      </c>
    </row>
    <row r="667" spans="1:3" ht="13.2">
      <c r="A667" s="1" t="s">
        <v>7</v>
      </c>
      <c r="B667" s="6">
        <v>7566</v>
      </c>
      <c r="C667" s="6">
        <f t="shared" si="12"/>
        <v>15132</v>
      </c>
    </row>
    <row r="668" spans="1:3" ht="13.2">
      <c r="A668" s="1" t="s">
        <v>7</v>
      </c>
      <c r="B668" s="6">
        <v>7566</v>
      </c>
      <c r="C668" s="6">
        <f t="shared" si="12"/>
        <v>15132</v>
      </c>
    </row>
    <row r="669" spans="1:3" ht="13.2">
      <c r="A669" s="1" t="s">
        <v>7</v>
      </c>
      <c r="B669" s="6">
        <v>7566</v>
      </c>
      <c r="C669" s="6">
        <f t="shared" si="12"/>
        <v>15132</v>
      </c>
    </row>
    <row r="670" spans="1:3" ht="13.2">
      <c r="A670" s="1" t="s">
        <v>7</v>
      </c>
      <c r="B670" s="6">
        <v>7566</v>
      </c>
      <c r="C670" s="6">
        <f t="shared" si="12"/>
        <v>15132</v>
      </c>
    </row>
    <row r="671" spans="1:3" ht="13.2">
      <c r="A671" s="1" t="s">
        <v>7</v>
      </c>
      <c r="B671" s="6">
        <v>7566</v>
      </c>
      <c r="C671" s="6">
        <f t="shared" si="12"/>
        <v>15132</v>
      </c>
    </row>
    <row r="672" spans="1:3" ht="13.2">
      <c r="A672" s="1" t="s">
        <v>7</v>
      </c>
      <c r="B672" s="6">
        <v>7566</v>
      </c>
      <c r="C672" s="6">
        <f t="shared" si="12"/>
        <v>15132</v>
      </c>
    </row>
    <row r="673" spans="1:3" ht="13.2">
      <c r="A673" s="1" t="s">
        <v>7</v>
      </c>
      <c r="B673" s="6">
        <v>7566</v>
      </c>
      <c r="C673" s="6">
        <f t="shared" si="12"/>
        <v>15132</v>
      </c>
    </row>
    <row r="674" spans="1:3" ht="13.2">
      <c r="A674" s="1" t="s">
        <v>7</v>
      </c>
      <c r="B674" s="6">
        <v>7566</v>
      </c>
      <c r="C674" s="6">
        <f t="shared" si="12"/>
        <v>15132</v>
      </c>
    </row>
    <row r="675" spans="1:3" ht="13.2">
      <c r="A675" s="1" t="s">
        <v>7</v>
      </c>
      <c r="B675" s="6">
        <v>7566</v>
      </c>
      <c r="C675" s="6">
        <f t="shared" si="12"/>
        <v>15132</v>
      </c>
    </row>
    <row r="676" spans="1:3" ht="13.2">
      <c r="A676" s="1" t="s">
        <v>7</v>
      </c>
      <c r="B676" s="6">
        <v>7566</v>
      </c>
      <c r="C676" s="6">
        <f t="shared" si="12"/>
        <v>15132</v>
      </c>
    </row>
    <row r="677" spans="1:3" ht="13.2">
      <c r="A677" s="1" t="s">
        <v>7</v>
      </c>
      <c r="B677" s="6">
        <v>7566</v>
      </c>
      <c r="C677" s="6">
        <f t="shared" si="12"/>
        <v>15132</v>
      </c>
    </row>
    <row r="678" spans="1:3" ht="13.2">
      <c r="A678" s="1" t="s">
        <v>7</v>
      </c>
      <c r="B678" s="6">
        <v>7566</v>
      </c>
      <c r="C678" s="6">
        <f t="shared" si="12"/>
        <v>15132</v>
      </c>
    </row>
    <row r="679" spans="1:3" ht="13.2">
      <c r="A679" s="1" t="s">
        <v>7</v>
      </c>
      <c r="B679" s="6">
        <v>7566</v>
      </c>
      <c r="C679" s="6">
        <f t="shared" si="12"/>
        <v>15132</v>
      </c>
    </row>
    <row r="680" spans="1:3" ht="13.2">
      <c r="A680" s="1" t="s">
        <v>7</v>
      </c>
      <c r="B680" s="6">
        <v>7566</v>
      </c>
      <c r="C680" s="6">
        <f t="shared" si="12"/>
        <v>15132</v>
      </c>
    </row>
    <row r="681" spans="1:3" ht="13.2">
      <c r="A681" s="1" t="s">
        <v>7</v>
      </c>
      <c r="B681" s="6">
        <v>7566</v>
      </c>
      <c r="C681" s="6">
        <f t="shared" si="12"/>
        <v>15132</v>
      </c>
    </row>
    <row r="682" spans="1:3" ht="13.2">
      <c r="A682" s="1" t="s">
        <v>7</v>
      </c>
      <c r="B682" s="6">
        <v>7566</v>
      </c>
      <c r="C682" s="6">
        <f t="shared" si="12"/>
        <v>15132</v>
      </c>
    </row>
    <row r="683" spans="1:3" ht="13.2">
      <c r="A683" s="1" t="s">
        <v>7</v>
      </c>
      <c r="B683" s="6">
        <v>7566</v>
      </c>
      <c r="C683" s="6">
        <f t="shared" si="12"/>
        <v>15132</v>
      </c>
    </row>
    <row r="684" spans="1:3" ht="13.2">
      <c r="A684" s="1" t="s">
        <v>7</v>
      </c>
      <c r="B684" s="6">
        <v>7566</v>
      </c>
      <c r="C684" s="6">
        <f t="shared" si="12"/>
        <v>15132</v>
      </c>
    </row>
    <row r="685" spans="1:3" ht="13.2">
      <c r="A685" s="1" t="s">
        <v>7</v>
      </c>
      <c r="B685" s="6">
        <v>7566</v>
      </c>
      <c r="C685" s="6">
        <f t="shared" si="12"/>
        <v>15132</v>
      </c>
    </row>
    <row r="686" spans="1:3" ht="13.2">
      <c r="A686" s="1" t="s">
        <v>7</v>
      </c>
      <c r="B686" s="6">
        <v>7566</v>
      </c>
      <c r="C686" s="6">
        <f t="shared" si="12"/>
        <v>15132</v>
      </c>
    </row>
    <row r="687" spans="1:3" ht="13.2">
      <c r="A687" s="1" t="s">
        <v>7</v>
      </c>
      <c r="B687" s="6">
        <v>7566</v>
      </c>
      <c r="C687" s="6">
        <f t="shared" si="12"/>
        <v>15132</v>
      </c>
    </row>
    <row r="688" spans="1:3" ht="13.2">
      <c r="A688" s="1" t="s">
        <v>7</v>
      </c>
      <c r="B688" s="6">
        <v>7566</v>
      </c>
      <c r="C688" s="6">
        <f t="shared" si="12"/>
        <v>15132</v>
      </c>
    </row>
    <row r="689" spans="1:3" ht="13.2">
      <c r="A689" s="1" t="s">
        <v>7</v>
      </c>
      <c r="B689" s="6">
        <v>7566</v>
      </c>
      <c r="C689" s="6">
        <f t="shared" si="12"/>
        <v>15132</v>
      </c>
    </row>
    <row r="690" spans="1:3" ht="13.2">
      <c r="A690" s="1" t="s">
        <v>7</v>
      </c>
      <c r="B690" s="6">
        <v>7566</v>
      </c>
      <c r="C690" s="6">
        <f t="shared" si="12"/>
        <v>15132</v>
      </c>
    </row>
    <row r="691" spans="1:3" ht="13.2">
      <c r="A691" s="1" t="s">
        <v>7</v>
      </c>
      <c r="B691" s="6">
        <v>7566</v>
      </c>
      <c r="C691" s="6">
        <f t="shared" si="12"/>
        <v>15132</v>
      </c>
    </row>
    <row r="692" spans="1:3" ht="13.2">
      <c r="A692" s="1" t="s">
        <v>7</v>
      </c>
      <c r="B692" s="6">
        <v>7566</v>
      </c>
      <c r="C692" s="6">
        <f t="shared" si="12"/>
        <v>15132</v>
      </c>
    </row>
    <row r="693" spans="1:3" ht="13.2">
      <c r="A693" s="1" t="s">
        <v>7</v>
      </c>
      <c r="B693" s="6">
        <v>7566</v>
      </c>
      <c r="C693" s="6">
        <f t="shared" si="12"/>
        <v>15132</v>
      </c>
    </row>
    <row r="694" spans="1:3" ht="13.2">
      <c r="A694" s="1" t="s">
        <v>7</v>
      </c>
      <c r="B694" s="6">
        <v>7566</v>
      </c>
      <c r="C694" s="6">
        <f t="shared" si="12"/>
        <v>15132</v>
      </c>
    </row>
    <row r="695" spans="1:3" ht="13.2">
      <c r="A695" s="1" t="s">
        <v>7</v>
      </c>
      <c r="B695" s="6">
        <v>7566</v>
      </c>
      <c r="C695" s="6">
        <f t="shared" si="12"/>
        <v>15132</v>
      </c>
    </row>
    <row r="696" spans="1:3" ht="13.2">
      <c r="A696" s="1" t="s">
        <v>7</v>
      </c>
      <c r="B696" s="6">
        <v>7566</v>
      </c>
      <c r="C696" s="6">
        <f t="shared" si="12"/>
        <v>15132</v>
      </c>
    </row>
    <row r="697" spans="1:3" ht="13.2">
      <c r="A697" s="1" t="s">
        <v>7</v>
      </c>
      <c r="B697" s="6">
        <v>7566</v>
      </c>
      <c r="C697" s="6">
        <f t="shared" si="12"/>
        <v>15132</v>
      </c>
    </row>
    <row r="698" spans="1:3" ht="13.2">
      <c r="A698" s="1" t="s">
        <v>7</v>
      </c>
      <c r="B698" s="6">
        <v>7566</v>
      </c>
      <c r="C698" s="6">
        <f t="shared" si="12"/>
        <v>15132</v>
      </c>
    </row>
    <row r="699" spans="1:3" ht="13.2">
      <c r="A699" s="1" t="s">
        <v>7</v>
      </c>
      <c r="B699" s="6">
        <v>7566</v>
      </c>
      <c r="C699" s="6">
        <f t="shared" si="12"/>
        <v>15132</v>
      </c>
    </row>
    <row r="700" spans="1:3" ht="13.2">
      <c r="A700" s="1" t="s">
        <v>7</v>
      </c>
      <c r="B700" s="6">
        <v>7566</v>
      </c>
      <c r="C700" s="6">
        <f t="shared" si="12"/>
        <v>15132</v>
      </c>
    </row>
    <row r="701" spans="1:3" ht="13.2">
      <c r="A701" s="1" t="s">
        <v>7</v>
      </c>
      <c r="B701" s="6">
        <v>7566</v>
      </c>
      <c r="C701" s="6">
        <f t="shared" si="12"/>
        <v>15132</v>
      </c>
    </row>
    <row r="702" spans="1:3" ht="13.2">
      <c r="A702" s="1" t="s">
        <v>7</v>
      </c>
      <c r="B702" s="6">
        <v>7566</v>
      </c>
      <c r="C702" s="6">
        <f t="shared" si="12"/>
        <v>15132</v>
      </c>
    </row>
    <row r="703" spans="1:3" ht="13.2">
      <c r="A703" s="1" t="s">
        <v>7</v>
      </c>
      <c r="B703" s="6">
        <v>7566</v>
      </c>
      <c r="C703" s="6">
        <f t="shared" si="12"/>
        <v>15132</v>
      </c>
    </row>
    <row r="704" spans="1:3" ht="13.2">
      <c r="A704" s="1" t="s">
        <v>7</v>
      </c>
      <c r="B704" s="6">
        <v>7566</v>
      </c>
      <c r="C704" s="6">
        <f t="shared" si="12"/>
        <v>15132</v>
      </c>
    </row>
    <row r="705" spans="1:3" ht="13.2">
      <c r="A705" s="1" t="s">
        <v>7</v>
      </c>
      <c r="B705" s="6">
        <v>7566</v>
      </c>
      <c r="C705" s="6">
        <f t="shared" si="12"/>
        <v>15132</v>
      </c>
    </row>
    <row r="706" spans="1:3" ht="13.2">
      <c r="A706" s="1" t="s">
        <v>7</v>
      </c>
      <c r="B706" s="6">
        <v>7566</v>
      </c>
      <c r="C706" s="6">
        <f t="shared" si="12"/>
        <v>15132</v>
      </c>
    </row>
    <row r="707" spans="1:3" ht="13.2">
      <c r="A707" s="1" t="s">
        <v>7</v>
      </c>
      <c r="B707" s="6">
        <v>7566</v>
      </c>
      <c r="C707" s="6">
        <f t="shared" si="12"/>
        <v>15132</v>
      </c>
    </row>
    <row r="708" spans="1:3" ht="13.2">
      <c r="A708" s="1" t="s">
        <v>7</v>
      </c>
      <c r="B708" s="6">
        <v>7566</v>
      </c>
      <c r="C708" s="6">
        <f t="shared" si="12"/>
        <v>15132</v>
      </c>
    </row>
    <row r="709" spans="1:3" ht="13.2">
      <c r="A709" s="1" t="s">
        <v>7</v>
      </c>
      <c r="B709" s="6">
        <v>7566</v>
      </c>
      <c r="C709" s="6">
        <f t="shared" si="12"/>
        <v>15132</v>
      </c>
    </row>
    <row r="710" spans="1:3" ht="13.2">
      <c r="A710" s="1" t="s">
        <v>7</v>
      </c>
      <c r="B710" s="6">
        <v>7566</v>
      </c>
      <c r="C710" s="6">
        <f t="shared" si="12"/>
        <v>15132</v>
      </c>
    </row>
    <row r="711" spans="1:3" ht="13.2">
      <c r="A711" s="1" t="s">
        <v>7</v>
      </c>
      <c r="B711" s="6">
        <v>7566</v>
      </c>
      <c r="C711" s="6">
        <f t="shared" si="12"/>
        <v>15132</v>
      </c>
    </row>
    <row r="712" spans="1:3" ht="13.2">
      <c r="A712" s="1" t="s">
        <v>7</v>
      </c>
      <c r="B712" s="6">
        <v>7566</v>
      </c>
      <c r="C712" s="6">
        <f t="shared" si="12"/>
        <v>15132</v>
      </c>
    </row>
    <row r="713" spans="1:3" ht="13.2">
      <c r="A713" s="1" t="s">
        <v>7</v>
      </c>
      <c r="B713" s="6">
        <v>7566</v>
      </c>
      <c r="C713" s="6">
        <f t="shared" si="12"/>
        <v>15132</v>
      </c>
    </row>
    <row r="714" spans="1:3" ht="13.2">
      <c r="A714" s="1" t="s">
        <v>7</v>
      </c>
      <c r="B714" s="6">
        <v>7566</v>
      </c>
      <c r="C714" s="6">
        <f t="shared" si="12"/>
        <v>15132</v>
      </c>
    </row>
    <row r="715" spans="1:3" ht="13.2">
      <c r="A715" s="1" t="s">
        <v>7</v>
      </c>
      <c r="B715" s="6">
        <v>7566</v>
      </c>
      <c r="C715" s="6">
        <f t="shared" si="12"/>
        <v>15132</v>
      </c>
    </row>
    <row r="716" spans="1:3" ht="13.2">
      <c r="A716" s="1" t="s">
        <v>7</v>
      </c>
      <c r="B716" s="6">
        <v>7566</v>
      </c>
      <c r="C716" s="6">
        <f t="shared" si="12"/>
        <v>15132</v>
      </c>
    </row>
    <row r="717" spans="1:3" ht="13.2">
      <c r="A717" s="1" t="s">
        <v>7</v>
      </c>
      <c r="B717" s="6">
        <v>7566</v>
      </c>
      <c r="C717" s="6">
        <f t="shared" si="12"/>
        <v>15132</v>
      </c>
    </row>
    <row r="718" spans="1:3" ht="13.2">
      <c r="A718" s="1" t="s">
        <v>7</v>
      </c>
      <c r="B718" s="6">
        <v>7566</v>
      </c>
      <c r="C718" s="6">
        <f t="shared" si="12"/>
        <v>15132</v>
      </c>
    </row>
    <row r="719" spans="1:3" ht="13.2">
      <c r="A719" s="1" t="s">
        <v>7</v>
      </c>
      <c r="B719" s="6">
        <v>7566</v>
      </c>
      <c r="C719" s="6">
        <f t="shared" si="12"/>
        <v>15132</v>
      </c>
    </row>
    <row r="720" spans="1:3" ht="13.2">
      <c r="A720" s="1" t="s">
        <v>7</v>
      </c>
      <c r="B720" s="6">
        <v>7566</v>
      </c>
      <c r="C720" s="6">
        <f t="shared" si="12"/>
        <v>15132</v>
      </c>
    </row>
    <row r="721" spans="1:3" ht="13.2">
      <c r="A721" s="1" t="s">
        <v>7</v>
      </c>
      <c r="B721" s="6">
        <v>7566</v>
      </c>
      <c r="C721" s="6">
        <f t="shared" si="12"/>
        <v>15132</v>
      </c>
    </row>
    <row r="722" spans="1:3" ht="13.2">
      <c r="A722" s="1" t="s">
        <v>7</v>
      </c>
      <c r="B722" s="6">
        <v>7566</v>
      </c>
      <c r="C722" s="6">
        <f t="shared" si="12"/>
        <v>15132</v>
      </c>
    </row>
    <row r="723" spans="1:3" ht="13.2">
      <c r="A723" s="1" t="s">
        <v>7</v>
      </c>
      <c r="B723" s="6">
        <v>7566</v>
      </c>
      <c r="C723" s="6">
        <f t="shared" si="12"/>
        <v>15132</v>
      </c>
    </row>
    <row r="724" spans="1:3" ht="13.2">
      <c r="A724" s="1" t="s">
        <v>7</v>
      </c>
      <c r="B724" s="6">
        <v>7566</v>
      </c>
      <c r="C724" s="6">
        <f t="shared" si="12"/>
        <v>15132</v>
      </c>
    </row>
    <row r="725" spans="1:3" ht="13.2">
      <c r="A725" s="1" t="s">
        <v>7</v>
      </c>
      <c r="B725" s="6">
        <v>7566</v>
      </c>
      <c r="C725" s="6">
        <f t="shared" si="12"/>
        <v>15132</v>
      </c>
    </row>
    <row r="726" spans="1:3" ht="13.2">
      <c r="A726" s="1" t="s">
        <v>7</v>
      </c>
      <c r="B726" s="6">
        <v>7566</v>
      </c>
      <c r="C726" s="6">
        <f t="shared" si="12"/>
        <v>15132</v>
      </c>
    </row>
    <row r="727" spans="1:3" ht="13.2">
      <c r="A727" s="1" t="s">
        <v>7</v>
      </c>
      <c r="B727" s="6">
        <v>7566</v>
      </c>
      <c r="C727" s="6">
        <f t="shared" si="12"/>
        <v>15132</v>
      </c>
    </row>
    <row r="728" spans="1:3" ht="13.2">
      <c r="A728" s="1" t="s">
        <v>7</v>
      </c>
      <c r="B728" s="6">
        <v>7566</v>
      </c>
      <c r="C728" s="6">
        <f t="shared" si="12"/>
        <v>15132</v>
      </c>
    </row>
    <row r="729" spans="1:3" ht="13.2">
      <c r="A729" s="1" t="s">
        <v>7</v>
      </c>
      <c r="B729" s="6">
        <v>7566</v>
      </c>
      <c r="C729" s="6">
        <f t="shared" si="12"/>
        <v>15132</v>
      </c>
    </row>
    <row r="730" spans="1:3" ht="13.2">
      <c r="A730" s="1" t="s">
        <v>7</v>
      </c>
      <c r="B730" s="6">
        <v>7566</v>
      </c>
      <c r="C730" s="6">
        <f t="shared" si="12"/>
        <v>15132</v>
      </c>
    </row>
    <row r="731" spans="1:3" ht="13.2">
      <c r="A731" s="1" t="s">
        <v>7</v>
      </c>
      <c r="B731" s="6">
        <v>7566</v>
      </c>
      <c r="C731" s="6">
        <f t="shared" si="12"/>
        <v>15132</v>
      </c>
    </row>
    <row r="732" spans="1:3" ht="13.2">
      <c r="A732" s="1" t="s">
        <v>7</v>
      </c>
      <c r="B732" s="6">
        <v>7566</v>
      </c>
      <c r="C732" s="6">
        <f t="shared" si="12"/>
        <v>15132</v>
      </c>
    </row>
    <row r="733" spans="1:3" ht="13.2">
      <c r="A733" s="1" t="s">
        <v>7</v>
      </c>
      <c r="B733" s="6">
        <v>7566</v>
      </c>
      <c r="C733" s="6">
        <f t="shared" si="12"/>
        <v>15132</v>
      </c>
    </row>
    <row r="734" spans="1:3" ht="13.2">
      <c r="A734" s="1" t="s">
        <v>7</v>
      </c>
      <c r="B734" s="6">
        <v>7566</v>
      </c>
      <c r="C734" s="6">
        <f t="shared" si="12"/>
        <v>15132</v>
      </c>
    </row>
    <row r="735" spans="1:3" ht="13.2">
      <c r="A735" s="1" t="s">
        <v>7</v>
      </c>
      <c r="B735" s="6">
        <v>7566</v>
      </c>
      <c r="C735" s="6">
        <f t="shared" si="12"/>
        <v>15132</v>
      </c>
    </row>
    <row r="736" spans="1:3" ht="13.2">
      <c r="A736" s="1" t="s">
        <v>7</v>
      </c>
      <c r="B736" s="6">
        <v>7566</v>
      </c>
      <c r="C736" s="6">
        <f t="shared" si="12"/>
        <v>15132</v>
      </c>
    </row>
    <row r="737" spans="1:3" ht="13.2">
      <c r="A737" s="1" t="s">
        <v>7</v>
      </c>
      <c r="B737" s="6">
        <v>7566</v>
      </c>
      <c r="C737" s="6">
        <f t="shared" si="12"/>
        <v>15132</v>
      </c>
    </row>
    <row r="738" spans="1:3" ht="13.2">
      <c r="A738" s="1" t="s">
        <v>7</v>
      </c>
      <c r="B738" s="6">
        <v>7566</v>
      </c>
      <c r="C738" s="6">
        <f t="shared" si="12"/>
        <v>15132</v>
      </c>
    </row>
    <row r="739" spans="1:3" ht="13.2">
      <c r="A739" s="1" t="s">
        <v>7</v>
      </c>
      <c r="B739" s="6">
        <v>7566</v>
      </c>
      <c r="C739" s="6">
        <f t="shared" si="12"/>
        <v>15132</v>
      </c>
    </row>
    <row r="740" spans="1:3" ht="13.2">
      <c r="A740" s="1" t="s">
        <v>7</v>
      </c>
      <c r="B740" s="6">
        <v>7566</v>
      </c>
      <c r="C740" s="6">
        <f t="shared" si="12"/>
        <v>15132</v>
      </c>
    </row>
    <row r="741" spans="1:3" ht="13.2">
      <c r="A741" s="1" t="s">
        <v>7</v>
      </c>
      <c r="B741" s="6">
        <v>7566</v>
      </c>
      <c r="C741" s="6">
        <f t="shared" si="12"/>
        <v>15132</v>
      </c>
    </row>
    <row r="742" spans="1:3" ht="13.2">
      <c r="A742" s="1" t="s">
        <v>7</v>
      </c>
      <c r="B742" s="6">
        <v>7566</v>
      </c>
      <c r="C742" s="6">
        <f t="shared" si="12"/>
        <v>15132</v>
      </c>
    </row>
    <row r="743" spans="1:3" ht="13.2">
      <c r="A743" s="1" t="s">
        <v>7</v>
      </c>
      <c r="B743" s="6">
        <v>7566</v>
      </c>
      <c r="C743" s="6">
        <f t="shared" si="12"/>
        <v>15132</v>
      </c>
    </row>
    <row r="744" spans="1:3" ht="13.2">
      <c r="A744" s="1" t="s">
        <v>7</v>
      </c>
      <c r="B744" s="6">
        <v>7566</v>
      </c>
      <c r="C744" s="6">
        <f t="shared" si="12"/>
        <v>15132</v>
      </c>
    </row>
    <row r="745" spans="1:3" ht="13.2">
      <c r="A745" s="1" t="s">
        <v>7</v>
      </c>
      <c r="B745" s="6">
        <v>7566</v>
      </c>
      <c r="C745" s="6">
        <f t="shared" si="12"/>
        <v>15132</v>
      </c>
    </row>
    <row r="746" spans="1:3" ht="13.2">
      <c r="A746" s="1" t="s">
        <v>7</v>
      </c>
      <c r="B746" s="6">
        <v>7566</v>
      </c>
      <c r="C746" s="6">
        <f t="shared" si="12"/>
        <v>15132</v>
      </c>
    </row>
    <row r="747" spans="1:3" ht="13.2">
      <c r="A747" s="1" t="s">
        <v>7</v>
      </c>
      <c r="B747" s="6">
        <v>7566</v>
      </c>
      <c r="C747" s="6">
        <f t="shared" si="12"/>
        <v>15132</v>
      </c>
    </row>
    <row r="748" spans="1:3" ht="13.2">
      <c r="A748" s="1" t="s">
        <v>7</v>
      </c>
      <c r="B748" s="6">
        <v>7566</v>
      </c>
      <c r="C748" s="6">
        <f t="shared" si="12"/>
        <v>15132</v>
      </c>
    </row>
    <row r="749" spans="1:3" ht="13.2">
      <c r="A749" s="1" t="s">
        <v>7</v>
      </c>
      <c r="B749" s="6">
        <v>7566</v>
      </c>
      <c r="C749" s="6">
        <f t="shared" si="12"/>
        <v>15132</v>
      </c>
    </row>
    <row r="750" spans="1:3" ht="13.2">
      <c r="A750" s="1" t="s">
        <v>7</v>
      </c>
      <c r="B750" s="6">
        <v>7566</v>
      </c>
      <c r="C750" s="6">
        <f t="shared" si="12"/>
        <v>15132</v>
      </c>
    </row>
    <row r="751" spans="1:3" ht="13.2">
      <c r="A751" s="1" t="s">
        <v>7</v>
      </c>
      <c r="B751" s="6">
        <v>7566</v>
      </c>
      <c r="C751" s="6">
        <f t="shared" si="12"/>
        <v>15132</v>
      </c>
    </row>
    <row r="752" spans="1:3" ht="13.2">
      <c r="A752" s="1" t="s">
        <v>7</v>
      </c>
      <c r="B752" s="6">
        <v>7566</v>
      </c>
      <c r="C752" s="6">
        <f t="shared" si="12"/>
        <v>15132</v>
      </c>
    </row>
    <row r="753" spans="1:3" ht="13.2">
      <c r="A753" s="1" t="s">
        <v>7</v>
      </c>
      <c r="B753" s="6">
        <v>7566</v>
      </c>
      <c r="C753" s="6">
        <f t="shared" si="12"/>
        <v>15132</v>
      </c>
    </row>
    <row r="754" spans="1:3" ht="13.2">
      <c r="A754" s="1" t="s">
        <v>7</v>
      </c>
      <c r="B754" s="6">
        <v>7566</v>
      </c>
      <c r="C754" s="6">
        <f t="shared" si="12"/>
        <v>15132</v>
      </c>
    </row>
    <row r="755" spans="1:3" ht="13.2">
      <c r="A755" s="1" t="s">
        <v>7</v>
      </c>
      <c r="B755" s="6">
        <v>7566</v>
      </c>
      <c r="C755" s="6">
        <f t="shared" si="12"/>
        <v>15132</v>
      </c>
    </row>
    <row r="756" spans="1:3" ht="13.2">
      <c r="A756" s="1" t="s">
        <v>7</v>
      </c>
      <c r="B756" s="6">
        <v>7566</v>
      </c>
      <c r="C756" s="6">
        <f t="shared" si="12"/>
        <v>15132</v>
      </c>
    </row>
    <row r="757" spans="1:3" ht="13.2">
      <c r="A757" s="1" t="s">
        <v>7</v>
      </c>
      <c r="B757" s="6">
        <v>7566</v>
      </c>
      <c r="C757" s="6">
        <f t="shared" si="12"/>
        <v>15132</v>
      </c>
    </row>
    <row r="758" spans="1:3" ht="13.2">
      <c r="A758" s="1" t="s">
        <v>7</v>
      </c>
      <c r="B758" s="6">
        <v>7566</v>
      </c>
      <c r="C758" s="6">
        <f t="shared" si="12"/>
        <v>15132</v>
      </c>
    </row>
    <row r="759" spans="1:3" ht="13.2">
      <c r="A759" s="1" t="s">
        <v>7</v>
      </c>
      <c r="B759" s="6">
        <v>7566</v>
      </c>
      <c r="C759" s="6">
        <f t="shared" si="12"/>
        <v>15132</v>
      </c>
    </row>
    <row r="760" spans="1:3" ht="13.2">
      <c r="A760" s="1" t="s">
        <v>7</v>
      </c>
      <c r="B760" s="6">
        <v>7566</v>
      </c>
      <c r="C760" s="6">
        <f t="shared" si="12"/>
        <v>15132</v>
      </c>
    </row>
    <row r="761" spans="1:3" ht="13.2">
      <c r="A761" s="1" t="s">
        <v>7</v>
      </c>
      <c r="B761" s="6">
        <v>7566</v>
      </c>
      <c r="C761" s="6">
        <f t="shared" si="12"/>
        <v>15132</v>
      </c>
    </row>
    <row r="762" spans="1:3" ht="13.2">
      <c r="A762" s="1" t="s">
        <v>7</v>
      </c>
      <c r="B762" s="6">
        <v>7566</v>
      </c>
      <c r="C762" s="6">
        <f t="shared" si="12"/>
        <v>15132</v>
      </c>
    </row>
    <row r="763" spans="1:3" ht="13.2">
      <c r="A763" s="1" t="s">
        <v>7</v>
      </c>
      <c r="B763" s="6">
        <v>7566</v>
      </c>
      <c r="C763" s="6">
        <f t="shared" si="12"/>
        <v>15132</v>
      </c>
    </row>
    <row r="764" spans="1:3" ht="13.2">
      <c r="A764" s="1" t="s">
        <v>7</v>
      </c>
      <c r="B764" s="6">
        <v>7566</v>
      </c>
      <c r="C764" s="6">
        <f t="shared" si="12"/>
        <v>15132</v>
      </c>
    </row>
    <row r="765" spans="1:3" ht="13.2">
      <c r="A765" s="1" t="s">
        <v>7</v>
      </c>
      <c r="B765" s="6">
        <v>7566</v>
      </c>
      <c r="C765" s="6">
        <f t="shared" si="12"/>
        <v>15132</v>
      </c>
    </row>
    <row r="766" spans="1:3" ht="13.2">
      <c r="A766" s="1" t="s">
        <v>7</v>
      </c>
      <c r="B766" s="6">
        <v>7566</v>
      </c>
      <c r="C766" s="6">
        <f t="shared" si="12"/>
        <v>15132</v>
      </c>
    </row>
    <row r="767" spans="1:3" ht="13.2">
      <c r="A767" s="1" t="s">
        <v>7</v>
      </c>
      <c r="B767" s="6">
        <v>7566</v>
      </c>
      <c r="C767" s="6">
        <f t="shared" si="12"/>
        <v>15132</v>
      </c>
    </row>
    <row r="768" spans="1:3" ht="13.2">
      <c r="A768" s="1" t="s">
        <v>7</v>
      </c>
      <c r="B768" s="6">
        <v>7566</v>
      </c>
      <c r="C768" s="6">
        <f t="shared" si="12"/>
        <v>15132</v>
      </c>
    </row>
    <row r="769" spans="1:26" ht="13.2">
      <c r="A769" s="1" t="s">
        <v>7</v>
      </c>
      <c r="B769" s="6">
        <v>7566</v>
      </c>
      <c r="C769" s="6">
        <f t="shared" si="12"/>
        <v>15132</v>
      </c>
    </row>
    <row r="770" spans="1:26" ht="13.2">
      <c r="A770" s="1" t="s">
        <v>7</v>
      </c>
      <c r="B770" s="6">
        <v>7566</v>
      </c>
      <c r="C770" s="6">
        <f t="shared" si="12"/>
        <v>15132</v>
      </c>
    </row>
    <row r="771" spans="1:26" ht="13.2">
      <c r="A771" s="1" t="s">
        <v>7</v>
      </c>
      <c r="B771" s="6">
        <v>7566</v>
      </c>
      <c r="C771" s="6">
        <f t="shared" si="12"/>
        <v>15132</v>
      </c>
    </row>
    <row r="772" spans="1:26" ht="13.2">
      <c r="A772" s="9" t="s">
        <v>85</v>
      </c>
      <c r="B772" s="9">
        <v>7306</v>
      </c>
      <c r="C772" s="9">
        <f t="shared" si="12"/>
        <v>14612</v>
      </c>
      <c r="D772" s="9">
        <f>COUNT(C772:C777)</f>
        <v>6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.2">
      <c r="A773" s="9" t="s">
        <v>85</v>
      </c>
      <c r="B773" s="9">
        <v>7306</v>
      </c>
      <c r="C773" s="9">
        <f t="shared" si="12"/>
        <v>14612</v>
      </c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.2">
      <c r="A774" s="9" t="s">
        <v>85</v>
      </c>
      <c r="B774" s="9">
        <v>7306</v>
      </c>
      <c r="C774" s="9">
        <f t="shared" si="12"/>
        <v>14612</v>
      </c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.2">
      <c r="A775" s="9" t="s">
        <v>85</v>
      </c>
      <c r="B775" s="9">
        <v>7306</v>
      </c>
      <c r="C775" s="9">
        <f t="shared" si="12"/>
        <v>14612</v>
      </c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.2">
      <c r="A776" s="9" t="s">
        <v>85</v>
      </c>
      <c r="B776" s="9">
        <v>7306</v>
      </c>
      <c r="C776" s="9">
        <f t="shared" si="12"/>
        <v>14612</v>
      </c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.2">
      <c r="A777" s="9" t="s">
        <v>85</v>
      </c>
      <c r="B777" s="9">
        <v>7306</v>
      </c>
      <c r="C777" s="9">
        <f t="shared" si="12"/>
        <v>14612</v>
      </c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.2">
      <c r="A778" s="18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.2">
      <c r="A779" s="18" t="s">
        <v>86</v>
      </c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.2">
      <c r="A780" s="9" t="s">
        <v>36</v>
      </c>
      <c r="B780" s="17">
        <v>6386</v>
      </c>
      <c r="C780" s="17">
        <f t="shared" ref="C780:C790" si="13">B780*2</f>
        <v>12772</v>
      </c>
      <c r="D780" s="17">
        <v>3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.2">
      <c r="A781" s="9" t="s">
        <v>36</v>
      </c>
      <c r="B781" s="17">
        <v>6386</v>
      </c>
      <c r="C781" s="17">
        <f t="shared" si="13"/>
        <v>12772</v>
      </c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.2">
      <c r="A782" s="9" t="s">
        <v>36</v>
      </c>
      <c r="B782" s="17">
        <v>6386</v>
      </c>
      <c r="C782" s="17">
        <f t="shared" si="13"/>
        <v>12772</v>
      </c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.2">
      <c r="A783" s="9" t="s">
        <v>42</v>
      </c>
      <c r="B783" s="17">
        <v>9394</v>
      </c>
      <c r="C783" s="17">
        <f t="shared" si="13"/>
        <v>18788</v>
      </c>
      <c r="D783" s="17">
        <v>1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.2">
      <c r="A784" s="9" t="s">
        <v>17</v>
      </c>
      <c r="B784" s="17">
        <v>2627</v>
      </c>
      <c r="C784" s="17">
        <f t="shared" si="13"/>
        <v>5254</v>
      </c>
      <c r="D784" s="17">
        <v>2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.2">
      <c r="A785" s="9" t="s">
        <v>17</v>
      </c>
      <c r="B785" s="17">
        <v>2627</v>
      </c>
      <c r="C785" s="17">
        <f t="shared" si="13"/>
        <v>5254</v>
      </c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.2">
      <c r="A786" s="9" t="s">
        <v>55</v>
      </c>
      <c r="B786" s="17">
        <v>8321</v>
      </c>
      <c r="C786" s="17">
        <f t="shared" si="13"/>
        <v>16642</v>
      </c>
      <c r="D786" s="17">
        <v>1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.2">
      <c r="A787" s="9" t="s">
        <v>40</v>
      </c>
      <c r="B787" s="17">
        <v>4519</v>
      </c>
      <c r="C787" s="17">
        <f t="shared" si="13"/>
        <v>9038</v>
      </c>
      <c r="D787" s="17">
        <v>4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.2">
      <c r="A788" s="9" t="s">
        <v>40</v>
      </c>
      <c r="B788" s="17">
        <v>4519</v>
      </c>
      <c r="C788" s="17">
        <f t="shared" si="13"/>
        <v>9038</v>
      </c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.2">
      <c r="A789" s="9" t="s">
        <v>40</v>
      </c>
      <c r="B789" s="17">
        <v>4519</v>
      </c>
      <c r="C789" s="17">
        <f t="shared" si="13"/>
        <v>9038</v>
      </c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.2">
      <c r="A790" s="9" t="s">
        <v>40</v>
      </c>
      <c r="B790" s="17">
        <v>4519</v>
      </c>
      <c r="C790" s="17">
        <f t="shared" si="13"/>
        <v>9038</v>
      </c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.2">
      <c r="B791" s="6"/>
      <c r="C791" s="6"/>
    </row>
    <row r="792" spans="1:26" ht="13.2">
      <c r="A792" s="5" t="s">
        <v>376</v>
      </c>
      <c r="B792" s="6">
        <f t="shared" ref="B792:D792" si="14">SUM(B2:B790)</f>
        <v>5118923</v>
      </c>
      <c r="C792" s="6">
        <f t="shared" si="14"/>
        <v>10237846</v>
      </c>
      <c r="D792" s="1">
        <f t="shared" si="14"/>
        <v>780</v>
      </c>
    </row>
    <row r="793" spans="1:26" ht="13.2">
      <c r="A793" s="5" t="s">
        <v>377</v>
      </c>
      <c r="B793" s="6">
        <f t="shared" ref="B793:C793" si="15">AVERAGE(B3:B790)</f>
        <v>6562.7217948717953</v>
      </c>
      <c r="C793" s="6">
        <f t="shared" si="15"/>
        <v>13125.443589743591</v>
      </c>
    </row>
    <row r="794" spans="1:26" ht="13.2">
      <c r="B794" s="6"/>
      <c r="C794" s="6"/>
    </row>
    <row r="795" spans="1:26" ht="13.2">
      <c r="B795" s="6" t="s">
        <v>87</v>
      </c>
      <c r="C795" s="6" t="s">
        <v>88</v>
      </c>
      <c r="O795" s="105" t="s">
        <v>356</v>
      </c>
      <c r="P795" s="105" t="s">
        <v>357</v>
      </c>
    </row>
    <row r="796" spans="1:26" ht="13.2">
      <c r="A796" s="1" t="s">
        <v>89</v>
      </c>
      <c r="B796" s="6">
        <v>101.3</v>
      </c>
      <c r="C796" s="6" t="s">
        <v>90</v>
      </c>
      <c r="F796" s="109" t="s">
        <v>354</v>
      </c>
      <c r="G796" s="109"/>
      <c r="H796" s="1"/>
      <c r="K796" s="105" t="s">
        <v>355</v>
      </c>
      <c r="O796">
        <f>100*1052/961</f>
        <v>109.46930280957336</v>
      </c>
      <c r="P796">
        <f>O796/100</f>
        <v>1.0946930280957337</v>
      </c>
    </row>
    <row r="797" spans="1:26" ht="15.75" customHeight="1">
      <c r="B797" s="6" t="s">
        <v>91</v>
      </c>
      <c r="C797" s="6"/>
      <c r="F797" s="110">
        <f>B806+F964+F966</f>
        <v>1041.1638591435114</v>
      </c>
      <c r="G797" s="109"/>
      <c r="H797" s="1"/>
    </row>
    <row r="798" spans="1:26" ht="13.2">
      <c r="B798" s="6"/>
      <c r="C798" s="6"/>
      <c r="F798" s="1" t="s">
        <v>92</v>
      </c>
    </row>
    <row r="799" spans="1:26" ht="13.2">
      <c r="B799" s="6" t="s">
        <v>93</v>
      </c>
      <c r="C799" s="6"/>
      <c r="F799" s="1" t="s">
        <v>94</v>
      </c>
    </row>
    <row r="800" spans="1:26" ht="15.6">
      <c r="B800" s="6">
        <f>B796*C793</f>
        <v>1329607.4356410257</v>
      </c>
      <c r="C800" s="6"/>
      <c r="F800" s="1" t="s">
        <v>95</v>
      </c>
      <c r="K800" s="108" t="s">
        <v>358</v>
      </c>
      <c r="L800" s="107"/>
      <c r="M800" s="107"/>
      <c r="N800" s="107"/>
      <c r="O800" s="107"/>
    </row>
    <row r="801" spans="1:15" ht="15.6">
      <c r="B801" s="21" t="s">
        <v>96</v>
      </c>
      <c r="C801" s="6"/>
      <c r="K801" s="108">
        <f>F797*P796</f>
        <v>1139.7548177096505</v>
      </c>
      <c r="L801" s="107"/>
      <c r="M801" s="107"/>
      <c r="N801" s="107"/>
      <c r="O801" s="107"/>
    </row>
    <row r="802" spans="1:15" ht="13.2">
      <c r="B802" s="6">
        <f>B800/1000</f>
        <v>1329.6074356410256</v>
      </c>
      <c r="C802" s="6"/>
    </row>
    <row r="803" spans="1:15" ht="13.2">
      <c r="B803" s="6" t="s">
        <v>97</v>
      </c>
      <c r="C803" s="6"/>
      <c r="K803" s="105" t="s">
        <v>359</v>
      </c>
    </row>
    <row r="804" spans="1:15" ht="13.2">
      <c r="B804" s="6">
        <f>B802*D792</f>
        <v>1037093.7998</v>
      </c>
      <c r="C804" s="6"/>
      <c r="K804">
        <f>K801-F797</f>
        <v>98.590958566139079</v>
      </c>
    </row>
    <row r="805" spans="1:15" ht="13.2">
      <c r="B805" s="6" t="s">
        <v>98</v>
      </c>
      <c r="C805" s="6"/>
    </row>
    <row r="806" spans="1:15" ht="13.2">
      <c r="B806" s="22">
        <f>B804/1000</f>
        <v>1037.0937997999999</v>
      </c>
      <c r="C806" s="6"/>
    </row>
    <row r="807" spans="1:15" ht="13.2">
      <c r="B807" s="6"/>
      <c r="C807" s="6"/>
    </row>
    <row r="808" spans="1:15" ht="13.2">
      <c r="B808" s="6"/>
      <c r="C808" s="6"/>
    </row>
    <row r="809" spans="1:15" ht="13.2">
      <c r="B809" s="6" t="s">
        <v>99</v>
      </c>
      <c r="C809" s="6" t="s">
        <v>100</v>
      </c>
    </row>
    <row r="810" spans="1:15" ht="13.2">
      <c r="B810" s="23" t="s">
        <v>101</v>
      </c>
      <c r="C810" s="24" t="s">
        <v>102</v>
      </c>
    </row>
    <row r="811" spans="1:15" ht="13.2">
      <c r="B811" s="6"/>
      <c r="C811" s="6"/>
    </row>
    <row r="812" spans="1:15" ht="13.2">
      <c r="B812" s="6"/>
      <c r="C812" s="6"/>
    </row>
    <row r="813" spans="1:15" ht="13.2">
      <c r="B813" s="6"/>
      <c r="C813" s="6"/>
    </row>
    <row r="814" spans="1:15" ht="13.2">
      <c r="A814" s="5" t="s">
        <v>103</v>
      </c>
      <c r="B814" s="6"/>
      <c r="C814" s="6"/>
    </row>
    <row r="815" spans="1:15" ht="13.2">
      <c r="A815" s="1" t="s">
        <v>56</v>
      </c>
      <c r="B815" s="2" t="s">
        <v>57</v>
      </c>
      <c r="C815" s="2" t="s">
        <v>58</v>
      </c>
      <c r="D815" s="1" t="s">
        <v>59</v>
      </c>
    </row>
    <row r="816" spans="1:15" ht="13.2">
      <c r="A816" s="9" t="s">
        <v>15</v>
      </c>
      <c r="B816" s="17">
        <v>392</v>
      </c>
      <c r="C816" s="17">
        <f t="shared" ref="C816:C946" si="16">B816*2</f>
        <v>784</v>
      </c>
      <c r="D816" s="17">
        <v>6</v>
      </c>
    </row>
    <row r="817" spans="1:7" ht="13.2">
      <c r="A817" s="9" t="s">
        <v>15</v>
      </c>
      <c r="B817" s="17">
        <v>392</v>
      </c>
      <c r="C817" s="17">
        <f t="shared" si="16"/>
        <v>784</v>
      </c>
      <c r="D817" s="9"/>
    </row>
    <row r="818" spans="1:7" ht="13.2">
      <c r="A818" s="9" t="s">
        <v>15</v>
      </c>
      <c r="B818" s="17">
        <v>392</v>
      </c>
      <c r="C818" s="17">
        <f t="shared" si="16"/>
        <v>784</v>
      </c>
      <c r="D818" s="9"/>
    </row>
    <row r="819" spans="1:7" ht="13.2">
      <c r="A819" s="9" t="s">
        <v>15</v>
      </c>
      <c r="B819" s="17">
        <v>392</v>
      </c>
      <c r="C819" s="17">
        <f t="shared" si="16"/>
        <v>784</v>
      </c>
      <c r="D819" s="9"/>
    </row>
    <row r="820" spans="1:7" ht="13.2">
      <c r="A820" s="9" t="s">
        <v>15</v>
      </c>
      <c r="B820" s="17">
        <v>392</v>
      </c>
      <c r="C820" s="17">
        <f t="shared" si="16"/>
        <v>784</v>
      </c>
      <c r="D820" s="9"/>
    </row>
    <row r="821" spans="1:7" ht="13.2">
      <c r="A821" s="9" t="s">
        <v>15</v>
      </c>
      <c r="B821" s="17">
        <v>392</v>
      </c>
      <c r="C821" s="17">
        <f t="shared" si="16"/>
        <v>784</v>
      </c>
      <c r="D821" s="9"/>
      <c r="E821" s="9"/>
      <c r="F821" s="9"/>
      <c r="G821" s="9"/>
    </row>
    <row r="822" spans="1:7" ht="13.2">
      <c r="A822" s="9" t="s">
        <v>19</v>
      </c>
      <c r="B822" s="17">
        <v>334</v>
      </c>
      <c r="C822" s="17">
        <f t="shared" si="16"/>
        <v>668</v>
      </c>
      <c r="D822" s="17">
        <f>COUNT(C822:C828)</f>
        <v>7</v>
      </c>
      <c r="E822" s="9"/>
      <c r="F822" s="9"/>
      <c r="G822" s="9"/>
    </row>
    <row r="823" spans="1:7" ht="13.2">
      <c r="A823" s="9" t="s">
        <v>19</v>
      </c>
      <c r="B823" s="17">
        <v>334</v>
      </c>
      <c r="C823" s="17">
        <f t="shared" si="16"/>
        <v>668</v>
      </c>
      <c r="D823" s="9"/>
      <c r="E823" s="9"/>
      <c r="F823" s="9"/>
      <c r="G823" s="9"/>
    </row>
    <row r="824" spans="1:7" ht="13.2">
      <c r="A824" s="9" t="s">
        <v>19</v>
      </c>
      <c r="B824" s="17">
        <v>334</v>
      </c>
      <c r="C824" s="17">
        <f t="shared" si="16"/>
        <v>668</v>
      </c>
      <c r="D824" s="9"/>
    </row>
    <row r="825" spans="1:7" ht="13.2">
      <c r="A825" s="9" t="s">
        <v>19</v>
      </c>
      <c r="B825" s="17">
        <v>334</v>
      </c>
      <c r="C825" s="17">
        <f t="shared" si="16"/>
        <v>668</v>
      </c>
      <c r="D825" s="9"/>
    </row>
    <row r="826" spans="1:7" ht="13.2">
      <c r="A826" s="9" t="s">
        <v>19</v>
      </c>
      <c r="B826" s="17">
        <v>334</v>
      </c>
      <c r="C826" s="17">
        <f t="shared" si="16"/>
        <v>668</v>
      </c>
      <c r="D826" s="9"/>
    </row>
    <row r="827" spans="1:7" ht="13.2">
      <c r="A827" s="9" t="s">
        <v>19</v>
      </c>
      <c r="B827" s="17">
        <v>334</v>
      </c>
      <c r="C827" s="17">
        <f t="shared" si="16"/>
        <v>668</v>
      </c>
      <c r="D827" s="9"/>
    </row>
    <row r="828" spans="1:7" ht="13.2">
      <c r="A828" s="9" t="s">
        <v>19</v>
      </c>
      <c r="B828" s="17">
        <v>334</v>
      </c>
      <c r="C828" s="17">
        <f t="shared" si="16"/>
        <v>668</v>
      </c>
      <c r="D828" s="9"/>
    </row>
    <row r="829" spans="1:7" ht="13.2">
      <c r="A829" s="9" t="s">
        <v>63</v>
      </c>
      <c r="B829" s="17">
        <v>0</v>
      </c>
      <c r="C829" s="17">
        <f t="shared" si="16"/>
        <v>0</v>
      </c>
      <c r="D829" s="17">
        <f>COUNT(C829:C870)</f>
        <v>42</v>
      </c>
    </row>
    <row r="830" spans="1:7" ht="13.2">
      <c r="A830" s="9" t="s">
        <v>63</v>
      </c>
      <c r="B830" s="17">
        <v>0</v>
      </c>
      <c r="C830" s="17">
        <f t="shared" si="16"/>
        <v>0</v>
      </c>
      <c r="D830" s="9"/>
    </row>
    <row r="831" spans="1:7" ht="13.2">
      <c r="A831" s="9" t="s">
        <v>63</v>
      </c>
      <c r="B831" s="17">
        <v>0</v>
      </c>
      <c r="C831" s="17">
        <f t="shared" si="16"/>
        <v>0</v>
      </c>
      <c r="D831" s="9"/>
    </row>
    <row r="832" spans="1:7" ht="13.2">
      <c r="A832" s="9" t="s">
        <v>63</v>
      </c>
      <c r="B832" s="17">
        <v>0</v>
      </c>
      <c r="C832" s="17">
        <f t="shared" si="16"/>
        <v>0</v>
      </c>
      <c r="D832" s="9"/>
    </row>
    <row r="833" spans="1:4" ht="13.2">
      <c r="A833" s="9" t="s">
        <v>63</v>
      </c>
      <c r="B833" s="17">
        <v>0</v>
      </c>
      <c r="C833" s="17">
        <f t="shared" si="16"/>
        <v>0</v>
      </c>
      <c r="D833" s="9"/>
    </row>
    <row r="834" spans="1:4" ht="13.2">
      <c r="A834" s="9" t="s">
        <v>63</v>
      </c>
      <c r="B834" s="17">
        <v>0</v>
      </c>
      <c r="C834" s="17">
        <f t="shared" si="16"/>
        <v>0</v>
      </c>
      <c r="D834" s="9"/>
    </row>
    <row r="835" spans="1:4" ht="13.2">
      <c r="A835" s="9" t="s">
        <v>63</v>
      </c>
      <c r="B835" s="17">
        <v>0</v>
      </c>
      <c r="C835" s="17">
        <f t="shared" si="16"/>
        <v>0</v>
      </c>
      <c r="D835" s="9"/>
    </row>
    <row r="836" spans="1:4" ht="13.2">
      <c r="A836" s="9" t="s">
        <v>63</v>
      </c>
      <c r="B836" s="17">
        <v>0</v>
      </c>
      <c r="C836" s="17">
        <f t="shared" si="16"/>
        <v>0</v>
      </c>
      <c r="D836" s="9"/>
    </row>
    <row r="837" spans="1:4" ht="13.2">
      <c r="A837" s="9" t="s">
        <v>63</v>
      </c>
      <c r="B837" s="17">
        <v>0</v>
      </c>
      <c r="C837" s="17">
        <f t="shared" si="16"/>
        <v>0</v>
      </c>
      <c r="D837" s="9"/>
    </row>
    <row r="838" spans="1:4" ht="13.2">
      <c r="A838" s="9" t="s">
        <v>63</v>
      </c>
      <c r="B838" s="17">
        <v>0</v>
      </c>
      <c r="C838" s="17">
        <f t="shared" si="16"/>
        <v>0</v>
      </c>
      <c r="D838" s="9"/>
    </row>
    <row r="839" spans="1:4" ht="13.2">
      <c r="A839" s="9" t="s">
        <v>63</v>
      </c>
      <c r="B839" s="17">
        <v>0</v>
      </c>
      <c r="C839" s="17">
        <f t="shared" si="16"/>
        <v>0</v>
      </c>
      <c r="D839" s="9"/>
    </row>
    <row r="840" spans="1:4" ht="13.2">
      <c r="A840" s="9" t="s">
        <v>63</v>
      </c>
      <c r="B840" s="17">
        <v>0</v>
      </c>
      <c r="C840" s="17">
        <f t="shared" si="16"/>
        <v>0</v>
      </c>
      <c r="D840" s="9"/>
    </row>
    <row r="841" spans="1:4" ht="13.2">
      <c r="A841" s="9" t="s">
        <v>63</v>
      </c>
      <c r="B841" s="17">
        <v>0</v>
      </c>
      <c r="C841" s="17">
        <f t="shared" si="16"/>
        <v>0</v>
      </c>
      <c r="D841" s="9"/>
    </row>
    <row r="842" spans="1:4" ht="13.2">
      <c r="A842" s="9" t="s">
        <v>63</v>
      </c>
      <c r="B842" s="17">
        <v>0</v>
      </c>
      <c r="C842" s="17">
        <f t="shared" si="16"/>
        <v>0</v>
      </c>
      <c r="D842" s="9"/>
    </row>
    <row r="843" spans="1:4" ht="13.2">
      <c r="A843" s="9" t="s">
        <v>63</v>
      </c>
      <c r="B843" s="17">
        <v>0</v>
      </c>
      <c r="C843" s="17">
        <f t="shared" si="16"/>
        <v>0</v>
      </c>
      <c r="D843" s="9"/>
    </row>
    <row r="844" spans="1:4" ht="13.2">
      <c r="A844" s="9" t="s">
        <v>63</v>
      </c>
      <c r="B844" s="17">
        <v>0</v>
      </c>
      <c r="C844" s="17">
        <f t="shared" si="16"/>
        <v>0</v>
      </c>
      <c r="D844" s="9"/>
    </row>
    <row r="845" spans="1:4" ht="13.2">
      <c r="A845" s="9" t="s">
        <v>63</v>
      </c>
      <c r="B845" s="17">
        <v>0</v>
      </c>
      <c r="C845" s="17">
        <f t="shared" si="16"/>
        <v>0</v>
      </c>
      <c r="D845" s="9"/>
    </row>
    <row r="846" spans="1:4" ht="13.2">
      <c r="A846" s="9" t="s">
        <v>63</v>
      </c>
      <c r="B846" s="17">
        <v>0</v>
      </c>
      <c r="C846" s="17">
        <f t="shared" si="16"/>
        <v>0</v>
      </c>
      <c r="D846" s="9"/>
    </row>
    <row r="847" spans="1:4" ht="13.2">
      <c r="A847" s="9" t="s">
        <v>63</v>
      </c>
      <c r="B847" s="17">
        <v>0</v>
      </c>
      <c r="C847" s="17">
        <f t="shared" si="16"/>
        <v>0</v>
      </c>
      <c r="D847" s="9"/>
    </row>
    <row r="848" spans="1:4" ht="13.2">
      <c r="A848" s="9" t="s">
        <v>63</v>
      </c>
      <c r="B848" s="17">
        <v>0</v>
      </c>
      <c r="C848" s="17">
        <f t="shared" si="16"/>
        <v>0</v>
      </c>
      <c r="D848" s="9"/>
    </row>
    <row r="849" spans="1:4" ht="13.2">
      <c r="A849" s="9" t="s">
        <v>63</v>
      </c>
      <c r="B849" s="17">
        <v>0</v>
      </c>
      <c r="C849" s="17">
        <f t="shared" si="16"/>
        <v>0</v>
      </c>
      <c r="D849" s="9"/>
    </row>
    <row r="850" spans="1:4" ht="13.2">
      <c r="A850" s="9" t="s">
        <v>63</v>
      </c>
      <c r="B850" s="17">
        <v>0</v>
      </c>
      <c r="C850" s="17">
        <f t="shared" si="16"/>
        <v>0</v>
      </c>
      <c r="D850" s="9"/>
    </row>
    <row r="851" spans="1:4" ht="13.2">
      <c r="A851" s="9" t="s">
        <v>63</v>
      </c>
      <c r="B851" s="17">
        <v>0</v>
      </c>
      <c r="C851" s="17">
        <f t="shared" si="16"/>
        <v>0</v>
      </c>
      <c r="D851" s="9"/>
    </row>
    <row r="852" spans="1:4" ht="13.2">
      <c r="A852" s="9" t="s">
        <v>63</v>
      </c>
      <c r="B852" s="17">
        <v>0</v>
      </c>
      <c r="C852" s="17">
        <f t="shared" si="16"/>
        <v>0</v>
      </c>
      <c r="D852" s="9"/>
    </row>
    <row r="853" spans="1:4" ht="13.2">
      <c r="A853" s="9" t="s">
        <v>63</v>
      </c>
      <c r="B853" s="17">
        <v>0</v>
      </c>
      <c r="C853" s="17">
        <f t="shared" si="16"/>
        <v>0</v>
      </c>
      <c r="D853" s="9"/>
    </row>
    <row r="854" spans="1:4" ht="13.2">
      <c r="A854" s="9" t="s">
        <v>63</v>
      </c>
      <c r="B854" s="17">
        <v>0</v>
      </c>
      <c r="C854" s="17">
        <f t="shared" si="16"/>
        <v>0</v>
      </c>
      <c r="D854" s="9"/>
    </row>
    <row r="855" spans="1:4" ht="13.2">
      <c r="A855" s="9" t="s">
        <v>63</v>
      </c>
      <c r="B855" s="17">
        <v>0</v>
      </c>
      <c r="C855" s="17">
        <f t="shared" si="16"/>
        <v>0</v>
      </c>
      <c r="D855" s="9"/>
    </row>
    <row r="856" spans="1:4" ht="13.2">
      <c r="A856" s="9" t="s">
        <v>63</v>
      </c>
      <c r="B856" s="17">
        <v>0</v>
      </c>
      <c r="C856" s="17">
        <f t="shared" si="16"/>
        <v>0</v>
      </c>
      <c r="D856" s="9"/>
    </row>
    <row r="857" spans="1:4" ht="13.2">
      <c r="A857" s="9" t="s">
        <v>63</v>
      </c>
      <c r="B857" s="17">
        <v>0</v>
      </c>
      <c r="C857" s="17">
        <f t="shared" si="16"/>
        <v>0</v>
      </c>
      <c r="D857" s="9"/>
    </row>
    <row r="858" spans="1:4" ht="13.2">
      <c r="A858" s="9" t="s">
        <v>63</v>
      </c>
      <c r="B858" s="17">
        <v>0</v>
      </c>
      <c r="C858" s="17">
        <f t="shared" si="16"/>
        <v>0</v>
      </c>
      <c r="D858" s="9"/>
    </row>
    <row r="859" spans="1:4" ht="13.2">
      <c r="A859" s="9" t="s">
        <v>63</v>
      </c>
      <c r="B859" s="17">
        <v>0</v>
      </c>
      <c r="C859" s="17">
        <f t="shared" si="16"/>
        <v>0</v>
      </c>
      <c r="D859" s="9"/>
    </row>
    <row r="860" spans="1:4" ht="13.2">
      <c r="A860" s="9" t="s">
        <v>63</v>
      </c>
      <c r="B860" s="17">
        <v>0</v>
      </c>
      <c r="C860" s="17">
        <f t="shared" si="16"/>
        <v>0</v>
      </c>
      <c r="D860" s="9"/>
    </row>
    <row r="861" spans="1:4" ht="13.2">
      <c r="A861" s="9" t="s">
        <v>63</v>
      </c>
      <c r="B861" s="17">
        <v>0</v>
      </c>
      <c r="C861" s="17">
        <f t="shared" si="16"/>
        <v>0</v>
      </c>
      <c r="D861" s="9"/>
    </row>
    <row r="862" spans="1:4" ht="13.2">
      <c r="A862" s="9" t="s">
        <v>63</v>
      </c>
      <c r="B862" s="17">
        <v>0</v>
      </c>
      <c r="C862" s="17">
        <f t="shared" si="16"/>
        <v>0</v>
      </c>
      <c r="D862" s="9"/>
    </row>
    <row r="863" spans="1:4" ht="13.2">
      <c r="A863" s="9" t="s">
        <v>63</v>
      </c>
      <c r="B863" s="17">
        <v>0</v>
      </c>
      <c r="C863" s="17">
        <f t="shared" si="16"/>
        <v>0</v>
      </c>
      <c r="D863" s="9"/>
    </row>
    <row r="864" spans="1:4" ht="13.2">
      <c r="A864" s="9" t="s">
        <v>63</v>
      </c>
      <c r="B864" s="17">
        <v>0</v>
      </c>
      <c r="C864" s="17">
        <f t="shared" si="16"/>
        <v>0</v>
      </c>
      <c r="D864" s="9"/>
    </row>
    <row r="865" spans="1:4" ht="13.2">
      <c r="A865" s="9" t="s">
        <v>63</v>
      </c>
      <c r="B865" s="17">
        <v>0</v>
      </c>
      <c r="C865" s="17">
        <f t="shared" si="16"/>
        <v>0</v>
      </c>
      <c r="D865" s="9"/>
    </row>
    <row r="866" spans="1:4" ht="13.2">
      <c r="A866" s="9" t="s">
        <v>63</v>
      </c>
      <c r="B866" s="17">
        <v>0</v>
      </c>
      <c r="C866" s="17">
        <f t="shared" si="16"/>
        <v>0</v>
      </c>
      <c r="D866" s="9"/>
    </row>
    <row r="867" spans="1:4" ht="13.2">
      <c r="A867" s="9" t="s">
        <v>63</v>
      </c>
      <c r="B867" s="17">
        <v>0</v>
      </c>
      <c r="C867" s="17">
        <f t="shared" si="16"/>
        <v>0</v>
      </c>
      <c r="D867" s="9"/>
    </row>
    <row r="868" spans="1:4" ht="13.2">
      <c r="A868" s="9" t="s">
        <v>63</v>
      </c>
      <c r="B868" s="17">
        <v>0</v>
      </c>
      <c r="C868" s="17">
        <f t="shared" si="16"/>
        <v>0</v>
      </c>
      <c r="D868" s="9"/>
    </row>
    <row r="869" spans="1:4" ht="13.2">
      <c r="A869" s="9" t="s">
        <v>63</v>
      </c>
      <c r="B869" s="17">
        <v>0</v>
      </c>
      <c r="C869" s="17">
        <f t="shared" si="16"/>
        <v>0</v>
      </c>
      <c r="D869" s="9"/>
    </row>
    <row r="870" spans="1:4" ht="13.2">
      <c r="A870" s="9" t="s">
        <v>63</v>
      </c>
      <c r="B870" s="17">
        <v>0</v>
      </c>
      <c r="C870" s="17">
        <f t="shared" si="16"/>
        <v>0</v>
      </c>
      <c r="D870" s="9"/>
    </row>
    <row r="871" spans="1:4" ht="13.2">
      <c r="A871" s="9" t="s">
        <v>14</v>
      </c>
      <c r="B871" s="17">
        <v>210</v>
      </c>
      <c r="C871" s="17">
        <f t="shared" si="16"/>
        <v>420</v>
      </c>
      <c r="D871" s="17">
        <f>COUNT(C871:C924)</f>
        <v>54</v>
      </c>
    </row>
    <row r="872" spans="1:4" ht="13.2">
      <c r="A872" s="9" t="s">
        <v>14</v>
      </c>
      <c r="B872" s="17">
        <v>210</v>
      </c>
      <c r="C872" s="17">
        <f t="shared" si="16"/>
        <v>420</v>
      </c>
      <c r="D872" s="9"/>
    </row>
    <row r="873" spans="1:4" ht="13.2">
      <c r="A873" s="9" t="s">
        <v>14</v>
      </c>
      <c r="B873" s="17">
        <v>210</v>
      </c>
      <c r="C873" s="17">
        <f t="shared" si="16"/>
        <v>420</v>
      </c>
      <c r="D873" s="9"/>
    </row>
    <row r="874" spans="1:4" ht="13.2">
      <c r="A874" s="9" t="s">
        <v>14</v>
      </c>
      <c r="B874" s="17">
        <v>210</v>
      </c>
      <c r="C874" s="17">
        <f t="shared" si="16"/>
        <v>420</v>
      </c>
      <c r="D874" s="9"/>
    </row>
    <row r="875" spans="1:4" ht="13.2">
      <c r="A875" s="9" t="s">
        <v>14</v>
      </c>
      <c r="B875" s="17">
        <v>210</v>
      </c>
      <c r="C875" s="17">
        <f t="shared" si="16"/>
        <v>420</v>
      </c>
      <c r="D875" s="9"/>
    </row>
    <row r="876" spans="1:4" ht="13.2">
      <c r="A876" s="9" t="s">
        <v>14</v>
      </c>
      <c r="B876" s="17">
        <v>210</v>
      </c>
      <c r="C876" s="17">
        <f t="shared" si="16"/>
        <v>420</v>
      </c>
      <c r="D876" s="9"/>
    </row>
    <row r="877" spans="1:4" ht="13.2">
      <c r="A877" s="9" t="s">
        <v>14</v>
      </c>
      <c r="B877" s="17">
        <v>210</v>
      </c>
      <c r="C877" s="17">
        <f t="shared" si="16"/>
        <v>420</v>
      </c>
      <c r="D877" s="9"/>
    </row>
    <row r="878" spans="1:4" ht="13.2">
      <c r="A878" s="9" t="s">
        <v>14</v>
      </c>
      <c r="B878" s="17">
        <v>210</v>
      </c>
      <c r="C878" s="17">
        <f t="shared" si="16"/>
        <v>420</v>
      </c>
      <c r="D878" s="9"/>
    </row>
    <row r="879" spans="1:4" ht="13.2">
      <c r="A879" s="9" t="s">
        <v>14</v>
      </c>
      <c r="B879" s="17">
        <v>210</v>
      </c>
      <c r="C879" s="17">
        <f t="shared" si="16"/>
        <v>420</v>
      </c>
      <c r="D879" s="9"/>
    </row>
    <row r="880" spans="1:4" ht="13.2">
      <c r="A880" s="9" t="s">
        <v>14</v>
      </c>
      <c r="B880" s="17">
        <v>210</v>
      </c>
      <c r="C880" s="17">
        <f t="shared" si="16"/>
        <v>420</v>
      </c>
      <c r="D880" s="9"/>
    </row>
    <row r="881" spans="1:4" ht="13.2">
      <c r="A881" s="9" t="s">
        <v>14</v>
      </c>
      <c r="B881" s="17">
        <v>210</v>
      </c>
      <c r="C881" s="17">
        <f t="shared" si="16"/>
        <v>420</v>
      </c>
      <c r="D881" s="9"/>
    </row>
    <row r="882" spans="1:4" ht="13.2">
      <c r="A882" s="9" t="s">
        <v>14</v>
      </c>
      <c r="B882" s="17">
        <v>210</v>
      </c>
      <c r="C882" s="17">
        <f t="shared" si="16"/>
        <v>420</v>
      </c>
      <c r="D882" s="9"/>
    </row>
    <row r="883" spans="1:4" ht="13.2">
      <c r="A883" s="9" t="s">
        <v>14</v>
      </c>
      <c r="B883" s="17">
        <v>210</v>
      </c>
      <c r="C883" s="17">
        <f t="shared" si="16"/>
        <v>420</v>
      </c>
      <c r="D883" s="9"/>
    </row>
    <row r="884" spans="1:4" ht="13.2">
      <c r="A884" s="9" t="s">
        <v>14</v>
      </c>
      <c r="B884" s="17">
        <v>210</v>
      </c>
      <c r="C884" s="17">
        <f t="shared" si="16"/>
        <v>420</v>
      </c>
      <c r="D884" s="9"/>
    </row>
    <row r="885" spans="1:4" ht="13.2">
      <c r="A885" s="9" t="s">
        <v>14</v>
      </c>
      <c r="B885" s="17">
        <v>210</v>
      </c>
      <c r="C885" s="17">
        <f t="shared" si="16"/>
        <v>420</v>
      </c>
      <c r="D885" s="9"/>
    </row>
    <row r="886" spans="1:4" ht="13.2">
      <c r="A886" s="9" t="s">
        <v>14</v>
      </c>
      <c r="B886" s="17">
        <v>210</v>
      </c>
      <c r="C886" s="17">
        <f t="shared" si="16"/>
        <v>420</v>
      </c>
      <c r="D886" s="9"/>
    </row>
    <row r="887" spans="1:4" ht="13.2">
      <c r="A887" s="9" t="s">
        <v>14</v>
      </c>
      <c r="B887" s="17">
        <v>210</v>
      </c>
      <c r="C887" s="17">
        <f t="shared" si="16"/>
        <v>420</v>
      </c>
      <c r="D887" s="9"/>
    </row>
    <row r="888" spans="1:4" ht="13.2">
      <c r="A888" s="9" t="s">
        <v>14</v>
      </c>
      <c r="B888" s="17">
        <v>210</v>
      </c>
      <c r="C888" s="17">
        <f t="shared" si="16"/>
        <v>420</v>
      </c>
      <c r="D888" s="9"/>
    </row>
    <row r="889" spans="1:4" ht="13.2">
      <c r="A889" s="9" t="s">
        <v>14</v>
      </c>
      <c r="B889" s="17">
        <v>210</v>
      </c>
      <c r="C889" s="17">
        <f t="shared" si="16"/>
        <v>420</v>
      </c>
      <c r="D889" s="9"/>
    </row>
    <row r="890" spans="1:4" ht="13.2">
      <c r="A890" s="9" t="s">
        <v>14</v>
      </c>
      <c r="B890" s="17">
        <v>210</v>
      </c>
      <c r="C890" s="17">
        <f t="shared" si="16"/>
        <v>420</v>
      </c>
      <c r="D890" s="9"/>
    </row>
    <row r="891" spans="1:4" ht="13.2">
      <c r="A891" s="9" t="s">
        <v>14</v>
      </c>
      <c r="B891" s="17">
        <v>210</v>
      </c>
      <c r="C891" s="17">
        <f t="shared" si="16"/>
        <v>420</v>
      </c>
      <c r="D891" s="9"/>
    </row>
    <row r="892" spans="1:4" ht="13.2">
      <c r="A892" s="9" t="s">
        <v>14</v>
      </c>
      <c r="B892" s="17">
        <v>210</v>
      </c>
      <c r="C892" s="17">
        <f t="shared" si="16"/>
        <v>420</v>
      </c>
      <c r="D892" s="9"/>
    </row>
    <row r="893" spans="1:4" ht="13.2">
      <c r="A893" s="9" t="s">
        <v>14</v>
      </c>
      <c r="B893" s="17">
        <v>210</v>
      </c>
      <c r="C893" s="17">
        <f t="shared" si="16"/>
        <v>420</v>
      </c>
      <c r="D893" s="9"/>
    </row>
    <row r="894" spans="1:4" ht="13.2">
      <c r="A894" s="9" t="s">
        <v>14</v>
      </c>
      <c r="B894" s="17">
        <v>210</v>
      </c>
      <c r="C894" s="17">
        <f t="shared" si="16"/>
        <v>420</v>
      </c>
      <c r="D894" s="9"/>
    </row>
    <row r="895" spans="1:4" ht="13.2">
      <c r="A895" s="9" t="s">
        <v>14</v>
      </c>
      <c r="B895" s="17">
        <v>210</v>
      </c>
      <c r="C895" s="17">
        <f t="shared" si="16"/>
        <v>420</v>
      </c>
      <c r="D895" s="9"/>
    </row>
    <row r="896" spans="1:4" ht="13.2">
      <c r="A896" s="9" t="s">
        <v>14</v>
      </c>
      <c r="B896" s="17">
        <v>210</v>
      </c>
      <c r="C896" s="17">
        <f t="shared" si="16"/>
        <v>420</v>
      </c>
      <c r="D896" s="9"/>
    </row>
    <row r="897" spans="1:4" ht="13.2">
      <c r="A897" s="9" t="s">
        <v>14</v>
      </c>
      <c r="B897" s="17">
        <v>210</v>
      </c>
      <c r="C897" s="17">
        <f t="shared" si="16"/>
        <v>420</v>
      </c>
      <c r="D897" s="9"/>
    </row>
    <row r="898" spans="1:4" ht="13.2">
      <c r="A898" s="9" t="s">
        <v>14</v>
      </c>
      <c r="B898" s="17">
        <v>210</v>
      </c>
      <c r="C898" s="17">
        <f t="shared" si="16"/>
        <v>420</v>
      </c>
      <c r="D898" s="9"/>
    </row>
    <row r="899" spans="1:4" ht="13.2">
      <c r="A899" s="9" t="s">
        <v>14</v>
      </c>
      <c r="B899" s="17">
        <v>210</v>
      </c>
      <c r="C899" s="17">
        <f t="shared" si="16"/>
        <v>420</v>
      </c>
      <c r="D899" s="9"/>
    </row>
    <row r="900" spans="1:4" ht="13.2">
      <c r="A900" s="9" t="s">
        <v>14</v>
      </c>
      <c r="B900" s="17">
        <v>210</v>
      </c>
      <c r="C900" s="17">
        <f t="shared" si="16"/>
        <v>420</v>
      </c>
      <c r="D900" s="9"/>
    </row>
    <row r="901" spans="1:4" ht="13.2">
      <c r="A901" s="9" t="s">
        <v>14</v>
      </c>
      <c r="B901" s="17">
        <v>210</v>
      </c>
      <c r="C901" s="17">
        <f t="shared" si="16"/>
        <v>420</v>
      </c>
      <c r="D901" s="9"/>
    </row>
    <row r="902" spans="1:4" ht="13.2">
      <c r="A902" s="9" t="s">
        <v>14</v>
      </c>
      <c r="B902" s="17">
        <v>210</v>
      </c>
      <c r="C902" s="17">
        <f t="shared" si="16"/>
        <v>420</v>
      </c>
      <c r="D902" s="9"/>
    </row>
    <row r="903" spans="1:4" ht="13.2">
      <c r="A903" s="9" t="s">
        <v>14</v>
      </c>
      <c r="B903" s="17">
        <v>210</v>
      </c>
      <c r="C903" s="17">
        <f t="shared" si="16"/>
        <v>420</v>
      </c>
      <c r="D903" s="9"/>
    </row>
    <row r="904" spans="1:4" ht="13.2">
      <c r="A904" s="9" t="s">
        <v>14</v>
      </c>
      <c r="B904" s="17">
        <v>210</v>
      </c>
      <c r="C904" s="17">
        <f t="shared" si="16"/>
        <v>420</v>
      </c>
      <c r="D904" s="9"/>
    </row>
    <row r="905" spans="1:4" ht="13.2">
      <c r="A905" s="9" t="s">
        <v>14</v>
      </c>
      <c r="B905" s="17">
        <v>210</v>
      </c>
      <c r="C905" s="17">
        <f t="shared" si="16"/>
        <v>420</v>
      </c>
      <c r="D905" s="9"/>
    </row>
    <row r="906" spans="1:4" ht="13.2">
      <c r="A906" s="9" t="s">
        <v>14</v>
      </c>
      <c r="B906" s="17">
        <v>210</v>
      </c>
      <c r="C906" s="17">
        <f t="shared" si="16"/>
        <v>420</v>
      </c>
      <c r="D906" s="9"/>
    </row>
    <row r="907" spans="1:4" ht="13.2">
      <c r="A907" s="9" t="s">
        <v>14</v>
      </c>
      <c r="B907" s="17">
        <v>210</v>
      </c>
      <c r="C907" s="17">
        <f t="shared" si="16"/>
        <v>420</v>
      </c>
      <c r="D907" s="9"/>
    </row>
    <row r="908" spans="1:4" ht="13.2">
      <c r="A908" s="9" t="s">
        <v>14</v>
      </c>
      <c r="B908" s="17">
        <v>210</v>
      </c>
      <c r="C908" s="17">
        <f t="shared" si="16"/>
        <v>420</v>
      </c>
      <c r="D908" s="9"/>
    </row>
    <row r="909" spans="1:4" ht="13.2">
      <c r="A909" s="9" t="s">
        <v>14</v>
      </c>
      <c r="B909" s="17">
        <v>210</v>
      </c>
      <c r="C909" s="17">
        <f t="shared" si="16"/>
        <v>420</v>
      </c>
      <c r="D909" s="9"/>
    </row>
    <row r="910" spans="1:4" ht="13.2">
      <c r="A910" s="9" t="s">
        <v>14</v>
      </c>
      <c r="B910" s="17">
        <v>210</v>
      </c>
      <c r="C910" s="17">
        <f t="shared" si="16"/>
        <v>420</v>
      </c>
      <c r="D910" s="9"/>
    </row>
    <row r="911" spans="1:4" ht="13.2">
      <c r="A911" s="9" t="s">
        <v>14</v>
      </c>
      <c r="B911" s="17">
        <v>210</v>
      </c>
      <c r="C911" s="17">
        <f t="shared" si="16"/>
        <v>420</v>
      </c>
      <c r="D911" s="9"/>
    </row>
    <row r="912" spans="1:4" ht="13.2">
      <c r="A912" s="9" t="s">
        <v>14</v>
      </c>
      <c r="B912" s="17">
        <v>210</v>
      </c>
      <c r="C912" s="17">
        <f t="shared" si="16"/>
        <v>420</v>
      </c>
      <c r="D912" s="9"/>
    </row>
    <row r="913" spans="1:7" ht="13.2">
      <c r="A913" s="9" t="s">
        <v>14</v>
      </c>
      <c r="B913" s="17">
        <v>210</v>
      </c>
      <c r="C913" s="17">
        <f t="shared" si="16"/>
        <v>420</v>
      </c>
      <c r="D913" s="9"/>
    </row>
    <row r="914" spans="1:7" ht="13.2">
      <c r="A914" s="9" t="s">
        <v>14</v>
      </c>
      <c r="B914" s="17">
        <v>210</v>
      </c>
      <c r="C914" s="17">
        <f t="shared" si="16"/>
        <v>420</v>
      </c>
      <c r="D914" s="9"/>
    </row>
    <row r="915" spans="1:7" ht="13.2">
      <c r="A915" s="9" t="s">
        <v>14</v>
      </c>
      <c r="B915" s="17">
        <v>210</v>
      </c>
      <c r="C915" s="17">
        <f t="shared" si="16"/>
        <v>420</v>
      </c>
      <c r="D915" s="9"/>
    </row>
    <row r="916" spans="1:7" ht="13.2">
      <c r="A916" s="9" t="s">
        <v>14</v>
      </c>
      <c r="B916" s="17">
        <v>210</v>
      </c>
      <c r="C916" s="17">
        <f t="shared" si="16"/>
        <v>420</v>
      </c>
      <c r="D916" s="9"/>
    </row>
    <row r="917" spans="1:7" ht="13.2">
      <c r="A917" s="9" t="s">
        <v>14</v>
      </c>
      <c r="B917" s="17">
        <v>210</v>
      </c>
      <c r="C917" s="17">
        <f t="shared" si="16"/>
        <v>420</v>
      </c>
      <c r="D917" s="9"/>
    </row>
    <row r="918" spans="1:7" ht="13.2">
      <c r="A918" s="9" t="s">
        <v>14</v>
      </c>
      <c r="B918" s="17">
        <v>210</v>
      </c>
      <c r="C918" s="17">
        <f t="shared" si="16"/>
        <v>420</v>
      </c>
      <c r="D918" s="9"/>
    </row>
    <row r="919" spans="1:7" ht="13.2">
      <c r="A919" s="9" t="s">
        <v>14</v>
      </c>
      <c r="B919" s="17">
        <v>210</v>
      </c>
      <c r="C919" s="17">
        <f t="shared" si="16"/>
        <v>420</v>
      </c>
      <c r="D919" s="9"/>
    </row>
    <row r="920" spans="1:7" ht="13.2">
      <c r="A920" s="9" t="s">
        <v>14</v>
      </c>
      <c r="B920" s="17">
        <v>210</v>
      </c>
      <c r="C920" s="17">
        <f t="shared" si="16"/>
        <v>420</v>
      </c>
      <c r="D920" s="9"/>
      <c r="E920" s="9"/>
      <c r="F920" s="9"/>
      <c r="G920" s="9"/>
    </row>
    <row r="921" spans="1:7" ht="13.2">
      <c r="A921" s="9" t="s">
        <v>14</v>
      </c>
      <c r="B921" s="17">
        <v>210</v>
      </c>
      <c r="C921" s="17">
        <f t="shared" si="16"/>
        <v>420</v>
      </c>
      <c r="D921" s="9"/>
      <c r="E921" s="9"/>
      <c r="F921" s="9"/>
      <c r="G921" s="9"/>
    </row>
    <row r="922" spans="1:7" ht="13.2">
      <c r="A922" s="9" t="s">
        <v>14</v>
      </c>
      <c r="B922" s="17">
        <v>210</v>
      </c>
      <c r="C922" s="17">
        <f t="shared" si="16"/>
        <v>420</v>
      </c>
      <c r="D922" s="9"/>
      <c r="E922" s="9"/>
      <c r="F922" s="9"/>
      <c r="G922" s="9"/>
    </row>
    <row r="923" spans="1:7" ht="13.2">
      <c r="A923" s="9" t="s">
        <v>14</v>
      </c>
      <c r="B923" s="17">
        <v>210</v>
      </c>
      <c r="C923" s="17">
        <f t="shared" si="16"/>
        <v>420</v>
      </c>
      <c r="D923" s="9"/>
      <c r="E923" s="9"/>
      <c r="F923" s="9"/>
      <c r="G923" s="9"/>
    </row>
    <row r="924" spans="1:7" ht="13.2">
      <c r="A924" s="9" t="s">
        <v>14</v>
      </c>
      <c r="B924" s="17">
        <v>210</v>
      </c>
      <c r="C924" s="17">
        <f t="shared" si="16"/>
        <v>420</v>
      </c>
      <c r="D924" s="9"/>
      <c r="E924" s="9"/>
      <c r="F924" s="9"/>
      <c r="G924" s="9"/>
    </row>
    <row r="925" spans="1:7" ht="13.2">
      <c r="A925" s="9" t="s">
        <v>5</v>
      </c>
      <c r="B925" s="17">
        <v>226</v>
      </c>
      <c r="C925" s="17">
        <f t="shared" si="16"/>
        <v>452</v>
      </c>
      <c r="D925" s="17">
        <f>COUNT(C925:C946)</f>
        <v>22</v>
      </c>
      <c r="E925" s="9"/>
      <c r="F925" s="9"/>
      <c r="G925" s="9"/>
    </row>
    <row r="926" spans="1:7" ht="13.2">
      <c r="A926" s="9" t="s">
        <v>5</v>
      </c>
      <c r="B926" s="17">
        <v>226</v>
      </c>
      <c r="C926" s="17">
        <f t="shared" si="16"/>
        <v>452</v>
      </c>
      <c r="D926" s="9"/>
      <c r="E926" s="9"/>
      <c r="F926" s="9"/>
      <c r="G926" s="9"/>
    </row>
    <row r="927" spans="1:7" ht="13.2">
      <c r="A927" s="9" t="s">
        <v>5</v>
      </c>
      <c r="B927" s="17">
        <v>226</v>
      </c>
      <c r="C927" s="17">
        <f t="shared" si="16"/>
        <v>452</v>
      </c>
      <c r="D927" s="9"/>
      <c r="E927" s="9"/>
      <c r="F927" s="9"/>
      <c r="G927" s="9"/>
    </row>
    <row r="928" spans="1:7" ht="13.2">
      <c r="A928" s="9" t="s">
        <v>5</v>
      </c>
      <c r="B928" s="17">
        <v>226</v>
      </c>
      <c r="C928" s="17">
        <f t="shared" si="16"/>
        <v>452</v>
      </c>
      <c r="D928" s="9"/>
      <c r="E928" s="9"/>
      <c r="F928" s="9"/>
      <c r="G928" s="9"/>
    </row>
    <row r="929" spans="1:7" ht="13.2">
      <c r="A929" s="9" t="s">
        <v>5</v>
      </c>
      <c r="B929" s="17">
        <v>226</v>
      </c>
      <c r="C929" s="17">
        <f t="shared" si="16"/>
        <v>452</v>
      </c>
      <c r="D929" s="9"/>
    </row>
    <row r="930" spans="1:7" ht="13.2">
      <c r="A930" s="9" t="s">
        <v>5</v>
      </c>
      <c r="B930" s="17">
        <v>226</v>
      </c>
      <c r="C930" s="17">
        <f t="shared" si="16"/>
        <v>452</v>
      </c>
      <c r="D930" s="9"/>
    </row>
    <row r="931" spans="1:7" ht="13.2">
      <c r="A931" s="9" t="s">
        <v>5</v>
      </c>
      <c r="B931" s="17">
        <v>226</v>
      </c>
      <c r="C931" s="17">
        <f t="shared" si="16"/>
        <v>452</v>
      </c>
      <c r="D931" s="9"/>
    </row>
    <row r="932" spans="1:7" ht="13.2">
      <c r="A932" s="9" t="s">
        <v>5</v>
      </c>
      <c r="B932" s="17">
        <v>226</v>
      </c>
      <c r="C932" s="17">
        <f t="shared" si="16"/>
        <v>452</v>
      </c>
      <c r="D932" s="9"/>
    </row>
    <row r="933" spans="1:7" ht="13.2">
      <c r="A933" s="9" t="s">
        <v>5</v>
      </c>
      <c r="B933" s="17">
        <v>226</v>
      </c>
      <c r="C933" s="17">
        <f t="shared" si="16"/>
        <v>452</v>
      </c>
      <c r="D933" s="9"/>
    </row>
    <row r="934" spans="1:7" ht="13.2">
      <c r="A934" s="9" t="s">
        <v>5</v>
      </c>
      <c r="B934" s="17">
        <v>226</v>
      </c>
      <c r="C934" s="17">
        <f t="shared" si="16"/>
        <v>452</v>
      </c>
      <c r="D934" s="9"/>
      <c r="E934" s="9"/>
      <c r="F934" s="9"/>
      <c r="G934" s="9"/>
    </row>
    <row r="935" spans="1:7" ht="13.2">
      <c r="A935" s="9" t="s">
        <v>5</v>
      </c>
      <c r="B935" s="17">
        <v>226</v>
      </c>
      <c r="C935" s="17">
        <f t="shared" si="16"/>
        <v>452</v>
      </c>
      <c r="D935" s="9"/>
      <c r="E935" s="9"/>
      <c r="F935" s="9"/>
      <c r="G935" s="9"/>
    </row>
    <row r="936" spans="1:7" ht="13.2">
      <c r="A936" s="9" t="s">
        <v>5</v>
      </c>
      <c r="B936" s="17">
        <v>226</v>
      </c>
      <c r="C936" s="17">
        <f t="shared" si="16"/>
        <v>452</v>
      </c>
      <c r="D936" s="9"/>
      <c r="E936" s="9"/>
      <c r="F936" s="9"/>
      <c r="G936" s="9"/>
    </row>
    <row r="937" spans="1:7" ht="13.2">
      <c r="A937" s="9" t="s">
        <v>5</v>
      </c>
      <c r="B937" s="17">
        <v>226</v>
      </c>
      <c r="C937" s="17">
        <f t="shared" si="16"/>
        <v>452</v>
      </c>
      <c r="D937" s="9"/>
      <c r="E937" s="9"/>
      <c r="F937" s="9"/>
      <c r="G937" s="9"/>
    </row>
    <row r="938" spans="1:7" ht="13.2">
      <c r="A938" s="9" t="s">
        <v>5</v>
      </c>
      <c r="B938" s="17">
        <v>226</v>
      </c>
      <c r="C938" s="17">
        <f t="shared" si="16"/>
        <v>452</v>
      </c>
      <c r="D938" s="9"/>
      <c r="E938" s="9"/>
      <c r="F938" s="9"/>
      <c r="G938" s="9"/>
    </row>
    <row r="939" spans="1:7" ht="13.2">
      <c r="A939" s="9" t="s">
        <v>5</v>
      </c>
      <c r="B939" s="17">
        <v>226</v>
      </c>
      <c r="C939" s="17">
        <f t="shared" si="16"/>
        <v>452</v>
      </c>
      <c r="D939" s="9"/>
      <c r="E939" s="9"/>
      <c r="F939" s="9"/>
      <c r="G939" s="9"/>
    </row>
    <row r="940" spans="1:7" ht="13.2">
      <c r="A940" s="9" t="s">
        <v>5</v>
      </c>
      <c r="B940" s="17">
        <v>226</v>
      </c>
      <c r="C940" s="17">
        <f t="shared" si="16"/>
        <v>452</v>
      </c>
      <c r="D940" s="9"/>
      <c r="E940" s="9"/>
      <c r="F940" s="9"/>
      <c r="G940" s="9"/>
    </row>
    <row r="941" spans="1:7" ht="13.2">
      <c r="A941" s="9" t="s">
        <v>5</v>
      </c>
      <c r="B941" s="17">
        <v>226</v>
      </c>
      <c r="C941" s="17">
        <f t="shared" si="16"/>
        <v>452</v>
      </c>
      <c r="D941" s="9"/>
      <c r="E941" s="9"/>
      <c r="F941" s="9"/>
      <c r="G941" s="9"/>
    </row>
    <row r="942" spans="1:7" ht="13.2">
      <c r="A942" s="9" t="s">
        <v>5</v>
      </c>
      <c r="B942" s="17">
        <v>226</v>
      </c>
      <c r="C942" s="17">
        <f t="shared" si="16"/>
        <v>452</v>
      </c>
      <c r="D942" s="9"/>
      <c r="E942" s="9"/>
      <c r="F942" s="9"/>
      <c r="G942" s="9"/>
    </row>
    <row r="943" spans="1:7" ht="13.2">
      <c r="A943" s="9" t="s">
        <v>5</v>
      </c>
      <c r="B943" s="17">
        <v>226</v>
      </c>
      <c r="C943" s="17">
        <f t="shared" si="16"/>
        <v>452</v>
      </c>
      <c r="D943" s="9"/>
      <c r="E943" s="9"/>
      <c r="F943" s="9"/>
      <c r="G943" s="9"/>
    </row>
    <row r="944" spans="1:7" ht="13.2">
      <c r="A944" s="9" t="s">
        <v>5</v>
      </c>
      <c r="B944" s="17">
        <v>226</v>
      </c>
      <c r="C944" s="17">
        <f t="shared" si="16"/>
        <v>452</v>
      </c>
      <c r="D944" s="9"/>
      <c r="E944" s="9"/>
      <c r="F944" s="9"/>
      <c r="G944" s="9"/>
    </row>
    <row r="945" spans="1:7" ht="13.2">
      <c r="A945" s="9" t="s">
        <v>5</v>
      </c>
      <c r="B945" s="17">
        <v>226</v>
      </c>
      <c r="C945" s="17">
        <f t="shared" si="16"/>
        <v>452</v>
      </c>
      <c r="D945" s="9"/>
      <c r="E945" s="9"/>
      <c r="F945" s="9"/>
      <c r="G945" s="9"/>
    </row>
    <row r="946" spans="1:7" ht="13.2">
      <c r="A946" s="9" t="s">
        <v>5</v>
      </c>
      <c r="B946" s="17">
        <v>226</v>
      </c>
      <c r="C946" s="17">
        <f t="shared" si="16"/>
        <v>452</v>
      </c>
      <c r="D946" s="9"/>
      <c r="E946" s="9"/>
      <c r="F946" s="9"/>
      <c r="G946" s="9"/>
    </row>
    <row r="947" spans="1:7" ht="13.2">
      <c r="A947" s="9"/>
      <c r="B947" s="9"/>
      <c r="C947" s="9"/>
      <c r="D947" s="9"/>
      <c r="E947" s="9"/>
      <c r="F947" s="9"/>
      <c r="G947" s="9"/>
    </row>
    <row r="948" spans="1:7" ht="13.2">
      <c r="A948" s="5" t="s">
        <v>376</v>
      </c>
      <c r="B948" s="9">
        <f t="shared" ref="B948:D948" si="17">SUM(B816:B946)</f>
        <v>21002</v>
      </c>
      <c r="C948" s="9">
        <f t="shared" si="17"/>
        <v>42004</v>
      </c>
      <c r="D948" s="9">
        <f t="shared" si="17"/>
        <v>131</v>
      </c>
      <c r="E948" s="9"/>
      <c r="F948" s="9"/>
      <c r="G948" s="9"/>
    </row>
    <row r="949" spans="1:7" ht="13.2">
      <c r="A949" s="5" t="s">
        <v>377</v>
      </c>
      <c r="B949" s="9">
        <f t="shared" ref="B949:C949" si="18">AVERAGE(B816:B946)</f>
        <v>160.32061068702291</v>
      </c>
      <c r="C949" s="9">
        <f t="shared" si="18"/>
        <v>320.64122137404581</v>
      </c>
      <c r="D949" s="9"/>
      <c r="E949" s="9"/>
      <c r="F949" s="9"/>
      <c r="G949" s="9"/>
    </row>
    <row r="950" spans="1:7" ht="13.2">
      <c r="A950" s="9"/>
      <c r="B950" s="9"/>
      <c r="C950" s="9"/>
      <c r="D950" s="9"/>
      <c r="E950" s="9"/>
      <c r="F950" s="9"/>
      <c r="G950" s="9"/>
    </row>
    <row r="951" spans="1:7" ht="13.2">
      <c r="A951" s="9"/>
      <c r="B951" s="17" t="s">
        <v>67</v>
      </c>
      <c r="C951" s="9"/>
      <c r="D951" s="9"/>
      <c r="E951" s="9"/>
      <c r="F951" s="9"/>
      <c r="G951" s="9"/>
    </row>
    <row r="952" spans="1:7" ht="13.2">
      <c r="A952" s="1" t="s">
        <v>68</v>
      </c>
      <c r="B952" s="25">
        <v>130.30000000000001</v>
      </c>
      <c r="C952" s="6"/>
      <c r="D952" s="9"/>
      <c r="E952" s="9"/>
      <c r="F952" s="9"/>
      <c r="G952" s="9"/>
    </row>
    <row r="953" spans="1:7" ht="13.2">
      <c r="B953" s="6" t="s">
        <v>69</v>
      </c>
      <c r="C953" s="6"/>
      <c r="D953" s="9"/>
      <c r="E953" s="9"/>
      <c r="F953" s="9"/>
      <c r="G953" s="9"/>
    </row>
    <row r="954" spans="1:7" ht="13.2">
      <c r="B954" s="26" t="s">
        <v>70</v>
      </c>
      <c r="C954" s="6"/>
      <c r="D954" s="9"/>
      <c r="E954" s="9"/>
      <c r="F954" s="9"/>
      <c r="G954" s="9"/>
    </row>
    <row r="955" spans="1:7" ht="13.2">
      <c r="A955" s="9"/>
      <c r="B955" s="9"/>
      <c r="C955" s="9"/>
      <c r="D955" s="9"/>
      <c r="E955" s="9"/>
      <c r="F955" s="9"/>
      <c r="G955" s="9"/>
    </row>
    <row r="956" spans="1:7" ht="13.2">
      <c r="A956" s="9" t="s">
        <v>71</v>
      </c>
      <c r="B956" s="6" t="s">
        <v>72</v>
      </c>
      <c r="C956" s="9"/>
      <c r="D956" s="9"/>
      <c r="E956" s="9"/>
      <c r="F956" s="9"/>
      <c r="G956" s="9"/>
    </row>
    <row r="957" spans="1:7" ht="13.2">
      <c r="A957" s="9"/>
      <c r="B957" s="9">
        <v>64</v>
      </c>
      <c r="C957" s="9"/>
      <c r="D957" s="9"/>
      <c r="E957" s="9"/>
      <c r="F957" s="9"/>
      <c r="G957" s="9"/>
    </row>
    <row r="958" spans="1:7" ht="13.2">
      <c r="A958" s="9"/>
      <c r="B958" s="6" t="s">
        <v>73</v>
      </c>
      <c r="C958" s="9"/>
      <c r="D958" s="9"/>
      <c r="E958" s="9"/>
      <c r="F958" s="9"/>
      <c r="G958" s="9"/>
    </row>
    <row r="959" spans="1:7" ht="13.2">
      <c r="A959" s="9"/>
      <c r="B959" s="27" t="s">
        <v>74</v>
      </c>
      <c r="C959" s="9"/>
      <c r="D959" s="9"/>
      <c r="E959" s="9"/>
      <c r="F959" s="9"/>
      <c r="G959" s="9"/>
    </row>
    <row r="960" spans="1:7" ht="13.2">
      <c r="A960" s="9"/>
      <c r="B960" s="6"/>
      <c r="C960" s="9"/>
      <c r="D960" s="9"/>
      <c r="E960" s="9"/>
      <c r="F960" s="9"/>
      <c r="G960" s="9"/>
    </row>
    <row r="961" spans="1:7" ht="13.2">
      <c r="A961" s="9"/>
      <c r="B961" s="9" t="s">
        <v>75</v>
      </c>
      <c r="C961" s="9"/>
      <c r="D961" s="9"/>
      <c r="E961" s="9"/>
      <c r="F961" s="9"/>
      <c r="G961" s="9"/>
    </row>
    <row r="962" spans="1:7" ht="13.2">
      <c r="A962" s="9"/>
      <c r="B962" s="21"/>
      <c r="C962" s="9"/>
      <c r="D962" s="9"/>
      <c r="E962" s="9"/>
      <c r="F962" s="9"/>
      <c r="G962" s="9"/>
    </row>
    <row r="963" spans="1:7" ht="13.2">
      <c r="A963" s="9"/>
      <c r="B963" s="9" t="s">
        <v>104</v>
      </c>
      <c r="C963" s="9"/>
      <c r="D963" s="9"/>
      <c r="E963" s="9" t="s">
        <v>77</v>
      </c>
      <c r="F963" s="9">
        <f>65*B952*C949</f>
        <v>2715670.8244274808</v>
      </c>
      <c r="G963" s="9" t="s">
        <v>78</v>
      </c>
    </row>
    <row r="964" spans="1:7" ht="13.2">
      <c r="B964" s="1">
        <f>(C949*65)*B952</f>
        <v>2715670.8244274808</v>
      </c>
      <c r="F964" s="1">
        <f>F963/1000000</f>
        <v>2.7156708244274808</v>
      </c>
      <c r="G964" s="1" t="s">
        <v>79</v>
      </c>
    </row>
    <row r="965" spans="1:7" ht="13.2">
      <c r="B965" s="28" t="s">
        <v>105</v>
      </c>
      <c r="C965" s="9"/>
      <c r="E965" s="1" t="s">
        <v>106</v>
      </c>
      <c r="F965" s="1">
        <f>66*B957*C949</f>
        <v>1354388.5190839695</v>
      </c>
      <c r="G965" s="1" t="s">
        <v>78</v>
      </c>
    </row>
    <row r="966" spans="1:7" ht="13.2">
      <c r="B966" s="18">
        <f>B964/1000000</f>
        <v>2.7156708244274808</v>
      </c>
      <c r="C966" s="9"/>
      <c r="F966" s="1">
        <f>F965/1000000</f>
        <v>1.3543885190839695</v>
      </c>
      <c r="G966" s="1" t="s">
        <v>79</v>
      </c>
    </row>
    <row r="967" spans="1:7" ht="13.2">
      <c r="B967" s="6"/>
      <c r="C967" s="9"/>
    </row>
    <row r="968" spans="1:7" ht="13.2">
      <c r="B968" s="28" t="s">
        <v>107</v>
      </c>
      <c r="C968" s="9"/>
    </row>
    <row r="969" spans="1:7" ht="13.2">
      <c r="B969" s="6">
        <f>(C949*66)*B957</f>
        <v>1354388.5190839695</v>
      </c>
      <c r="C969" s="9"/>
    </row>
    <row r="970" spans="1:7" ht="13.2">
      <c r="B970" s="28" t="s">
        <v>108</v>
      </c>
      <c r="C970" s="9"/>
    </row>
    <row r="971" spans="1:7" ht="13.2">
      <c r="B971" s="29">
        <f>B969/1000000</f>
        <v>1.3543885190839695</v>
      </c>
      <c r="C971" s="9"/>
    </row>
    <row r="972" spans="1:7" ht="13.2">
      <c r="B972" s="9"/>
      <c r="C972" s="9"/>
    </row>
    <row r="973" spans="1:7" ht="13.2">
      <c r="A973" s="9"/>
      <c r="B973" s="9"/>
      <c r="C973" s="9"/>
      <c r="D973" s="9"/>
      <c r="E973" s="9"/>
      <c r="F973" s="9"/>
      <c r="G973" s="9"/>
    </row>
    <row r="974" spans="1:7" ht="13.2">
      <c r="A974" s="18" t="s">
        <v>109</v>
      </c>
      <c r="B974" s="9">
        <f>D792+D948</f>
        <v>911</v>
      </c>
      <c r="C974" s="9"/>
      <c r="D974" s="9"/>
      <c r="E974" s="9"/>
      <c r="F974" s="9"/>
      <c r="G974" s="9"/>
    </row>
    <row r="975" spans="1:7" ht="13.2">
      <c r="B975" s="6"/>
      <c r="C975" s="6"/>
    </row>
    <row r="976" spans="1:7" ht="13.2">
      <c r="B976" s="6"/>
      <c r="C976" s="6"/>
    </row>
    <row r="977" spans="2:3" ht="13.2">
      <c r="B977" s="6"/>
      <c r="C977" s="6"/>
    </row>
    <row r="978" spans="2:3" ht="13.2">
      <c r="B978" s="6"/>
      <c r="C978" s="6"/>
    </row>
    <row r="979" spans="2:3" ht="13.2">
      <c r="B979" s="6"/>
      <c r="C979" s="6"/>
    </row>
    <row r="980" spans="2:3" ht="13.2">
      <c r="B980" s="6"/>
      <c r="C980" s="6"/>
    </row>
    <row r="981" spans="2:3" ht="13.2">
      <c r="B981" s="6"/>
      <c r="C981" s="6"/>
    </row>
    <row r="982" spans="2:3" ht="13.2">
      <c r="B982" s="6"/>
      <c r="C982" s="6"/>
    </row>
    <row r="983" spans="2:3" ht="13.2">
      <c r="B983" s="6"/>
      <c r="C983" s="6"/>
    </row>
  </sheetData>
  <hyperlinks>
    <hyperlink ref="G112" r:id="rId1" xr:uid="{00000000-0004-0000-0400-000000000000}"/>
    <hyperlink ref="G117" r:id="rId2" xr:uid="{00000000-0004-0000-0400-000001000000}"/>
    <hyperlink ref="B810" r:id="rId3" xr:uid="{00000000-0004-0000-0400-000002000000}"/>
    <hyperlink ref="C810" r:id="rId4" xr:uid="{00000000-0004-0000-0400-000003000000}"/>
    <hyperlink ref="B954" r:id="rId5" xr:uid="{00000000-0004-0000-0400-000004000000}"/>
    <hyperlink ref="B959" r:id="rId6" xr:uid="{00000000-0004-0000-0400-000005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41"/>
  <sheetViews>
    <sheetView tabSelected="1" workbookViewId="0">
      <selection activeCell="C9" sqref="C9"/>
    </sheetView>
  </sheetViews>
  <sheetFormatPr defaultColWidth="12.6640625" defaultRowHeight="15.75" customHeight="1"/>
  <cols>
    <col min="2" max="2" width="16" customWidth="1"/>
    <col min="3" max="3" width="30" customWidth="1"/>
    <col min="10" max="10" width="18.33203125" bestFit="1" customWidth="1"/>
  </cols>
  <sheetData>
    <row r="1" spans="1:12" ht="15.75" customHeight="1">
      <c r="A1" s="121" t="s">
        <v>110</v>
      </c>
      <c r="B1" s="119"/>
      <c r="C1" s="30" t="s">
        <v>111</v>
      </c>
      <c r="D1" s="31"/>
      <c r="E1" s="31"/>
      <c r="F1" s="31"/>
      <c r="G1" s="31" t="s">
        <v>112</v>
      </c>
      <c r="H1" s="31"/>
      <c r="I1" s="31"/>
      <c r="J1" s="31"/>
    </row>
    <row r="2" spans="1:12" ht="15.75" customHeight="1">
      <c r="A2" s="32">
        <v>1002</v>
      </c>
      <c r="B2" s="31" t="s">
        <v>113</v>
      </c>
      <c r="C2" s="31" t="s">
        <v>114</v>
      </c>
      <c r="D2" s="31"/>
      <c r="E2" s="31"/>
      <c r="F2" s="31"/>
      <c r="G2" s="32">
        <v>5</v>
      </c>
      <c r="H2" s="31" t="s">
        <v>115</v>
      </c>
      <c r="I2" s="122">
        <v>6</v>
      </c>
      <c r="J2" s="31"/>
    </row>
    <row r="3" spans="1:12" ht="15.75" customHeight="1">
      <c r="A3" s="32">
        <v>50</v>
      </c>
      <c r="B3" s="31" t="s">
        <v>116</v>
      </c>
      <c r="C3" s="32">
        <v>500</v>
      </c>
      <c r="D3" s="31" t="s">
        <v>117</v>
      </c>
      <c r="E3" s="31"/>
      <c r="F3" s="31"/>
      <c r="G3" s="32">
        <v>1</v>
      </c>
      <c r="H3" s="31" t="s">
        <v>118</v>
      </c>
      <c r="I3" s="119"/>
      <c r="J3" s="31"/>
    </row>
    <row r="4" spans="1:12" ht="15.75" customHeight="1">
      <c r="A4" s="31"/>
      <c r="B4" s="31"/>
      <c r="C4" s="31" t="s">
        <v>119</v>
      </c>
      <c r="D4" s="31"/>
      <c r="E4" s="31"/>
      <c r="F4" s="31"/>
      <c r="G4" s="32">
        <v>1</v>
      </c>
      <c r="H4" s="123" t="s">
        <v>120</v>
      </c>
      <c r="I4" s="119"/>
      <c r="J4" s="31"/>
    </row>
    <row r="5" spans="1:12" ht="15.75" customHeight="1">
      <c r="A5" s="31"/>
      <c r="B5" s="31"/>
      <c r="C5" s="32">
        <v>200</v>
      </c>
      <c r="D5" s="31" t="s">
        <v>117</v>
      </c>
      <c r="E5" s="31" t="s">
        <v>121</v>
      </c>
      <c r="F5" s="31"/>
      <c r="G5" s="32">
        <v>10</v>
      </c>
      <c r="H5" s="123" t="s">
        <v>122</v>
      </c>
      <c r="I5" s="119"/>
      <c r="J5" s="31"/>
    </row>
    <row r="6" spans="1:12" ht="15.75" customHeight="1">
      <c r="A6" s="31"/>
      <c r="B6" s="31"/>
      <c r="C6" s="32">
        <v>200</v>
      </c>
      <c r="D6" s="31" t="s">
        <v>117</v>
      </c>
      <c r="E6" s="31" t="s">
        <v>123</v>
      </c>
      <c r="F6" s="31"/>
      <c r="G6" s="31"/>
      <c r="H6" s="31"/>
      <c r="I6" s="31"/>
      <c r="J6" s="31"/>
    </row>
    <row r="7" spans="1:12" ht="15.75" customHeight="1">
      <c r="A7" s="31"/>
      <c r="B7" s="31"/>
      <c r="C7" s="32">
        <v>100</v>
      </c>
      <c r="D7" s="31" t="s">
        <v>117</v>
      </c>
      <c r="E7" s="31" t="s">
        <v>124</v>
      </c>
      <c r="F7" s="31"/>
      <c r="G7" s="31"/>
      <c r="H7" s="31"/>
      <c r="I7" s="31"/>
      <c r="J7" s="31"/>
    </row>
    <row r="8" spans="1:12" ht="15.75" customHeight="1">
      <c r="A8" s="31"/>
      <c r="B8" s="31"/>
      <c r="C8" s="31"/>
      <c r="D8" s="31"/>
      <c r="E8" s="31"/>
      <c r="F8" s="31"/>
      <c r="G8" s="30" t="s">
        <v>378</v>
      </c>
      <c r="H8" s="31"/>
      <c r="I8" s="31" t="s">
        <v>125</v>
      </c>
      <c r="J8" s="31" t="s">
        <v>372</v>
      </c>
      <c r="K8" s="1" t="s">
        <v>126</v>
      </c>
    </row>
    <row r="9" spans="1:12" ht="15.75" customHeight="1">
      <c r="A9" s="31"/>
      <c r="B9" s="31"/>
      <c r="C9" s="31" t="s">
        <v>120</v>
      </c>
      <c r="D9" s="31"/>
      <c r="E9" s="31"/>
      <c r="F9" s="31"/>
      <c r="G9" s="31" t="s">
        <v>127</v>
      </c>
      <c r="H9" s="31"/>
      <c r="I9" s="31">
        <v>4.45</v>
      </c>
      <c r="J9" s="118">
        <v>2.4550000000000001</v>
      </c>
    </row>
    <row r="10" spans="1:12" ht="15.75" customHeight="1">
      <c r="A10" s="31"/>
      <c r="B10" s="31"/>
      <c r="C10" s="32">
        <v>2</v>
      </c>
      <c r="D10" s="123" t="s">
        <v>128</v>
      </c>
      <c r="E10" s="119"/>
      <c r="F10" s="31"/>
      <c r="G10" s="31" t="s">
        <v>129</v>
      </c>
      <c r="H10" s="31"/>
      <c r="I10" s="31">
        <v>0.46</v>
      </c>
      <c r="J10" s="119"/>
    </row>
    <row r="11" spans="1:12" ht="15.75" customHeight="1">
      <c r="A11" s="31"/>
      <c r="B11" s="31"/>
      <c r="C11" s="31" t="s">
        <v>130</v>
      </c>
      <c r="D11" s="31"/>
      <c r="E11" s="31"/>
      <c r="F11" s="31"/>
      <c r="G11" s="31" t="s">
        <v>131</v>
      </c>
      <c r="H11" s="31"/>
      <c r="I11" s="31">
        <v>0.98</v>
      </c>
      <c r="J11" s="31"/>
    </row>
    <row r="12" spans="1:12" ht="15.75" customHeight="1">
      <c r="A12" s="31"/>
      <c r="B12" s="31"/>
      <c r="C12" s="124">
        <f>(0.2*J9)+(0.2*I11)+(0.1*J12)</f>
        <v>2.1143999999999998</v>
      </c>
      <c r="D12" s="119"/>
      <c r="E12" s="31"/>
      <c r="F12" s="31"/>
      <c r="G12" s="31" t="s">
        <v>132</v>
      </c>
      <c r="H12" s="31"/>
      <c r="I12" s="31">
        <v>23.88</v>
      </c>
      <c r="J12" s="118">
        <v>14.273999999999999</v>
      </c>
    </row>
    <row r="13" spans="1:12" ht="15.75" customHeight="1">
      <c r="A13" s="31"/>
      <c r="B13" s="31"/>
      <c r="C13" s="31"/>
      <c r="D13" s="31"/>
      <c r="E13" s="31"/>
      <c r="F13" s="31"/>
      <c r="G13" s="31" t="s">
        <v>133</v>
      </c>
      <c r="H13" s="31"/>
      <c r="I13" s="31">
        <v>4.67</v>
      </c>
      <c r="J13" s="119"/>
    </row>
    <row r="14" spans="1:12" ht="15.75" customHeight="1">
      <c r="A14" s="31" t="s">
        <v>134</v>
      </c>
      <c r="B14" s="31"/>
      <c r="C14" s="31"/>
      <c r="D14" s="31"/>
      <c r="E14" s="31"/>
      <c r="F14" s="31"/>
      <c r="G14" s="31" t="s">
        <v>135</v>
      </c>
      <c r="H14" s="31"/>
      <c r="I14" s="31">
        <v>3.15</v>
      </c>
      <c r="J14" s="31"/>
    </row>
    <row r="15" spans="1:12" ht="15.75" customHeight="1">
      <c r="A15" s="33" t="s">
        <v>136</v>
      </c>
      <c r="B15" s="34"/>
      <c r="C15" s="35"/>
      <c r="D15" s="33" t="s">
        <v>137</v>
      </c>
      <c r="E15" s="35"/>
      <c r="F15" s="35"/>
      <c r="G15" s="31" t="s">
        <v>138</v>
      </c>
      <c r="H15" s="31"/>
      <c r="I15" s="31">
        <v>0.98</v>
      </c>
      <c r="J15" s="31"/>
    </row>
    <row r="16" spans="1:12" ht="15.75" customHeight="1">
      <c r="A16" s="36" t="s">
        <v>139</v>
      </c>
      <c r="B16" s="30" t="s">
        <v>140</v>
      </c>
      <c r="C16" s="37" t="s">
        <v>141</v>
      </c>
      <c r="D16" s="38" t="s">
        <v>142</v>
      </c>
      <c r="E16" s="39" t="s">
        <v>141</v>
      </c>
      <c r="F16" s="39" t="s">
        <v>79</v>
      </c>
      <c r="G16" s="31" t="s">
        <v>143</v>
      </c>
      <c r="H16" s="31"/>
      <c r="I16" s="31">
        <v>0.28000000000000003</v>
      </c>
      <c r="J16" s="118"/>
      <c r="K16" s="31" t="s">
        <v>144</v>
      </c>
      <c r="L16" s="40" t="s">
        <v>145</v>
      </c>
    </row>
    <row r="17" spans="1:10" ht="15.75" customHeight="1">
      <c r="A17" s="38" t="s">
        <v>146</v>
      </c>
      <c r="B17" s="31">
        <v>6</v>
      </c>
      <c r="C17" s="39">
        <f>B17*C12</f>
        <v>12.686399999999999</v>
      </c>
      <c r="D17" s="38">
        <f>B17*B26</f>
        <v>6312</v>
      </c>
      <c r="E17" s="39">
        <f>D17*C12</f>
        <v>13346.092799999999</v>
      </c>
      <c r="F17" s="39">
        <f t="shared" ref="F17:F22" si="0">E17/1000</f>
        <v>13.346092799999999</v>
      </c>
      <c r="G17" s="31" t="s">
        <v>147</v>
      </c>
      <c r="H17" s="31"/>
      <c r="I17" s="31">
        <v>1.79</v>
      </c>
      <c r="J17" s="119"/>
    </row>
    <row r="18" spans="1:10" ht="15.75" customHeight="1">
      <c r="A18" s="41" t="s">
        <v>148</v>
      </c>
      <c r="B18" s="1" t="s">
        <v>149</v>
      </c>
      <c r="C18" s="42">
        <f>I20+I21</f>
        <v>0.58750000000000002</v>
      </c>
      <c r="D18" s="43" t="s">
        <v>361</v>
      </c>
      <c r="E18" s="42">
        <f>B26*2*J20</f>
        <v>618.05000000000007</v>
      </c>
      <c r="F18" s="39">
        <f t="shared" si="0"/>
        <v>0.6180500000000001</v>
      </c>
      <c r="G18" s="31" t="s">
        <v>150</v>
      </c>
      <c r="I18" s="1">
        <v>28.53</v>
      </c>
    </row>
    <row r="19" spans="1:10" ht="15.75" customHeight="1">
      <c r="A19" s="41" t="s">
        <v>151</v>
      </c>
      <c r="B19" s="1">
        <v>10</v>
      </c>
      <c r="C19" s="42">
        <f t="shared" ref="C19:C20" si="1">10*I22</f>
        <v>71.325000000000003</v>
      </c>
      <c r="D19" s="43" t="s">
        <v>362</v>
      </c>
      <c r="E19" s="42">
        <f>B26*B19*I22</f>
        <v>75033.900000000009</v>
      </c>
      <c r="F19" s="39">
        <f t="shared" si="0"/>
        <v>75.033900000000003</v>
      </c>
    </row>
    <row r="20" spans="1:10" ht="15.75" customHeight="1">
      <c r="A20" s="41" t="s">
        <v>152</v>
      </c>
      <c r="B20" s="1">
        <v>10</v>
      </c>
      <c r="C20" s="42">
        <f t="shared" si="1"/>
        <v>1.575</v>
      </c>
      <c r="D20" s="43" t="s">
        <v>362</v>
      </c>
      <c r="E20" s="42">
        <f>B26*B20*I23</f>
        <v>1656.9</v>
      </c>
      <c r="F20" s="39">
        <f t="shared" si="0"/>
        <v>1.6569</v>
      </c>
      <c r="G20" s="1" t="s">
        <v>143</v>
      </c>
      <c r="H20" s="1" t="s">
        <v>153</v>
      </c>
      <c r="I20" s="1">
        <v>0.14000000000000001</v>
      </c>
      <c r="J20" s="120">
        <f>(I20+I21)/2</f>
        <v>0.29375000000000001</v>
      </c>
    </row>
    <row r="21" spans="1:10" ht="15.75" customHeight="1">
      <c r="A21" s="41" t="s">
        <v>154</v>
      </c>
      <c r="C21" s="42"/>
      <c r="D21" s="41"/>
      <c r="E21" s="42"/>
      <c r="F21" s="39">
        <f t="shared" si="0"/>
        <v>0</v>
      </c>
      <c r="G21" s="1" t="s">
        <v>147</v>
      </c>
      <c r="H21" s="1" t="s">
        <v>155</v>
      </c>
      <c r="I21" s="1">
        <v>0.44750000000000001</v>
      </c>
      <c r="J21" s="119"/>
    </row>
    <row r="22" spans="1:10" ht="15.75" customHeight="1">
      <c r="A22" s="44"/>
      <c r="B22" s="45" t="s">
        <v>156</v>
      </c>
      <c r="C22" s="46">
        <f>SUM(C17:C20)</f>
        <v>86.173900000000003</v>
      </c>
      <c r="D22" s="44"/>
      <c r="E22" s="46">
        <f>SUM(E17:E20)</f>
        <v>90654.942800000004</v>
      </c>
      <c r="F22" s="47">
        <f t="shared" si="0"/>
        <v>90.654942800000001</v>
      </c>
      <c r="G22" s="1" t="s">
        <v>151</v>
      </c>
      <c r="H22" s="1" t="s">
        <v>155</v>
      </c>
      <c r="I22" s="1">
        <v>7.1325000000000003</v>
      </c>
    </row>
    <row r="23" spans="1:10" ht="13.2">
      <c r="G23" s="1" t="s">
        <v>157</v>
      </c>
      <c r="H23" s="1" t="s">
        <v>158</v>
      </c>
      <c r="I23" s="1">
        <f t="shared" ref="I23:I24" si="2">I14/20</f>
        <v>0.1575</v>
      </c>
    </row>
    <row r="24" spans="1:10" ht="15.75" customHeight="1">
      <c r="A24" s="1" t="s">
        <v>159</v>
      </c>
      <c r="B24" s="1">
        <v>1002</v>
      </c>
      <c r="C24" s="48" t="s">
        <v>160</v>
      </c>
      <c r="D24" s="105"/>
      <c r="G24" s="1" t="s">
        <v>161</v>
      </c>
      <c r="H24" s="1" t="s">
        <v>162</v>
      </c>
      <c r="I24" s="1">
        <f t="shared" si="2"/>
        <v>4.9000000000000002E-2</v>
      </c>
    </row>
    <row r="25" spans="1:10" ht="13.2">
      <c r="B25" s="1">
        <v>50</v>
      </c>
      <c r="C25" s="1" t="s">
        <v>163</v>
      </c>
    </row>
    <row r="26" spans="1:10" ht="13.2">
      <c r="B26" s="5">
        <f>B24+B25</f>
        <v>1052</v>
      </c>
    </row>
    <row r="28" spans="1:10" ht="13.2">
      <c r="A28" s="1" t="s">
        <v>164</v>
      </c>
      <c r="B28" s="105"/>
      <c r="C28" s="105"/>
    </row>
    <row r="29" spans="1:10" ht="13.2">
      <c r="A29" s="1">
        <f>B26*C22</f>
        <v>90654.942800000004</v>
      </c>
      <c r="B29" s="105"/>
      <c r="C29" s="105"/>
    </row>
    <row r="30" spans="1:10" ht="13.2">
      <c r="A30" s="106" t="s">
        <v>352</v>
      </c>
      <c r="B30" s="1"/>
      <c r="C30" s="1"/>
    </row>
    <row r="31" spans="1:10" ht="13.2">
      <c r="A31" s="1">
        <f>A29/1000</f>
        <v>90.654942800000001</v>
      </c>
      <c r="B31" s="1"/>
      <c r="C31" s="1"/>
    </row>
    <row r="36" spans="1:5" ht="15.75" customHeight="1">
      <c r="A36" s="105" t="s">
        <v>351</v>
      </c>
    </row>
    <row r="37" spans="1:5" ht="15.75" customHeight="1">
      <c r="A37" t="s">
        <v>164</v>
      </c>
      <c r="E37" t="s">
        <v>203</v>
      </c>
    </row>
    <row r="38" spans="1:5" ht="15.75" customHeight="1">
      <c r="A38">
        <v>90.654942800000001</v>
      </c>
      <c r="E38">
        <v>3.5268299999999999</v>
      </c>
    </row>
    <row r="40" spans="1:5" ht="15.75" customHeight="1">
      <c r="A40" s="108" t="s">
        <v>353</v>
      </c>
    </row>
    <row r="41" spans="1:5" ht="15.75" customHeight="1">
      <c r="A41" s="108">
        <f>A38+E38</f>
        <v>94.181772800000005</v>
      </c>
    </row>
  </sheetData>
  <mergeCells count="10">
    <mergeCell ref="J12:J13"/>
    <mergeCell ref="J16:J17"/>
    <mergeCell ref="J20:J21"/>
    <mergeCell ref="A1:B1"/>
    <mergeCell ref="I2:I3"/>
    <mergeCell ref="H4:I4"/>
    <mergeCell ref="H5:I5"/>
    <mergeCell ref="J9:J10"/>
    <mergeCell ref="D10:E10"/>
    <mergeCell ref="C12:D12"/>
  </mergeCells>
  <hyperlinks>
    <hyperlink ref="L16" r:id="rId1" xr:uid="{00000000-0004-0000-05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53"/>
  <sheetViews>
    <sheetView topLeftCell="A9" workbookViewId="0">
      <selection activeCell="C22" sqref="C22"/>
    </sheetView>
  </sheetViews>
  <sheetFormatPr defaultColWidth="12.6640625" defaultRowHeight="15.75" customHeight="1"/>
  <cols>
    <col min="1" max="1" width="22.77734375" customWidth="1"/>
    <col min="2" max="2" width="11.77734375" customWidth="1"/>
    <col min="4" max="4" width="26.77734375" customWidth="1"/>
    <col min="6" max="6" width="16.44140625" customWidth="1"/>
    <col min="7" max="7" width="25.88671875" customWidth="1"/>
  </cols>
  <sheetData>
    <row r="1" spans="1:8">
      <c r="A1" s="1" t="s">
        <v>165</v>
      </c>
      <c r="B1" s="26" t="s">
        <v>166</v>
      </c>
    </row>
    <row r="2" spans="1:8">
      <c r="B2" s="1" t="s">
        <v>167</v>
      </c>
    </row>
    <row r="3" spans="1:8">
      <c r="B3" s="27" t="s">
        <v>168</v>
      </c>
    </row>
    <row r="4" spans="1:8">
      <c r="B4" s="1" t="s">
        <v>169</v>
      </c>
    </row>
    <row r="5" spans="1:8">
      <c r="A5" s="49"/>
    </row>
    <row r="8" spans="1:8">
      <c r="A8" s="5" t="s">
        <v>170</v>
      </c>
    </row>
    <row r="9" spans="1:8">
      <c r="A9" s="1" t="s">
        <v>110</v>
      </c>
      <c r="B9" s="1">
        <v>1002</v>
      </c>
      <c r="D9" s="49" t="s">
        <v>171</v>
      </c>
      <c r="E9" s="114" t="s">
        <v>379</v>
      </c>
      <c r="G9" s="1" t="s">
        <v>172</v>
      </c>
      <c r="H9" s="1" t="s">
        <v>173</v>
      </c>
    </row>
    <row r="10" spans="1:8">
      <c r="A10" s="49" t="s">
        <v>174</v>
      </c>
      <c r="B10" s="1">
        <v>50</v>
      </c>
      <c r="D10" s="1">
        <v>1</v>
      </c>
      <c r="E10" s="1">
        <v>3</v>
      </c>
      <c r="G10" s="1">
        <f>B11*D10</f>
        <v>1052</v>
      </c>
      <c r="H10" s="1">
        <f>E10*B11</f>
        <v>3156</v>
      </c>
    </row>
    <row r="11" spans="1:8">
      <c r="A11" s="1" t="s">
        <v>175</v>
      </c>
      <c r="B11" s="1">
        <f>B9+B10</f>
        <v>1052</v>
      </c>
    </row>
    <row r="12" spans="1:8">
      <c r="D12" s="114" t="s">
        <v>380</v>
      </c>
      <c r="E12" s="115" t="s">
        <v>381</v>
      </c>
      <c r="G12" s="1" t="s">
        <v>176</v>
      </c>
    </row>
    <row r="13" spans="1:8">
      <c r="D13" s="1">
        <v>8</v>
      </c>
      <c r="E13" s="1">
        <f>D13*H10</f>
        <v>25248</v>
      </c>
      <c r="G13" s="1">
        <f>G10*D13</f>
        <v>8416</v>
      </c>
    </row>
    <row r="14" spans="1:8">
      <c r="A14" s="50" t="s">
        <v>177</v>
      </c>
      <c r="B14" s="51" t="s">
        <v>178</v>
      </c>
      <c r="C14" s="52" t="s">
        <v>179</v>
      </c>
    </row>
    <row r="15" spans="1:8">
      <c r="A15" s="53"/>
      <c r="B15" s="1">
        <v>1</v>
      </c>
      <c r="C15" s="42">
        <v>5</v>
      </c>
    </row>
    <row r="16" spans="1:8">
      <c r="A16" s="41" t="s">
        <v>180</v>
      </c>
      <c r="B16" s="1">
        <f>G13</f>
        <v>8416</v>
      </c>
      <c r="C16" s="42">
        <f>C15*E13</f>
        <v>126240</v>
      </c>
    </row>
    <row r="17" spans="1:5">
      <c r="A17" s="54"/>
      <c r="C17" s="42"/>
    </row>
    <row r="18" spans="1:5">
      <c r="A18" s="116" t="s">
        <v>386</v>
      </c>
      <c r="B18" s="56"/>
      <c r="C18" s="57">
        <f>B16+C16</f>
        <v>134656</v>
      </c>
      <c r="D18" s="116" t="s">
        <v>388</v>
      </c>
      <c r="E18" s="58">
        <f t="shared" ref="E18:E19" si="0">C18/1000</f>
        <v>134.65600000000001</v>
      </c>
    </row>
    <row r="19" spans="1:5">
      <c r="A19" s="117" t="s">
        <v>387</v>
      </c>
      <c r="B19" s="56"/>
      <c r="C19" s="57">
        <f>C18</f>
        <v>134656</v>
      </c>
      <c r="D19" s="117" t="s">
        <v>181</v>
      </c>
      <c r="E19" s="58">
        <f t="shared" si="0"/>
        <v>134.65600000000001</v>
      </c>
    </row>
    <row r="21" spans="1:5">
      <c r="A21" s="1" t="s">
        <v>182</v>
      </c>
    </row>
    <row r="22" spans="1:5">
      <c r="A22" s="1">
        <v>0.51</v>
      </c>
      <c r="C22" s="26" t="s">
        <v>183</v>
      </c>
    </row>
    <row r="24" spans="1:5">
      <c r="A24" s="1" t="s">
        <v>184</v>
      </c>
      <c r="C24" s="27" t="s">
        <v>185</v>
      </c>
    </row>
    <row r="25" spans="1:5">
      <c r="A25" s="1">
        <v>0.46800000000000003</v>
      </c>
    </row>
    <row r="26" spans="1:5">
      <c r="A26" s="1"/>
    </row>
    <row r="27" spans="1:5">
      <c r="A27" s="59" t="s">
        <v>186</v>
      </c>
      <c r="B27" s="52"/>
      <c r="C27" s="60" t="s">
        <v>187</v>
      </c>
      <c r="D27" s="61"/>
    </row>
    <row r="28" spans="1:5">
      <c r="A28" s="44"/>
      <c r="B28" s="62">
        <f>(A25*A22)*E18</f>
        <v>32.139694080000005</v>
      </c>
      <c r="C28" s="63"/>
      <c r="D28" s="64">
        <f>B28/1000</f>
        <v>3.2139694080000003E-2</v>
      </c>
    </row>
    <row r="29" spans="1:5">
      <c r="A29" s="1"/>
    </row>
    <row r="30" spans="1:5">
      <c r="A30" s="49" t="s">
        <v>188</v>
      </c>
      <c r="E30" s="27" t="s">
        <v>189</v>
      </c>
    </row>
    <row r="31" spans="1:5">
      <c r="A31" s="65">
        <v>0.28999999999999998</v>
      </c>
    </row>
    <row r="32" spans="1:5">
      <c r="A32" s="49"/>
    </row>
    <row r="33" spans="1:7">
      <c r="A33" s="66" t="s">
        <v>190</v>
      </c>
      <c r="B33" s="67"/>
      <c r="C33" s="60" t="s">
        <v>191</v>
      </c>
      <c r="D33" s="68"/>
    </row>
    <row r="34" spans="1:7">
      <c r="A34" s="69"/>
      <c r="B34" s="45">
        <f>A31*E19</f>
        <v>39.050240000000002</v>
      </c>
      <c r="C34" s="63"/>
      <c r="D34" s="64">
        <f>B34/1000</f>
        <v>3.905024E-2</v>
      </c>
    </row>
    <row r="35" spans="1:7">
      <c r="A35" s="49"/>
    </row>
    <row r="36" spans="1:7">
      <c r="A36" s="70"/>
    </row>
    <row r="37" spans="1:7">
      <c r="A37" s="71"/>
    </row>
    <row r="38" spans="1:7">
      <c r="A38" s="49"/>
    </row>
    <row r="39" spans="1:7">
      <c r="A39" s="49"/>
    </row>
    <row r="40" spans="1:7">
      <c r="A40" s="49"/>
    </row>
    <row r="41" spans="1:7">
      <c r="A41" s="49"/>
    </row>
    <row r="42" spans="1:7">
      <c r="A42" s="1" t="s">
        <v>192</v>
      </c>
      <c r="B42" s="1" t="s">
        <v>193</v>
      </c>
    </row>
    <row r="44" spans="1:7">
      <c r="A44" s="5" t="s">
        <v>194</v>
      </c>
    </row>
    <row r="45" spans="1:7">
      <c r="A45" s="1" t="s">
        <v>110</v>
      </c>
      <c r="B45" s="1">
        <v>1002</v>
      </c>
      <c r="E45" s="1" t="s">
        <v>195</v>
      </c>
      <c r="G45" s="49" t="s">
        <v>196</v>
      </c>
    </row>
    <row r="46" spans="1:7">
      <c r="A46" s="49" t="s">
        <v>174</v>
      </c>
      <c r="B46" s="1">
        <v>50</v>
      </c>
      <c r="E46" s="1">
        <v>1.5</v>
      </c>
      <c r="G46" s="1">
        <f>E46*C15</f>
        <v>7.5</v>
      </c>
    </row>
    <row r="47" spans="1:7">
      <c r="A47" s="1" t="s">
        <v>175</v>
      </c>
      <c r="B47" s="1">
        <f>B45+B46</f>
        <v>1052</v>
      </c>
    </row>
    <row r="49" spans="1:9">
      <c r="A49" s="55" t="s">
        <v>197</v>
      </c>
      <c r="B49" s="56"/>
      <c r="C49" s="57">
        <f>B47*G46</f>
        <v>7890</v>
      </c>
    </row>
    <row r="51" spans="1:9">
      <c r="A51" s="1" t="s">
        <v>198</v>
      </c>
      <c r="B51" s="1" t="s">
        <v>199</v>
      </c>
      <c r="D51" s="59" t="s">
        <v>200</v>
      </c>
      <c r="E51" s="59" t="s">
        <v>201</v>
      </c>
      <c r="F51" s="52"/>
      <c r="G51" s="72" t="s">
        <v>202</v>
      </c>
      <c r="H51" s="73" t="s">
        <v>203</v>
      </c>
      <c r="I51" s="61"/>
    </row>
    <row r="52" spans="1:9">
      <c r="A52" s="1" t="s">
        <v>204</v>
      </c>
      <c r="B52" s="1">
        <v>0.32300000000000001</v>
      </c>
      <c r="D52" s="74">
        <f>C49*B52</f>
        <v>2548.4700000000003</v>
      </c>
      <c r="E52" s="74">
        <f>D52/1000</f>
        <v>2.5484700000000005</v>
      </c>
      <c r="F52" s="62"/>
      <c r="G52" s="75">
        <f>C49*B53</f>
        <v>3526.83</v>
      </c>
      <c r="H52" s="76">
        <f>G52/1000</f>
        <v>3.5268299999999999</v>
      </c>
      <c r="I52" s="77"/>
    </row>
    <row r="53" spans="1:9">
      <c r="A53" s="1" t="s">
        <v>205</v>
      </c>
      <c r="B53" s="1">
        <v>0.44700000000000001</v>
      </c>
    </row>
  </sheetData>
  <hyperlinks>
    <hyperlink ref="B1" r:id="rId1" location=":~:text=Hier%20besteht%20ein%20gro%C3%9Fes%20Einsparpotential,auf%203%20Liter%20reduziert%20werden." xr:uid="{00000000-0004-0000-0600-000000000000}"/>
    <hyperlink ref="B3" r:id="rId2" xr:uid="{00000000-0004-0000-0600-000001000000}"/>
    <hyperlink ref="C22" r:id="rId3" xr:uid="{00000000-0004-0000-0600-000002000000}"/>
    <hyperlink ref="C24" r:id="rId4" xr:uid="{00000000-0004-0000-0600-000003000000}"/>
    <hyperlink ref="E30" r:id="rId5" xr:uid="{00000000-0004-0000-0600-000004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77"/>
  <sheetViews>
    <sheetView workbookViewId="0">
      <selection activeCell="C28" sqref="C28"/>
    </sheetView>
  </sheetViews>
  <sheetFormatPr defaultColWidth="12.6640625" defaultRowHeight="15.75" customHeight="1"/>
  <cols>
    <col min="2" max="2" width="29.77734375" customWidth="1"/>
    <col min="3" max="3" width="24.109375" customWidth="1"/>
    <col min="4" max="4" width="33.88671875" customWidth="1"/>
  </cols>
  <sheetData>
    <row r="1" spans="1:7" ht="13.2">
      <c r="A1" s="78"/>
      <c r="B1" s="79" t="s">
        <v>206</v>
      </c>
      <c r="C1" s="79" t="s">
        <v>207</v>
      </c>
      <c r="D1" s="79" t="s">
        <v>208</v>
      </c>
      <c r="E1" s="79" t="s">
        <v>209</v>
      </c>
      <c r="F1" s="79" t="s">
        <v>210</v>
      </c>
      <c r="G1" s="78"/>
    </row>
    <row r="2" spans="1:7" ht="13.2">
      <c r="A2" s="79" t="s">
        <v>374</v>
      </c>
      <c r="B2" s="80">
        <v>1052</v>
      </c>
      <c r="C2" s="80">
        <v>5</v>
      </c>
      <c r="D2" s="81">
        <f>B4*C2</f>
        <v>4690</v>
      </c>
      <c r="E2" s="81" t="s">
        <v>211</v>
      </c>
      <c r="F2" s="81">
        <v>24.7</v>
      </c>
      <c r="G2" s="78"/>
    </row>
    <row r="3" spans="1:7" ht="13.2">
      <c r="A3" s="79" t="s">
        <v>375</v>
      </c>
      <c r="B3" s="80">
        <v>114</v>
      </c>
      <c r="C3" s="78"/>
      <c r="D3" s="78"/>
      <c r="E3" s="81">
        <v>3</v>
      </c>
      <c r="F3" s="81">
        <v>16.899999999999999</v>
      </c>
      <c r="G3" s="78"/>
    </row>
    <row r="4" spans="1:7" ht="13.2">
      <c r="A4" s="79" t="s">
        <v>212</v>
      </c>
      <c r="B4" s="81">
        <f>B2-B3</f>
        <v>938</v>
      </c>
      <c r="C4" s="78"/>
      <c r="D4" s="78"/>
      <c r="E4" s="81">
        <v>4</v>
      </c>
      <c r="F4" s="81">
        <v>21</v>
      </c>
      <c r="G4" s="78"/>
    </row>
    <row r="5" spans="1:7" ht="13.2">
      <c r="A5" s="78"/>
      <c r="B5" s="78"/>
      <c r="C5" s="78"/>
      <c r="D5" s="78"/>
      <c r="E5" s="81">
        <v>5</v>
      </c>
      <c r="F5" s="81">
        <v>47.6</v>
      </c>
      <c r="G5" s="78"/>
    </row>
    <row r="6" spans="1:7" ht="13.2">
      <c r="A6" s="78"/>
      <c r="B6" s="78"/>
      <c r="C6" s="78"/>
      <c r="D6" s="78"/>
      <c r="E6" s="78"/>
      <c r="F6" s="78"/>
      <c r="G6" s="78" t="s">
        <v>213</v>
      </c>
    </row>
    <row r="7" spans="1:7" ht="13.2">
      <c r="A7" s="78"/>
      <c r="B7" s="78"/>
      <c r="C7" s="82"/>
      <c r="D7" s="82" t="s">
        <v>350</v>
      </c>
      <c r="E7" s="78"/>
      <c r="F7" s="78"/>
      <c r="G7" s="27" t="s">
        <v>214</v>
      </c>
    </row>
    <row r="8" spans="1:7" ht="13.8" thickBot="1">
      <c r="A8" s="78"/>
      <c r="B8" s="78"/>
      <c r="C8" s="83"/>
      <c r="D8" s="83">
        <f>D2*F3</f>
        <v>79261</v>
      </c>
      <c r="E8" s="78" t="s">
        <v>373</v>
      </c>
      <c r="F8" s="78"/>
    </row>
    <row r="9" spans="1:7" ht="13.2">
      <c r="A9" s="78"/>
      <c r="B9" s="78"/>
      <c r="C9" s="82"/>
      <c r="D9" s="112" t="s">
        <v>215</v>
      </c>
      <c r="E9" s="78"/>
      <c r="F9" s="78"/>
    </row>
    <row r="10" spans="1:7" ht="13.8" thickBot="1">
      <c r="A10" s="78"/>
      <c r="B10" s="78"/>
      <c r="C10" s="83"/>
      <c r="D10" s="113">
        <f>D8/1000</f>
        <v>79.260999999999996</v>
      </c>
      <c r="E10" s="78"/>
      <c r="F10" s="78"/>
    </row>
    <row r="11" spans="1:7" ht="13.2">
      <c r="A11" s="78"/>
      <c r="B11" s="78"/>
      <c r="C11" s="78"/>
      <c r="D11" s="78"/>
      <c r="E11" s="78"/>
      <c r="F11" s="78"/>
    </row>
    <row r="12" spans="1:7" ht="13.2">
      <c r="A12" s="78"/>
      <c r="B12" s="78"/>
      <c r="C12" s="78"/>
      <c r="D12" s="78"/>
      <c r="E12" s="78"/>
      <c r="F12" s="78"/>
    </row>
    <row r="13" spans="1:7" ht="13.2">
      <c r="A13" s="78"/>
      <c r="B13" s="78"/>
      <c r="C13" s="81"/>
      <c r="D13" s="78"/>
      <c r="E13" s="78"/>
      <c r="F13" s="78"/>
    </row>
    <row r="14" spans="1:7" ht="13.2">
      <c r="A14" s="78"/>
      <c r="B14" s="78"/>
      <c r="C14" s="78"/>
      <c r="D14" s="78"/>
      <c r="E14" s="78"/>
      <c r="F14" s="78"/>
    </row>
    <row r="15" spans="1:7" ht="13.2">
      <c r="A15" s="78"/>
      <c r="B15" s="78"/>
      <c r="C15" s="81"/>
      <c r="D15" s="78"/>
      <c r="E15" s="78"/>
      <c r="F15" s="78"/>
    </row>
    <row r="22" spans="1:12" ht="13.2">
      <c r="A22" s="59" t="s">
        <v>216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13.2">
      <c r="A23" s="41" t="s">
        <v>217</v>
      </c>
      <c r="G23" s="1">
        <f>1052*0.25</f>
        <v>263</v>
      </c>
      <c r="H23" s="1" t="s">
        <v>160</v>
      </c>
      <c r="I23" s="1" t="s">
        <v>218</v>
      </c>
      <c r="J23" s="1">
        <v>50</v>
      </c>
      <c r="K23" s="1" t="s">
        <v>219</v>
      </c>
      <c r="L23" s="42"/>
    </row>
    <row r="24" spans="1:12" ht="13.2">
      <c r="A24" s="41" t="s">
        <v>220</v>
      </c>
      <c r="D24" s="1">
        <v>3.6</v>
      </c>
      <c r="E24" s="1" t="s">
        <v>221</v>
      </c>
      <c r="L24" s="42"/>
    </row>
    <row r="25" spans="1:12" ht="13.2">
      <c r="A25" s="41" t="s">
        <v>222</v>
      </c>
      <c r="D25" s="1">
        <v>7.2</v>
      </c>
      <c r="E25" s="1" t="s">
        <v>221</v>
      </c>
      <c r="L25" s="42"/>
    </row>
    <row r="26" spans="1:12" ht="13.2">
      <c r="A26" s="41" t="s">
        <v>223</v>
      </c>
      <c r="D26" s="1">
        <v>5</v>
      </c>
      <c r="L26" s="42"/>
    </row>
    <row r="27" spans="1:12" ht="13.2">
      <c r="A27" s="41" t="s">
        <v>224</v>
      </c>
      <c r="D27" s="1">
        <v>36</v>
      </c>
      <c r="E27" s="1" t="s">
        <v>221</v>
      </c>
      <c r="L27" s="42"/>
    </row>
    <row r="28" spans="1:12" ht="13.2">
      <c r="A28" s="41" t="s">
        <v>225</v>
      </c>
      <c r="D28" s="28">
        <v>0.1</v>
      </c>
      <c r="E28" s="28" t="s">
        <v>226</v>
      </c>
      <c r="G28" s="1" t="s">
        <v>227</v>
      </c>
      <c r="L28" s="42"/>
    </row>
    <row r="29" spans="1:12" ht="13.2">
      <c r="A29" s="41"/>
      <c r="L29" s="42"/>
    </row>
    <row r="30" spans="1:12" ht="13.2">
      <c r="A30" s="41"/>
      <c r="B30" s="1" t="s">
        <v>228</v>
      </c>
      <c r="L30" s="42"/>
    </row>
    <row r="31" spans="1:12" ht="13.2">
      <c r="A31" s="41"/>
      <c r="B31" s="1">
        <f>(G23+J23)*D27*D28</f>
        <v>1126.8</v>
      </c>
      <c r="L31" s="42"/>
    </row>
    <row r="32" spans="1:12" ht="13.2">
      <c r="A32" s="41"/>
      <c r="B32" s="28" t="s">
        <v>229</v>
      </c>
      <c r="L32" s="42"/>
    </row>
    <row r="33" spans="1:12" ht="13.2">
      <c r="A33" s="44"/>
      <c r="B33" s="84">
        <f>B31/1000</f>
        <v>1.1268</v>
      </c>
      <c r="C33" s="85"/>
      <c r="D33" s="85"/>
      <c r="E33" s="85"/>
      <c r="F33" s="85"/>
      <c r="G33" s="85"/>
      <c r="H33" s="85"/>
      <c r="I33" s="85"/>
      <c r="J33" s="85"/>
      <c r="K33" s="85"/>
      <c r="L33" s="46"/>
    </row>
    <row r="35" spans="1:12" ht="13.2">
      <c r="A35" s="5" t="s">
        <v>230</v>
      </c>
      <c r="B35" s="50"/>
      <c r="C35" s="51"/>
      <c r="D35" s="51"/>
      <c r="E35" s="51"/>
      <c r="F35" s="52"/>
      <c r="H35" s="105"/>
    </row>
    <row r="36" spans="1:12" ht="13.2">
      <c r="A36" s="1" t="s">
        <v>231</v>
      </c>
      <c r="B36" s="41"/>
      <c r="D36" s="1">
        <f>1052-131</f>
        <v>921</v>
      </c>
      <c r="E36" s="1" t="s">
        <v>160</v>
      </c>
      <c r="F36" s="42"/>
    </row>
    <row r="37" spans="1:12" ht="13.2">
      <c r="A37" s="1" t="s">
        <v>232</v>
      </c>
      <c r="B37" s="41"/>
      <c r="D37" s="1">
        <v>4.2</v>
      </c>
      <c r="E37" s="1" t="s">
        <v>221</v>
      </c>
      <c r="F37" s="42" t="s">
        <v>233</v>
      </c>
    </row>
    <row r="38" spans="1:12" ht="13.2">
      <c r="A38" s="1" t="s">
        <v>234</v>
      </c>
      <c r="B38" s="41"/>
      <c r="D38" s="1">
        <f>D37*2</f>
        <v>8.4</v>
      </c>
      <c r="E38" s="1" t="s">
        <v>221</v>
      </c>
      <c r="F38" s="42" t="s">
        <v>235</v>
      </c>
    </row>
    <row r="39" spans="1:12" ht="13.2">
      <c r="B39" s="41"/>
      <c r="F39" s="42"/>
    </row>
    <row r="40" spans="1:12" ht="13.2">
      <c r="B40" s="86" t="s">
        <v>236</v>
      </c>
      <c r="F40" s="42"/>
    </row>
    <row r="41" spans="1:12" ht="13.2">
      <c r="B41" s="41">
        <f>D36*D38*D28</f>
        <v>773.6400000000001</v>
      </c>
      <c r="F41" s="42"/>
    </row>
    <row r="42" spans="1:12" ht="13.2">
      <c r="B42" s="86" t="s">
        <v>237</v>
      </c>
      <c r="F42" s="42"/>
    </row>
    <row r="43" spans="1:12" ht="13.2">
      <c r="B43" s="53">
        <f>B41/1000</f>
        <v>0.77364000000000011</v>
      </c>
      <c r="F43" s="42"/>
    </row>
    <row r="44" spans="1:12" ht="13.2">
      <c r="B44" s="41"/>
      <c r="F44" s="42"/>
    </row>
    <row r="45" spans="1:12" ht="13.2">
      <c r="A45" s="87" t="s">
        <v>238</v>
      </c>
      <c r="B45" s="88"/>
      <c r="F45" s="42"/>
    </row>
    <row r="46" spans="1:12" ht="13.2">
      <c r="A46" s="89">
        <f>B33+B43</f>
        <v>1.9004400000000001</v>
      </c>
      <c r="B46" s="90"/>
      <c r="C46" s="85"/>
      <c r="D46" s="85"/>
      <c r="E46" s="85"/>
      <c r="F46" s="46"/>
    </row>
    <row r="48" spans="1:12" ht="13.2">
      <c r="A48" s="59" t="s">
        <v>239</v>
      </c>
      <c r="B48" s="51"/>
      <c r="C48" s="52"/>
    </row>
    <row r="49" spans="1:8" ht="15.75" customHeight="1">
      <c r="A49" s="38" t="s">
        <v>110</v>
      </c>
      <c r="B49" s="123" t="s">
        <v>240</v>
      </c>
      <c r="C49" s="125"/>
    </row>
    <row r="50" spans="1:8" ht="15.75" customHeight="1">
      <c r="A50" s="91">
        <v>198</v>
      </c>
      <c r="B50" s="32">
        <v>10</v>
      </c>
      <c r="C50" s="39" t="s">
        <v>241</v>
      </c>
    </row>
    <row r="51" spans="1:8" ht="15.75" customHeight="1">
      <c r="A51" s="38"/>
      <c r="B51" s="31"/>
      <c r="C51" s="39"/>
    </row>
    <row r="52" spans="1:8" ht="15.75" customHeight="1">
      <c r="A52" s="126" t="s">
        <v>242</v>
      </c>
      <c r="B52" s="119"/>
      <c r="C52" s="125"/>
    </row>
    <row r="53" spans="1:8" ht="15.75" customHeight="1">
      <c r="A53" s="91">
        <f>A50*B50</f>
        <v>1980</v>
      </c>
      <c r="B53" s="31" t="s">
        <v>241</v>
      </c>
      <c r="C53" s="39"/>
    </row>
    <row r="54" spans="1:8" ht="15.75" customHeight="1">
      <c r="A54" s="92">
        <f>A53/1000</f>
        <v>1.98</v>
      </c>
      <c r="B54" s="93" t="s">
        <v>243</v>
      </c>
      <c r="C54" s="47"/>
    </row>
    <row r="56" spans="1:8" ht="13.2">
      <c r="A56" s="59" t="s">
        <v>244</v>
      </c>
      <c r="B56" s="51"/>
      <c r="C56" s="51"/>
      <c r="D56" s="51"/>
      <c r="E56" s="52"/>
    </row>
    <row r="57" spans="1:8" ht="13.2">
      <c r="A57" s="41" t="s">
        <v>245</v>
      </c>
      <c r="B57" s="1" t="s">
        <v>246</v>
      </c>
      <c r="D57" s="1" t="s">
        <v>247</v>
      </c>
      <c r="E57" s="42"/>
    </row>
    <row r="58" spans="1:8" ht="13.2">
      <c r="A58" s="41">
        <v>527</v>
      </c>
      <c r="B58" s="1">
        <v>8.3000000000000007</v>
      </c>
      <c r="D58" s="1">
        <f>A58*B58</f>
        <v>4374.1000000000004</v>
      </c>
      <c r="E58" s="42" t="s">
        <v>241</v>
      </c>
    </row>
    <row r="59" spans="1:8" ht="13.2">
      <c r="A59" s="44"/>
      <c r="B59" s="94" t="s">
        <v>248</v>
      </c>
      <c r="C59" s="85"/>
      <c r="D59" s="95">
        <f>D58/1000</f>
        <v>4.3741000000000003</v>
      </c>
      <c r="E59" s="96" t="s">
        <v>79</v>
      </c>
    </row>
    <row r="61" spans="1:8" ht="13.2">
      <c r="A61" s="59" t="s">
        <v>249</v>
      </c>
      <c r="B61" s="67"/>
      <c r="C61" s="51"/>
      <c r="D61" s="51"/>
      <c r="E61" s="51"/>
      <c r="F61" s="51"/>
      <c r="G61" s="51"/>
      <c r="H61" s="52"/>
    </row>
    <row r="62" spans="1:8" ht="13.2">
      <c r="A62" s="41" t="s">
        <v>250</v>
      </c>
      <c r="C62" s="1">
        <v>1000</v>
      </c>
      <c r="H62" s="42"/>
    </row>
    <row r="63" spans="1:8" ht="13.2">
      <c r="A63" s="41" t="s">
        <v>251</v>
      </c>
      <c r="C63" s="1">
        <v>6.0000000000000001E-3</v>
      </c>
      <c r="D63" s="1" t="s">
        <v>141</v>
      </c>
      <c r="E63" s="127" t="s">
        <v>252</v>
      </c>
      <c r="F63" s="119"/>
      <c r="G63" s="119"/>
      <c r="H63" s="125"/>
    </row>
    <row r="64" spans="1:8" ht="13.2">
      <c r="A64" s="41" t="s">
        <v>253</v>
      </c>
      <c r="C64" s="1">
        <v>5.0000000000000001E-3</v>
      </c>
      <c r="D64" s="1" t="s">
        <v>254</v>
      </c>
      <c r="E64" s="119"/>
      <c r="F64" s="119"/>
      <c r="G64" s="119"/>
      <c r="H64" s="125"/>
    </row>
    <row r="65" spans="1:8" ht="13.2">
      <c r="A65" s="41"/>
      <c r="B65" s="1" t="s">
        <v>255</v>
      </c>
      <c r="C65" s="1">
        <v>1E-3</v>
      </c>
      <c r="D65" s="1" t="s">
        <v>254</v>
      </c>
      <c r="E65" s="119"/>
      <c r="F65" s="119"/>
      <c r="G65" s="119"/>
      <c r="H65" s="125"/>
    </row>
    <row r="66" spans="1:8" ht="13.2">
      <c r="A66" s="41"/>
      <c r="H66" s="42"/>
    </row>
    <row r="67" spans="1:8" ht="13.2">
      <c r="A67" s="41" t="s">
        <v>256</v>
      </c>
      <c r="H67" s="42"/>
    </row>
    <row r="68" spans="1:8" ht="13.2">
      <c r="A68" s="41">
        <f>C62*C63</f>
        <v>6</v>
      </c>
      <c r="B68" s="1" t="s">
        <v>141</v>
      </c>
      <c r="H68" s="42"/>
    </row>
    <row r="69" spans="1:8" ht="13.2">
      <c r="A69" s="97">
        <f>A68/1000</f>
        <v>6.0000000000000001E-3</v>
      </c>
      <c r="B69" s="20" t="s">
        <v>79</v>
      </c>
      <c r="H69" s="42"/>
    </row>
    <row r="70" spans="1:8" ht="13.2">
      <c r="A70" s="41"/>
      <c r="H70" s="42"/>
    </row>
    <row r="71" spans="1:8" ht="13.2">
      <c r="A71" s="41" t="s">
        <v>257</v>
      </c>
      <c r="H71" s="42"/>
    </row>
    <row r="72" spans="1:8" ht="13.2">
      <c r="A72" s="41">
        <v>1.9E-2</v>
      </c>
      <c r="B72" s="1" t="s">
        <v>258</v>
      </c>
      <c r="D72" s="27" t="s">
        <v>259</v>
      </c>
      <c r="H72" s="42"/>
    </row>
    <row r="73" spans="1:8" ht="13.2">
      <c r="A73" s="41">
        <v>1000</v>
      </c>
      <c r="B73" s="1" t="s">
        <v>260</v>
      </c>
      <c r="C73" s="1" t="s">
        <v>261</v>
      </c>
      <c r="D73" s="1">
        <f>A73*A72</f>
        <v>19</v>
      </c>
      <c r="E73" s="1" t="s">
        <v>241</v>
      </c>
      <c r="H73" s="42"/>
    </row>
    <row r="74" spans="1:8" ht="13.2">
      <c r="A74" s="41">
        <v>2.7</v>
      </c>
      <c r="B74" s="1" t="s">
        <v>262</v>
      </c>
      <c r="D74" s="27" t="s">
        <v>263</v>
      </c>
      <c r="H74" s="42"/>
    </row>
    <row r="75" spans="1:8" ht="13.2">
      <c r="A75" s="41" t="s">
        <v>264</v>
      </c>
      <c r="H75" s="42"/>
    </row>
    <row r="76" spans="1:8" ht="13.2">
      <c r="A76" s="41">
        <f>A74*D73</f>
        <v>51.300000000000004</v>
      </c>
      <c r="B76" s="1" t="s">
        <v>141</v>
      </c>
      <c r="H76" s="42"/>
    </row>
    <row r="77" spans="1:8" ht="13.2">
      <c r="A77" s="89">
        <f>A76/1000</f>
        <v>5.1300000000000005E-2</v>
      </c>
      <c r="B77" s="98" t="s">
        <v>79</v>
      </c>
      <c r="C77" s="85"/>
      <c r="D77" s="85"/>
      <c r="E77" s="85"/>
      <c r="F77" s="85"/>
      <c r="G77" s="85"/>
      <c r="H77" s="46"/>
    </row>
  </sheetData>
  <mergeCells count="3">
    <mergeCell ref="B49:C49"/>
    <mergeCell ref="A52:C52"/>
    <mergeCell ref="E63:H65"/>
  </mergeCells>
  <hyperlinks>
    <hyperlink ref="G7" r:id="rId1" xr:uid="{00000000-0004-0000-0700-000000000000}"/>
    <hyperlink ref="B59" r:id="rId2" xr:uid="{00000000-0004-0000-0700-000001000000}"/>
    <hyperlink ref="E63" r:id="rId3" xr:uid="{00000000-0004-0000-0700-000002000000}"/>
    <hyperlink ref="D72" r:id="rId4" xr:uid="{00000000-0004-0000-0700-000003000000}"/>
    <hyperlink ref="D74" r:id="rId5" xr:uid="{00000000-0004-0000-0700-000004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23"/>
  <sheetViews>
    <sheetView workbookViewId="0">
      <selection activeCell="F20" sqref="F20"/>
    </sheetView>
  </sheetViews>
  <sheetFormatPr defaultColWidth="12.6640625" defaultRowHeight="15.75" customHeight="1"/>
  <cols>
    <col min="1" max="1" width="27.109375" customWidth="1"/>
  </cols>
  <sheetData>
    <row r="1" spans="1:8" ht="13.2">
      <c r="B1" s="27" t="s">
        <v>265</v>
      </c>
    </row>
    <row r="2" spans="1:8" ht="13.2">
      <c r="B2" s="27" t="s">
        <v>266</v>
      </c>
      <c r="H2" s="1" t="s">
        <v>267</v>
      </c>
    </row>
    <row r="3" spans="1:8" ht="13.2">
      <c r="B3" s="27" t="s">
        <v>268</v>
      </c>
    </row>
    <row r="4" spans="1:8" ht="13.2">
      <c r="B4" s="1"/>
      <c r="H4" s="1" t="s">
        <v>269</v>
      </c>
    </row>
    <row r="5" spans="1:8" ht="13.2">
      <c r="A5" s="5" t="s">
        <v>270</v>
      </c>
    </row>
    <row r="7" spans="1:8" ht="15.75" customHeight="1">
      <c r="A7" s="1" t="s">
        <v>271</v>
      </c>
      <c r="B7" s="1">
        <v>6312</v>
      </c>
    </row>
    <row r="8" spans="1:8" ht="13.2">
      <c r="A8" s="1" t="s">
        <v>272</v>
      </c>
      <c r="B8" s="1">
        <v>0.5</v>
      </c>
    </row>
    <row r="9" spans="1:8" ht="13.2">
      <c r="A9" s="1" t="s">
        <v>273</v>
      </c>
      <c r="B9" s="1">
        <f>B7*B8</f>
        <v>3156</v>
      </c>
    </row>
    <row r="10" spans="1:8" ht="13.2">
      <c r="A10" s="1" t="s">
        <v>363</v>
      </c>
      <c r="B10" s="1">
        <v>0.15</v>
      </c>
    </row>
    <row r="11" spans="1:8" ht="13.2">
      <c r="A11" s="1" t="s">
        <v>274</v>
      </c>
      <c r="B11" s="1">
        <f>B10*B9</f>
        <v>473.4</v>
      </c>
    </row>
    <row r="13" spans="1:8" ht="13.2">
      <c r="A13" s="1" t="s">
        <v>275</v>
      </c>
      <c r="B13" s="1">
        <v>5766</v>
      </c>
    </row>
    <row r="14" spans="1:8" ht="13.2">
      <c r="A14" s="1" t="s">
        <v>276</v>
      </c>
      <c r="B14" s="1">
        <v>9610</v>
      </c>
    </row>
    <row r="15" spans="1:8" ht="13.2">
      <c r="A15" s="1" t="s">
        <v>277</v>
      </c>
      <c r="B15" s="1">
        <f>B13+B14</f>
        <v>15376</v>
      </c>
    </row>
    <row r="16" spans="1:8" ht="13.2">
      <c r="A16" s="1" t="s">
        <v>278</v>
      </c>
      <c r="B16" s="1">
        <v>4.0000000000000001E-3</v>
      </c>
    </row>
    <row r="17" spans="1:6" ht="13.2">
      <c r="A17" s="1" t="s">
        <v>279</v>
      </c>
      <c r="B17" s="1">
        <f>B15*B16</f>
        <v>61.503999999999998</v>
      </c>
    </row>
    <row r="18" spans="1:6" ht="13.2">
      <c r="D18" s="1" t="s">
        <v>280</v>
      </c>
      <c r="F18" s="1">
        <v>0.5</v>
      </c>
    </row>
    <row r="19" spans="1:6" ht="13.2">
      <c r="A19" s="1" t="s">
        <v>281</v>
      </c>
      <c r="B19" s="1">
        <f>B17+B11</f>
        <v>534.904</v>
      </c>
      <c r="D19" s="99" t="s">
        <v>282</v>
      </c>
      <c r="E19" s="99"/>
      <c r="F19" s="99">
        <f>B19*F18</f>
        <v>267.452</v>
      </c>
    </row>
    <row r="20" spans="1:6" ht="13.2">
      <c r="D20" s="19" t="s">
        <v>283</v>
      </c>
      <c r="E20" s="19"/>
      <c r="F20" s="19">
        <f>F19/1000</f>
        <v>0.26745200000000002</v>
      </c>
    </row>
    <row r="21" spans="1:6" ht="13.2">
      <c r="A21" s="5"/>
    </row>
    <row r="22" spans="1:6" ht="13.2">
      <c r="A22" s="5"/>
    </row>
    <row r="23" spans="1:6" ht="13.2">
      <c r="A23" s="5"/>
    </row>
  </sheetData>
  <hyperlinks>
    <hyperlink ref="B1" r:id="rId1" location="SourcesForBusinessSectorEstimates" xr:uid="{00000000-0004-0000-0800-000000000000}"/>
    <hyperlink ref="B2" r:id="rId2" xr:uid="{00000000-0004-0000-0800-000001000000}"/>
    <hyperlink ref="B3" r:id="rId3" location=":~:text=EBS%20mit%20einem%20Heiz%2D%20wert,2.046%20g%20CO2%2Fkg%20verursachen.&amp;text=In%20jedem%20Kilogramm%20Restm%C3%BCll%20sind%20220%20g%20vorwiegend%20organisch%20gebundener%20Kohlenstoff%20enthalten." xr:uid="{00000000-0004-0000-0800-000002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J34"/>
  <sheetViews>
    <sheetView workbookViewId="0">
      <selection activeCell="B19" sqref="B19"/>
    </sheetView>
  </sheetViews>
  <sheetFormatPr defaultColWidth="12.6640625" defaultRowHeight="15.75" customHeight="1"/>
  <sheetData>
    <row r="1" spans="1:9">
      <c r="A1" s="5" t="s">
        <v>382</v>
      </c>
    </row>
    <row r="2" spans="1:9">
      <c r="A2" s="1" t="s">
        <v>284</v>
      </c>
    </row>
    <row r="3" spans="1:9">
      <c r="A3" s="1" t="s">
        <v>285</v>
      </c>
      <c r="B3" s="1">
        <v>7000</v>
      </c>
      <c r="C3" s="1" t="s">
        <v>286</v>
      </c>
      <c r="E3" s="1">
        <f>B3*E7</f>
        <v>23.31</v>
      </c>
      <c r="F3" s="1" t="s">
        <v>141</v>
      </c>
      <c r="H3" s="1">
        <f t="shared" ref="H3:H4" si="0">E3/1000</f>
        <v>2.3309999999999997E-2</v>
      </c>
      <c r="I3" s="100" t="s">
        <v>79</v>
      </c>
    </row>
    <row r="4" spans="1:9">
      <c r="A4" s="1" t="s">
        <v>287</v>
      </c>
      <c r="B4" s="101">
        <v>15000</v>
      </c>
      <c r="C4" s="1" t="s">
        <v>286</v>
      </c>
      <c r="E4" s="1">
        <f>B4*E7</f>
        <v>49.95</v>
      </c>
      <c r="F4" s="1" t="s">
        <v>288</v>
      </c>
      <c r="H4" s="1">
        <f t="shared" si="0"/>
        <v>4.9950000000000001E-2</v>
      </c>
      <c r="I4" s="100" t="s">
        <v>79</v>
      </c>
    </row>
    <row r="5" spans="1:9">
      <c r="D5" s="1" t="s">
        <v>289</v>
      </c>
      <c r="E5" s="1" t="s">
        <v>290</v>
      </c>
    </row>
    <row r="6" spans="1:9">
      <c r="D6" s="1" t="s">
        <v>291</v>
      </c>
      <c r="E6" s="1">
        <v>3.33</v>
      </c>
      <c r="F6" s="1" t="s">
        <v>292</v>
      </c>
      <c r="H6" s="40" t="s">
        <v>293</v>
      </c>
    </row>
    <row r="7" spans="1:9">
      <c r="E7" s="1">
        <f>E6/1000</f>
        <v>3.3300000000000001E-3</v>
      </c>
      <c r="F7" s="1" t="s">
        <v>294</v>
      </c>
    </row>
    <row r="8" spans="1:9">
      <c r="A8" s="1" t="s">
        <v>295</v>
      </c>
    </row>
    <row r="9" spans="1:9">
      <c r="A9" s="101">
        <f>B3+B4</f>
        <v>22000</v>
      </c>
      <c r="B9" s="1" t="s">
        <v>286</v>
      </c>
    </row>
    <row r="11" spans="1:9">
      <c r="A11" s="1" t="s">
        <v>296</v>
      </c>
    </row>
    <row r="12" spans="1:9">
      <c r="A12" s="1">
        <f>A9*E7</f>
        <v>73.260000000000005</v>
      </c>
      <c r="B12" s="1" t="s">
        <v>141</v>
      </c>
    </row>
    <row r="13" spans="1:9">
      <c r="A13" s="100">
        <f>A12/1000</f>
        <v>7.3260000000000006E-2</v>
      </c>
      <c r="B13" s="100" t="s">
        <v>79</v>
      </c>
    </row>
    <row r="15" spans="1:9">
      <c r="A15" s="5" t="s">
        <v>383</v>
      </c>
    </row>
    <row r="16" spans="1:9">
      <c r="A16" s="1" t="s">
        <v>297</v>
      </c>
    </row>
    <row r="17" spans="1:10">
      <c r="A17" s="1" t="s">
        <v>298</v>
      </c>
      <c r="B17" s="1">
        <v>12000</v>
      </c>
      <c r="C17" s="1" t="s">
        <v>286</v>
      </c>
      <c r="F17" s="21" t="s">
        <v>290</v>
      </c>
    </row>
    <row r="18" spans="1:10">
      <c r="A18" s="1" t="s">
        <v>299</v>
      </c>
      <c r="B18" s="1">
        <f t="shared" ref="B18:B19" si="1">D18*1000</f>
        <v>5000000</v>
      </c>
      <c r="C18" s="1" t="s">
        <v>286</v>
      </c>
      <c r="D18" s="1">
        <v>5000</v>
      </c>
      <c r="E18" s="1" t="s">
        <v>300</v>
      </c>
      <c r="F18" s="1" t="s">
        <v>291</v>
      </c>
      <c r="G18" s="1">
        <v>3.33</v>
      </c>
      <c r="H18" s="1" t="s">
        <v>292</v>
      </c>
      <c r="J18" s="40" t="s">
        <v>301</v>
      </c>
    </row>
    <row r="19" spans="1:10">
      <c r="A19" s="1" t="s">
        <v>302</v>
      </c>
      <c r="B19" s="1">
        <f t="shared" si="1"/>
        <v>58000000</v>
      </c>
      <c r="C19" s="1" t="s">
        <v>286</v>
      </c>
      <c r="D19" s="1">
        <v>58000</v>
      </c>
      <c r="E19" s="1" t="s">
        <v>300</v>
      </c>
      <c r="G19" s="1">
        <f>G18/1000</f>
        <v>3.3300000000000001E-3</v>
      </c>
      <c r="H19" s="1" t="s">
        <v>294</v>
      </c>
    </row>
    <row r="21" spans="1:10">
      <c r="A21" s="1" t="s">
        <v>303</v>
      </c>
    </row>
    <row r="22" spans="1:10">
      <c r="A22" s="1" t="s">
        <v>298</v>
      </c>
      <c r="B22" s="1">
        <f t="shared" ref="B22:B24" si="2">B17/31*5</f>
        <v>1935.483870967742</v>
      </c>
      <c r="C22" s="1" t="s">
        <v>286</v>
      </c>
      <c r="E22" s="1">
        <f>B22*G19</f>
        <v>6.4451612903225808</v>
      </c>
      <c r="F22" s="1" t="s">
        <v>288</v>
      </c>
      <c r="H22" s="1">
        <f t="shared" ref="H22:H24" si="3">E22/1000</f>
        <v>6.4451612903225807E-3</v>
      </c>
      <c r="I22" s="100" t="s">
        <v>79</v>
      </c>
    </row>
    <row r="23" spans="1:10">
      <c r="A23" s="1" t="s">
        <v>299</v>
      </c>
      <c r="B23" s="1">
        <f t="shared" si="2"/>
        <v>806451.6129032257</v>
      </c>
      <c r="C23" s="1" t="s">
        <v>286</v>
      </c>
      <c r="E23" s="1">
        <f>B23*G19</f>
        <v>2685.4838709677415</v>
      </c>
      <c r="F23" s="1" t="s">
        <v>288</v>
      </c>
      <c r="H23" s="1">
        <f t="shared" si="3"/>
        <v>2.6854838709677415</v>
      </c>
      <c r="I23" s="100" t="s">
        <v>79</v>
      </c>
      <c r="J23" s="128">
        <f>H23+H24</f>
        <v>33.837096774193547</v>
      </c>
    </row>
    <row r="24" spans="1:10">
      <c r="A24" s="1" t="s">
        <v>302</v>
      </c>
      <c r="B24" s="1">
        <f t="shared" si="2"/>
        <v>9354838.7096774187</v>
      </c>
      <c r="C24" s="1" t="s">
        <v>286</v>
      </c>
      <c r="E24" s="1">
        <f>B24*G19</f>
        <v>31151.612903225803</v>
      </c>
      <c r="F24" s="1" t="s">
        <v>288</v>
      </c>
      <c r="H24" s="1">
        <f t="shared" si="3"/>
        <v>31.151612903225804</v>
      </c>
      <c r="I24" s="100" t="s">
        <v>79</v>
      </c>
      <c r="J24" s="119"/>
    </row>
    <row r="26" spans="1:10">
      <c r="A26" s="1" t="s">
        <v>295</v>
      </c>
    </row>
    <row r="27" spans="1:10">
      <c r="B27" s="1">
        <f>B22+B23+B24</f>
        <v>10163225.806451611</v>
      </c>
      <c r="C27" s="1" t="s">
        <v>286</v>
      </c>
    </row>
    <row r="29" spans="1:10">
      <c r="A29" s="1" t="s">
        <v>296</v>
      </c>
    </row>
    <row r="30" spans="1:10">
      <c r="A30" s="1">
        <f>B27*G19</f>
        <v>33843.541935483867</v>
      </c>
      <c r="B30" s="1" t="s">
        <v>141</v>
      </c>
    </row>
    <row r="31" spans="1:10">
      <c r="A31" s="100">
        <f>A30/1000</f>
        <v>33.84354193548387</v>
      </c>
      <c r="B31" s="100" t="s">
        <v>79</v>
      </c>
    </row>
    <row r="33" spans="1:5">
      <c r="A33" s="59" t="s">
        <v>304</v>
      </c>
      <c r="B33" s="51"/>
      <c r="C33" s="51"/>
      <c r="D33" s="51"/>
      <c r="E33" s="52"/>
    </row>
    <row r="34" spans="1:5">
      <c r="A34" s="89">
        <f>A13+A31</f>
        <v>33.916801935483868</v>
      </c>
      <c r="B34" s="98" t="s">
        <v>79</v>
      </c>
      <c r="C34" s="85"/>
      <c r="D34" s="85"/>
      <c r="E34" s="46"/>
    </row>
  </sheetData>
  <mergeCells count="1">
    <mergeCell ref="J23:J24"/>
  </mergeCells>
  <hyperlinks>
    <hyperlink ref="H6" r:id="rId1" xr:uid="{00000000-0004-0000-0900-000000000000}"/>
    <hyperlink ref="J18" r:id="rId2" xr:uid="{00000000-0004-0000-0900-000001000000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L41"/>
  <sheetViews>
    <sheetView topLeftCell="I17" workbookViewId="0">
      <selection activeCell="J15" sqref="J15"/>
    </sheetView>
  </sheetViews>
  <sheetFormatPr defaultColWidth="12.6640625" defaultRowHeight="15.75" customHeight="1"/>
  <cols>
    <col min="5" max="5" width="14.109375" customWidth="1"/>
    <col min="7" max="7" width="29.33203125" customWidth="1"/>
  </cols>
  <sheetData>
    <row r="1" spans="1:12" ht="13.2">
      <c r="A1" s="5"/>
      <c r="E1" s="1" t="s">
        <v>305</v>
      </c>
      <c r="J1" s="105" t="s">
        <v>385</v>
      </c>
    </row>
    <row r="2" spans="1:12" ht="13.2">
      <c r="A2" s="5" t="s">
        <v>306</v>
      </c>
    </row>
    <row r="3" spans="1:12" ht="13.2">
      <c r="A3" s="6" t="s">
        <v>307</v>
      </c>
      <c r="E3" s="6">
        <v>1037.0937997999999</v>
      </c>
      <c r="J3" s="1" t="s">
        <v>308</v>
      </c>
    </row>
    <row r="4" spans="1:12" ht="13.2">
      <c r="A4" s="28" t="s">
        <v>309</v>
      </c>
      <c r="E4" s="1">
        <v>2.7156708244274808</v>
      </c>
      <c r="G4" s="5" t="s">
        <v>365</v>
      </c>
      <c r="H4" s="1">
        <f>SUM(E3:E5,E7)</f>
        <v>1139.7548177096505</v>
      </c>
      <c r="J4" s="1" t="s">
        <v>310</v>
      </c>
    </row>
    <row r="5" spans="1:12" ht="13.2">
      <c r="A5" s="28" t="s">
        <v>311</v>
      </c>
      <c r="E5" s="1">
        <v>1.3543885190839695</v>
      </c>
      <c r="G5" s="5" t="s">
        <v>366</v>
      </c>
      <c r="H5" s="1">
        <v>1.9004400000000001</v>
      </c>
      <c r="J5" s="1" t="s">
        <v>312</v>
      </c>
    </row>
    <row r="6" spans="1:12" ht="13.2">
      <c r="A6" s="1" t="s">
        <v>313</v>
      </c>
      <c r="E6" s="1">
        <v>1.9004400000000001</v>
      </c>
      <c r="J6" s="1" t="s">
        <v>314</v>
      </c>
    </row>
    <row r="7" spans="1:12" ht="13.2">
      <c r="A7" s="1" t="s">
        <v>360</v>
      </c>
      <c r="E7">
        <v>98.590958566139079</v>
      </c>
      <c r="J7" s="1" t="s">
        <v>315</v>
      </c>
    </row>
    <row r="8" spans="1:12" ht="13.2">
      <c r="J8" s="1"/>
      <c r="L8" t="s">
        <v>348</v>
      </c>
    </row>
    <row r="9" spans="1:12" ht="13.2">
      <c r="J9" s="1"/>
    </row>
    <row r="10" spans="1:12" ht="13.2">
      <c r="A10" s="5" t="s">
        <v>316</v>
      </c>
    </row>
    <row r="11" spans="1:12" ht="15.75" customHeight="1">
      <c r="A11" s="38" t="s">
        <v>317</v>
      </c>
      <c r="E11" s="1">
        <v>13.346092799999999</v>
      </c>
      <c r="J11" s="1" t="s">
        <v>384</v>
      </c>
    </row>
    <row r="12" spans="1:12" ht="13.2">
      <c r="A12" s="41" t="s">
        <v>148</v>
      </c>
      <c r="E12" s="1">
        <v>0.6180500000000001</v>
      </c>
      <c r="J12" s="1" t="s">
        <v>318</v>
      </c>
    </row>
    <row r="13" spans="1:12" ht="13.2">
      <c r="A13" s="41" t="s">
        <v>319</v>
      </c>
      <c r="E13" s="1">
        <v>75.033900000000003</v>
      </c>
    </row>
    <row r="14" spans="1:12" ht="13.2">
      <c r="A14" s="41" t="s">
        <v>320</v>
      </c>
      <c r="E14" s="1">
        <v>1.6569</v>
      </c>
      <c r="G14" s="5"/>
    </row>
    <row r="15" spans="1:12" ht="13.2">
      <c r="A15" s="1" t="s">
        <v>321</v>
      </c>
      <c r="E15" s="1">
        <v>3.5268299999999999</v>
      </c>
      <c r="G15" s="5" t="s">
        <v>322</v>
      </c>
      <c r="H15" s="1">
        <f>SUM(E11:E15)</f>
        <v>94.181772800000005</v>
      </c>
      <c r="J15" s="1" t="s">
        <v>323</v>
      </c>
    </row>
    <row r="17" spans="1:10" ht="13.2">
      <c r="A17" s="5" t="s">
        <v>324</v>
      </c>
    </row>
    <row r="18" spans="1:10" ht="13.2">
      <c r="A18" s="102" t="s">
        <v>325</v>
      </c>
      <c r="E18" s="1">
        <v>79.260999999999996</v>
      </c>
      <c r="G18" s="5" t="s">
        <v>326</v>
      </c>
      <c r="H18" s="1">
        <v>79.260999999999996</v>
      </c>
      <c r="J18" s="1" t="s">
        <v>327</v>
      </c>
    </row>
    <row r="19" spans="1:10" ht="13.2">
      <c r="G19" s="5"/>
    </row>
    <row r="20" spans="1:10" ht="13.2">
      <c r="A20" s="5" t="s">
        <v>328</v>
      </c>
    </row>
    <row r="21" spans="1:10" ht="13.2">
      <c r="A21" s="1" t="s">
        <v>329</v>
      </c>
      <c r="E21" s="1">
        <v>3.2139694080000003E-2</v>
      </c>
      <c r="J21" s="1" t="s">
        <v>330</v>
      </c>
    </row>
    <row r="22" spans="1:10" ht="13.2">
      <c r="A22" s="1" t="s">
        <v>331</v>
      </c>
      <c r="E22" s="1">
        <v>3.905024E-2</v>
      </c>
    </row>
    <row r="23" spans="1:10" ht="13.2">
      <c r="A23" s="1" t="s">
        <v>334</v>
      </c>
      <c r="E23" s="1">
        <v>2.3309999999999997E-2</v>
      </c>
    </row>
    <row r="24" spans="1:10" ht="13.2">
      <c r="A24" s="1" t="s">
        <v>335</v>
      </c>
      <c r="E24" s="1">
        <v>4.9950000000000001E-2</v>
      </c>
    </row>
    <row r="25" spans="1:10" ht="13.2">
      <c r="A25" s="1" t="s">
        <v>336</v>
      </c>
      <c r="E25" s="1">
        <v>6.4451612903225807E-3</v>
      </c>
    </row>
    <row r="26" spans="1:10" ht="13.8">
      <c r="A26" s="1" t="s">
        <v>337</v>
      </c>
      <c r="E26" s="1">
        <v>33.837096774193547</v>
      </c>
      <c r="G26" s="5"/>
      <c r="H26" s="103"/>
    </row>
    <row r="27" spans="1:10" ht="15.75" customHeight="1">
      <c r="A27" t="s">
        <v>332</v>
      </c>
      <c r="E27">
        <v>1.98</v>
      </c>
      <c r="G27" s="5" t="s">
        <v>338</v>
      </c>
      <c r="H27">
        <f>SUM(E21:E27)</f>
        <v>35.967991869563868</v>
      </c>
      <c r="J27" t="s">
        <v>333</v>
      </c>
    </row>
    <row r="28" spans="1:10" ht="13.2">
      <c r="A28" s="5" t="s">
        <v>339</v>
      </c>
    </row>
    <row r="29" spans="1:10" ht="13.2">
      <c r="A29" s="1" t="s">
        <v>340</v>
      </c>
      <c r="E29" s="1">
        <v>0.26745200000000002</v>
      </c>
      <c r="G29" s="5" t="s">
        <v>341</v>
      </c>
      <c r="H29" s="1">
        <v>0.26745200000000002</v>
      </c>
      <c r="J29" s="1" t="s">
        <v>342</v>
      </c>
    </row>
    <row r="31" spans="1:10" ht="13.2">
      <c r="A31" s="5" t="s">
        <v>343</v>
      </c>
    </row>
    <row r="32" spans="1:10" ht="13.2">
      <c r="A32" s="1" t="s">
        <v>344</v>
      </c>
      <c r="E32" s="1">
        <v>4.3741000000000003</v>
      </c>
      <c r="G32" s="5"/>
    </row>
    <row r="33" spans="1:8" ht="13.2">
      <c r="A33" s="1" t="s">
        <v>345</v>
      </c>
      <c r="E33" s="1">
        <v>6.0000000000000001E-3</v>
      </c>
      <c r="G33" s="5"/>
    </row>
    <row r="34" spans="1:8" ht="13.2">
      <c r="A34" s="1" t="s">
        <v>346</v>
      </c>
      <c r="E34" s="1">
        <v>5.1299999999999998E-2</v>
      </c>
    </row>
    <row r="35" spans="1:8" ht="13.2">
      <c r="G35" s="5" t="s">
        <v>347</v>
      </c>
      <c r="H35" s="1">
        <f>E32+E33+E34</f>
        <v>4.4314000000000009</v>
      </c>
    </row>
    <row r="37" spans="1:8" ht="15.75" customHeight="1">
      <c r="A37" s="1" t="s">
        <v>349</v>
      </c>
      <c r="H37">
        <f>SUM(H1:H35)</f>
        <v>1355.7648743792142</v>
      </c>
    </row>
    <row r="38" spans="1:8" ht="15.75" customHeight="1">
      <c r="A38" s="104" t="s">
        <v>364</v>
      </c>
      <c r="H38">
        <f>H37*1.1</f>
        <v>1491.3413618171357</v>
      </c>
    </row>
    <row r="40" spans="1:8" ht="13.2">
      <c r="G40" s="5"/>
      <c r="H40" s="1"/>
    </row>
    <row r="41" spans="1:8" ht="13.2">
      <c r="G41" s="1"/>
      <c r="H41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2117-19ED-4121-9074-FF453CE37869}">
  <dimension ref="A1:D10"/>
  <sheetViews>
    <sheetView workbookViewId="0">
      <selection activeCell="L12" sqref="L12"/>
    </sheetView>
  </sheetViews>
  <sheetFormatPr defaultRowHeight="13.2"/>
  <cols>
    <col min="1" max="1" width="10.5546875" bestFit="1" customWidth="1"/>
  </cols>
  <sheetData>
    <row r="1" spans="1:4">
      <c r="A1" s="105" t="s">
        <v>367</v>
      </c>
    </row>
    <row r="3" spans="1:4">
      <c r="A3" s="105" t="s">
        <v>368</v>
      </c>
      <c r="D3" s="105" t="s">
        <v>369</v>
      </c>
    </row>
    <row r="4" spans="1:4">
      <c r="A4" s="105">
        <v>1355.7648743792142</v>
      </c>
      <c r="D4">
        <v>1.98</v>
      </c>
    </row>
    <row r="5" spans="1:4">
      <c r="A5" s="105"/>
    </row>
    <row r="6" spans="1:4">
      <c r="A6" s="105" t="s">
        <v>370</v>
      </c>
    </row>
    <row r="7" spans="1:4">
      <c r="A7" s="105">
        <f>A4-D4</f>
        <v>1353.7848743792142</v>
      </c>
    </row>
    <row r="9" spans="1:4">
      <c r="A9" s="105" t="s">
        <v>371</v>
      </c>
    </row>
    <row r="10" spans="1:4">
      <c r="A10" s="111">
        <f>A7/1052</f>
        <v>1.28686775131104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Transport</vt:lpstr>
      <vt:lpstr>Catering</vt:lpstr>
      <vt:lpstr>Water Use</vt:lpstr>
      <vt:lpstr>Hotel-PubTrans + online + add.</vt:lpstr>
      <vt:lpstr>Waste</vt:lpstr>
      <vt:lpstr>ElectricityHeatingCooling</vt:lpstr>
      <vt:lpstr>CO2 Emissions total</vt:lpstr>
      <vt:lpstr>Per person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Littke</dc:creator>
  <cp:lastModifiedBy>Sophie Littke</cp:lastModifiedBy>
  <dcterms:created xsi:type="dcterms:W3CDTF">2022-06-05T08:07:48Z</dcterms:created>
  <dcterms:modified xsi:type="dcterms:W3CDTF">2025-02-05T09:21:27Z</dcterms:modified>
</cp:coreProperties>
</file>