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valdo\Desktop\Articulo peerj\Bueno\"/>
    </mc:Choice>
  </mc:AlternateContent>
  <xr:revisionPtr revIDLastSave="0" documentId="13_ncr:1_{344B484A-29CE-4529-A873-8AAD88062B3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Determination of Solids Present" sheetId="1" r:id="rId1"/>
    <sheet name="pt 2 Determination of Solids (m" sheetId="2" r:id="rId2"/>
    <sheet name="Polyphenols (mg GAE g of extrac" sheetId="3" r:id="rId3"/>
    <sheet name=" Flavonoids mgEQ g extract " sheetId="4" r:id="rId4"/>
    <sheet name="Hydroxyl Radical IC50" sheetId="5" r:id="rId5"/>
    <sheet name="DPPH IC50" sheetId="6" r:id="rId6"/>
    <sheet name="ABTS IC50 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3" l="1"/>
  <c r="L83" i="3"/>
  <c r="K83" i="3"/>
  <c r="L80" i="3"/>
  <c r="K80" i="3"/>
  <c r="L77" i="3"/>
  <c r="K77" i="3"/>
  <c r="L74" i="3"/>
  <c r="K74" i="3"/>
  <c r="L71" i="3"/>
  <c r="K71" i="3"/>
  <c r="L68" i="3"/>
  <c r="K68" i="3"/>
  <c r="L65" i="3"/>
  <c r="K65" i="3"/>
  <c r="L62" i="3"/>
  <c r="K62" i="3"/>
  <c r="L59" i="3"/>
  <c r="K59" i="3"/>
  <c r="L56" i="3"/>
  <c r="K56" i="3"/>
  <c r="L53" i="3"/>
  <c r="K53" i="3"/>
  <c r="L50" i="3"/>
  <c r="K50" i="3"/>
  <c r="L47" i="3"/>
  <c r="K47" i="3"/>
  <c r="L44" i="3"/>
  <c r="K44" i="3"/>
  <c r="L41" i="3"/>
  <c r="K41" i="3"/>
  <c r="L38" i="3"/>
  <c r="K38" i="3"/>
  <c r="L35" i="3"/>
  <c r="K35" i="3"/>
  <c r="L32" i="3"/>
  <c r="K32" i="3"/>
  <c r="L29" i="3"/>
  <c r="K29" i="3"/>
  <c r="L26" i="3"/>
  <c r="K26" i="3"/>
  <c r="L23" i="3"/>
  <c r="K23" i="3"/>
  <c r="L20" i="3"/>
  <c r="K20" i="3"/>
  <c r="L17" i="3"/>
  <c r="K17" i="3"/>
  <c r="L14" i="3"/>
  <c r="K14" i="3"/>
  <c r="L11" i="3"/>
  <c r="K11" i="3"/>
  <c r="L8" i="3"/>
  <c r="K8" i="3"/>
  <c r="L5" i="3"/>
  <c r="K5" i="3"/>
  <c r="L2" i="3"/>
  <c r="K2" i="4"/>
  <c r="L8" i="4"/>
  <c r="L11" i="4"/>
  <c r="L14" i="4"/>
  <c r="L17" i="4"/>
  <c r="L20" i="4"/>
  <c r="L23" i="4"/>
  <c r="L26" i="4"/>
  <c r="L29" i="4"/>
  <c r="L32" i="4"/>
  <c r="L35" i="4"/>
  <c r="L38" i="4"/>
  <c r="L41" i="4"/>
  <c r="L44" i="4"/>
  <c r="L47" i="4"/>
  <c r="L50" i="4"/>
  <c r="L53" i="4"/>
  <c r="L56" i="4"/>
  <c r="L59" i="4"/>
  <c r="L62" i="4"/>
  <c r="L65" i="4"/>
  <c r="L68" i="4"/>
  <c r="L71" i="4"/>
  <c r="L74" i="4"/>
  <c r="L77" i="4"/>
  <c r="L80" i="4"/>
  <c r="L83" i="4"/>
  <c r="L2" i="4"/>
  <c r="K8" i="4"/>
  <c r="K11" i="4"/>
  <c r="K14" i="4"/>
  <c r="K17" i="4"/>
  <c r="K20" i="4"/>
  <c r="K23" i="4"/>
  <c r="K26" i="4"/>
  <c r="K29" i="4"/>
  <c r="K32" i="4"/>
  <c r="K35" i="4"/>
  <c r="K38" i="4"/>
  <c r="K41" i="4"/>
  <c r="K44" i="4"/>
  <c r="K47" i="4"/>
  <c r="K50" i="4"/>
  <c r="K53" i="4"/>
  <c r="K56" i="4"/>
  <c r="K59" i="4"/>
  <c r="K62" i="4"/>
  <c r="K65" i="4"/>
  <c r="K68" i="4"/>
  <c r="K71" i="4"/>
  <c r="K74" i="4"/>
  <c r="K77" i="4"/>
  <c r="K80" i="4"/>
  <c r="K83" i="4"/>
  <c r="U79" i="7"/>
  <c r="V79" i="7" s="1"/>
  <c r="U75" i="7"/>
  <c r="V75" i="7" s="1"/>
  <c r="U74" i="7"/>
  <c r="V74" i="7" s="1"/>
  <c r="U69" i="7"/>
  <c r="V69" i="7" s="1"/>
  <c r="U67" i="7"/>
  <c r="V67" i="7" s="1"/>
  <c r="U63" i="7"/>
  <c r="V63" i="7" s="1"/>
  <c r="U59" i="7"/>
  <c r="V59" i="7" s="1"/>
  <c r="U58" i="7"/>
  <c r="V58" i="7" s="1"/>
  <c r="U53" i="7"/>
  <c r="V53" i="7" s="1"/>
  <c r="U51" i="7"/>
  <c r="V51" i="7" s="1"/>
  <c r="U47" i="7"/>
  <c r="V47" i="7" s="1"/>
  <c r="U43" i="7"/>
  <c r="V43" i="7" s="1"/>
  <c r="U42" i="7"/>
  <c r="V42" i="7" s="1"/>
  <c r="U37" i="7"/>
  <c r="V37" i="7" s="1"/>
  <c r="U35" i="7"/>
  <c r="V35" i="7" s="1"/>
  <c r="U31" i="7"/>
  <c r="V31" i="7" s="1"/>
  <c r="U27" i="7"/>
  <c r="V27" i="7" s="1"/>
  <c r="U26" i="7"/>
  <c r="V26" i="7" s="1"/>
  <c r="U21" i="7"/>
  <c r="V21" i="7" s="1"/>
  <c r="U19" i="7"/>
  <c r="V19" i="7" s="1"/>
  <c r="U15" i="7"/>
  <c r="V15" i="7" s="1"/>
  <c r="U11" i="7"/>
  <c r="V11" i="7" s="1"/>
  <c r="U10" i="7"/>
  <c r="V10" i="7" s="1"/>
  <c r="U5" i="7"/>
  <c r="V5" i="7" s="1"/>
  <c r="U3" i="7"/>
  <c r="V3" i="7" s="1"/>
  <c r="U71" i="7"/>
  <c r="V71" i="7" s="1"/>
  <c r="U55" i="7"/>
  <c r="V55" i="7" s="1"/>
  <c r="U39" i="7"/>
  <c r="V39" i="7" s="1"/>
  <c r="U23" i="7"/>
  <c r="V23" i="7" s="1"/>
  <c r="U7" i="7"/>
  <c r="V7" i="7" s="1"/>
  <c r="S2" i="7"/>
  <c r="U4" i="7"/>
  <c r="V4" i="7" s="1"/>
  <c r="U6" i="7"/>
  <c r="V6" i="7" s="1"/>
  <c r="U8" i="7"/>
  <c r="V8" i="7" s="1"/>
  <c r="U9" i="7"/>
  <c r="V9" i="7" s="1"/>
  <c r="U12" i="7"/>
  <c r="V12" i="7" s="1"/>
  <c r="U13" i="7"/>
  <c r="V13" i="7" s="1"/>
  <c r="U14" i="7"/>
  <c r="V14" i="7" s="1"/>
  <c r="U16" i="7"/>
  <c r="V16" i="7" s="1"/>
  <c r="U17" i="7"/>
  <c r="V17" i="7" s="1"/>
  <c r="U18" i="7"/>
  <c r="V18" i="7" s="1"/>
  <c r="U20" i="7"/>
  <c r="V20" i="7" s="1"/>
  <c r="U22" i="7"/>
  <c r="V22" i="7" s="1"/>
  <c r="U24" i="7"/>
  <c r="V24" i="7" s="1"/>
  <c r="U25" i="7"/>
  <c r="V25" i="7" s="1"/>
  <c r="U28" i="7"/>
  <c r="V28" i="7" s="1"/>
  <c r="U29" i="7"/>
  <c r="V29" i="7" s="1"/>
  <c r="U30" i="7"/>
  <c r="V30" i="7" s="1"/>
  <c r="U32" i="7"/>
  <c r="V32" i="7" s="1"/>
  <c r="U33" i="7"/>
  <c r="V33" i="7" s="1"/>
  <c r="U34" i="7"/>
  <c r="V34" i="7" s="1"/>
  <c r="U36" i="7"/>
  <c r="V36" i="7" s="1"/>
  <c r="U38" i="7"/>
  <c r="V38" i="7" s="1"/>
  <c r="U40" i="7"/>
  <c r="V40" i="7" s="1"/>
  <c r="U41" i="7"/>
  <c r="V41" i="7" s="1"/>
  <c r="U44" i="7"/>
  <c r="V44" i="7" s="1"/>
  <c r="U45" i="7"/>
  <c r="V45" i="7" s="1"/>
  <c r="U46" i="7"/>
  <c r="V46" i="7" s="1"/>
  <c r="U48" i="7"/>
  <c r="V48" i="7" s="1"/>
  <c r="U49" i="7"/>
  <c r="V49" i="7" s="1"/>
  <c r="U50" i="7"/>
  <c r="V50" i="7" s="1"/>
  <c r="U52" i="7"/>
  <c r="V52" i="7" s="1"/>
  <c r="U54" i="7"/>
  <c r="V54" i="7" s="1"/>
  <c r="U56" i="7"/>
  <c r="V56" i="7" s="1"/>
  <c r="U57" i="7"/>
  <c r="V57" i="7" s="1"/>
  <c r="U60" i="7"/>
  <c r="V60" i="7" s="1"/>
  <c r="U61" i="7"/>
  <c r="V61" i="7" s="1"/>
  <c r="U62" i="7"/>
  <c r="V62" i="7" s="1"/>
  <c r="U64" i="7"/>
  <c r="V64" i="7" s="1"/>
  <c r="U65" i="7"/>
  <c r="V65" i="7" s="1"/>
  <c r="U66" i="7"/>
  <c r="V66" i="7" s="1"/>
  <c r="U68" i="7"/>
  <c r="V68" i="7" s="1"/>
  <c r="U70" i="7"/>
  <c r="V70" i="7" s="1"/>
  <c r="U72" i="7"/>
  <c r="V72" i="7" s="1"/>
  <c r="U73" i="7"/>
  <c r="V73" i="7" s="1"/>
  <c r="U76" i="7"/>
  <c r="V76" i="7" s="1"/>
  <c r="U77" i="7"/>
  <c r="V77" i="7" s="1"/>
  <c r="U78" i="7"/>
  <c r="V78" i="7" s="1"/>
  <c r="U80" i="7"/>
  <c r="V80" i="7" s="1"/>
  <c r="U81" i="7"/>
  <c r="V81" i="7" s="1"/>
  <c r="U82" i="7"/>
  <c r="V82" i="7" s="1"/>
  <c r="U2" i="7"/>
  <c r="V2" i="7" s="1"/>
  <c r="R2" i="7"/>
  <c r="R3" i="7"/>
  <c r="R4" i="7"/>
  <c r="R5" i="7"/>
  <c r="R6" i="7"/>
  <c r="S6" i="7" s="1"/>
  <c r="R7" i="7"/>
  <c r="R8" i="7"/>
  <c r="R9" i="7"/>
  <c r="R10" i="7"/>
  <c r="S10" i="7" s="1"/>
  <c r="R11" i="7"/>
  <c r="R12" i="7"/>
  <c r="R13" i="7"/>
  <c r="R14" i="7"/>
  <c r="S14" i="7" s="1"/>
  <c r="R15" i="7"/>
  <c r="R16" i="7"/>
  <c r="R17" i="7"/>
  <c r="R18" i="7"/>
  <c r="S18" i="7" s="1"/>
  <c r="R19" i="7"/>
  <c r="R20" i="7"/>
  <c r="R21" i="7"/>
  <c r="R22" i="7"/>
  <c r="S22" i="7" s="1"/>
  <c r="R23" i="7"/>
  <c r="R24" i="7"/>
  <c r="R25" i="7"/>
  <c r="R26" i="7"/>
  <c r="S26" i="7" s="1"/>
  <c r="R27" i="7"/>
  <c r="R28" i="7"/>
  <c r="R29" i="7"/>
  <c r="R30" i="7"/>
  <c r="S30" i="7" s="1"/>
  <c r="R31" i="7"/>
  <c r="R32" i="7"/>
  <c r="R33" i="7"/>
  <c r="R34" i="7"/>
  <c r="S34" i="7" s="1"/>
  <c r="R35" i="7"/>
  <c r="R36" i="7"/>
  <c r="R37" i="7"/>
  <c r="R38" i="7"/>
  <c r="S38" i="7" s="1"/>
  <c r="R39" i="7"/>
  <c r="R40" i="7"/>
  <c r="R41" i="7"/>
  <c r="R42" i="7"/>
  <c r="S42" i="7" s="1"/>
  <c r="R43" i="7"/>
  <c r="R44" i="7"/>
  <c r="R45" i="7"/>
  <c r="R46" i="7"/>
  <c r="S46" i="7" s="1"/>
  <c r="R47" i="7"/>
  <c r="R48" i="7"/>
  <c r="R49" i="7"/>
  <c r="R50" i="7"/>
  <c r="S50" i="7" s="1"/>
  <c r="R51" i="7"/>
  <c r="R52" i="7"/>
  <c r="R53" i="7"/>
  <c r="R54" i="7"/>
  <c r="S54" i="7" s="1"/>
  <c r="R55" i="7"/>
  <c r="R56" i="7"/>
  <c r="R57" i="7"/>
  <c r="R58" i="7"/>
  <c r="S58" i="7" s="1"/>
  <c r="R59" i="7"/>
  <c r="R60" i="7"/>
  <c r="R61" i="7"/>
  <c r="R62" i="7"/>
  <c r="S62" i="7" s="1"/>
  <c r="R63" i="7"/>
  <c r="R64" i="7"/>
  <c r="R65" i="7"/>
  <c r="R66" i="7"/>
  <c r="S66" i="7" s="1"/>
  <c r="R67" i="7"/>
  <c r="R68" i="7"/>
  <c r="R69" i="7"/>
  <c r="R70" i="7"/>
  <c r="S70" i="7" s="1"/>
  <c r="R71" i="7"/>
  <c r="R72" i="7"/>
  <c r="R73" i="7"/>
  <c r="R74" i="7"/>
  <c r="S74" i="7" s="1"/>
  <c r="R75" i="7"/>
  <c r="R76" i="7"/>
  <c r="R77" i="7"/>
  <c r="R78" i="7"/>
  <c r="S78" i="7" s="1"/>
  <c r="R79" i="7"/>
  <c r="R80" i="7"/>
  <c r="R81" i="7"/>
  <c r="R82" i="7"/>
  <c r="S82" i="7" s="1"/>
  <c r="S3" i="7"/>
  <c r="S4" i="7"/>
  <c r="S5" i="7"/>
  <c r="S7" i="7"/>
  <c r="S8" i="7"/>
  <c r="S9" i="7"/>
  <c r="S11" i="7"/>
  <c r="S12" i="7"/>
  <c r="S13" i="7"/>
  <c r="S15" i="7"/>
  <c r="S16" i="7"/>
  <c r="S17" i="7"/>
  <c r="S19" i="7"/>
  <c r="S20" i="7"/>
  <c r="S21" i="7"/>
  <c r="S23" i="7"/>
  <c r="S24" i="7"/>
  <c r="S25" i="7"/>
  <c r="S27" i="7"/>
  <c r="S28" i="7"/>
  <c r="S29" i="7"/>
  <c r="S31" i="7"/>
  <c r="S32" i="7"/>
  <c r="S33" i="7"/>
  <c r="S35" i="7"/>
  <c r="S36" i="7"/>
  <c r="S37" i="7"/>
  <c r="S39" i="7"/>
  <c r="S40" i="7"/>
  <c r="S41" i="7"/>
  <c r="S43" i="7"/>
  <c r="S44" i="7"/>
  <c r="S45" i="7"/>
  <c r="S47" i="7"/>
  <c r="S48" i="7"/>
  <c r="S49" i="7"/>
  <c r="S51" i="7"/>
  <c r="S52" i="7"/>
  <c r="S53" i="7"/>
  <c r="S55" i="7"/>
  <c r="S56" i="7"/>
  <c r="S57" i="7"/>
  <c r="S59" i="7"/>
  <c r="S60" i="7"/>
  <c r="S61" i="7"/>
  <c r="S63" i="7"/>
  <c r="S64" i="7"/>
  <c r="S65" i="7"/>
  <c r="S67" i="7"/>
  <c r="S68" i="7"/>
  <c r="S69" i="7"/>
  <c r="S71" i="7"/>
  <c r="S72" i="7"/>
  <c r="S73" i="7"/>
  <c r="S75" i="7"/>
  <c r="S76" i="7"/>
  <c r="S77" i="7"/>
  <c r="S79" i="7"/>
  <c r="S80" i="7"/>
  <c r="S81" i="7"/>
  <c r="H86" i="7"/>
  <c r="H87" i="7"/>
  <c r="H88" i="7"/>
  <c r="H83" i="7"/>
  <c r="H84" i="7"/>
  <c r="H85" i="7"/>
  <c r="H86" i="6"/>
  <c r="H87" i="6"/>
  <c r="H88" i="6"/>
  <c r="H83" i="6"/>
  <c r="H84" i="6"/>
  <c r="H85" i="6"/>
  <c r="F82" i="7"/>
  <c r="G82" i="7" s="1"/>
  <c r="H82" i="7" s="1"/>
  <c r="F81" i="7"/>
  <c r="G81" i="7" s="1"/>
  <c r="H81" i="7" s="1"/>
  <c r="F80" i="7"/>
  <c r="G80" i="7" s="1"/>
  <c r="H80" i="7" s="1"/>
  <c r="F79" i="7"/>
  <c r="G79" i="7" s="1"/>
  <c r="H79" i="7" s="1"/>
  <c r="F78" i="7"/>
  <c r="G78" i="7" s="1"/>
  <c r="H78" i="7" s="1"/>
  <c r="F77" i="7"/>
  <c r="G77" i="7" s="1"/>
  <c r="H77" i="7" s="1"/>
  <c r="F76" i="7"/>
  <c r="G76" i="7" s="1"/>
  <c r="H76" i="7" s="1"/>
  <c r="F75" i="7"/>
  <c r="G75" i="7" s="1"/>
  <c r="H75" i="7" s="1"/>
  <c r="F74" i="7"/>
  <c r="G74" i="7" s="1"/>
  <c r="H74" i="7" s="1"/>
  <c r="F73" i="7"/>
  <c r="G73" i="7" s="1"/>
  <c r="H73" i="7" s="1"/>
  <c r="F72" i="7"/>
  <c r="G72" i="7" s="1"/>
  <c r="H72" i="7" s="1"/>
  <c r="F71" i="7"/>
  <c r="G71" i="7" s="1"/>
  <c r="H71" i="7" s="1"/>
  <c r="F70" i="7"/>
  <c r="G70" i="7" s="1"/>
  <c r="H70" i="7" s="1"/>
  <c r="F69" i="7"/>
  <c r="G69" i="7" s="1"/>
  <c r="H69" i="7" s="1"/>
  <c r="F68" i="7"/>
  <c r="G68" i="7" s="1"/>
  <c r="H68" i="7" s="1"/>
  <c r="F67" i="7"/>
  <c r="G67" i="7" s="1"/>
  <c r="H67" i="7" s="1"/>
  <c r="F66" i="7"/>
  <c r="G66" i="7" s="1"/>
  <c r="H66" i="7" s="1"/>
  <c r="F65" i="7"/>
  <c r="G65" i="7" s="1"/>
  <c r="H65" i="7" s="1"/>
  <c r="F64" i="7"/>
  <c r="G64" i="7" s="1"/>
  <c r="H64" i="7" s="1"/>
  <c r="F63" i="7"/>
  <c r="G63" i="7" s="1"/>
  <c r="H63" i="7" s="1"/>
  <c r="F62" i="7"/>
  <c r="G62" i="7" s="1"/>
  <c r="H62" i="7" s="1"/>
  <c r="F61" i="7"/>
  <c r="G61" i="7" s="1"/>
  <c r="H61" i="7" s="1"/>
  <c r="F60" i="7"/>
  <c r="G60" i="7" s="1"/>
  <c r="H60" i="7" s="1"/>
  <c r="F59" i="7"/>
  <c r="G59" i="7" s="1"/>
  <c r="H59" i="7" s="1"/>
  <c r="F58" i="7"/>
  <c r="G58" i="7" s="1"/>
  <c r="H58" i="7" s="1"/>
  <c r="F57" i="7"/>
  <c r="G57" i="7" s="1"/>
  <c r="H57" i="7" s="1"/>
  <c r="F56" i="7"/>
  <c r="G56" i="7" s="1"/>
  <c r="H56" i="7" s="1"/>
  <c r="F55" i="7"/>
  <c r="G55" i="7" s="1"/>
  <c r="H55" i="7" s="1"/>
  <c r="F54" i="7"/>
  <c r="G54" i="7" s="1"/>
  <c r="H54" i="7" s="1"/>
  <c r="F53" i="7"/>
  <c r="G53" i="7" s="1"/>
  <c r="H53" i="7" s="1"/>
  <c r="F52" i="7"/>
  <c r="G52" i="7" s="1"/>
  <c r="H52" i="7" s="1"/>
  <c r="F51" i="7"/>
  <c r="G51" i="7" s="1"/>
  <c r="H51" i="7" s="1"/>
  <c r="F50" i="7"/>
  <c r="G50" i="7" s="1"/>
  <c r="H50" i="7" s="1"/>
  <c r="F49" i="7"/>
  <c r="G49" i="7" s="1"/>
  <c r="H49" i="7" s="1"/>
  <c r="F48" i="7"/>
  <c r="G48" i="7" s="1"/>
  <c r="H48" i="7" s="1"/>
  <c r="F47" i="7"/>
  <c r="G47" i="7" s="1"/>
  <c r="H47" i="7" s="1"/>
  <c r="F46" i="7"/>
  <c r="G46" i="7" s="1"/>
  <c r="H46" i="7" s="1"/>
  <c r="F45" i="7"/>
  <c r="G45" i="7" s="1"/>
  <c r="H45" i="7" s="1"/>
  <c r="F44" i="7"/>
  <c r="G44" i="7" s="1"/>
  <c r="H44" i="7" s="1"/>
  <c r="F43" i="7"/>
  <c r="G43" i="7" s="1"/>
  <c r="H43" i="7" s="1"/>
  <c r="F42" i="7"/>
  <c r="G42" i="7" s="1"/>
  <c r="H42" i="7" s="1"/>
  <c r="F41" i="7"/>
  <c r="G41" i="7" s="1"/>
  <c r="H41" i="7" s="1"/>
  <c r="F40" i="7"/>
  <c r="G40" i="7" s="1"/>
  <c r="H40" i="7" s="1"/>
  <c r="F39" i="7"/>
  <c r="G39" i="7" s="1"/>
  <c r="H39" i="7" s="1"/>
  <c r="F38" i="7"/>
  <c r="G38" i="7" s="1"/>
  <c r="H38" i="7" s="1"/>
  <c r="F37" i="7"/>
  <c r="G37" i="7" s="1"/>
  <c r="H37" i="7" s="1"/>
  <c r="F36" i="7"/>
  <c r="G36" i="7" s="1"/>
  <c r="H36" i="7" s="1"/>
  <c r="F35" i="7"/>
  <c r="G35" i="7" s="1"/>
  <c r="H35" i="7" s="1"/>
  <c r="F34" i="7"/>
  <c r="G34" i="7" s="1"/>
  <c r="H34" i="7" s="1"/>
  <c r="F33" i="7"/>
  <c r="G33" i="7" s="1"/>
  <c r="H33" i="7" s="1"/>
  <c r="F32" i="7"/>
  <c r="G32" i="7" s="1"/>
  <c r="H32" i="7" s="1"/>
  <c r="F31" i="7"/>
  <c r="G31" i="7" s="1"/>
  <c r="H31" i="7" s="1"/>
  <c r="F30" i="7"/>
  <c r="G30" i="7" s="1"/>
  <c r="H30" i="7" s="1"/>
  <c r="F29" i="7"/>
  <c r="G29" i="7" s="1"/>
  <c r="H29" i="7" s="1"/>
  <c r="F28" i="7"/>
  <c r="G28" i="7" s="1"/>
  <c r="H28" i="7" s="1"/>
  <c r="F27" i="7"/>
  <c r="G27" i="7" s="1"/>
  <c r="H27" i="7" s="1"/>
  <c r="F26" i="7"/>
  <c r="G26" i="7" s="1"/>
  <c r="H26" i="7" s="1"/>
  <c r="F25" i="7"/>
  <c r="G25" i="7" s="1"/>
  <c r="H25" i="7" s="1"/>
  <c r="F24" i="7"/>
  <c r="G24" i="7" s="1"/>
  <c r="H24" i="7" s="1"/>
  <c r="F23" i="7"/>
  <c r="G23" i="7" s="1"/>
  <c r="H23" i="7" s="1"/>
  <c r="F22" i="7"/>
  <c r="G22" i="7" s="1"/>
  <c r="H22" i="7" s="1"/>
  <c r="F21" i="7"/>
  <c r="G21" i="7" s="1"/>
  <c r="H21" i="7" s="1"/>
  <c r="F20" i="7"/>
  <c r="G20" i="7" s="1"/>
  <c r="H20" i="7" s="1"/>
  <c r="F19" i="7"/>
  <c r="G19" i="7" s="1"/>
  <c r="H19" i="7" s="1"/>
  <c r="F18" i="7"/>
  <c r="G18" i="7" s="1"/>
  <c r="H18" i="7" s="1"/>
  <c r="F17" i="7"/>
  <c r="G17" i="7" s="1"/>
  <c r="H17" i="7" s="1"/>
  <c r="F16" i="7"/>
  <c r="G16" i="7" s="1"/>
  <c r="H16" i="7" s="1"/>
  <c r="F15" i="7"/>
  <c r="G15" i="7" s="1"/>
  <c r="H15" i="7" s="1"/>
  <c r="F14" i="7"/>
  <c r="G14" i="7" s="1"/>
  <c r="H14" i="7" s="1"/>
  <c r="F13" i="7"/>
  <c r="G13" i="7" s="1"/>
  <c r="H13" i="7" s="1"/>
  <c r="F12" i="7"/>
  <c r="G12" i="7" s="1"/>
  <c r="H12" i="7" s="1"/>
  <c r="F11" i="7"/>
  <c r="G11" i="7" s="1"/>
  <c r="H11" i="7" s="1"/>
  <c r="F10" i="7"/>
  <c r="G10" i="7" s="1"/>
  <c r="H10" i="7" s="1"/>
  <c r="F9" i="7"/>
  <c r="G9" i="7" s="1"/>
  <c r="H9" i="7" s="1"/>
  <c r="F8" i="7"/>
  <c r="G8" i="7" s="1"/>
  <c r="H8" i="7" s="1"/>
  <c r="F7" i="7"/>
  <c r="G7" i="7" s="1"/>
  <c r="H7" i="7" s="1"/>
  <c r="F6" i="7"/>
  <c r="G6" i="7" s="1"/>
  <c r="H6" i="7" s="1"/>
  <c r="F5" i="7"/>
  <c r="G5" i="7" s="1"/>
  <c r="H5" i="7" s="1"/>
  <c r="F4" i="7"/>
  <c r="G4" i="7" s="1"/>
  <c r="H4" i="7" s="1"/>
  <c r="F3" i="7"/>
  <c r="G3" i="7" s="1"/>
  <c r="H3" i="7" s="1"/>
  <c r="F2" i="7"/>
  <c r="G2" i="7" s="1"/>
  <c r="H2" i="7" s="1"/>
  <c r="F82" i="6"/>
  <c r="G82" i="6" s="1"/>
  <c r="H82" i="6" s="1"/>
  <c r="F81" i="6"/>
  <c r="G81" i="6" s="1"/>
  <c r="H81" i="6" s="1"/>
  <c r="F80" i="6"/>
  <c r="G80" i="6" s="1"/>
  <c r="H80" i="6" s="1"/>
  <c r="F79" i="6"/>
  <c r="G79" i="6" s="1"/>
  <c r="H79" i="6" s="1"/>
  <c r="F78" i="6"/>
  <c r="G78" i="6" s="1"/>
  <c r="H78" i="6" s="1"/>
  <c r="F77" i="6"/>
  <c r="G77" i="6" s="1"/>
  <c r="H77" i="6" s="1"/>
  <c r="F76" i="6"/>
  <c r="G76" i="6" s="1"/>
  <c r="H76" i="6" s="1"/>
  <c r="F75" i="6"/>
  <c r="G75" i="6" s="1"/>
  <c r="H75" i="6" s="1"/>
  <c r="F74" i="6"/>
  <c r="G74" i="6" s="1"/>
  <c r="H74" i="6" s="1"/>
  <c r="F73" i="6"/>
  <c r="G73" i="6" s="1"/>
  <c r="H73" i="6" s="1"/>
  <c r="F72" i="6"/>
  <c r="G72" i="6" s="1"/>
  <c r="H72" i="6" s="1"/>
  <c r="F71" i="6"/>
  <c r="G71" i="6" s="1"/>
  <c r="H71" i="6" s="1"/>
  <c r="F70" i="6"/>
  <c r="G70" i="6" s="1"/>
  <c r="H70" i="6" s="1"/>
  <c r="F69" i="6"/>
  <c r="G69" i="6" s="1"/>
  <c r="H69" i="6" s="1"/>
  <c r="F68" i="6"/>
  <c r="G68" i="6" s="1"/>
  <c r="H68" i="6" s="1"/>
  <c r="F67" i="6"/>
  <c r="G67" i="6" s="1"/>
  <c r="H67" i="6" s="1"/>
  <c r="F66" i="6"/>
  <c r="G66" i="6" s="1"/>
  <c r="H66" i="6" s="1"/>
  <c r="F65" i="6"/>
  <c r="G65" i="6" s="1"/>
  <c r="H65" i="6" s="1"/>
  <c r="F64" i="6"/>
  <c r="G64" i="6" s="1"/>
  <c r="H64" i="6" s="1"/>
  <c r="F63" i="6"/>
  <c r="G63" i="6" s="1"/>
  <c r="H63" i="6" s="1"/>
  <c r="F62" i="6"/>
  <c r="G62" i="6" s="1"/>
  <c r="H62" i="6" s="1"/>
  <c r="F61" i="6"/>
  <c r="G61" i="6" s="1"/>
  <c r="H61" i="6" s="1"/>
  <c r="F60" i="6"/>
  <c r="G60" i="6" s="1"/>
  <c r="H60" i="6" s="1"/>
  <c r="F59" i="6"/>
  <c r="G59" i="6" s="1"/>
  <c r="H59" i="6" s="1"/>
  <c r="F58" i="6"/>
  <c r="G58" i="6" s="1"/>
  <c r="H58" i="6" s="1"/>
  <c r="F57" i="6"/>
  <c r="G57" i="6" s="1"/>
  <c r="H57" i="6" s="1"/>
  <c r="F56" i="6"/>
  <c r="G56" i="6" s="1"/>
  <c r="H56" i="6" s="1"/>
  <c r="F55" i="6"/>
  <c r="G55" i="6" s="1"/>
  <c r="H55" i="6" s="1"/>
  <c r="F54" i="6"/>
  <c r="G54" i="6" s="1"/>
  <c r="H54" i="6" s="1"/>
  <c r="F53" i="6"/>
  <c r="G53" i="6" s="1"/>
  <c r="H53" i="6" s="1"/>
  <c r="F52" i="6"/>
  <c r="G52" i="6" s="1"/>
  <c r="H52" i="6" s="1"/>
  <c r="F51" i="6"/>
  <c r="G51" i="6" s="1"/>
  <c r="H51" i="6" s="1"/>
  <c r="F50" i="6"/>
  <c r="G50" i="6" s="1"/>
  <c r="H50" i="6" s="1"/>
  <c r="F49" i="6"/>
  <c r="G49" i="6" s="1"/>
  <c r="H49" i="6" s="1"/>
  <c r="F48" i="6"/>
  <c r="G48" i="6" s="1"/>
  <c r="H48" i="6" s="1"/>
  <c r="F47" i="6"/>
  <c r="G47" i="6" s="1"/>
  <c r="H47" i="6" s="1"/>
  <c r="F46" i="6"/>
  <c r="G46" i="6" s="1"/>
  <c r="H46" i="6" s="1"/>
  <c r="F45" i="6"/>
  <c r="G45" i="6" s="1"/>
  <c r="H45" i="6" s="1"/>
  <c r="F44" i="6"/>
  <c r="G44" i="6" s="1"/>
  <c r="H44" i="6" s="1"/>
  <c r="F43" i="6"/>
  <c r="G43" i="6" s="1"/>
  <c r="H43" i="6" s="1"/>
  <c r="F42" i="6"/>
  <c r="G42" i="6" s="1"/>
  <c r="H42" i="6" s="1"/>
  <c r="F41" i="6"/>
  <c r="G41" i="6" s="1"/>
  <c r="H41" i="6" s="1"/>
  <c r="F40" i="6"/>
  <c r="G40" i="6" s="1"/>
  <c r="H40" i="6" s="1"/>
  <c r="F39" i="6"/>
  <c r="G39" i="6" s="1"/>
  <c r="H39" i="6" s="1"/>
  <c r="F38" i="6"/>
  <c r="G38" i="6" s="1"/>
  <c r="H38" i="6" s="1"/>
  <c r="F37" i="6"/>
  <c r="G37" i="6" s="1"/>
  <c r="H37" i="6" s="1"/>
  <c r="F36" i="6"/>
  <c r="G36" i="6" s="1"/>
  <c r="H36" i="6" s="1"/>
  <c r="F35" i="6"/>
  <c r="G35" i="6" s="1"/>
  <c r="H35" i="6" s="1"/>
  <c r="F34" i="6"/>
  <c r="G34" i="6" s="1"/>
  <c r="H34" i="6" s="1"/>
  <c r="F33" i="6"/>
  <c r="G33" i="6" s="1"/>
  <c r="H33" i="6" s="1"/>
  <c r="F32" i="6"/>
  <c r="G32" i="6" s="1"/>
  <c r="H32" i="6" s="1"/>
  <c r="F31" i="6"/>
  <c r="G31" i="6" s="1"/>
  <c r="H31" i="6" s="1"/>
  <c r="F30" i="6"/>
  <c r="G30" i="6" s="1"/>
  <c r="H30" i="6" s="1"/>
  <c r="F29" i="6"/>
  <c r="G29" i="6" s="1"/>
  <c r="H29" i="6" s="1"/>
  <c r="F28" i="6"/>
  <c r="G28" i="6" s="1"/>
  <c r="H28" i="6" s="1"/>
  <c r="F27" i="6"/>
  <c r="G27" i="6" s="1"/>
  <c r="H27" i="6" s="1"/>
  <c r="F26" i="6"/>
  <c r="G26" i="6" s="1"/>
  <c r="H26" i="6" s="1"/>
  <c r="F25" i="6"/>
  <c r="G25" i="6" s="1"/>
  <c r="H25" i="6" s="1"/>
  <c r="F24" i="6"/>
  <c r="G24" i="6" s="1"/>
  <c r="H24" i="6" s="1"/>
  <c r="F23" i="6"/>
  <c r="G23" i="6" s="1"/>
  <c r="H23" i="6" s="1"/>
  <c r="F22" i="6"/>
  <c r="G22" i="6" s="1"/>
  <c r="H22" i="6" s="1"/>
  <c r="F21" i="6"/>
  <c r="G21" i="6" s="1"/>
  <c r="H21" i="6" s="1"/>
  <c r="F20" i="6"/>
  <c r="G20" i="6" s="1"/>
  <c r="H20" i="6" s="1"/>
  <c r="F19" i="6"/>
  <c r="G19" i="6" s="1"/>
  <c r="H19" i="6" s="1"/>
  <c r="F18" i="6"/>
  <c r="G18" i="6" s="1"/>
  <c r="H18" i="6" s="1"/>
  <c r="F17" i="6"/>
  <c r="G17" i="6" s="1"/>
  <c r="H17" i="6" s="1"/>
  <c r="F16" i="6"/>
  <c r="G16" i="6" s="1"/>
  <c r="H16" i="6" s="1"/>
  <c r="F15" i="6"/>
  <c r="G15" i="6" s="1"/>
  <c r="H15" i="6" s="1"/>
  <c r="F14" i="6"/>
  <c r="G14" i="6" s="1"/>
  <c r="H14" i="6" s="1"/>
  <c r="F13" i="6"/>
  <c r="G13" i="6" s="1"/>
  <c r="H13" i="6" s="1"/>
  <c r="F12" i="6"/>
  <c r="G12" i="6" s="1"/>
  <c r="H12" i="6" s="1"/>
  <c r="F11" i="6"/>
  <c r="G11" i="6" s="1"/>
  <c r="H11" i="6" s="1"/>
  <c r="F10" i="6"/>
  <c r="G10" i="6" s="1"/>
  <c r="H10" i="6" s="1"/>
  <c r="F9" i="6"/>
  <c r="G9" i="6" s="1"/>
  <c r="H9" i="6" s="1"/>
  <c r="F8" i="6"/>
  <c r="G8" i="6" s="1"/>
  <c r="H8" i="6" s="1"/>
  <c r="F7" i="6"/>
  <c r="G7" i="6" s="1"/>
  <c r="H7" i="6" s="1"/>
  <c r="F6" i="6"/>
  <c r="G6" i="6" s="1"/>
  <c r="H6" i="6" s="1"/>
  <c r="F5" i="6"/>
  <c r="G5" i="6" s="1"/>
  <c r="H5" i="6" s="1"/>
  <c r="F4" i="6"/>
  <c r="G4" i="6" s="1"/>
  <c r="H4" i="6" s="1"/>
  <c r="F3" i="6"/>
  <c r="G3" i="6" s="1"/>
  <c r="H3" i="6" s="1"/>
  <c r="F2" i="6"/>
  <c r="G2" i="6" s="1"/>
  <c r="H2" i="6" s="1"/>
  <c r="F47" i="5"/>
  <c r="G47" i="5" s="1"/>
  <c r="F48" i="5"/>
  <c r="G48" i="5" s="1"/>
  <c r="F49" i="5"/>
  <c r="G49" i="5" s="1"/>
  <c r="F50" i="5"/>
  <c r="G50" i="5" s="1"/>
  <c r="F51" i="5"/>
  <c r="G51" i="5" s="1"/>
  <c r="F52" i="5"/>
  <c r="G52" i="5" s="1"/>
  <c r="F53" i="5"/>
  <c r="G53" i="5" s="1"/>
  <c r="F54" i="5"/>
  <c r="G54" i="5" s="1"/>
  <c r="F55" i="5"/>
  <c r="G55" i="5" s="1"/>
  <c r="F56" i="5"/>
  <c r="G56" i="5" s="1"/>
  <c r="F57" i="5"/>
  <c r="G57" i="5" s="1"/>
  <c r="F58" i="5"/>
  <c r="G58" i="5" s="1"/>
  <c r="F59" i="5"/>
  <c r="G59" i="5" s="1"/>
  <c r="F60" i="5"/>
  <c r="G60" i="5" s="1"/>
  <c r="F61" i="5"/>
  <c r="G61" i="5" s="1"/>
  <c r="F62" i="5"/>
  <c r="G62" i="5" s="1"/>
  <c r="F63" i="5"/>
  <c r="G63" i="5" s="1"/>
  <c r="F64" i="5"/>
  <c r="G64" i="5" s="1"/>
  <c r="F65" i="5"/>
  <c r="G65" i="5" s="1"/>
  <c r="F66" i="5"/>
  <c r="G66" i="5" s="1"/>
  <c r="F67" i="5"/>
  <c r="G67" i="5" s="1"/>
  <c r="F68" i="5"/>
  <c r="G68" i="5" s="1"/>
  <c r="F69" i="5"/>
  <c r="G69" i="5" s="1"/>
  <c r="F70" i="5"/>
  <c r="G70" i="5" s="1"/>
  <c r="F71" i="5"/>
  <c r="G71" i="5" s="1"/>
  <c r="F72" i="5"/>
  <c r="G72" i="5" s="1"/>
  <c r="F73" i="5"/>
  <c r="G73" i="5" s="1"/>
  <c r="F74" i="5"/>
  <c r="G74" i="5" s="1"/>
  <c r="F75" i="5"/>
  <c r="G75" i="5" s="1"/>
  <c r="F76" i="5"/>
  <c r="G76" i="5" s="1"/>
  <c r="F77" i="5"/>
  <c r="G77" i="5" s="1"/>
  <c r="F78" i="5"/>
  <c r="G78" i="5" s="1"/>
  <c r="F79" i="5"/>
  <c r="G79" i="5" s="1"/>
  <c r="F80" i="5"/>
  <c r="G80" i="5" s="1"/>
  <c r="F81" i="5"/>
  <c r="G81" i="5" s="1"/>
  <c r="F82" i="5"/>
  <c r="G82" i="5" s="1"/>
  <c r="F26" i="5"/>
  <c r="G26" i="5" s="1"/>
  <c r="F27" i="5"/>
  <c r="G27" i="5" s="1"/>
  <c r="F28" i="5"/>
  <c r="G28" i="5" s="1"/>
  <c r="F29" i="5"/>
  <c r="G29" i="5" s="1"/>
  <c r="F30" i="5"/>
  <c r="G30" i="5" s="1"/>
  <c r="F31" i="5"/>
  <c r="G31" i="5" s="1"/>
  <c r="F32" i="5"/>
  <c r="G32" i="5" s="1"/>
  <c r="F33" i="5"/>
  <c r="G33" i="5" s="1"/>
  <c r="F34" i="5"/>
  <c r="G34" i="5" s="1"/>
  <c r="F35" i="5"/>
  <c r="G35" i="5" s="1"/>
  <c r="F36" i="5"/>
  <c r="G36" i="5" s="1"/>
  <c r="F37" i="5"/>
  <c r="G37" i="5" s="1"/>
  <c r="F38" i="5"/>
  <c r="G38" i="5" s="1"/>
  <c r="F39" i="5"/>
  <c r="G39" i="5" s="1"/>
  <c r="F40" i="5"/>
  <c r="G40" i="5" s="1"/>
  <c r="F41" i="5"/>
  <c r="G41" i="5" s="1"/>
  <c r="F42" i="5"/>
  <c r="G42" i="5" s="1"/>
  <c r="F43" i="5"/>
  <c r="G43" i="5" s="1"/>
  <c r="F44" i="5"/>
  <c r="G44" i="5" s="1"/>
  <c r="F45" i="5"/>
  <c r="G45" i="5" s="1"/>
  <c r="F46" i="5"/>
  <c r="G46" i="5" s="1"/>
  <c r="F14" i="5"/>
  <c r="G14" i="5" s="1"/>
  <c r="F15" i="5"/>
  <c r="G15" i="5" s="1"/>
  <c r="F16" i="5"/>
  <c r="G16" i="5" s="1"/>
  <c r="F17" i="5"/>
  <c r="G17" i="5" s="1"/>
  <c r="F18" i="5"/>
  <c r="G18" i="5" s="1"/>
  <c r="F19" i="5"/>
  <c r="G19" i="5" s="1"/>
  <c r="F20" i="5"/>
  <c r="G20" i="5" s="1"/>
  <c r="F21" i="5"/>
  <c r="G21" i="5" s="1"/>
  <c r="F22" i="5"/>
  <c r="G22" i="5" s="1"/>
  <c r="F23" i="5"/>
  <c r="G23" i="5" s="1"/>
  <c r="F24" i="5"/>
  <c r="G24" i="5" s="1"/>
  <c r="F25" i="5"/>
  <c r="G25" i="5" s="1"/>
  <c r="F4" i="5"/>
  <c r="G4" i="5" s="1"/>
  <c r="F5" i="5"/>
  <c r="G5" i="5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12" i="5"/>
  <c r="G12" i="5" s="1"/>
  <c r="F13" i="5"/>
  <c r="G13" i="5" s="1"/>
  <c r="F2" i="5"/>
  <c r="G2" i="5" s="1"/>
  <c r="E4" i="5"/>
  <c r="E3" i="5"/>
  <c r="F3" i="5" s="1"/>
  <c r="G3" i="5" s="1"/>
  <c r="E2" i="5"/>
  <c r="G82" i="4" l="1"/>
  <c r="I82" i="4" s="1"/>
  <c r="J82" i="4" s="1"/>
  <c r="G81" i="4"/>
  <c r="I81" i="4" s="1"/>
  <c r="J81" i="4" s="1"/>
  <c r="I80" i="4"/>
  <c r="J80" i="4" s="1"/>
  <c r="G80" i="4"/>
  <c r="G79" i="4"/>
  <c r="I79" i="4" s="1"/>
  <c r="J79" i="4" s="1"/>
  <c r="G78" i="4"/>
  <c r="I78" i="4" s="1"/>
  <c r="J78" i="4" s="1"/>
  <c r="G77" i="4"/>
  <c r="I77" i="4" s="1"/>
  <c r="J77" i="4" s="1"/>
  <c r="G76" i="4"/>
  <c r="I76" i="4" s="1"/>
  <c r="J76" i="4" s="1"/>
  <c r="G75" i="4"/>
  <c r="G74" i="4"/>
  <c r="I74" i="4" s="1"/>
  <c r="J74" i="4" s="1"/>
  <c r="G73" i="4"/>
  <c r="I73" i="4" s="1"/>
  <c r="J73" i="4" s="1"/>
  <c r="G72" i="4"/>
  <c r="I72" i="4" s="1"/>
  <c r="J72" i="4" s="1"/>
  <c r="G71" i="4"/>
  <c r="I71" i="4" s="1"/>
  <c r="J71" i="4" s="1"/>
  <c r="G70" i="4"/>
  <c r="I70" i="4" s="1"/>
  <c r="J70" i="4" s="1"/>
  <c r="G69" i="4"/>
  <c r="I69" i="4" s="1"/>
  <c r="J69" i="4" s="1"/>
  <c r="G68" i="4"/>
  <c r="I68" i="4" s="1"/>
  <c r="J68" i="4" s="1"/>
  <c r="G67" i="4"/>
  <c r="I67" i="4" s="1"/>
  <c r="J67" i="4" s="1"/>
  <c r="G66" i="4"/>
  <c r="I66" i="4" s="1"/>
  <c r="J66" i="4" s="1"/>
  <c r="G65" i="4"/>
  <c r="I65" i="4" s="1"/>
  <c r="J65" i="4" s="1"/>
  <c r="I64" i="4"/>
  <c r="J64" i="4" s="1"/>
  <c r="G64" i="4"/>
  <c r="G63" i="4"/>
  <c r="I63" i="4" s="1"/>
  <c r="J63" i="4" s="1"/>
  <c r="G62" i="4"/>
  <c r="I62" i="4" s="1"/>
  <c r="J62" i="4" s="1"/>
  <c r="G61" i="4"/>
  <c r="I61" i="4" s="1"/>
  <c r="J61" i="4" s="1"/>
  <c r="G60" i="4"/>
  <c r="I60" i="4" s="1"/>
  <c r="J60" i="4" s="1"/>
  <c r="G59" i="4"/>
  <c r="I59" i="4" s="1"/>
  <c r="J59" i="4" s="1"/>
  <c r="G58" i="4"/>
  <c r="I58" i="4" s="1"/>
  <c r="J58" i="4" s="1"/>
  <c r="G57" i="4"/>
  <c r="I57" i="4" s="1"/>
  <c r="J57" i="4" s="1"/>
  <c r="G56" i="4"/>
  <c r="I56" i="4" s="1"/>
  <c r="J56" i="4" s="1"/>
  <c r="G55" i="4"/>
  <c r="I55" i="4" s="1"/>
  <c r="J55" i="4" s="1"/>
  <c r="G54" i="4"/>
  <c r="I54" i="4" s="1"/>
  <c r="J54" i="4" s="1"/>
  <c r="G53" i="4"/>
  <c r="I53" i="4" s="1"/>
  <c r="J53" i="4" s="1"/>
  <c r="G52" i="4"/>
  <c r="I52" i="4" s="1"/>
  <c r="J52" i="4" s="1"/>
  <c r="G51" i="4"/>
  <c r="I51" i="4" s="1"/>
  <c r="J51" i="4" s="1"/>
  <c r="G50" i="4"/>
  <c r="I50" i="4" s="1"/>
  <c r="J50" i="4" s="1"/>
  <c r="G49" i="4"/>
  <c r="I49" i="4" s="1"/>
  <c r="J49" i="4" s="1"/>
  <c r="I48" i="4"/>
  <c r="J48" i="4" s="1"/>
  <c r="G48" i="4"/>
  <c r="G47" i="4"/>
  <c r="I47" i="4" s="1"/>
  <c r="J47" i="4" s="1"/>
  <c r="G46" i="4"/>
  <c r="I46" i="4" s="1"/>
  <c r="J46" i="4" s="1"/>
  <c r="G45" i="4"/>
  <c r="I45" i="4" s="1"/>
  <c r="J45" i="4" s="1"/>
  <c r="G44" i="4"/>
  <c r="I44" i="4" s="1"/>
  <c r="J44" i="4" s="1"/>
  <c r="G43" i="4"/>
  <c r="I43" i="4" s="1"/>
  <c r="J43" i="4" s="1"/>
  <c r="G42" i="4"/>
  <c r="I42" i="4" s="1"/>
  <c r="J42" i="4" s="1"/>
  <c r="G41" i="4"/>
  <c r="I41" i="4" s="1"/>
  <c r="J41" i="4" s="1"/>
  <c r="G40" i="4"/>
  <c r="I40" i="4" s="1"/>
  <c r="J40" i="4" s="1"/>
  <c r="G39" i="4"/>
  <c r="I39" i="4" s="1"/>
  <c r="J39" i="4" s="1"/>
  <c r="G38" i="4"/>
  <c r="I38" i="4" s="1"/>
  <c r="J38" i="4" s="1"/>
  <c r="G37" i="4"/>
  <c r="I37" i="4" s="1"/>
  <c r="J37" i="4" s="1"/>
  <c r="G36" i="4"/>
  <c r="I36" i="4" s="1"/>
  <c r="J36" i="4" s="1"/>
  <c r="G35" i="4"/>
  <c r="I35" i="4" s="1"/>
  <c r="J35" i="4" s="1"/>
  <c r="G34" i="4"/>
  <c r="I34" i="4" s="1"/>
  <c r="J34" i="4" s="1"/>
  <c r="G33" i="4"/>
  <c r="I33" i="4" s="1"/>
  <c r="J33" i="4" s="1"/>
  <c r="I32" i="4"/>
  <c r="J32" i="4" s="1"/>
  <c r="G32" i="4"/>
  <c r="G31" i="4"/>
  <c r="I31" i="4" s="1"/>
  <c r="J31" i="4" s="1"/>
  <c r="G30" i="4"/>
  <c r="I30" i="4" s="1"/>
  <c r="J30" i="4" s="1"/>
  <c r="G29" i="4"/>
  <c r="I29" i="4" s="1"/>
  <c r="J29" i="4" s="1"/>
  <c r="G28" i="4"/>
  <c r="I28" i="4" s="1"/>
  <c r="J28" i="4" s="1"/>
  <c r="G27" i="4"/>
  <c r="I27" i="4" s="1"/>
  <c r="J27" i="4" s="1"/>
  <c r="G26" i="4"/>
  <c r="I26" i="4" s="1"/>
  <c r="J26" i="4" s="1"/>
  <c r="G25" i="4"/>
  <c r="I25" i="4" s="1"/>
  <c r="J25" i="4" s="1"/>
  <c r="G24" i="4"/>
  <c r="I24" i="4" s="1"/>
  <c r="J24" i="4" s="1"/>
  <c r="G23" i="4"/>
  <c r="I23" i="4" s="1"/>
  <c r="J23" i="4" s="1"/>
  <c r="G22" i="4"/>
  <c r="I22" i="4" s="1"/>
  <c r="J22" i="4" s="1"/>
  <c r="G21" i="4"/>
  <c r="I21" i="4" s="1"/>
  <c r="J21" i="4" s="1"/>
  <c r="G20" i="4"/>
  <c r="I20" i="4" s="1"/>
  <c r="J20" i="4" s="1"/>
  <c r="G19" i="4"/>
  <c r="I19" i="4" s="1"/>
  <c r="J19" i="4" s="1"/>
  <c r="G18" i="4"/>
  <c r="I18" i="4" s="1"/>
  <c r="J18" i="4" s="1"/>
  <c r="G17" i="4"/>
  <c r="I17" i="4" s="1"/>
  <c r="J17" i="4" s="1"/>
  <c r="G16" i="4"/>
  <c r="I16" i="4" s="1"/>
  <c r="J16" i="4" s="1"/>
  <c r="G15" i="4"/>
  <c r="I15" i="4" s="1"/>
  <c r="J15" i="4" s="1"/>
  <c r="G14" i="4"/>
  <c r="I14" i="4" s="1"/>
  <c r="J14" i="4" s="1"/>
  <c r="G13" i="4"/>
  <c r="I13" i="4" s="1"/>
  <c r="J13" i="4" s="1"/>
  <c r="G12" i="4"/>
  <c r="I12" i="4" s="1"/>
  <c r="J12" i="4" s="1"/>
  <c r="G11" i="4"/>
  <c r="I11" i="4" s="1"/>
  <c r="J11" i="4" s="1"/>
  <c r="G10" i="4"/>
  <c r="I10" i="4" s="1"/>
  <c r="J10" i="4" s="1"/>
  <c r="G9" i="4"/>
  <c r="I9" i="4" s="1"/>
  <c r="J9" i="4" s="1"/>
  <c r="G8" i="4"/>
  <c r="I8" i="4" s="1"/>
  <c r="J8" i="4" s="1"/>
  <c r="G7" i="4"/>
  <c r="I7" i="4" s="1"/>
  <c r="J7" i="4" s="1"/>
  <c r="G6" i="4"/>
  <c r="I6" i="4" s="1"/>
  <c r="J6" i="4" s="1"/>
  <c r="G5" i="4"/>
  <c r="I5" i="4" s="1"/>
  <c r="J5" i="4" s="1"/>
  <c r="G4" i="4"/>
  <c r="I4" i="4" s="1"/>
  <c r="J4" i="4" s="1"/>
  <c r="G3" i="4"/>
  <c r="I3" i="4" s="1"/>
  <c r="J3" i="4" s="1"/>
  <c r="G2" i="4"/>
  <c r="I2" i="4" s="1"/>
  <c r="J2" i="4" s="1"/>
  <c r="I80" i="3"/>
  <c r="J80" i="3" s="1"/>
  <c r="G81" i="3"/>
  <c r="I81" i="3" s="1"/>
  <c r="J81" i="3" s="1"/>
  <c r="G82" i="3"/>
  <c r="I82" i="3" s="1"/>
  <c r="J82" i="3" s="1"/>
  <c r="G80" i="3"/>
  <c r="G78" i="3"/>
  <c r="I78" i="3" s="1"/>
  <c r="J78" i="3" s="1"/>
  <c r="G79" i="3"/>
  <c r="I79" i="3" s="1"/>
  <c r="J79" i="3" s="1"/>
  <c r="G77" i="3"/>
  <c r="I77" i="3" s="1"/>
  <c r="J77" i="3" s="1"/>
  <c r="I76" i="3"/>
  <c r="J76" i="3" s="1"/>
  <c r="G76" i="3"/>
  <c r="G75" i="3"/>
  <c r="I75" i="3" s="1"/>
  <c r="J75" i="3" s="1"/>
  <c r="G74" i="3"/>
  <c r="I74" i="3" s="1"/>
  <c r="J74" i="3" s="1"/>
  <c r="I72" i="3"/>
  <c r="J72" i="3" s="1"/>
  <c r="I73" i="3"/>
  <c r="J73" i="3" s="1"/>
  <c r="G73" i="3"/>
  <c r="G72" i="3"/>
  <c r="G71" i="3"/>
  <c r="I71" i="3" s="1"/>
  <c r="J71" i="3" s="1"/>
  <c r="I68" i="3"/>
  <c r="J68" i="3" s="1"/>
  <c r="I69" i="3"/>
  <c r="J69" i="3" s="1"/>
  <c r="G69" i="3"/>
  <c r="G70" i="3"/>
  <c r="I70" i="3" s="1"/>
  <c r="J70" i="3" s="1"/>
  <c r="G68" i="3"/>
  <c r="I65" i="3"/>
  <c r="J65" i="3" s="1"/>
  <c r="G66" i="3"/>
  <c r="I66" i="3" s="1"/>
  <c r="J66" i="3" s="1"/>
  <c r="G67" i="3"/>
  <c r="I67" i="3" s="1"/>
  <c r="J67" i="3" s="1"/>
  <c r="G65" i="3"/>
  <c r="I64" i="3"/>
  <c r="J64" i="3" s="1"/>
  <c r="G63" i="3"/>
  <c r="I63" i="3" s="1"/>
  <c r="J63" i="3" s="1"/>
  <c r="G64" i="3"/>
  <c r="G62" i="3"/>
  <c r="I62" i="3" s="1"/>
  <c r="J62" i="3" s="1"/>
  <c r="I60" i="3"/>
  <c r="J60" i="3" s="1"/>
  <c r="I61" i="3"/>
  <c r="J61" i="3" s="1"/>
  <c r="G60" i="3"/>
  <c r="G61" i="3"/>
  <c r="G59" i="3"/>
  <c r="I59" i="3" s="1"/>
  <c r="J59" i="3" s="1"/>
  <c r="I57" i="3"/>
  <c r="J57" i="3" s="1"/>
  <c r="G57" i="3"/>
  <c r="G58" i="3"/>
  <c r="I58" i="3" s="1"/>
  <c r="J58" i="3" s="1"/>
  <c r="G56" i="3"/>
  <c r="I56" i="3" s="1"/>
  <c r="J56" i="3" s="1"/>
  <c r="I53" i="3"/>
  <c r="J53" i="3" s="1"/>
  <c r="G54" i="3"/>
  <c r="I54" i="3" s="1"/>
  <c r="J54" i="3" s="1"/>
  <c r="G55" i="3"/>
  <c r="I55" i="3" s="1"/>
  <c r="J55" i="3" s="1"/>
  <c r="G53" i="3"/>
  <c r="I52" i="3"/>
  <c r="J52" i="3" s="1"/>
  <c r="G51" i="3"/>
  <c r="I51" i="3" s="1"/>
  <c r="J51" i="3" s="1"/>
  <c r="G52" i="3"/>
  <c r="G50" i="3"/>
  <c r="I50" i="3" s="1"/>
  <c r="J50" i="3" s="1"/>
  <c r="I48" i="3"/>
  <c r="J48" i="3" s="1"/>
  <c r="I49" i="3"/>
  <c r="J49" i="3" s="1"/>
  <c r="G48" i="3"/>
  <c r="G49" i="3"/>
  <c r="G47" i="3"/>
  <c r="I47" i="3" s="1"/>
  <c r="J47" i="3" s="1"/>
  <c r="I46" i="3"/>
  <c r="J46" i="3" s="1"/>
  <c r="G45" i="3"/>
  <c r="I45" i="3" s="1"/>
  <c r="J45" i="3" s="1"/>
  <c r="G46" i="3"/>
  <c r="G44" i="3"/>
  <c r="I44" i="3" s="1"/>
  <c r="J44" i="3" s="1"/>
  <c r="I42" i="3"/>
  <c r="J42" i="3" s="1"/>
  <c r="I43" i="3"/>
  <c r="J43" i="3" s="1"/>
  <c r="G42" i="3"/>
  <c r="G43" i="3"/>
  <c r="G41" i="3"/>
  <c r="I41" i="3" s="1"/>
  <c r="J41" i="3" s="1"/>
  <c r="I39" i="3"/>
  <c r="J39" i="3" s="1"/>
  <c r="G39" i="3"/>
  <c r="G40" i="3"/>
  <c r="I40" i="3" s="1"/>
  <c r="J40" i="3" s="1"/>
  <c r="G38" i="3"/>
  <c r="I38" i="3" s="1"/>
  <c r="J38" i="3" s="1"/>
  <c r="I35" i="3"/>
  <c r="J35" i="3" s="1"/>
  <c r="G36" i="3"/>
  <c r="I36" i="3" s="1"/>
  <c r="J36" i="3" s="1"/>
  <c r="G37" i="3"/>
  <c r="I37" i="3" s="1"/>
  <c r="J37" i="3" s="1"/>
  <c r="G35" i="3"/>
  <c r="I34" i="3"/>
  <c r="J34" i="3" s="1"/>
  <c r="G33" i="3"/>
  <c r="I33" i="3" s="1"/>
  <c r="J33" i="3" s="1"/>
  <c r="G34" i="3"/>
  <c r="G32" i="3"/>
  <c r="I32" i="3" s="1"/>
  <c r="J32" i="3" s="1"/>
  <c r="I30" i="3"/>
  <c r="J30" i="3" s="1"/>
  <c r="I31" i="3"/>
  <c r="J31" i="3" s="1"/>
  <c r="G30" i="3"/>
  <c r="G31" i="3"/>
  <c r="G29" i="3"/>
  <c r="I29" i="3" s="1"/>
  <c r="J29" i="3" s="1"/>
  <c r="G28" i="3"/>
  <c r="I28" i="3" s="1"/>
  <c r="J28" i="3" s="1"/>
  <c r="G27" i="3"/>
  <c r="I27" i="3" s="1"/>
  <c r="J27" i="3" s="1"/>
  <c r="G26" i="3"/>
  <c r="I26" i="3" s="1"/>
  <c r="J26" i="3" s="1"/>
  <c r="I23" i="3"/>
  <c r="J23" i="3" s="1"/>
  <c r="G24" i="3"/>
  <c r="I24" i="3" s="1"/>
  <c r="J24" i="3" s="1"/>
  <c r="G25" i="3"/>
  <c r="I25" i="3" s="1"/>
  <c r="J25" i="3" s="1"/>
  <c r="G23" i="3"/>
  <c r="I22" i="3"/>
  <c r="J22" i="3" s="1"/>
  <c r="G21" i="3"/>
  <c r="I21" i="3" s="1"/>
  <c r="J21" i="3" s="1"/>
  <c r="G22" i="3"/>
  <c r="G20" i="3"/>
  <c r="I20" i="3" s="1"/>
  <c r="J20" i="3" s="1"/>
  <c r="G18" i="3"/>
  <c r="I18" i="3" s="1"/>
  <c r="J18" i="3" s="1"/>
  <c r="G19" i="3"/>
  <c r="I19" i="3" s="1"/>
  <c r="J19" i="3" s="1"/>
  <c r="G17" i="3"/>
  <c r="I17" i="3" s="1"/>
  <c r="J17" i="3" s="1"/>
  <c r="I16" i="3"/>
  <c r="J16" i="3" s="1"/>
  <c r="G15" i="3"/>
  <c r="I15" i="3" s="1"/>
  <c r="J15" i="3" s="1"/>
  <c r="G16" i="3"/>
  <c r="G14" i="3"/>
  <c r="I14" i="3" s="1"/>
  <c r="J14" i="3" s="1"/>
  <c r="I12" i="3"/>
  <c r="J12" i="3" s="1"/>
  <c r="I13" i="3"/>
  <c r="J13" i="3" s="1"/>
  <c r="G12" i="3"/>
  <c r="G13" i="3"/>
  <c r="G11" i="3"/>
  <c r="I11" i="3" s="1"/>
  <c r="J11" i="3" s="1"/>
  <c r="I9" i="3"/>
  <c r="J9" i="3" s="1"/>
  <c r="G9" i="3"/>
  <c r="G10" i="3"/>
  <c r="I10" i="3" s="1"/>
  <c r="J10" i="3" s="1"/>
  <c r="G8" i="3"/>
  <c r="I8" i="3" s="1"/>
  <c r="J8" i="3" s="1"/>
  <c r="G5" i="3"/>
  <c r="I5" i="3" s="1"/>
  <c r="J5" i="3" s="1"/>
  <c r="G6" i="3"/>
  <c r="I6" i="3" s="1"/>
  <c r="J6" i="3" s="1"/>
  <c r="G7" i="3"/>
  <c r="I7" i="3" s="1"/>
  <c r="J7" i="3" s="1"/>
  <c r="G3" i="3"/>
  <c r="I3" i="3" s="1"/>
  <c r="J3" i="3" s="1"/>
  <c r="G4" i="3"/>
  <c r="I4" i="3" s="1"/>
  <c r="J4" i="3" s="1"/>
  <c r="G2" i="3"/>
  <c r="I2" i="3" s="1"/>
  <c r="J2" i="3" s="1"/>
  <c r="L5" i="4" l="1"/>
  <c r="K5" i="4"/>
  <c r="I75" i="4"/>
  <c r="J75" i="4" s="1"/>
  <c r="F3" i="2" l="1"/>
  <c r="F4" i="2"/>
  <c r="F5" i="2"/>
  <c r="F6" i="2"/>
  <c r="G6" i="2" s="1"/>
  <c r="F7" i="2"/>
  <c r="F8" i="2"/>
  <c r="F9" i="2"/>
  <c r="F10" i="2"/>
  <c r="G10" i="2" s="1"/>
  <c r="F11" i="2"/>
  <c r="F12" i="2"/>
  <c r="F13" i="2"/>
  <c r="F14" i="2"/>
  <c r="G14" i="2" s="1"/>
  <c r="F15" i="2"/>
  <c r="F16" i="2"/>
  <c r="F17" i="2"/>
  <c r="F18" i="2"/>
  <c r="G18" i="2" s="1"/>
  <c r="F19" i="2"/>
  <c r="F20" i="2"/>
  <c r="F21" i="2"/>
  <c r="F22" i="2"/>
  <c r="G22" i="2" s="1"/>
  <c r="F23" i="2"/>
  <c r="F24" i="2"/>
  <c r="F25" i="2"/>
  <c r="F26" i="2"/>
  <c r="G26" i="2" s="1"/>
  <c r="F27" i="2"/>
  <c r="F28" i="2"/>
  <c r="G28" i="2" s="1"/>
  <c r="F29" i="2"/>
  <c r="F30" i="2"/>
  <c r="G30" i="2" s="1"/>
  <c r="F31" i="2"/>
  <c r="F32" i="2"/>
  <c r="G32" i="2" s="1"/>
  <c r="F33" i="2"/>
  <c r="F34" i="2"/>
  <c r="G34" i="2" s="1"/>
  <c r="F35" i="2"/>
  <c r="F36" i="2"/>
  <c r="G36" i="2" s="1"/>
  <c r="F37" i="2"/>
  <c r="F38" i="2"/>
  <c r="G38" i="2" s="1"/>
  <c r="F39" i="2"/>
  <c r="F40" i="2"/>
  <c r="G40" i="2" s="1"/>
  <c r="F41" i="2"/>
  <c r="F42" i="2"/>
  <c r="G42" i="2" s="1"/>
  <c r="F43" i="2"/>
  <c r="F44" i="2"/>
  <c r="G44" i="2" s="1"/>
  <c r="F45" i="2"/>
  <c r="F46" i="2"/>
  <c r="G46" i="2" s="1"/>
  <c r="F47" i="2"/>
  <c r="F48" i="2"/>
  <c r="G48" i="2" s="1"/>
  <c r="F49" i="2"/>
  <c r="F50" i="2"/>
  <c r="G50" i="2" s="1"/>
  <c r="F51" i="2"/>
  <c r="F52" i="2"/>
  <c r="G52" i="2" s="1"/>
  <c r="F53" i="2"/>
  <c r="F54" i="2"/>
  <c r="G54" i="2" s="1"/>
  <c r="F55" i="2"/>
  <c r="F2" i="2"/>
  <c r="G2" i="2" s="1"/>
  <c r="G24" i="2" l="1"/>
  <c r="G16" i="2"/>
  <c r="G12" i="2"/>
  <c r="G8" i="2"/>
  <c r="G4" i="2"/>
  <c r="G20" i="2"/>
  <c r="N86" i="1"/>
  <c r="M86" i="1"/>
  <c r="I87" i="1"/>
  <c r="I86" i="1"/>
  <c r="I82" i="1"/>
  <c r="M82" i="1" s="1"/>
  <c r="I83" i="1"/>
  <c r="I78" i="1"/>
  <c r="M78" i="1" s="1"/>
  <c r="I79" i="1"/>
  <c r="I74" i="1"/>
  <c r="M74" i="1" s="1"/>
  <c r="I75" i="1"/>
  <c r="I70" i="1"/>
  <c r="M70" i="1" s="1"/>
  <c r="I71" i="1"/>
  <c r="I66" i="1"/>
  <c r="M66" i="1" s="1"/>
  <c r="I67" i="1"/>
  <c r="I58" i="1"/>
  <c r="M58" i="1" s="1"/>
  <c r="N60" i="1"/>
  <c r="N58" i="1"/>
  <c r="I59" i="1"/>
  <c r="I60" i="1"/>
  <c r="N59" i="1" s="1"/>
  <c r="I61" i="1"/>
  <c r="I62" i="1"/>
  <c r="M60" i="1" s="1"/>
  <c r="I63" i="1"/>
  <c r="I50" i="1"/>
  <c r="N50" i="1" s="1"/>
  <c r="M50" i="1"/>
  <c r="I51" i="1"/>
  <c r="I52" i="1"/>
  <c r="N51" i="1" s="1"/>
  <c r="I53" i="1"/>
  <c r="M51" i="1" s="1"/>
  <c r="I54" i="1"/>
  <c r="N52" i="1" s="1"/>
  <c r="I55" i="1"/>
  <c r="I41" i="1"/>
  <c r="M41" i="1" s="1"/>
  <c r="N43" i="1"/>
  <c r="N41" i="1"/>
  <c r="I42" i="1"/>
  <c r="I43" i="1"/>
  <c r="N42" i="1" s="1"/>
  <c r="I44" i="1"/>
  <c r="I45" i="1"/>
  <c r="M43" i="1" s="1"/>
  <c r="I46" i="1"/>
  <c r="I33" i="1"/>
  <c r="N33" i="1" s="1"/>
  <c r="N35" i="1"/>
  <c r="I34" i="1"/>
  <c r="I35" i="1"/>
  <c r="M34" i="1" s="1"/>
  <c r="I36" i="1"/>
  <c r="N34" i="1" s="1"/>
  <c r="I37" i="1"/>
  <c r="M35" i="1" s="1"/>
  <c r="I38" i="1"/>
  <c r="I25" i="1"/>
  <c r="I26" i="1"/>
  <c r="I30" i="1"/>
  <c r="I29" i="1"/>
  <c r="I28" i="1"/>
  <c r="I27" i="1"/>
  <c r="M26" i="1" s="1"/>
  <c r="M19" i="1"/>
  <c r="I18" i="1"/>
  <c r="I19" i="1"/>
  <c r="M18" i="1" s="1"/>
  <c r="I20" i="1"/>
  <c r="I21" i="1"/>
  <c r="N19" i="1" s="1"/>
  <c r="I22" i="1"/>
  <c r="I17" i="1"/>
  <c r="M17" i="1" s="1"/>
  <c r="G9" i="1"/>
  <c r="G13" i="1"/>
  <c r="G8" i="1"/>
  <c r="J8" i="1" s="1"/>
  <c r="F2" i="1"/>
  <c r="F3" i="1"/>
  <c r="G10" i="1" s="1"/>
  <c r="F4" i="1"/>
  <c r="G11" i="1" s="1"/>
  <c r="F5" i="1"/>
  <c r="G12" i="1" s="1"/>
  <c r="F6" i="1"/>
  <c r="F1" i="1"/>
  <c r="K10" i="1" l="1"/>
  <c r="J10" i="1"/>
  <c r="K9" i="1"/>
  <c r="J9" i="1"/>
  <c r="N66" i="1"/>
  <c r="N70" i="1"/>
  <c r="N74" i="1"/>
  <c r="N78" i="1"/>
  <c r="N82" i="1"/>
  <c r="K8" i="1"/>
  <c r="N17" i="1"/>
  <c r="M42" i="1"/>
  <c r="M59" i="1"/>
  <c r="N18" i="1"/>
  <c r="M33" i="1"/>
  <c r="M52" i="1"/>
  <c r="N27" i="1"/>
  <c r="N26" i="1"/>
  <c r="M27" i="1"/>
  <c r="N25" i="1"/>
  <c r="M25" i="1"/>
</calcChain>
</file>

<file path=xl/sharedStrings.xml><?xml version="1.0" encoding="utf-8"?>
<sst xmlns="http://schemas.openxmlformats.org/spreadsheetml/2006/main" count="1246" uniqueCount="71">
  <si>
    <t>T2R3A1</t>
  </si>
  <si>
    <t>T3R3A3</t>
  </si>
  <si>
    <t>T2R3A2</t>
  </si>
  <si>
    <t>T2R1A1</t>
  </si>
  <si>
    <t>T3R3A2</t>
  </si>
  <si>
    <t>T2R3A3</t>
  </si>
  <si>
    <t>T3R3A1</t>
  </si>
  <si>
    <t>T3R2A2</t>
  </si>
  <si>
    <t>T3R2A1</t>
  </si>
  <si>
    <t>T3R1A2</t>
  </si>
  <si>
    <t>T3R1A3</t>
  </si>
  <si>
    <t>T3R2A3</t>
  </si>
  <si>
    <t>T1R3A2</t>
  </si>
  <si>
    <t>T2R1A2</t>
  </si>
  <si>
    <t>T1R2A3</t>
  </si>
  <si>
    <t>T3R1A1</t>
  </si>
  <si>
    <t>T1R1A2</t>
  </si>
  <si>
    <t>T1R1A3</t>
  </si>
  <si>
    <t>T2R1A3</t>
  </si>
  <si>
    <t>T1R2A2</t>
  </si>
  <si>
    <t>T1R3A3</t>
  </si>
  <si>
    <t>T1R1A1</t>
  </si>
  <si>
    <t>T1R2A1</t>
  </si>
  <si>
    <t>T1R3A1</t>
  </si>
  <si>
    <t>T2R2A3</t>
  </si>
  <si>
    <t>T2R2A2</t>
  </si>
  <si>
    <t>T2R2A1</t>
  </si>
  <si>
    <t>g/ml</t>
  </si>
  <si>
    <t>mg/ml</t>
  </si>
  <si>
    <t>Extracto solido totales (mg/ml)</t>
  </si>
  <si>
    <t>Oligopin</t>
  </si>
  <si>
    <t>DPPH</t>
  </si>
  <si>
    <t>ABTS</t>
  </si>
  <si>
    <t xml:space="preserve">Ac. Galico </t>
  </si>
  <si>
    <t>Ac. Abscorbico</t>
  </si>
  <si>
    <t>Trolox</t>
  </si>
  <si>
    <t>TEAC</t>
  </si>
  <si>
    <r>
      <t>mg</t>
    </r>
    <r>
      <rPr>
        <sz val="11"/>
        <color theme="1"/>
        <rFont val="Calibri"/>
        <family val="2"/>
        <scheme val="minor"/>
      </rPr>
      <t xml:space="preserve"> (milligrams)</t>
    </r>
  </si>
  <si>
    <t xml:space="preserve">	micrograms of gallic acid</t>
  </si>
  <si>
    <t>Total solid extract (g/ml)</t>
  </si>
  <si>
    <t xml:space="preserve">	1 g of extract contains micrograms of gallic acid</t>
  </si>
  <si>
    <t>mg Gallic Acid Equivalents (GAE) per g of extract</t>
  </si>
  <si>
    <t>micrograms of quercetin</t>
  </si>
  <si>
    <t>1 g of extract contains micrograms of quercetin</t>
  </si>
  <si>
    <t>1 g of extract contains mg of quercetin</t>
  </si>
  <si>
    <t>average</t>
  </si>
  <si>
    <r>
      <t>standard deviation</t>
    </r>
    <r>
      <rPr>
        <sz val="11"/>
        <color theme="1"/>
        <rFont val="Calibri"/>
        <family val="2"/>
        <scheme val="minor"/>
      </rPr>
      <t>.</t>
    </r>
  </si>
  <si>
    <t>Hydroxyl Radical</t>
  </si>
  <si>
    <t>IC50 (microliters)</t>
  </si>
  <si>
    <t>IC50 (mL)</t>
  </si>
  <si>
    <t>IC50 (mg/mL)</t>
  </si>
  <si>
    <t>IC50 (µg/mL)</t>
  </si>
  <si>
    <t>Average trolox IC50 (mg/ml)</t>
  </si>
  <si>
    <t>IC50 mg Dry Leaf</t>
  </si>
  <si>
    <t xml:space="preserve"> IC50 g Dry Leaf</t>
  </si>
  <si>
    <t xml:space="preserve"> Trolox Equivalent Antioxidant Capacity (TEAC)</t>
  </si>
  <si>
    <t>mg Extract</t>
  </si>
  <si>
    <t>g Extract</t>
  </si>
  <si>
    <t>TEAC (per 100 g Extract)</t>
  </si>
  <si>
    <t>Flavonoids</t>
  </si>
  <si>
    <t>Polyphenols</t>
  </si>
  <si>
    <t xml:space="preserve"> capsule 1</t>
  </si>
  <si>
    <t xml:space="preserve"> capsule 2</t>
  </si>
  <si>
    <t xml:space="preserve"> capsule 3</t>
  </si>
  <si>
    <t xml:space="preserve"> capsule 4</t>
  </si>
  <si>
    <t xml:space="preserve"> capsule 5</t>
  </si>
  <si>
    <t xml:space="preserve"> capsule 6</t>
  </si>
  <si>
    <t xml:space="preserve"> capsule5</t>
  </si>
  <si>
    <t>Total solids</t>
  </si>
  <si>
    <t>standard deviation.</t>
  </si>
  <si>
    <t>Experimental treatment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</si>
</sst>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638175</xdr:colOff>
      <xdr:row>0</xdr:row>
      <xdr:rowOff>171450</xdr:rowOff>
    </xdr:from>
    <xdr:to>
      <xdr:col>17</xdr:col>
      <xdr:colOff>180975</xdr:colOff>
      <xdr:row>13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B2EF2D4-5F13-B002-7AFC-C5BB9E1DED17}"/>
            </a:ext>
          </a:extLst>
        </xdr:cNvPr>
        <xdr:cNvSpPr txBox="1"/>
      </xdr:nvSpPr>
      <xdr:spPr>
        <a:xfrm>
          <a:off x="9020175" y="171450"/>
          <a:ext cx="4114800" cy="2324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b="1"/>
            <a:t>Determination of Solids Present in the Extracts</a:t>
          </a:r>
          <a:endParaRPr lang="es-MX"/>
        </a:p>
        <a:p>
          <a:r>
            <a:rPr lang="es-MX"/>
            <a:t>To quantify the amount of solids present in each of the extracts, a drying procedure was carried out using pre-weighed ceramic capsules. A number of replicates of </a:t>
          </a:r>
          <a:r>
            <a:rPr lang="es-MX" b="1"/>
            <a:t>n = 2</a:t>
          </a:r>
          <a:r>
            <a:rPr lang="es-MX"/>
            <a:t> per extract was used to ensure data repeatability.</a:t>
          </a:r>
        </a:p>
        <a:p>
          <a:r>
            <a:rPr lang="es-MX"/>
            <a:t>Each capsule was weighed before and after drying the extract, allowing for the calculation of the total solid content. From the values obtained, the average in </a:t>
          </a:r>
          <a:r>
            <a:rPr lang="es-MX" b="1"/>
            <a:t>mg/mL</a:t>
          </a:r>
          <a:r>
            <a:rPr lang="es-MX"/>
            <a:t> was calculated, representing the concentration of solids in each extract.</a:t>
          </a:r>
        </a:p>
        <a:p>
          <a:r>
            <a:rPr lang="es-MX"/>
            <a:t>This average value was subsequently used to express the normalized results of antioxidant capacity and other analyzed properties.</a:t>
          </a:r>
        </a:p>
        <a:p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33</xdr:row>
      <xdr:rowOff>152400</xdr:rowOff>
    </xdr:from>
    <xdr:to>
      <xdr:col>15</xdr:col>
      <xdr:colOff>418762</xdr:colOff>
      <xdr:row>57</xdr:row>
      <xdr:rowOff>113733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6438900"/>
          <a:ext cx="2704762" cy="4533333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35</xdr:row>
      <xdr:rowOff>38100</xdr:rowOff>
    </xdr:from>
    <xdr:to>
      <xdr:col>28</xdr:col>
      <xdr:colOff>27368</xdr:colOff>
      <xdr:row>48</xdr:row>
      <xdr:rowOff>28267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06225" y="6705600"/>
          <a:ext cx="9657143" cy="2466667"/>
        </a:xfrm>
        <a:prstGeom prst="rect">
          <a:avLst/>
        </a:prstGeom>
      </xdr:spPr>
    </xdr:pic>
    <xdr:clientData/>
  </xdr:twoCellAnchor>
  <xdr:twoCellAnchor editAs="oneCell">
    <xdr:from>
      <xdr:col>24</xdr:col>
      <xdr:colOff>600075</xdr:colOff>
      <xdr:row>0</xdr:row>
      <xdr:rowOff>66675</xdr:rowOff>
    </xdr:from>
    <xdr:to>
      <xdr:col>32</xdr:col>
      <xdr:colOff>437408</xdr:colOff>
      <xdr:row>24</xdr:row>
      <xdr:rowOff>189913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888075" y="66675"/>
          <a:ext cx="5933333" cy="4695238"/>
        </a:xfrm>
        <a:prstGeom prst="rect">
          <a:avLst/>
        </a:prstGeom>
      </xdr:spPr>
    </xdr:pic>
    <xdr:clientData/>
  </xdr:twoCellAnchor>
  <xdr:twoCellAnchor>
    <xdr:from>
      <xdr:col>7</xdr:col>
      <xdr:colOff>657225</xdr:colOff>
      <xdr:row>2</xdr:row>
      <xdr:rowOff>19050</xdr:rowOff>
    </xdr:from>
    <xdr:to>
      <xdr:col>13</xdr:col>
      <xdr:colOff>200025</xdr:colOff>
      <xdr:row>14</xdr:row>
      <xdr:rowOff>57150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879748D-0704-44CB-90EC-3A19F08C4815}"/>
            </a:ext>
          </a:extLst>
        </xdr:cNvPr>
        <xdr:cNvSpPr txBox="1"/>
      </xdr:nvSpPr>
      <xdr:spPr>
        <a:xfrm>
          <a:off x="5991225" y="400050"/>
          <a:ext cx="4114800" cy="2324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b="1"/>
            <a:t>Determination of Solids Present in the Extracts</a:t>
          </a:r>
          <a:endParaRPr lang="es-MX"/>
        </a:p>
        <a:p>
          <a:r>
            <a:rPr lang="es-MX"/>
            <a:t>To quantify the amount of solids present in each of the extracts, a drying procedure was carried out using pre-weighed ceramic capsules. A number of replicates of </a:t>
          </a:r>
          <a:r>
            <a:rPr lang="es-MX" b="1"/>
            <a:t>n = 2</a:t>
          </a:r>
          <a:r>
            <a:rPr lang="es-MX"/>
            <a:t> per extract was used to ensure data repeatability.</a:t>
          </a:r>
        </a:p>
        <a:p>
          <a:r>
            <a:rPr lang="es-MX"/>
            <a:t>Each capsule was weighed before and after drying the extract, allowing for the calculation of the total solid content. From the values obtained, the average in </a:t>
          </a:r>
          <a:r>
            <a:rPr lang="es-MX" b="1"/>
            <a:t>mg/mL</a:t>
          </a:r>
          <a:r>
            <a:rPr lang="es-MX"/>
            <a:t> was calculated, representing the concentration of solids in each extract.</a:t>
          </a:r>
        </a:p>
        <a:p>
          <a:r>
            <a:rPr lang="es-MX"/>
            <a:t>This average value was subsequently used to express the normalized results of antioxidant capacity and other analyzed properties.</a:t>
          </a:r>
        </a:p>
        <a:p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65</xdr:row>
      <xdr:rowOff>0</xdr:rowOff>
    </xdr:from>
    <xdr:to>
      <xdr:col>22</xdr:col>
      <xdr:colOff>27333</xdr:colOff>
      <xdr:row>77</xdr:row>
      <xdr:rowOff>180667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01300" y="12382500"/>
          <a:ext cx="9933333" cy="246666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80</xdr:row>
      <xdr:rowOff>0</xdr:rowOff>
    </xdr:from>
    <xdr:to>
      <xdr:col>17</xdr:col>
      <xdr:colOff>37429</xdr:colOff>
      <xdr:row>105</xdr:row>
      <xdr:rowOff>66071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63300" y="15240000"/>
          <a:ext cx="5371429" cy="482857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110</xdr:row>
      <xdr:rowOff>0</xdr:rowOff>
    </xdr:from>
    <xdr:to>
      <xdr:col>17</xdr:col>
      <xdr:colOff>285143</xdr:colOff>
      <xdr:row>135</xdr:row>
      <xdr:rowOff>142262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25300" y="20955000"/>
          <a:ext cx="4857143" cy="49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"/>
  <sheetViews>
    <sheetView topLeftCell="A4" zoomScale="85" zoomScaleNormal="85" workbookViewId="0">
      <selection activeCell="N85" sqref="N85"/>
    </sheetView>
  </sheetViews>
  <sheetFormatPr baseColWidth="10" defaultRowHeight="15" x14ac:dyDescent="0.25"/>
  <sheetData>
    <row r="1" spans="1:14" x14ac:dyDescent="0.25">
      <c r="B1" t="s">
        <v>61</v>
      </c>
      <c r="C1">
        <v>24.8611</v>
      </c>
      <c r="D1">
        <v>24.8568</v>
      </c>
      <c r="F1">
        <f>AVERAGE(C1:D1)</f>
        <v>24.85895</v>
      </c>
    </row>
    <row r="2" spans="1:14" x14ac:dyDescent="0.25">
      <c r="B2" t="s">
        <v>62</v>
      </c>
      <c r="C2">
        <v>24.932700000000001</v>
      </c>
      <c r="D2">
        <v>24.932400000000001</v>
      </c>
      <c r="F2">
        <f t="shared" ref="F2:F6" si="0">AVERAGE(C2:D2)</f>
        <v>24.932549999999999</v>
      </c>
    </row>
    <row r="3" spans="1:14" x14ac:dyDescent="0.25">
      <c r="B3" t="s">
        <v>63</v>
      </c>
      <c r="C3">
        <v>23.519500000000001</v>
      </c>
      <c r="D3">
        <v>23.5182</v>
      </c>
      <c r="F3">
        <f t="shared" si="0"/>
        <v>23.51885</v>
      </c>
    </row>
    <row r="4" spans="1:14" x14ac:dyDescent="0.25">
      <c r="B4" t="s">
        <v>64</v>
      </c>
      <c r="C4">
        <v>23.585999999999999</v>
      </c>
      <c r="D4">
        <v>23.585000000000001</v>
      </c>
      <c r="F4">
        <f t="shared" si="0"/>
        <v>23.5855</v>
      </c>
    </row>
    <row r="5" spans="1:14" x14ac:dyDescent="0.25">
      <c r="B5" t="s">
        <v>65</v>
      </c>
      <c r="C5">
        <v>27.803699999999999</v>
      </c>
      <c r="D5">
        <v>27.805599999999998</v>
      </c>
      <c r="F5">
        <f t="shared" si="0"/>
        <v>27.804649999999999</v>
      </c>
    </row>
    <row r="6" spans="1:14" x14ac:dyDescent="0.25">
      <c r="B6" t="s">
        <v>66</v>
      </c>
      <c r="C6">
        <v>23.087199999999999</v>
      </c>
      <c r="D6">
        <v>23.087299999999999</v>
      </c>
      <c r="F6">
        <f t="shared" si="0"/>
        <v>23.087249999999997</v>
      </c>
    </row>
    <row r="7" spans="1:14" x14ac:dyDescent="0.25">
      <c r="G7" s="3" t="s">
        <v>68</v>
      </c>
      <c r="J7" t="s">
        <v>45</v>
      </c>
    </row>
    <row r="8" spans="1:14" x14ac:dyDescent="0.25">
      <c r="A8" s="4">
        <v>1</v>
      </c>
      <c r="B8" t="s">
        <v>61</v>
      </c>
      <c r="C8" t="s">
        <v>0</v>
      </c>
      <c r="D8">
        <v>0.97460000000000002</v>
      </c>
      <c r="E8">
        <v>24.866299999999999</v>
      </c>
      <c r="F8" t="s">
        <v>0</v>
      </c>
      <c r="G8">
        <f>E8-F1</f>
        <v>7.3499999999988574E-3</v>
      </c>
      <c r="I8" t="s">
        <v>0</v>
      </c>
      <c r="J8">
        <f>AVERAGE(G8:G9)</f>
        <v>7.799999999999585E-3</v>
      </c>
      <c r="K8">
        <f>_xlfn.STDEV.S(G8:G9)</f>
        <v>6.3639610306892179E-4</v>
      </c>
    </row>
    <row r="9" spans="1:14" x14ac:dyDescent="0.25">
      <c r="A9" s="4"/>
      <c r="B9" t="s">
        <v>62</v>
      </c>
      <c r="C9" t="s">
        <v>0</v>
      </c>
      <c r="D9">
        <v>0.96889999999999998</v>
      </c>
      <c r="E9">
        <v>24.940799999999999</v>
      </c>
      <c r="F9" t="s">
        <v>0</v>
      </c>
      <c r="G9">
        <f t="shared" ref="G9:G13" si="1">E9-F2</f>
        <v>8.2500000000003126E-3</v>
      </c>
      <c r="I9" t="s">
        <v>1</v>
      </c>
      <c r="J9">
        <f>AVERAGE(G10:G11)</f>
        <v>9.6249999999997726E-3</v>
      </c>
      <c r="K9">
        <f>_xlfn.STDEV.S(G10:G11)</f>
        <v>1.3081475451933203E-3</v>
      </c>
    </row>
    <row r="10" spans="1:14" x14ac:dyDescent="0.25">
      <c r="A10" s="4">
        <v>2</v>
      </c>
      <c r="B10" t="s">
        <v>63</v>
      </c>
      <c r="C10" t="s">
        <v>1</v>
      </c>
      <c r="D10">
        <v>0.97889999999999999</v>
      </c>
      <c r="E10">
        <v>23.529399999999999</v>
      </c>
      <c r="F10" t="s">
        <v>1</v>
      </c>
      <c r="G10">
        <f t="shared" si="1"/>
        <v>1.0549999999998505E-2</v>
      </c>
      <c r="I10" t="s">
        <v>2</v>
      </c>
      <c r="J10">
        <f>AVERAGE(G12:G13)</f>
        <v>9.3300000000020589E-3</v>
      </c>
      <c r="K10">
        <f>_xlfn.STDEV.S(G12:G13)</f>
        <v>2.8284271246391124E-5</v>
      </c>
    </row>
    <row r="11" spans="1:14" x14ac:dyDescent="0.25">
      <c r="A11" s="4"/>
      <c r="B11" t="s">
        <v>64</v>
      </c>
      <c r="C11" t="s">
        <v>1</v>
      </c>
      <c r="D11">
        <v>0.9788</v>
      </c>
      <c r="E11">
        <v>23.594200000000001</v>
      </c>
      <c r="F11" t="s">
        <v>1</v>
      </c>
      <c r="G11">
        <f t="shared" si="1"/>
        <v>8.7000000000010402E-3</v>
      </c>
    </row>
    <row r="12" spans="1:14" x14ac:dyDescent="0.25">
      <c r="A12" s="4">
        <v>3</v>
      </c>
      <c r="B12" t="s">
        <v>65</v>
      </c>
      <c r="C12" t="s">
        <v>2</v>
      </c>
      <c r="D12">
        <v>0.97019999999999995</v>
      </c>
      <c r="E12">
        <v>27.814</v>
      </c>
      <c r="F12" t="s">
        <v>2</v>
      </c>
      <c r="G12">
        <f>E12-F5</f>
        <v>9.3500000000013017E-3</v>
      </c>
    </row>
    <row r="13" spans="1:14" x14ac:dyDescent="0.25">
      <c r="A13" s="4"/>
      <c r="B13" t="s">
        <v>66</v>
      </c>
      <c r="C13" t="s">
        <v>2</v>
      </c>
      <c r="D13">
        <v>0.97389999999999999</v>
      </c>
      <c r="E13">
        <v>23.09656</v>
      </c>
      <c r="F13" t="s">
        <v>2</v>
      </c>
      <c r="G13">
        <f t="shared" si="1"/>
        <v>9.310000000002816E-3</v>
      </c>
    </row>
    <row r="15" spans="1:14" s="1" customFormat="1" x14ac:dyDescent="0.25"/>
    <row r="16" spans="1:14" x14ac:dyDescent="0.25">
      <c r="I16" s="3" t="s">
        <v>68</v>
      </c>
      <c r="M16" t="s">
        <v>45</v>
      </c>
      <c r="N16" t="s">
        <v>69</v>
      </c>
    </row>
    <row r="17" spans="1:14" x14ac:dyDescent="0.25">
      <c r="A17" s="4">
        <v>4</v>
      </c>
      <c r="B17" t="s">
        <v>61</v>
      </c>
      <c r="C17">
        <v>24.852</v>
      </c>
      <c r="D17" t="s">
        <v>3</v>
      </c>
      <c r="E17">
        <v>0.97070000000000001</v>
      </c>
      <c r="G17">
        <v>24.881499999999999</v>
      </c>
      <c r="H17" t="s">
        <v>3</v>
      </c>
      <c r="I17">
        <f>G17-C17</f>
        <v>2.9499999999998749E-2</v>
      </c>
      <c r="L17" t="s">
        <v>3</v>
      </c>
      <c r="M17">
        <f>AVERAGE(I17:I18)</f>
        <v>3.5599999999998744E-2</v>
      </c>
      <c r="N17">
        <f>_xlfn.STDEV.S(I17:I18)</f>
        <v>8.6267027304758517E-3</v>
      </c>
    </row>
    <row r="18" spans="1:14" x14ac:dyDescent="0.25">
      <c r="A18" s="4"/>
      <c r="B18" t="s">
        <v>62</v>
      </c>
      <c r="C18">
        <v>24.93</v>
      </c>
      <c r="D18" t="s">
        <v>3</v>
      </c>
      <c r="E18">
        <v>0.97829999999999995</v>
      </c>
      <c r="G18">
        <v>24.971699999999998</v>
      </c>
      <c r="H18" t="s">
        <v>3</v>
      </c>
      <c r="I18">
        <f t="shared" ref="I18:I22" si="2">G18-C18</f>
        <v>4.1699999999998738E-2</v>
      </c>
      <c r="L18" t="s">
        <v>4</v>
      </c>
      <c r="M18">
        <f>AVERAGE(I19:I20)</f>
        <v>5.8500000000023533E-3</v>
      </c>
      <c r="N18">
        <f>_xlfn.STDEV.S(I19:I20)</f>
        <v>3.3234018715765654E-3</v>
      </c>
    </row>
    <row r="19" spans="1:14" x14ac:dyDescent="0.25">
      <c r="A19" s="4">
        <v>5</v>
      </c>
      <c r="B19" t="s">
        <v>63</v>
      </c>
      <c r="C19">
        <v>23.515599999999999</v>
      </c>
      <c r="D19" t="s">
        <v>4</v>
      </c>
      <c r="E19">
        <v>0.96419999999999995</v>
      </c>
      <c r="G19">
        <v>23.523800000000001</v>
      </c>
      <c r="H19" t="s">
        <v>4</v>
      </c>
      <c r="I19">
        <f t="shared" si="2"/>
        <v>8.2000000000022055E-3</v>
      </c>
      <c r="L19" t="s">
        <v>5</v>
      </c>
      <c r="M19">
        <f>AVERAGE(I21:I22)</f>
        <v>1.5000000000000568E-3</v>
      </c>
      <c r="N19">
        <f>_xlfn.STDEV.S(I21:I22)</f>
        <v>2.8284271247395982E-4</v>
      </c>
    </row>
    <row r="20" spans="1:14" x14ac:dyDescent="0.25">
      <c r="A20" s="4"/>
      <c r="B20" t="s">
        <v>64</v>
      </c>
      <c r="C20">
        <v>23.584499999999998</v>
      </c>
      <c r="D20" t="s">
        <v>4</v>
      </c>
      <c r="E20">
        <v>0.95930000000000004</v>
      </c>
      <c r="G20">
        <v>23.588000000000001</v>
      </c>
      <c r="H20" t="s">
        <v>4</v>
      </c>
      <c r="I20">
        <f t="shared" si="2"/>
        <v>3.5000000000025011E-3</v>
      </c>
    </row>
    <row r="21" spans="1:14" x14ac:dyDescent="0.25">
      <c r="A21" s="4">
        <v>6</v>
      </c>
      <c r="B21" t="s">
        <v>65</v>
      </c>
      <c r="C21">
        <v>27.8018</v>
      </c>
      <c r="D21" t="s">
        <v>5</v>
      </c>
      <c r="E21">
        <v>0.95899999999999996</v>
      </c>
      <c r="G21">
        <v>27.803100000000001</v>
      </c>
      <c r="H21" t="s">
        <v>5</v>
      </c>
      <c r="I21">
        <f t="shared" si="2"/>
        <v>1.300000000000523E-3</v>
      </c>
    </row>
    <row r="22" spans="1:14" x14ac:dyDescent="0.25">
      <c r="A22" s="4"/>
      <c r="B22" t="s">
        <v>66</v>
      </c>
      <c r="C22">
        <v>23.084800000000001</v>
      </c>
      <c r="D22" t="s">
        <v>5</v>
      </c>
      <c r="E22">
        <v>0.96309999999999996</v>
      </c>
      <c r="G22">
        <v>23.086500000000001</v>
      </c>
      <c r="H22" t="s">
        <v>5</v>
      </c>
      <c r="I22">
        <f t="shared" si="2"/>
        <v>1.6999999999995907E-3</v>
      </c>
    </row>
    <row r="23" spans="1:14" s="1" customFormat="1" x14ac:dyDescent="0.25"/>
    <row r="24" spans="1:14" x14ac:dyDescent="0.25">
      <c r="I24" s="3" t="s">
        <v>68</v>
      </c>
      <c r="M24" t="s">
        <v>45</v>
      </c>
      <c r="N24" t="s">
        <v>69</v>
      </c>
    </row>
    <row r="25" spans="1:14" x14ac:dyDescent="0.25">
      <c r="A25" s="4">
        <v>7</v>
      </c>
      <c r="B25" t="s">
        <v>61</v>
      </c>
      <c r="C25">
        <v>24.852599999999999</v>
      </c>
      <c r="D25" t="s">
        <v>6</v>
      </c>
      <c r="E25">
        <v>0.95069999999999999</v>
      </c>
      <c r="G25">
        <v>24.8553</v>
      </c>
      <c r="H25" t="s">
        <v>6</v>
      </c>
      <c r="I25">
        <f>G25-C25</f>
        <v>2.7000000000008129E-3</v>
      </c>
      <c r="L25" t="s">
        <v>6</v>
      </c>
      <c r="M25">
        <f>AVERAGE(I25:I26)</f>
        <v>2.5999999999992696E-3</v>
      </c>
      <c r="N25">
        <f>_xlfn.STDEV.S(I25:I26)</f>
        <v>1.4142135623949206E-4</v>
      </c>
    </row>
    <row r="26" spans="1:14" x14ac:dyDescent="0.25">
      <c r="A26" s="4"/>
      <c r="B26" t="s">
        <v>62</v>
      </c>
      <c r="C26">
        <v>24.929300000000001</v>
      </c>
      <c r="D26" t="s">
        <v>6</v>
      </c>
      <c r="E26">
        <v>0.94569999999999999</v>
      </c>
      <c r="G26">
        <v>24.931799999999999</v>
      </c>
      <c r="H26" t="s">
        <v>6</v>
      </c>
      <c r="I26">
        <f>G26-C26</f>
        <v>2.4999999999977263E-3</v>
      </c>
      <c r="L26" t="s">
        <v>7</v>
      </c>
      <c r="M26">
        <f>AVERAGE(I27:I28)</f>
        <v>9.9499999999999034E-3</v>
      </c>
      <c r="N26">
        <f>_xlfn.STDEV.S(I27:I28)</f>
        <v>5.161879502662327E-3</v>
      </c>
    </row>
    <row r="27" spans="1:14" x14ac:dyDescent="0.25">
      <c r="A27" s="4">
        <v>8</v>
      </c>
      <c r="B27" t="s">
        <v>63</v>
      </c>
      <c r="C27">
        <v>23.520099999999999</v>
      </c>
      <c r="D27" t="s">
        <v>7</v>
      </c>
      <c r="E27">
        <v>0.9425</v>
      </c>
      <c r="G27">
        <v>23.526399999999999</v>
      </c>
      <c r="H27" t="s">
        <v>7</v>
      </c>
      <c r="I27">
        <f t="shared" ref="I27:I30" si="3">G27-C27</f>
        <v>6.2999999999995282E-3</v>
      </c>
      <c r="L27" t="s">
        <v>8</v>
      </c>
      <c r="M27">
        <f>AVERAGE(I29:I30)</f>
        <v>2.8200000000000003E-2</v>
      </c>
      <c r="N27">
        <f>_xlfn.STDEV.S(I29:I30)</f>
        <v>1.4142135623730647E-2</v>
      </c>
    </row>
    <row r="28" spans="1:14" x14ac:dyDescent="0.25">
      <c r="A28" s="4"/>
      <c r="B28" t="s">
        <v>64</v>
      </c>
      <c r="C28">
        <v>23.5822</v>
      </c>
      <c r="D28" t="s">
        <v>7</v>
      </c>
      <c r="E28">
        <v>0.95179999999999998</v>
      </c>
      <c r="G28">
        <v>23.595800000000001</v>
      </c>
      <c r="H28" t="s">
        <v>7</v>
      </c>
      <c r="I28">
        <f t="shared" si="3"/>
        <v>1.3600000000000279E-2</v>
      </c>
    </row>
    <row r="29" spans="1:14" x14ac:dyDescent="0.25">
      <c r="A29" s="4">
        <v>9</v>
      </c>
      <c r="B29" t="s">
        <v>65</v>
      </c>
      <c r="C29">
        <v>27.801200000000001</v>
      </c>
      <c r="D29" t="s">
        <v>8</v>
      </c>
      <c r="E29">
        <v>0.9274</v>
      </c>
      <c r="G29">
        <v>27.819400000000002</v>
      </c>
      <c r="H29" t="s">
        <v>8</v>
      </c>
      <c r="I29">
        <f t="shared" si="3"/>
        <v>1.8200000000000216E-2</v>
      </c>
    </row>
    <row r="30" spans="1:14" x14ac:dyDescent="0.25">
      <c r="A30" s="4"/>
      <c r="B30" t="s">
        <v>66</v>
      </c>
      <c r="C30">
        <v>23.084900000000001</v>
      </c>
      <c r="D30" t="s">
        <v>8</v>
      </c>
      <c r="E30">
        <v>0.94899999999999995</v>
      </c>
      <c r="G30">
        <v>23.123100000000001</v>
      </c>
      <c r="H30" t="s">
        <v>8</v>
      </c>
      <c r="I30">
        <f t="shared" si="3"/>
        <v>3.819999999999979E-2</v>
      </c>
    </row>
    <row r="31" spans="1:14" s="1" customFormat="1" x14ac:dyDescent="0.25"/>
    <row r="32" spans="1:14" x14ac:dyDescent="0.25">
      <c r="I32" s="3" t="s">
        <v>68</v>
      </c>
      <c r="M32" t="s">
        <v>45</v>
      </c>
      <c r="N32" t="s">
        <v>69</v>
      </c>
    </row>
    <row r="33" spans="1:14" x14ac:dyDescent="0.25">
      <c r="A33" s="4">
        <v>10</v>
      </c>
      <c r="B33" t="s">
        <v>61</v>
      </c>
      <c r="C33">
        <v>24.852399999999999</v>
      </c>
      <c r="D33" t="s">
        <v>9</v>
      </c>
      <c r="E33">
        <v>0.98180000000000001</v>
      </c>
      <c r="G33">
        <v>24.9024</v>
      </c>
      <c r="H33" t="s">
        <v>9</v>
      </c>
      <c r="I33">
        <f>G33-C33</f>
        <v>5.0000000000000711E-2</v>
      </c>
      <c r="L33" t="s">
        <v>9</v>
      </c>
      <c r="M33">
        <f>AVERAGE(I33:I34)</f>
        <v>4.6450000000000102E-2</v>
      </c>
      <c r="N33">
        <f>_xlfn.STDEV.S(I33:I34)</f>
        <v>5.0204581464253478E-3</v>
      </c>
    </row>
    <row r="34" spans="1:14" x14ac:dyDescent="0.25">
      <c r="A34" s="4"/>
      <c r="B34" t="s">
        <v>62</v>
      </c>
      <c r="C34">
        <v>24.931000000000001</v>
      </c>
      <c r="D34" t="s">
        <v>9</v>
      </c>
      <c r="E34">
        <v>0.99129999999999996</v>
      </c>
      <c r="G34">
        <v>24.9739</v>
      </c>
      <c r="H34" t="s">
        <v>9</v>
      </c>
      <c r="I34">
        <f t="shared" ref="I34:I38" si="4">G34-C34</f>
        <v>4.2899999999999494E-2</v>
      </c>
      <c r="L34" t="s">
        <v>10</v>
      </c>
      <c r="M34">
        <f>AVERAGE(I35:I36)</f>
        <v>4.6399999999998442E-2</v>
      </c>
      <c r="N34">
        <f>_xlfn.STDEV.S(I35:I36)</f>
        <v>9.899494936588594E-4</v>
      </c>
    </row>
    <row r="35" spans="1:14" x14ac:dyDescent="0.25">
      <c r="A35" s="4">
        <v>11</v>
      </c>
      <c r="B35" t="s">
        <v>63</v>
      </c>
      <c r="C35">
        <v>23.52</v>
      </c>
      <c r="D35" t="s">
        <v>10</v>
      </c>
      <c r="E35">
        <v>0.99270000000000003</v>
      </c>
      <c r="G35">
        <v>23.5657</v>
      </c>
      <c r="H35" t="s">
        <v>10</v>
      </c>
      <c r="I35">
        <f t="shared" si="4"/>
        <v>4.5700000000000074E-2</v>
      </c>
      <c r="L35" t="s">
        <v>11</v>
      </c>
      <c r="M35">
        <f>AVERAGE(I37:I38)</f>
        <v>1.8250000000001876E-2</v>
      </c>
      <c r="N35">
        <f>_xlfn.STDEV.S(I37:I38)</f>
        <v>3.0405591591026048E-3</v>
      </c>
    </row>
    <row r="36" spans="1:14" x14ac:dyDescent="0.25">
      <c r="A36" s="4"/>
      <c r="B36" t="s">
        <v>64</v>
      </c>
      <c r="C36">
        <v>23.581600000000002</v>
      </c>
      <c r="D36" t="s">
        <v>10</v>
      </c>
      <c r="E36">
        <v>1.0043</v>
      </c>
      <c r="G36">
        <v>23.628699999999998</v>
      </c>
      <c r="H36" t="s">
        <v>10</v>
      </c>
      <c r="I36">
        <f t="shared" si="4"/>
        <v>4.7099999999996811E-2</v>
      </c>
    </row>
    <row r="37" spans="1:14" x14ac:dyDescent="0.25">
      <c r="A37" s="4">
        <v>12</v>
      </c>
      <c r="B37" t="s">
        <v>65</v>
      </c>
      <c r="C37">
        <v>27.799199999999999</v>
      </c>
      <c r="D37" t="s">
        <v>11</v>
      </c>
      <c r="E37">
        <v>0.97</v>
      </c>
      <c r="G37">
        <v>27.819600000000001</v>
      </c>
      <c r="H37" t="s">
        <v>11</v>
      </c>
      <c r="I37">
        <f t="shared" si="4"/>
        <v>2.0400000000002194E-2</v>
      </c>
    </row>
    <row r="38" spans="1:14" x14ac:dyDescent="0.25">
      <c r="A38" s="4"/>
      <c r="B38" t="s">
        <v>66</v>
      </c>
      <c r="C38">
        <v>23.084199999999999</v>
      </c>
      <c r="D38" t="s">
        <v>11</v>
      </c>
      <c r="E38">
        <v>0.97529999999999994</v>
      </c>
      <c r="G38">
        <v>23.100300000000001</v>
      </c>
      <c r="H38" t="s">
        <v>11</v>
      </c>
      <c r="I38">
        <f t="shared" si="4"/>
        <v>1.6100000000001558E-2</v>
      </c>
    </row>
    <row r="39" spans="1:14" s="1" customFormat="1" x14ac:dyDescent="0.25"/>
    <row r="40" spans="1:14" x14ac:dyDescent="0.25">
      <c r="I40" s="3" t="s">
        <v>68</v>
      </c>
      <c r="M40" t="s">
        <v>45</v>
      </c>
      <c r="N40" t="s">
        <v>69</v>
      </c>
    </row>
    <row r="41" spans="1:14" x14ac:dyDescent="0.25">
      <c r="A41" s="4">
        <v>13</v>
      </c>
      <c r="B41" t="s">
        <v>61</v>
      </c>
      <c r="C41">
        <v>24.855699999999999</v>
      </c>
      <c r="D41" t="s">
        <v>12</v>
      </c>
      <c r="E41">
        <v>0.96840000000000004</v>
      </c>
      <c r="G41">
        <v>24.8569</v>
      </c>
      <c r="H41" t="s">
        <v>12</v>
      </c>
      <c r="I41">
        <f>G41-C41</f>
        <v>1.200000000000756E-3</v>
      </c>
      <c r="L41" t="s">
        <v>12</v>
      </c>
      <c r="M41">
        <f>AVERAGE(I41:I42)</f>
        <v>2.8500000000004633E-3</v>
      </c>
      <c r="N41">
        <f>_xlfn.STDEV.S(I41:I42)</f>
        <v>2.3334523779151937E-3</v>
      </c>
    </row>
    <row r="42" spans="1:14" x14ac:dyDescent="0.25">
      <c r="A42" s="4"/>
      <c r="B42" t="s">
        <v>62</v>
      </c>
      <c r="C42">
        <v>24.9312</v>
      </c>
      <c r="D42" t="s">
        <v>12</v>
      </c>
      <c r="E42">
        <v>0.97009999999999996</v>
      </c>
      <c r="G42">
        <v>24.935700000000001</v>
      </c>
      <c r="H42" t="s">
        <v>12</v>
      </c>
      <c r="I42">
        <f t="shared" ref="I42:I46" si="5">G42-C42</f>
        <v>4.5000000000001705E-3</v>
      </c>
      <c r="L42" t="s">
        <v>13</v>
      </c>
      <c r="M42">
        <f>AVERAGE(I43:I44)</f>
        <v>3.0199999999998894E-2</v>
      </c>
      <c r="N42">
        <f>_xlfn.STDEV.S(I43:I44)</f>
        <v>3.1112698372210944E-3</v>
      </c>
    </row>
    <row r="43" spans="1:14" x14ac:dyDescent="0.25">
      <c r="A43" s="4">
        <v>14</v>
      </c>
      <c r="B43" t="s">
        <v>63</v>
      </c>
      <c r="C43">
        <v>23.522300000000001</v>
      </c>
      <c r="D43" t="s">
        <v>13</v>
      </c>
      <c r="E43">
        <v>0.99099999999999999</v>
      </c>
      <c r="G43">
        <v>23.5503</v>
      </c>
      <c r="H43" t="s">
        <v>13</v>
      </c>
      <c r="I43">
        <f t="shared" si="5"/>
        <v>2.7999999999998693E-2</v>
      </c>
      <c r="L43" t="s">
        <v>14</v>
      </c>
      <c r="M43">
        <f>AVERAGE(I45:I46)</f>
        <v>7.050000000001333E-3</v>
      </c>
      <c r="N43">
        <f>_xlfn.STDEV.S(I45:I46)</f>
        <v>1.9091883092042532E-3</v>
      </c>
    </row>
    <row r="44" spans="1:14" x14ac:dyDescent="0.25">
      <c r="A44" s="4"/>
      <c r="B44" t="s">
        <v>64</v>
      </c>
      <c r="C44">
        <v>23.580400000000001</v>
      </c>
      <c r="D44" t="s">
        <v>13</v>
      </c>
      <c r="E44">
        <v>0.98380000000000001</v>
      </c>
      <c r="G44">
        <v>23.6128</v>
      </c>
      <c r="H44" t="s">
        <v>13</v>
      </c>
      <c r="I44">
        <f t="shared" si="5"/>
        <v>3.2399999999999096E-2</v>
      </c>
    </row>
    <row r="45" spans="1:14" x14ac:dyDescent="0.25">
      <c r="A45" s="4">
        <v>15</v>
      </c>
      <c r="B45" t="s">
        <v>65</v>
      </c>
      <c r="C45">
        <v>27.8005</v>
      </c>
      <c r="D45" t="s">
        <v>14</v>
      </c>
      <c r="E45">
        <v>0.96592999999999996</v>
      </c>
      <c r="G45">
        <v>27.8062</v>
      </c>
      <c r="H45" t="s">
        <v>14</v>
      </c>
      <c r="I45">
        <f t="shared" si="5"/>
        <v>5.7000000000009265E-3</v>
      </c>
    </row>
    <row r="46" spans="1:14" x14ac:dyDescent="0.25">
      <c r="A46" s="4"/>
      <c r="B46" t="s">
        <v>66</v>
      </c>
      <c r="C46">
        <v>23.085599999999999</v>
      </c>
      <c r="D46" t="s">
        <v>14</v>
      </c>
      <c r="E46">
        <v>0.97609999999999997</v>
      </c>
      <c r="G46">
        <v>23.094000000000001</v>
      </c>
      <c r="H46" t="s">
        <v>14</v>
      </c>
      <c r="I46">
        <f t="shared" si="5"/>
        <v>8.4000000000017394E-3</v>
      </c>
    </row>
    <row r="48" spans="1:14" s="1" customFormat="1" x14ac:dyDescent="0.25"/>
    <row r="49" spans="1:14" x14ac:dyDescent="0.25">
      <c r="M49" t="s">
        <v>45</v>
      </c>
      <c r="N49" t="s">
        <v>69</v>
      </c>
    </row>
    <row r="50" spans="1:14" x14ac:dyDescent="0.25">
      <c r="A50" s="4">
        <v>16</v>
      </c>
      <c r="B50" t="s">
        <v>61</v>
      </c>
      <c r="C50">
        <v>24.852599999999999</v>
      </c>
      <c r="D50" t="s">
        <v>15</v>
      </c>
      <c r="E50">
        <v>0.9667</v>
      </c>
      <c r="G50">
        <v>24.915600000000001</v>
      </c>
      <c r="H50" t="s">
        <v>15</v>
      </c>
      <c r="I50">
        <f>G50-C50</f>
        <v>6.3000000000002387E-2</v>
      </c>
      <c r="L50" t="s">
        <v>15</v>
      </c>
      <c r="M50">
        <f>AVERAGE(I50:I51)</f>
        <v>5.0650000000000972E-2</v>
      </c>
      <c r="N50">
        <f>_xlfn.STDEV.S(I50:I51)</f>
        <v>1.7465537495309696E-2</v>
      </c>
    </row>
    <row r="51" spans="1:14" x14ac:dyDescent="0.25">
      <c r="A51" s="4"/>
      <c r="B51" t="s">
        <v>62</v>
      </c>
      <c r="C51">
        <v>24.930299999999999</v>
      </c>
      <c r="D51" t="s">
        <v>15</v>
      </c>
      <c r="E51">
        <v>0.99880000000000002</v>
      </c>
      <c r="G51">
        <v>24.968599999999999</v>
      </c>
      <c r="H51" t="s">
        <v>15</v>
      </c>
      <c r="I51">
        <f t="shared" ref="I51:I55" si="6">G51-C51</f>
        <v>3.8299999999999557E-2</v>
      </c>
      <c r="L51" t="s">
        <v>16</v>
      </c>
      <c r="M51">
        <f>AVERAGE(I52:I53)</f>
        <v>3.0350000000000321E-2</v>
      </c>
      <c r="N51">
        <f>_xlfn.STDEV.S(I52:I53)</f>
        <v>4.1719300090009561E-3</v>
      </c>
    </row>
    <row r="52" spans="1:14" x14ac:dyDescent="0.25">
      <c r="A52" s="4">
        <v>17</v>
      </c>
      <c r="B52" t="s">
        <v>63</v>
      </c>
      <c r="C52">
        <v>23.519300000000001</v>
      </c>
      <c r="D52" t="s">
        <v>16</v>
      </c>
      <c r="E52">
        <v>0.97109999999999996</v>
      </c>
      <c r="G52">
        <v>23.552600000000002</v>
      </c>
      <c r="H52" t="s">
        <v>16</v>
      </c>
      <c r="I52">
        <f t="shared" si="6"/>
        <v>3.3300000000000551E-2</v>
      </c>
      <c r="L52" t="s">
        <v>17</v>
      </c>
      <c r="M52">
        <f>AVERAGE(I54:I55)</f>
        <v>3.0549999999999855E-2</v>
      </c>
      <c r="N52">
        <f>_xlfn.STDEV.S(I54:I55)</f>
        <v>5.0204581464278596E-3</v>
      </c>
    </row>
    <row r="53" spans="1:14" x14ac:dyDescent="0.25">
      <c r="A53" s="4"/>
      <c r="B53" t="s">
        <v>64</v>
      </c>
      <c r="C53">
        <v>23.582599999999999</v>
      </c>
      <c r="D53" t="s">
        <v>16</v>
      </c>
      <c r="E53">
        <v>0.99419999999999997</v>
      </c>
      <c r="G53">
        <v>23.61</v>
      </c>
      <c r="H53" t="s">
        <v>16</v>
      </c>
      <c r="I53">
        <f t="shared" si="6"/>
        <v>2.7400000000000091E-2</v>
      </c>
    </row>
    <row r="54" spans="1:14" x14ac:dyDescent="0.25">
      <c r="A54" s="4">
        <v>18</v>
      </c>
      <c r="B54" t="s">
        <v>65</v>
      </c>
      <c r="C54">
        <v>27.803000000000001</v>
      </c>
      <c r="D54" t="s">
        <v>17</v>
      </c>
      <c r="E54">
        <v>0.97209999999999996</v>
      </c>
      <c r="G54">
        <v>27.83</v>
      </c>
      <c r="H54" t="s">
        <v>17</v>
      </c>
      <c r="I54">
        <f t="shared" si="6"/>
        <v>2.699999999999747E-2</v>
      </c>
    </row>
    <row r="55" spans="1:14" x14ac:dyDescent="0.25">
      <c r="A55" s="4"/>
      <c r="B55" t="s">
        <v>66</v>
      </c>
      <c r="C55">
        <v>23.085799999999999</v>
      </c>
      <c r="D55" t="s">
        <v>17</v>
      </c>
      <c r="E55">
        <v>0.99280000000000002</v>
      </c>
      <c r="G55">
        <v>23.119900000000001</v>
      </c>
      <c r="H55" t="s">
        <v>17</v>
      </c>
      <c r="I55">
        <f t="shared" si="6"/>
        <v>3.410000000000224E-2</v>
      </c>
    </row>
    <row r="56" spans="1:14" s="1" customFormat="1" x14ac:dyDescent="0.25"/>
    <row r="57" spans="1:14" x14ac:dyDescent="0.25">
      <c r="I57" s="3" t="s">
        <v>68</v>
      </c>
      <c r="M57" t="s">
        <v>45</v>
      </c>
      <c r="N57" t="s">
        <v>69</v>
      </c>
    </row>
    <row r="58" spans="1:14" x14ac:dyDescent="0.25">
      <c r="A58" s="4">
        <v>19</v>
      </c>
      <c r="B58" t="s">
        <v>61</v>
      </c>
      <c r="C58">
        <v>24.852699999999999</v>
      </c>
      <c r="D58" t="s">
        <v>18</v>
      </c>
      <c r="E58">
        <v>0.97230000000000005</v>
      </c>
      <c r="G58">
        <v>24.885999999999999</v>
      </c>
      <c r="H58" t="s">
        <v>18</v>
      </c>
      <c r="I58">
        <f>G58-C58</f>
        <v>3.3300000000000551E-2</v>
      </c>
      <c r="L58" t="s">
        <v>18</v>
      </c>
      <c r="M58">
        <f>AVERAGE(I58:I59)</f>
        <v>3.2600000000000406E-2</v>
      </c>
      <c r="N58">
        <f>_xlfn.STDEV.S(I58:I59)</f>
        <v>9.899494936613715E-4</v>
      </c>
    </row>
    <row r="59" spans="1:14" x14ac:dyDescent="0.25">
      <c r="A59" s="4"/>
      <c r="B59" t="s">
        <v>62</v>
      </c>
      <c r="C59">
        <v>24.931000000000001</v>
      </c>
      <c r="D59" t="s">
        <v>18</v>
      </c>
      <c r="E59">
        <v>0.99409999999999998</v>
      </c>
      <c r="G59">
        <v>24.962900000000001</v>
      </c>
      <c r="H59" t="s">
        <v>18</v>
      </c>
      <c r="I59">
        <f t="shared" ref="I59:I63" si="7">G59-C59</f>
        <v>3.1900000000000261E-2</v>
      </c>
      <c r="L59" t="s">
        <v>19</v>
      </c>
      <c r="M59">
        <f>AVERAGE(I60:I61)</f>
        <v>2.0399999999998641E-2</v>
      </c>
      <c r="N59">
        <f>_xlfn.STDEV.S(I60:I61)</f>
        <v>1.2020815280173435E-2</v>
      </c>
    </row>
    <row r="60" spans="1:14" x14ac:dyDescent="0.25">
      <c r="A60" s="4">
        <v>20</v>
      </c>
      <c r="B60" t="s">
        <v>63</v>
      </c>
      <c r="C60">
        <v>23.518999999999998</v>
      </c>
      <c r="D60" t="s">
        <v>19</v>
      </c>
      <c r="E60">
        <v>0.96930000000000005</v>
      </c>
      <c r="G60">
        <v>23.547899999999998</v>
      </c>
      <c r="H60" t="s">
        <v>19</v>
      </c>
      <c r="I60">
        <f t="shared" si="7"/>
        <v>2.8900000000000148E-2</v>
      </c>
      <c r="L60" t="s">
        <v>20</v>
      </c>
      <c r="M60">
        <f>AVERAGE(I62:I63)</f>
        <v>2.2449999999999193E-2</v>
      </c>
      <c r="N60">
        <f>_xlfn.STDEV.S(I62:I63)</f>
        <v>1.9304015126390461E-2</v>
      </c>
    </row>
    <row r="61" spans="1:14" x14ac:dyDescent="0.25">
      <c r="A61" s="4"/>
      <c r="B61" t="s">
        <v>64</v>
      </c>
      <c r="C61">
        <v>23.583100000000002</v>
      </c>
      <c r="D61" t="s">
        <v>19</v>
      </c>
      <c r="E61">
        <v>0.98699999999999999</v>
      </c>
      <c r="G61">
        <v>23.594999999999999</v>
      </c>
      <c r="H61" t="s">
        <v>19</v>
      </c>
      <c r="I61">
        <f t="shared" si="7"/>
        <v>1.1899999999997135E-2</v>
      </c>
    </row>
    <row r="62" spans="1:14" x14ac:dyDescent="0.25">
      <c r="A62" s="4">
        <v>21</v>
      </c>
      <c r="B62" t="s">
        <v>65</v>
      </c>
      <c r="C62">
        <v>27.800599999999999</v>
      </c>
      <c r="D62" t="s">
        <v>20</v>
      </c>
      <c r="E62">
        <v>0.96499999999999997</v>
      </c>
      <c r="G62">
        <v>27.8094</v>
      </c>
      <c r="H62" t="s">
        <v>20</v>
      </c>
      <c r="I62">
        <f t="shared" si="7"/>
        <v>8.8000000000008072E-3</v>
      </c>
    </row>
    <row r="63" spans="1:14" x14ac:dyDescent="0.25">
      <c r="A63" s="4"/>
      <c r="B63" t="s">
        <v>66</v>
      </c>
      <c r="C63">
        <v>23.056000000000001</v>
      </c>
      <c r="D63" t="s">
        <v>20</v>
      </c>
      <c r="E63">
        <v>0.98699999999999999</v>
      </c>
      <c r="G63">
        <v>23.092099999999999</v>
      </c>
      <c r="H63" t="s">
        <v>20</v>
      </c>
      <c r="I63">
        <f t="shared" si="7"/>
        <v>3.6099999999997578E-2</v>
      </c>
    </row>
    <row r="64" spans="1:14" s="1" customFormat="1" x14ac:dyDescent="0.25"/>
    <row r="65" spans="1:14" x14ac:dyDescent="0.25">
      <c r="I65" s="3" t="s">
        <v>68</v>
      </c>
      <c r="M65" t="s">
        <v>45</v>
      </c>
      <c r="N65" t="s">
        <v>69</v>
      </c>
    </row>
    <row r="66" spans="1:14" x14ac:dyDescent="0.25">
      <c r="A66" s="4">
        <v>22</v>
      </c>
      <c r="B66" t="s">
        <v>65</v>
      </c>
      <c r="C66">
        <v>27.807200000000002</v>
      </c>
      <c r="D66" t="s">
        <v>21</v>
      </c>
      <c r="E66">
        <v>1.016</v>
      </c>
      <c r="G66">
        <v>27.843900000000001</v>
      </c>
      <c r="H66" t="s">
        <v>21</v>
      </c>
      <c r="I66">
        <f>G66-C66</f>
        <v>3.6699999999999733E-2</v>
      </c>
      <c r="L66" t="s">
        <v>21</v>
      </c>
      <c r="M66">
        <f>AVERAGE(I66:I67)</f>
        <v>4.0499999999999758E-2</v>
      </c>
      <c r="N66">
        <f>_xlfn.STDEV.S(I66:I67)</f>
        <v>5.3740115370177971E-3</v>
      </c>
    </row>
    <row r="67" spans="1:14" x14ac:dyDescent="0.25">
      <c r="A67" s="4"/>
      <c r="B67" t="s">
        <v>66</v>
      </c>
      <c r="C67">
        <v>23.084</v>
      </c>
      <c r="D67" t="s">
        <v>21</v>
      </c>
      <c r="E67">
        <v>1.0371999999999999</v>
      </c>
      <c r="G67">
        <v>23.128299999999999</v>
      </c>
      <c r="H67" t="s">
        <v>21</v>
      </c>
      <c r="I67">
        <f>G67-C67</f>
        <v>4.4299999999999784E-2</v>
      </c>
    </row>
    <row r="68" spans="1:14" s="1" customFormat="1" x14ac:dyDescent="0.25"/>
    <row r="69" spans="1:14" x14ac:dyDescent="0.25">
      <c r="I69" s="3" t="s">
        <v>68</v>
      </c>
      <c r="M69" t="s">
        <v>45</v>
      </c>
      <c r="N69" t="s">
        <v>69</v>
      </c>
    </row>
    <row r="70" spans="1:14" x14ac:dyDescent="0.25">
      <c r="A70" s="4">
        <v>23</v>
      </c>
      <c r="B70" t="s">
        <v>67</v>
      </c>
      <c r="C70">
        <v>27.8002</v>
      </c>
      <c r="D70" t="s">
        <v>22</v>
      </c>
      <c r="E70">
        <v>0.97519999999999996</v>
      </c>
      <c r="G70">
        <v>27.838899999999999</v>
      </c>
      <c r="H70" t="s">
        <v>22</v>
      </c>
      <c r="I70">
        <f>G70-C70</f>
        <v>3.8699999999998624E-2</v>
      </c>
      <c r="L70" t="s">
        <v>22</v>
      </c>
      <c r="M70">
        <f>AVERAGE(I70:I71)</f>
        <v>3.6500000000000199E-2</v>
      </c>
      <c r="N70">
        <f>_xlfn.STDEV.S(I70:I71)</f>
        <v>3.1112698372185821E-3</v>
      </c>
    </row>
    <row r="71" spans="1:14" x14ac:dyDescent="0.25">
      <c r="A71" s="4"/>
      <c r="B71" t="s">
        <v>66</v>
      </c>
      <c r="C71">
        <v>23.085899999999999</v>
      </c>
      <c r="D71" t="s">
        <v>22</v>
      </c>
      <c r="E71">
        <v>0.99209999999999998</v>
      </c>
      <c r="G71">
        <v>23.120200000000001</v>
      </c>
      <c r="H71" t="s">
        <v>22</v>
      </c>
      <c r="I71">
        <f>G71-C71</f>
        <v>3.4300000000001774E-2</v>
      </c>
    </row>
    <row r="72" spans="1:14" s="1" customFormat="1" x14ac:dyDescent="0.25"/>
    <row r="73" spans="1:14" x14ac:dyDescent="0.25">
      <c r="I73" s="3" t="s">
        <v>68</v>
      </c>
      <c r="M73" t="s">
        <v>45</v>
      </c>
      <c r="N73" t="s">
        <v>69</v>
      </c>
    </row>
    <row r="74" spans="1:14" x14ac:dyDescent="0.25">
      <c r="A74" s="4">
        <v>24</v>
      </c>
      <c r="B74" t="s">
        <v>61</v>
      </c>
      <c r="C74">
        <v>24.875</v>
      </c>
      <c r="D74" t="s">
        <v>23</v>
      </c>
      <c r="E74">
        <v>0.96319999999999995</v>
      </c>
      <c r="G74">
        <v>24.8888</v>
      </c>
      <c r="H74" t="s">
        <v>23</v>
      </c>
      <c r="I74">
        <f>G74-C74</f>
        <v>1.3799999999999812E-2</v>
      </c>
      <c r="L74" t="s">
        <v>23</v>
      </c>
      <c r="M74">
        <f>AVERAGE(I74:I75)</f>
        <v>3.2400000000000873E-2</v>
      </c>
      <c r="N74">
        <f>_xlfn.STDEV.S(I74:I75)</f>
        <v>2.6304372260141075E-2</v>
      </c>
    </row>
    <row r="75" spans="1:14" x14ac:dyDescent="0.25">
      <c r="A75" s="4"/>
      <c r="B75" t="s">
        <v>62</v>
      </c>
      <c r="C75">
        <v>24.935099999999998</v>
      </c>
      <c r="D75" t="s">
        <v>23</v>
      </c>
      <c r="E75">
        <v>0.9718</v>
      </c>
      <c r="G75">
        <v>24.9861</v>
      </c>
      <c r="H75" t="s">
        <v>23</v>
      </c>
      <c r="I75">
        <f>G75-C75</f>
        <v>5.1000000000001933E-2</v>
      </c>
    </row>
    <row r="76" spans="1:14" s="1" customFormat="1" x14ac:dyDescent="0.25"/>
    <row r="77" spans="1:14" x14ac:dyDescent="0.25">
      <c r="I77" s="3" t="s">
        <v>68</v>
      </c>
      <c r="M77" t="s">
        <v>45</v>
      </c>
      <c r="N77" t="s">
        <v>69</v>
      </c>
    </row>
    <row r="78" spans="1:14" x14ac:dyDescent="0.25">
      <c r="A78" s="4">
        <v>25</v>
      </c>
      <c r="B78" t="s">
        <v>63</v>
      </c>
      <c r="C78">
        <v>23.511900000000001</v>
      </c>
      <c r="D78" t="s">
        <v>24</v>
      </c>
      <c r="E78">
        <v>0.95599999999999996</v>
      </c>
      <c r="G78">
        <v>23.5319</v>
      </c>
      <c r="H78" t="s">
        <v>24</v>
      </c>
      <c r="I78">
        <f>G78-C78</f>
        <v>1.9999999999999574E-2</v>
      </c>
      <c r="L78" t="s">
        <v>24</v>
      </c>
      <c r="M78">
        <f>AVERAGE(I78:I79)</f>
        <v>1.8750000000000711E-2</v>
      </c>
      <c r="N78">
        <f>_xlfn.STDEV.S(I78:I79)</f>
        <v>1.767766952964761E-3</v>
      </c>
    </row>
    <row r="79" spans="1:14" x14ac:dyDescent="0.25">
      <c r="A79" s="4"/>
      <c r="B79" t="s">
        <v>64</v>
      </c>
      <c r="C79">
        <v>23.581499999999998</v>
      </c>
      <c r="D79" t="s">
        <v>24</v>
      </c>
      <c r="E79">
        <v>0.9758</v>
      </c>
      <c r="G79">
        <v>23.599</v>
      </c>
      <c r="H79" t="s">
        <v>24</v>
      </c>
      <c r="I79">
        <f>G79-C79</f>
        <v>1.7500000000001847E-2</v>
      </c>
    </row>
    <row r="80" spans="1:14" s="1" customFormat="1" x14ac:dyDescent="0.25"/>
    <row r="81" spans="1:14" x14ac:dyDescent="0.25">
      <c r="I81" s="3" t="s">
        <v>68</v>
      </c>
      <c r="M81" t="s">
        <v>45</v>
      </c>
      <c r="N81" t="s">
        <v>69</v>
      </c>
    </row>
    <row r="82" spans="1:14" x14ac:dyDescent="0.25">
      <c r="A82" s="4">
        <v>26</v>
      </c>
      <c r="B82" t="s">
        <v>61</v>
      </c>
      <c r="C82">
        <v>24.8504</v>
      </c>
      <c r="D82" t="s">
        <v>25</v>
      </c>
      <c r="E82">
        <v>0.94989999999999997</v>
      </c>
      <c r="G82">
        <v>24.860099999999999</v>
      </c>
      <c r="H82" t="s">
        <v>25</v>
      </c>
      <c r="I82">
        <f>G82-C82</f>
        <v>9.6999999999987097E-3</v>
      </c>
      <c r="L82" t="s">
        <v>25</v>
      </c>
      <c r="M82">
        <f>AVERAGE(I82:I83)</f>
        <v>7.7499999999979252E-3</v>
      </c>
      <c r="N82">
        <f>_xlfn.STDEV.S(I82:I83)</f>
        <v>2.757716446628645E-3</v>
      </c>
    </row>
    <row r="83" spans="1:14" x14ac:dyDescent="0.25">
      <c r="A83" s="4"/>
      <c r="B83" t="s">
        <v>62</v>
      </c>
      <c r="C83">
        <v>24.929400000000001</v>
      </c>
      <c r="D83" t="s">
        <v>25</v>
      </c>
      <c r="E83">
        <v>0.96479999999999999</v>
      </c>
      <c r="G83">
        <v>24.935199999999998</v>
      </c>
      <c r="H83" t="s">
        <v>25</v>
      </c>
      <c r="I83">
        <f>G83-C83</f>
        <v>5.7999999999971408E-3</v>
      </c>
    </row>
    <row r="84" spans="1:14" s="1" customFormat="1" x14ac:dyDescent="0.25"/>
    <row r="85" spans="1:14" x14ac:dyDescent="0.25">
      <c r="I85" s="3" t="s">
        <v>68</v>
      </c>
      <c r="M85" t="s">
        <v>45</v>
      </c>
      <c r="N85" t="s">
        <v>69</v>
      </c>
    </row>
    <row r="86" spans="1:14" x14ac:dyDescent="0.25">
      <c r="A86" s="4">
        <v>27</v>
      </c>
      <c r="B86" t="s">
        <v>63</v>
      </c>
      <c r="C86">
        <v>23.514199999999999</v>
      </c>
      <c r="D86" t="s">
        <v>26</v>
      </c>
      <c r="E86">
        <v>0.96450000000000002</v>
      </c>
      <c r="G86">
        <v>23.520600000000002</v>
      </c>
      <c r="H86" t="s">
        <v>26</v>
      </c>
      <c r="I86">
        <f>G86-C86</f>
        <v>6.4000000000028479E-3</v>
      </c>
      <c r="L86" t="s">
        <v>26</v>
      </c>
      <c r="M86">
        <f>AVERAGE(I86:I87)</f>
        <v>5.4500000000015092E-3</v>
      </c>
      <c r="N86">
        <f>_xlfn.STDEV.S(I86:I87)</f>
        <v>1.3435028842563334E-3</v>
      </c>
    </row>
    <row r="87" spans="1:14" x14ac:dyDescent="0.25">
      <c r="A87" s="4"/>
      <c r="B87" t="s">
        <v>64</v>
      </c>
      <c r="C87">
        <v>23.582799999999999</v>
      </c>
      <c r="D87" t="s">
        <v>26</v>
      </c>
      <c r="E87">
        <v>0.96750000000000003</v>
      </c>
      <c r="G87">
        <v>23.587299999999999</v>
      </c>
      <c r="H87" t="s">
        <v>26</v>
      </c>
      <c r="I87">
        <f>G87-C87</f>
        <v>4.5000000000001705E-3</v>
      </c>
    </row>
    <row r="88" spans="1:14" s="1" customFormat="1" x14ac:dyDescent="0.25"/>
  </sheetData>
  <mergeCells count="27">
    <mergeCell ref="A86:A87"/>
    <mergeCell ref="A82:A83"/>
    <mergeCell ref="A74:A75"/>
    <mergeCell ref="A70:A71"/>
    <mergeCell ref="A66:A67"/>
    <mergeCell ref="A78:A79"/>
    <mergeCell ref="A62:A63"/>
    <mergeCell ref="A33:A34"/>
    <mergeCell ref="A35:A36"/>
    <mergeCell ref="A37:A38"/>
    <mergeCell ref="A41:A42"/>
    <mergeCell ref="A43:A44"/>
    <mergeCell ref="A45:A46"/>
    <mergeCell ref="A50:A51"/>
    <mergeCell ref="A52:A53"/>
    <mergeCell ref="A54:A55"/>
    <mergeCell ref="A58:A59"/>
    <mergeCell ref="A60:A61"/>
    <mergeCell ref="A25:A26"/>
    <mergeCell ref="A27:A28"/>
    <mergeCell ref="A29:A30"/>
    <mergeCell ref="A8:A9"/>
    <mergeCell ref="A10:A11"/>
    <mergeCell ref="A12:A13"/>
    <mergeCell ref="A17:A18"/>
    <mergeCell ref="A19:A20"/>
    <mergeCell ref="A21:A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55"/>
  <sheetViews>
    <sheetView tabSelected="1" topLeftCell="P67" workbookViewId="0">
      <selection activeCell="I19" sqref="I19"/>
    </sheetView>
  </sheetViews>
  <sheetFormatPr baseColWidth="10" defaultRowHeight="15" x14ac:dyDescent="0.25"/>
  <cols>
    <col min="3" max="3" width="22.5703125" bestFit="1" customWidth="1"/>
  </cols>
  <sheetData>
    <row r="1" spans="2:7" x14ac:dyDescent="0.25">
      <c r="C1" s="6" t="s">
        <v>70</v>
      </c>
      <c r="D1" t="s">
        <v>27</v>
      </c>
      <c r="F1" t="s">
        <v>28</v>
      </c>
      <c r="G1" t="s">
        <v>28</v>
      </c>
    </row>
    <row r="2" spans="2:7" x14ac:dyDescent="0.25">
      <c r="B2" s="1"/>
      <c r="C2" s="1" t="s">
        <v>0</v>
      </c>
      <c r="D2" s="1">
        <v>7.3499999999988574E-3</v>
      </c>
      <c r="E2" s="1"/>
      <c r="F2" s="1">
        <f>D2*1000</f>
        <v>7.3499999999988574</v>
      </c>
      <c r="G2" s="5">
        <f>AVERAGE(F2:F3)</f>
        <v>7.799999999999585</v>
      </c>
    </row>
    <row r="3" spans="2:7" x14ac:dyDescent="0.25">
      <c r="B3" s="1"/>
      <c r="C3" s="1" t="s">
        <v>0</v>
      </c>
      <c r="D3" s="1">
        <v>8.2500000000003126E-3</v>
      </c>
      <c r="E3" s="1"/>
      <c r="F3" s="1">
        <f t="shared" ref="F3:F55" si="0">D3*1000</f>
        <v>8.2500000000003126</v>
      </c>
      <c r="G3" s="5"/>
    </row>
    <row r="4" spans="2:7" x14ac:dyDescent="0.25">
      <c r="B4" s="1"/>
      <c r="C4" s="1" t="s">
        <v>1</v>
      </c>
      <c r="D4" s="1">
        <v>1.0549999999998505E-2</v>
      </c>
      <c r="E4" s="1"/>
      <c r="F4" s="1">
        <f t="shared" si="0"/>
        <v>10.549999999998505</v>
      </c>
      <c r="G4" s="5">
        <f t="shared" ref="G4" si="1">AVERAGE(F4:F5)</f>
        <v>9.6249999999997726</v>
      </c>
    </row>
    <row r="5" spans="2:7" x14ac:dyDescent="0.25">
      <c r="B5" s="1"/>
      <c r="C5" s="1" t="s">
        <v>1</v>
      </c>
      <c r="D5" s="1">
        <v>8.7000000000010402E-3</v>
      </c>
      <c r="E5" s="1"/>
      <c r="F5" s="1">
        <f t="shared" si="0"/>
        <v>8.7000000000010402</v>
      </c>
      <c r="G5" s="5"/>
    </row>
    <row r="6" spans="2:7" x14ac:dyDescent="0.25">
      <c r="B6" s="1"/>
      <c r="C6" s="1" t="s">
        <v>2</v>
      </c>
      <c r="D6" s="1">
        <v>9.3500000000013017E-3</v>
      </c>
      <c r="E6" s="1"/>
      <c r="F6" s="1">
        <f t="shared" si="0"/>
        <v>9.3500000000013017</v>
      </c>
      <c r="G6" s="5">
        <f t="shared" ref="G6" si="2">AVERAGE(F6:F7)</f>
        <v>9.3300000000020589</v>
      </c>
    </row>
    <row r="7" spans="2:7" x14ac:dyDescent="0.25">
      <c r="B7" s="1"/>
      <c r="C7" s="1" t="s">
        <v>2</v>
      </c>
      <c r="D7" s="1">
        <v>9.310000000002816E-3</v>
      </c>
      <c r="E7" s="1"/>
      <c r="F7" s="1">
        <f t="shared" si="0"/>
        <v>9.310000000002816</v>
      </c>
      <c r="G7" s="5"/>
    </row>
    <row r="8" spans="2:7" x14ac:dyDescent="0.25">
      <c r="B8" s="1"/>
      <c r="C8" s="1" t="s">
        <v>3</v>
      </c>
      <c r="D8" s="1">
        <v>2.9499999999998749E-2</v>
      </c>
      <c r="E8" s="1"/>
      <c r="F8" s="1">
        <f t="shared" si="0"/>
        <v>29.499999999998749</v>
      </c>
      <c r="G8" s="5">
        <f t="shared" ref="G8" si="3">AVERAGE(F8:F9)</f>
        <v>35.599999999998744</v>
      </c>
    </row>
    <row r="9" spans="2:7" x14ac:dyDescent="0.25">
      <c r="B9" s="1"/>
      <c r="C9" s="1" t="s">
        <v>3</v>
      </c>
      <c r="D9" s="1">
        <v>4.1699999999998738E-2</v>
      </c>
      <c r="E9" s="1"/>
      <c r="F9" s="1">
        <f t="shared" si="0"/>
        <v>41.699999999998738</v>
      </c>
      <c r="G9" s="5"/>
    </row>
    <row r="10" spans="2:7" x14ac:dyDescent="0.25">
      <c r="B10" s="1"/>
      <c r="C10" s="1" t="s">
        <v>4</v>
      </c>
      <c r="D10" s="1">
        <v>8.2000000000022055E-3</v>
      </c>
      <c r="E10" s="1"/>
      <c r="F10" s="1">
        <f t="shared" si="0"/>
        <v>8.2000000000022055</v>
      </c>
      <c r="G10" s="5">
        <f t="shared" ref="G10" si="4">AVERAGE(F10:F11)</f>
        <v>5.8500000000023533</v>
      </c>
    </row>
    <row r="11" spans="2:7" x14ac:dyDescent="0.25">
      <c r="B11" s="1"/>
      <c r="C11" s="1" t="s">
        <v>4</v>
      </c>
      <c r="D11" s="1">
        <v>3.5000000000025011E-3</v>
      </c>
      <c r="E11" s="1"/>
      <c r="F11" s="1">
        <f t="shared" si="0"/>
        <v>3.5000000000025011</v>
      </c>
      <c r="G11" s="5"/>
    </row>
    <row r="12" spans="2:7" x14ac:dyDescent="0.25">
      <c r="B12" s="1"/>
      <c r="C12" s="1" t="s">
        <v>5</v>
      </c>
      <c r="D12" s="1">
        <v>1.300000000000523E-3</v>
      </c>
      <c r="E12" s="1"/>
      <c r="F12" s="1">
        <f t="shared" si="0"/>
        <v>1.300000000000523</v>
      </c>
      <c r="G12" s="5">
        <f t="shared" ref="G12" si="5">AVERAGE(F12:F13)</f>
        <v>1.5000000000000568</v>
      </c>
    </row>
    <row r="13" spans="2:7" x14ac:dyDescent="0.25">
      <c r="B13" s="1"/>
      <c r="C13" s="1" t="s">
        <v>5</v>
      </c>
      <c r="D13" s="1">
        <v>1.6999999999995907E-3</v>
      </c>
      <c r="E13" s="1"/>
      <c r="F13" s="1">
        <f t="shared" si="0"/>
        <v>1.6999999999995907</v>
      </c>
      <c r="G13" s="5"/>
    </row>
    <row r="14" spans="2:7" x14ac:dyDescent="0.25">
      <c r="B14" s="1"/>
      <c r="C14" s="1" t="s">
        <v>6</v>
      </c>
      <c r="D14" s="1">
        <v>2.7000000000008129E-3</v>
      </c>
      <c r="E14" s="1"/>
      <c r="F14" s="1">
        <f t="shared" si="0"/>
        <v>2.7000000000008129</v>
      </c>
      <c r="G14" s="5">
        <f t="shared" ref="G14" si="6">AVERAGE(F14:F15)</f>
        <v>2.5999999999992696</v>
      </c>
    </row>
    <row r="15" spans="2:7" x14ac:dyDescent="0.25">
      <c r="B15" s="1"/>
      <c r="C15" s="1" t="s">
        <v>6</v>
      </c>
      <c r="D15" s="1">
        <v>2.4999999999977263E-3</v>
      </c>
      <c r="E15" s="1"/>
      <c r="F15" s="1">
        <f t="shared" si="0"/>
        <v>2.4999999999977263</v>
      </c>
      <c r="G15" s="5"/>
    </row>
    <row r="16" spans="2:7" x14ac:dyDescent="0.25">
      <c r="B16" s="1"/>
      <c r="C16" s="1" t="s">
        <v>7</v>
      </c>
      <c r="D16" s="1">
        <v>6.2999999999995282E-3</v>
      </c>
      <c r="E16" s="1"/>
      <c r="F16" s="1">
        <f t="shared" si="0"/>
        <v>6.2999999999995282</v>
      </c>
      <c r="G16" s="5">
        <f t="shared" ref="G16" si="7">AVERAGE(F16:F17)</f>
        <v>9.9499999999999034</v>
      </c>
    </row>
    <row r="17" spans="2:7" x14ac:dyDescent="0.25">
      <c r="B17" s="1"/>
      <c r="C17" s="1" t="s">
        <v>7</v>
      </c>
      <c r="D17" s="1">
        <v>1.3600000000000279E-2</v>
      </c>
      <c r="E17" s="1"/>
      <c r="F17" s="1">
        <f t="shared" si="0"/>
        <v>13.600000000000279</v>
      </c>
      <c r="G17" s="5"/>
    </row>
    <row r="18" spans="2:7" x14ac:dyDescent="0.25">
      <c r="B18" s="1"/>
      <c r="C18" s="1" t="s">
        <v>8</v>
      </c>
      <c r="D18" s="1">
        <v>1.8200000000000216E-2</v>
      </c>
      <c r="E18" s="1"/>
      <c r="F18" s="1">
        <f t="shared" si="0"/>
        <v>18.200000000000216</v>
      </c>
      <c r="G18" s="5">
        <f t="shared" ref="G18" si="8">AVERAGE(F18:F19)</f>
        <v>28.200000000000003</v>
      </c>
    </row>
    <row r="19" spans="2:7" x14ac:dyDescent="0.25">
      <c r="B19" s="1"/>
      <c r="C19" s="1" t="s">
        <v>8</v>
      </c>
      <c r="D19" s="1">
        <v>3.819999999999979E-2</v>
      </c>
      <c r="E19" s="1"/>
      <c r="F19" s="1">
        <f t="shared" si="0"/>
        <v>38.19999999999979</v>
      </c>
      <c r="G19" s="5"/>
    </row>
    <row r="20" spans="2:7" x14ac:dyDescent="0.25">
      <c r="B20" s="1"/>
      <c r="C20" s="1" t="s">
        <v>9</v>
      </c>
      <c r="D20" s="1">
        <v>5.0000000000000711E-2</v>
      </c>
      <c r="E20" s="1"/>
      <c r="F20" s="1">
        <f t="shared" si="0"/>
        <v>50.000000000000711</v>
      </c>
      <c r="G20" s="5">
        <f t="shared" ref="G20" si="9">AVERAGE(F20:F21)</f>
        <v>46.450000000000102</v>
      </c>
    </row>
    <row r="21" spans="2:7" x14ac:dyDescent="0.25">
      <c r="B21" s="1"/>
      <c r="C21" s="1" t="s">
        <v>9</v>
      </c>
      <c r="D21" s="1">
        <v>4.2899999999999494E-2</v>
      </c>
      <c r="E21" s="1"/>
      <c r="F21" s="1">
        <f t="shared" si="0"/>
        <v>42.899999999999494</v>
      </c>
      <c r="G21" s="5"/>
    </row>
    <row r="22" spans="2:7" x14ac:dyDescent="0.25">
      <c r="B22" s="1"/>
      <c r="C22" s="1" t="s">
        <v>10</v>
      </c>
      <c r="D22" s="1">
        <v>4.5700000000000074E-2</v>
      </c>
      <c r="E22" s="1"/>
      <c r="F22" s="1">
        <f t="shared" si="0"/>
        <v>45.700000000000074</v>
      </c>
      <c r="G22" s="5">
        <f t="shared" ref="G22" si="10">AVERAGE(F22:F23)</f>
        <v>46.399999999998442</v>
      </c>
    </row>
    <row r="23" spans="2:7" x14ac:dyDescent="0.25">
      <c r="B23" s="1"/>
      <c r="C23" s="1" t="s">
        <v>10</v>
      </c>
      <c r="D23" s="1">
        <v>4.7099999999996811E-2</v>
      </c>
      <c r="E23" s="1"/>
      <c r="F23" s="1">
        <f t="shared" si="0"/>
        <v>47.099999999996811</v>
      </c>
      <c r="G23" s="5"/>
    </row>
    <row r="24" spans="2:7" x14ac:dyDescent="0.25">
      <c r="B24" s="1"/>
      <c r="C24" s="1" t="s">
        <v>11</v>
      </c>
      <c r="D24" s="1">
        <v>2.0400000000002194E-2</v>
      </c>
      <c r="E24" s="1"/>
      <c r="F24" s="1">
        <f t="shared" si="0"/>
        <v>20.400000000002194</v>
      </c>
      <c r="G24" s="5">
        <f t="shared" ref="G24" si="11">AVERAGE(F24:F25)</f>
        <v>18.250000000001876</v>
      </c>
    </row>
    <row r="25" spans="2:7" x14ac:dyDescent="0.25">
      <c r="B25" s="1"/>
      <c r="C25" s="1" t="s">
        <v>11</v>
      </c>
      <c r="D25" s="1">
        <v>1.6100000000001558E-2</v>
      </c>
      <c r="E25" s="1"/>
      <c r="F25" s="1">
        <f t="shared" si="0"/>
        <v>16.100000000001558</v>
      </c>
      <c r="G25" s="5"/>
    </row>
    <row r="26" spans="2:7" x14ac:dyDescent="0.25">
      <c r="B26" s="1"/>
      <c r="C26" s="1" t="s">
        <v>12</v>
      </c>
      <c r="D26" s="1">
        <v>1.200000000000756E-3</v>
      </c>
      <c r="E26" s="1"/>
      <c r="F26" s="1">
        <f t="shared" si="0"/>
        <v>1.200000000000756</v>
      </c>
      <c r="G26" s="5">
        <f t="shared" ref="G26" si="12">AVERAGE(F26:F27)</f>
        <v>2.8500000000004633</v>
      </c>
    </row>
    <row r="27" spans="2:7" x14ac:dyDescent="0.25">
      <c r="B27" s="1"/>
      <c r="C27" s="1" t="s">
        <v>12</v>
      </c>
      <c r="D27" s="1">
        <v>4.5000000000001705E-3</v>
      </c>
      <c r="E27" s="1"/>
      <c r="F27" s="1">
        <f t="shared" si="0"/>
        <v>4.5000000000001705</v>
      </c>
      <c r="G27" s="5"/>
    </row>
    <row r="28" spans="2:7" x14ac:dyDescent="0.25">
      <c r="B28" s="1"/>
      <c r="C28" s="1" t="s">
        <v>13</v>
      </c>
      <c r="D28" s="1">
        <v>2.7999999999998693E-2</v>
      </c>
      <c r="E28" s="1"/>
      <c r="F28" s="1">
        <f t="shared" si="0"/>
        <v>27.999999999998693</v>
      </c>
      <c r="G28" s="5">
        <f t="shared" ref="G28" si="13">AVERAGE(F28:F29)</f>
        <v>30.199999999998894</v>
      </c>
    </row>
    <row r="29" spans="2:7" x14ac:dyDescent="0.25">
      <c r="B29" s="1"/>
      <c r="C29" s="1" t="s">
        <v>13</v>
      </c>
      <c r="D29" s="1">
        <v>3.2399999999999096E-2</v>
      </c>
      <c r="E29" s="1"/>
      <c r="F29" s="1">
        <f t="shared" si="0"/>
        <v>32.399999999999096</v>
      </c>
      <c r="G29" s="5"/>
    </row>
    <row r="30" spans="2:7" x14ac:dyDescent="0.25">
      <c r="B30" s="1"/>
      <c r="C30" s="1" t="s">
        <v>14</v>
      </c>
      <c r="D30" s="1">
        <v>5.7000000000009265E-3</v>
      </c>
      <c r="E30" s="1"/>
      <c r="F30" s="1">
        <f t="shared" si="0"/>
        <v>5.7000000000009265</v>
      </c>
      <c r="G30" s="5">
        <f t="shared" ref="G30" si="14">AVERAGE(F30:F31)</f>
        <v>7.050000000001333</v>
      </c>
    </row>
    <row r="31" spans="2:7" x14ac:dyDescent="0.25">
      <c r="B31" s="1"/>
      <c r="C31" s="1" t="s">
        <v>14</v>
      </c>
      <c r="D31" s="1">
        <v>8.4000000000017394E-3</v>
      </c>
      <c r="E31" s="1"/>
      <c r="F31" s="1">
        <f t="shared" si="0"/>
        <v>8.4000000000017394</v>
      </c>
      <c r="G31" s="5"/>
    </row>
    <row r="32" spans="2:7" x14ac:dyDescent="0.25">
      <c r="B32" s="1"/>
      <c r="C32" s="1" t="s">
        <v>15</v>
      </c>
      <c r="D32" s="1">
        <v>6.3000000000002387E-2</v>
      </c>
      <c r="E32" s="1"/>
      <c r="F32" s="1">
        <f t="shared" si="0"/>
        <v>63.000000000002387</v>
      </c>
      <c r="G32" s="5">
        <f t="shared" ref="G32" si="15">AVERAGE(F32:F33)</f>
        <v>50.650000000000972</v>
      </c>
    </row>
    <row r="33" spans="2:7" x14ac:dyDescent="0.25">
      <c r="B33" s="1"/>
      <c r="C33" s="1" t="s">
        <v>15</v>
      </c>
      <c r="D33" s="1">
        <v>3.8299999999999557E-2</v>
      </c>
      <c r="E33" s="1"/>
      <c r="F33" s="1">
        <f t="shared" si="0"/>
        <v>38.299999999999557</v>
      </c>
      <c r="G33" s="5"/>
    </row>
    <row r="34" spans="2:7" x14ac:dyDescent="0.25">
      <c r="B34" s="1"/>
      <c r="C34" s="1" t="s">
        <v>16</v>
      </c>
      <c r="D34" s="1">
        <v>3.3300000000000551E-2</v>
      </c>
      <c r="E34" s="1"/>
      <c r="F34" s="1">
        <f t="shared" si="0"/>
        <v>33.300000000000551</v>
      </c>
      <c r="G34" s="5">
        <f t="shared" ref="G34" si="16">AVERAGE(F34:F35)</f>
        <v>30.350000000000321</v>
      </c>
    </row>
    <row r="35" spans="2:7" x14ac:dyDescent="0.25">
      <c r="B35" s="1"/>
      <c r="C35" s="1" t="s">
        <v>16</v>
      </c>
      <c r="D35" s="1">
        <v>2.7400000000000091E-2</v>
      </c>
      <c r="E35" s="1"/>
      <c r="F35" s="1">
        <f t="shared" si="0"/>
        <v>27.400000000000091</v>
      </c>
      <c r="G35" s="5"/>
    </row>
    <row r="36" spans="2:7" x14ac:dyDescent="0.25">
      <c r="B36" s="1"/>
      <c r="C36" s="1" t="s">
        <v>17</v>
      </c>
      <c r="D36" s="1">
        <v>2.699999999999747E-2</v>
      </c>
      <c r="E36" s="1"/>
      <c r="F36" s="1">
        <f t="shared" si="0"/>
        <v>26.99999999999747</v>
      </c>
      <c r="G36" s="5">
        <f t="shared" ref="G36" si="17">AVERAGE(F36:F37)</f>
        <v>30.549999999999855</v>
      </c>
    </row>
    <row r="37" spans="2:7" x14ac:dyDescent="0.25">
      <c r="B37" s="1"/>
      <c r="C37" s="1" t="s">
        <v>17</v>
      </c>
      <c r="D37" s="1">
        <v>3.410000000000224E-2</v>
      </c>
      <c r="E37" s="1"/>
      <c r="F37" s="1">
        <f t="shared" si="0"/>
        <v>34.10000000000224</v>
      </c>
      <c r="G37" s="5"/>
    </row>
    <row r="38" spans="2:7" x14ac:dyDescent="0.25">
      <c r="B38" s="1"/>
      <c r="C38" s="1" t="s">
        <v>18</v>
      </c>
      <c r="D38" s="1">
        <v>3.3300000000000551E-2</v>
      </c>
      <c r="E38" s="1"/>
      <c r="F38" s="1">
        <f t="shared" si="0"/>
        <v>33.300000000000551</v>
      </c>
      <c r="G38" s="5">
        <f t="shared" ref="G38" si="18">AVERAGE(F38:F39)</f>
        <v>32.600000000000406</v>
      </c>
    </row>
    <row r="39" spans="2:7" x14ac:dyDescent="0.25">
      <c r="B39" s="1"/>
      <c r="C39" s="1" t="s">
        <v>18</v>
      </c>
      <c r="D39" s="1">
        <v>3.1900000000000261E-2</v>
      </c>
      <c r="E39" s="1"/>
      <c r="F39" s="1">
        <f t="shared" si="0"/>
        <v>31.900000000000261</v>
      </c>
      <c r="G39" s="5"/>
    </row>
    <row r="40" spans="2:7" x14ac:dyDescent="0.25">
      <c r="B40" s="1"/>
      <c r="C40" s="1" t="s">
        <v>19</v>
      </c>
      <c r="D40" s="1">
        <v>2.8900000000000148E-2</v>
      </c>
      <c r="E40" s="1"/>
      <c r="F40" s="1">
        <f t="shared" si="0"/>
        <v>28.900000000000148</v>
      </c>
      <c r="G40" s="5">
        <f t="shared" ref="G40" si="19">AVERAGE(F40:F41)</f>
        <v>20.399999999998641</v>
      </c>
    </row>
    <row r="41" spans="2:7" x14ac:dyDescent="0.25">
      <c r="B41" s="1"/>
      <c r="C41" s="1" t="s">
        <v>19</v>
      </c>
      <c r="D41" s="1">
        <v>1.1899999999997135E-2</v>
      </c>
      <c r="E41" s="1"/>
      <c r="F41" s="1">
        <f t="shared" si="0"/>
        <v>11.899999999997135</v>
      </c>
      <c r="G41" s="5"/>
    </row>
    <row r="42" spans="2:7" x14ac:dyDescent="0.25">
      <c r="B42" s="1"/>
      <c r="C42" s="1" t="s">
        <v>20</v>
      </c>
      <c r="D42" s="1">
        <v>8.8000000000008072E-3</v>
      </c>
      <c r="E42" s="1"/>
      <c r="F42" s="1">
        <f t="shared" si="0"/>
        <v>8.8000000000008072</v>
      </c>
      <c r="G42" s="5">
        <f t="shared" ref="G42" si="20">AVERAGE(F42:F43)</f>
        <v>22.449999999999193</v>
      </c>
    </row>
    <row r="43" spans="2:7" x14ac:dyDescent="0.25">
      <c r="B43" s="1"/>
      <c r="C43" s="1" t="s">
        <v>20</v>
      </c>
      <c r="D43" s="1">
        <v>3.6099999999997578E-2</v>
      </c>
      <c r="E43" s="1"/>
      <c r="F43" s="1">
        <f t="shared" si="0"/>
        <v>36.099999999997578</v>
      </c>
      <c r="G43" s="5"/>
    </row>
    <row r="44" spans="2:7" x14ac:dyDescent="0.25">
      <c r="B44" s="1"/>
      <c r="C44" s="1" t="s">
        <v>21</v>
      </c>
      <c r="D44" s="1">
        <v>3.6699999999999733E-2</v>
      </c>
      <c r="E44" s="1"/>
      <c r="F44" s="1">
        <f t="shared" si="0"/>
        <v>36.699999999999733</v>
      </c>
      <c r="G44" s="5">
        <f t="shared" ref="G44" si="21">AVERAGE(F44:F45)</f>
        <v>40.499999999999758</v>
      </c>
    </row>
    <row r="45" spans="2:7" x14ac:dyDescent="0.25">
      <c r="B45" s="1"/>
      <c r="C45" s="1" t="s">
        <v>21</v>
      </c>
      <c r="D45" s="1">
        <v>4.4299999999999784E-2</v>
      </c>
      <c r="E45" s="1"/>
      <c r="F45" s="1">
        <f t="shared" si="0"/>
        <v>44.299999999999784</v>
      </c>
      <c r="G45" s="5"/>
    </row>
    <row r="46" spans="2:7" x14ac:dyDescent="0.25">
      <c r="B46" s="1"/>
      <c r="C46" s="1" t="s">
        <v>22</v>
      </c>
      <c r="D46" s="1">
        <v>3.8699999999998624E-2</v>
      </c>
      <c r="E46" s="1"/>
      <c r="F46" s="1">
        <f t="shared" si="0"/>
        <v>38.699999999998624</v>
      </c>
      <c r="G46" s="5">
        <f t="shared" ref="G46" si="22">AVERAGE(F46:F47)</f>
        <v>36.500000000000199</v>
      </c>
    </row>
    <row r="47" spans="2:7" x14ac:dyDescent="0.25">
      <c r="B47" s="1"/>
      <c r="C47" s="1" t="s">
        <v>22</v>
      </c>
      <c r="D47" s="1">
        <v>3.4300000000001774E-2</v>
      </c>
      <c r="E47" s="1"/>
      <c r="F47" s="1">
        <f t="shared" si="0"/>
        <v>34.300000000001774</v>
      </c>
      <c r="G47" s="5"/>
    </row>
    <row r="48" spans="2:7" x14ac:dyDescent="0.25">
      <c r="B48" s="1"/>
      <c r="C48" s="1" t="s">
        <v>23</v>
      </c>
      <c r="D48" s="1">
        <v>1.3799999999999812E-2</v>
      </c>
      <c r="E48" s="1"/>
      <c r="F48" s="1">
        <f t="shared" si="0"/>
        <v>13.799999999999812</v>
      </c>
      <c r="G48" s="5">
        <f t="shared" ref="G48" si="23">AVERAGE(F48:F49)</f>
        <v>32.400000000000873</v>
      </c>
    </row>
    <row r="49" spans="2:7" x14ac:dyDescent="0.25">
      <c r="B49" s="1"/>
      <c r="C49" s="1" t="s">
        <v>23</v>
      </c>
      <c r="D49" s="1">
        <v>5.1000000000001933E-2</v>
      </c>
      <c r="E49" s="1"/>
      <c r="F49" s="1">
        <f t="shared" si="0"/>
        <v>51.000000000001933</v>
      </c>
      <c r="G49" s="5"/>
    </row>
    <row r="50" spans="2:7" x14ac:dyDescent="0.25">
      <c r="B50" s="1"/>
      <c r="C50" s="1" t="s">
        <v>24</v>
      </c>
      <c r="D50" s="1">
        <v>1.9999999999999574E-2</v>
      </c>
      <c r="E50" s="1"/>
      <c r="F50" s="1">
        <f t="shared" si="0"/>
        <v>19.999999999999574</v>
      </c>
      <c r="G50" s="5">
        <f t="shared" ref="G50" si="24">AVERAGE(F50:F51)</f>
        <v>18.750000000000711</v>
      </c>
    </row>
    <row r="51" spans="2:7" x14ac:dyDescent="0.25">
      <c r="B51" s="1"/>
      <c r="C51" s="1" t="s">
        <v>24</v>
      </c>
      <c r="D51" s="1">
        <v>1.7500000000001847E-2</v>
      </c>
      <c r="E51" s="1"/>
      <c r="F51" s="1">
        <f t="shared" si="0"/>
        <v>17.500000000001847</v>
      </c>
      <c r="G51" s="5"/>
    </row>
    <row r="52" spans="2:7" x14ac:dyDescent="0.25">
      <c r="B52" s="1"/>
      <c r="C52" s="1" t="s">
        <v>25</v>
      </c>
      <c r="D52" s="1">
        <v>9.6999999999987097E-3</v>
      </c>
      <c r="E52" s="1"/>
      <c r="F52" s="1">
        <f t="shared" si="0"/>
        <v>9.6999999999987097</v>
      </c>
      <c r="G52" s="5">
        <f t="shared" ref="G52" si="25">AVERAGE(F52:F53)</f>
        <v>7.7499999999979252</v>
      </c>
    </row>
    <row r="53" spans="2:7" x14ac:dyDescent="0.25">
      <c r="B53" s="1"/>
      <c r="C53" s="1" t="s">
        <v>25</v>
      </c>
      <c r="D53" s="1">
        <v>5.7999999999971408E-3</v>
      </c>
      <c r="E53" s="1"/>
      <c r="F53" s="1">
        <f t="shared" si="0"/>
        <v>5.7999999999971408</v>
      </c>
      <c r="G53" s="5"/>
    </row>
    <row r="54" spans="2:7" x14ac:dyDescent="0.25">
      <c r="B54" s="1"/>
      <c r="C54" s="1" t="s">
        <v>26</v>
      </c>
      <c r="D54" s="1">
        <v>6.4000000000028479E-3</v>
      </c>
      <c r="E54" s="1"/>
      <c r="F54" s="1">
        <f t="shared" si="0"/>
        <v>6.4000000000028479</v>
      </c>
      <c r="G54" s="5">
        <f>AVERAGE(F54:F55)</f>
        <v>5.4500000000015092</v>
      </c>
    </row>
    <row r="55" spans="2:7" x14ac:dyDescent="0.25">
      <c r="B55" s="1"/>
      <c r="C55" s="1" t="s">
        <v>26</v>
      </c>
      <c r="D55" s="1">
        <v>4.5000000000001705E-3</v>
      </c>
      <c r="E55" s="1"/>
      <c r="F55" s="1">
        <f t="shared" si="0"/>
        <v>4.5000000000001705</v>
      </c>
      <c r="G55" s="5"/>
    </row>
  </sheetData>
  <mergeCells count="27">
    <mergeCell ref="G48:G49"/>
    <mergeCell ref="G50:G51"/>
    <mergeCell ref="G52:G53"/>
    <mergeCell ref="G54:G55"/>
    <mergeCell ref="G36:G37"/>
    <mergeCell ref="G38:G39"/>
    <mergeCell ref="G40:G41"/>
    <mergeCell ref="G42:G43"/>
    <mergeCell ref="G44:G45"/>
    <mergeCell ref="G46:G47"/>
    <mergeCell ref="G26:G27"/>
    <mergeCell ref="G28:G29"/>
    <mergeCell ref="G30:G31"/>
    <mergeCell ref="G32:G33"/>
    <mergeCell ref="G34:G35"/>
    <mergeCell ref="G24:G25"/>
    <mergeCell ref="G2:G3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5"/>
  <sheetViews>
    <sheetView topLeftCell="G1" workbookViewId="0">
      <selection activeCell="N5" sqref="N5"/>
    </sheetView>
  </sheetViews>
  <sheetFormatPr baseColWidth="10" defaultRowHeight="15" x14ac:dyDescent="0.25"/>
  <cols>
    <col min="4" max="4" width="28.7109375" bestFit="1" customWidth="1"/>
    <col min="5" max="5" width="14.85546875" bestFit="1" customWidth="1"/>
    <col min="6" max="6" width="24" bestFit="1" customWidth="1"/>
    <col min="7" max="7" width="34.85546875" bestFit="1" customWidth="1"/>
    <col min="9" max="10" width="49.28515625" bestFit="1" customWidth="1"/>
  </cols>
  <sheetData>
    <row r="1" spans="1:12" x14ac:dyDescent="0.25">
      <c r="A1" t="s">
        <v>60</v>
      </c>
      <c r="E1" s="3" t="s">
        <v>37</v>
      </c>
      <c r="F1" t="s">
        <v>38</v>
      </c>
      <c r="G1" t="s">
        <v>39</v>
      </c>
      <c r="I1" t="s">
        <v>40</v>
      </c>
      <c r="J1" t="s">
        <v>41</v>
      </c>
      <c r="K1" t="s">
        <v>45</v>
      </c>
      <c r="L1" s="3" t="s">
        <v>46</v>
      </c>
    </row>
    <row r="2" spans="1:12" x14ac:dyDescent="0.25">
      <c r="A2" s="1"/>
      <c r="B2" s="1"/>
      <c r="C2" s="1" t="s">
        <v>5</v>
      </c>
      <c r="D2" s="1" t="s">
        <v>29</v>
      </c>
      <c r="E2" s="1">
        <v>8.5</v>
      </c>
      <c r="F2" s="1">
        <v>818.52941176470586</v>
      </c>
      <c r="G2" s="1">
        <f>(E2/1000)</f>
        <v>8.5000000000000006E-3</v>
      </c>
      <c r="H2" s="1"/>
      <c r="I2" s="1">
        <f>(1*F2)/G2</f>
        <v>96297.577854671268</v>
      </c>
      <c r="J2" s="1">
        <f>I2/1000</f>
        <v>96.297577854671275</v>
      </c>
      <c r="K2" s="4">
        <f>AVERAGE(J2:J4)</f>
        <v>80.438292964244511</v>
      </c>
      <c r="L2" s="4">
        <f>_xlfn.STDEV.S(J2:J4)</f>
        <v>13.912850876244118</v>
      </c>
    </row>
    <row r="3" spans="1:12" x14ac:dyDescent="0.25">
      <c r="A3" s="1"/>
      <c r="B3" s="1"/>
      <c r="C3" s="1" t="s">
        <v>5</v>
      </c>
      <c r="D3" s="1" t="s">
        <v>29</v>
      </c>
      <c r="E3" s="1">
        <v>8.5</v>
      </c>
      <c r="F3" s="1">
        <v>635.19607843137226</v>
      </c>
      <c r="G3" s="1">
        <f t="shared" ref="G3:G13" si="0">(E3/1000)</f>
        <v>8.5000000000000006E-3</v>
      </c>
      <c r="H3" s="1"/>
      <c r="I3" s="1">
        <f t="shared" ref="I3:I66" si="1">(1*F3)/G3</f>
        <v>74728.950403690847</v>
      </c>
      <c r="J3" s="1">
        <f t="shared" ref="J3:J66" si="2">I3/1000</f>
        <v>74.728950403690845</v>
      </c>
      <c r="K3" s="4"/>
      <c r="L3" s="4"/>
    </row>
    <row r="4" spans="1:12" x14ac:dyDescent="0.25">
      <c r="A4" s="1"/>
      <c r="B4" s="1"/>
      <c r="C4" s="1" t="s">
        <v>5</v>
      </c>
      <c r="D4" s="1" t="s">
        <v>29</v>
      </c>
      <c r="E4" s="1">
        <v>8.5</v>
      </c>
      <c r="F4" s="1">
        <v>597.45098039215679</v>
      </c>
      <c r="G4" s="1">
        <f t="shared" si="0"/>
        <v>8.5000000000000006E-3</v>
      </c>
      <c r="H4" s="1"/>
      <c r="I4" s="1">
        <f t="shared" si="1"/>
        <v>70288.350634371382</v>
      </c>
      <c r="J4" s="1">
        <f t="shared" si="2"/>
        <v>70.288350634371383</v>
      </c>
      <c r="K4" s="4"/>
      <c r="L4" s="4"/>
    </row>
    <row r="5" spans="1:12" x14ac:dyDescent="0.25">
      <c r="A5" s="1"/>
      <c r="B5" s="1"/>
      <c r="C5" s="1" t="s">
        <v>0</v>
      </c>
      <c r="D5" s="1" t="s">
        <v>29</v>
      </c>
      <c r="E5" s="1">
        <v>7.8</v>
      </c>
      <c r="F5" s="1">
        <v>500.39215686274497</v>
      </c>
      <c r="G5" s="1">
        <f t="shared" si="0"/>
        <v>7.7999999999999996E-3</v>
      </c>
      <c r="H5" s="1"/>
      <c r="I5" s="1">
        <f t="shared" si="1"/>
        <v>64152.840623428849</v>
      </c>
      <c r="J5" s="1">
        <f t="shared" si="2"/>
        <v>64.152840623428844</v>
      </c>
      <c r="K5" s="4">
        <f>AVERAGE(J5:J7)</f>
        <v>68.07021954080777</v>
      </c>
      <c r="L5" s="4">
        <f t="shared" ref="L5" si="3">_xlfn.STDEV.S(J5:J7)</f>
        <v>3.4101125870713167</v>
      </c>
    </row>
    <row r="6" spans="1:12" x14ac:dyDescent="0.25">
      <c r="A6" s="1"/>
      <c r="B6" s="1"/>
      <c r="C6" s="1" t="s">
        <v>0</v>
      </c>
      <c r="D6" s="1" t="s">
        <v>29</v>
      </c>
      <c r="E6" s="1">
        <v>7.8</v>
      </c>
      <c r="F6" s="1">
        <v>543.52941176470574</v>
      </c>
      <c r="G6" s="1">
        <f t="shared" si="0"/>
        <v>7.7999999999999996E-3</v>
      </c>
      <c r="H6" s="1"/>
      <c r="I6" s="1">
        <f t="shared" si="1"/>
        <v>69683.257918552015</v>
      </c>
      <c r="J6" s="1">
        <f t="shared" si="2"/>
        <v>69.683257918552016</v>
      </c>
      <c r="K6" s="4"/>
      <c r="L6" s="4"/>
    </row>
    <row r="7" spans="1:12" x14ac:dyDescent="0.25">
      <c r="A7" s="1"/>
      <c r="B7" s="1"/>
      <c r="C7" s="1" t="s">
        <v>0</v>
      </c>
      <c r="D7" s="1" t="s">
        <v>29</v>
      </c>
      <c r="E7" s="1">
        <v>7.8</v>
      </c>
      <c r="F7" s="1">
        <v>548.92156862745094</v>
      </c>
      <c r="G7" s="1">
        <f t="shared" si="0"/>
        <v>7.7999999999999996E-3</v>
      </c>
      <c r="H7" s="1"/>
      <c r="I7" s="1">
        <f t="shared" si="1"/>
        <v>70374.560080442432</v>
      </c>
      <c r="J7" s="1">
        <f t="shared" si="2"/>
        <v>70.374560080442436</v>
      </c>
      <c r="K7" s="4"/>
      <c r="L7" s="4"/>
    </row>
    <row r="8" spans="1:12" x14ac:dyDescent="0.25">
      <c r="A8" s="1"/>
      <c r="B8" s="1"/>
      <c r="C8" s="1" t="s">
        <v>2</v>
      </c>
      <c r="D8" s="1" t="s">
        <v>29</v>
      </c>
      <c r="E8" s="1">
        <v>9.33</v>
      </c>
      <c r="F8" s="1">
        <v>414.11764705882348</v>
      </c>
      <c r="G8" s="1">
        <f t="shared" si="0"/>
        <v>9.3299999999999998E-3</v>
      </c>
      <c r="H8" s="1"/>
      <c r="I8" s="1">
        <f t="shared" si="1"/>
        <v>44385.599899123634</v>
      </c>
      <c r="J8" s="1">
        <f t="shared" si="2"/>
        <v>44.385599899123633</v>
      </c>
      <c r="K8" s="4">
        <f t="shared" ref="K8" si="4">AVERAGE(J8:J10)</f>
        <v>44.770891564914642</v>
      </c>
      <c r="L8" s="4">
        <f t="shared" ref="L8" si="5">_xlfn.STDEV.S(J8:J10)</f>
        <v>2.3357065930900354</v>
      </c>
    </row>
    <row r="9" spans="1:12" x14ac:dyDescent="0.25">
      <c r="A9" s="1"/>
      <c r="B9" s="1"/>
      <c r="C9" s="1" t="s">
        <v>2</v>
      </c>
      <c r="D9" s="1" t="s">
        <v>29</v>
      </c>
      <c r="E9" s="1">
        <v>9.33</v>
      </c>
      <c r="F9" s="1">
        <v>397.94117647058812</v>
      </c>
      <c r="G9" s="1">
        <f t="shared" si="0"/>
        <v>9.3299999999999998E-3</v>
      </c>
      <c r="H9" s="1"/>
      <c r="I9" s="1">
        <f t="shared" si="1"/>
        <v>42651.787403064111</v>
      </c>
      <c r="J9" s="1">
        <f t="shared" si="2"/>
        <v>42.651787403064112</v>
      </c>
      <c r="K9" s="4"/>
      <c r="L9" s="4"/>
    </row>
    <row r="10" spans="1:12" x14ac:dyDescent="0.25">
      <c r="A10" s="1"/>
      <c r="B10" s="1"/>
      <c r="C10" s="1" t="s">
        <v>2</v>
      </c>
      <c r="D10" s="1" t="s">
        <v>29</v>
      </c>
      <c r="E10" s="1">
        <v>9.33</v>
      </c>
      <c r="F10" s="1">
        <v>441.07843137254901</v>
      </c>
      <c r="G10" s="1">
        <f t="shared" si="0"/>
        <v>9.3299999999999998E-3</v>
      </c>
      <c r="H10" s="1"/>
      <c r="I10" s="1">
        <f t="shared" si="1"/>
        <v>47275.287392556165</v>
      </c>
      <c r="J10" s="1">
        <f t="shared" si="2"/>
        <v>47.275287392556166</v>
      </c>
      <c r="K10" s="4"/>
      <c r="L10" s="4"/>
    </row>
    <row r="11" spans="1:12" x14ac:dyDescent="0.25">
      <c r="A11" s="1"/>
      <c r="B11" s="1"/>
      <c r="C11" s="1" t="s">
        <v>1</v>
      </c>
      <c r="D11" s="1" t="s">
        <v>29</v>
      </c>
      <c r="E11" s="1">
        <v>9.625</v>
      </c>
      <c r="F11" s="1">
        <v>619.01960784313712</v>
      </c>
      <c r="G11" s="1">
        <f t="shared" si="0"/>
        <v>9.6249999999999999E-3</v>
      </c>
      <c r="H11" s="1"/>
      <c r="I11" s="1">
        <f t="shared" si="1"/>
        <v>64313.725490196062</v>
      </c>
      <c r="J11" s="1">
        <f t="shared" si="2"/>
        <v>64.313725490196063</v>
      </c>
      <c r="K11" s="4">
        <f t="shared" ref="K11" si="6">AVERAGE(J11:J13)</f>
        <v>67.30158730158729</v>
      </c>
      <c r="L11" s="4">
        <f t="shared" ref="L11" si="7">_xlfn.STDEV.S(J11:J13)</f>
        <v>7.2034739577911884</v>
      </c>
    </row>
    <row r="12" spans="1:12" x14ac:dyDescent="0.25">
      <c r="A12" s="1"/>
      <c r="B12" s="1"/>
      <c r="C12" s="1" t="s">
        <v>1</v>
      </c>
      <c r="D12" s="1" t="s">
        <v>29</v>
      </c>
      <c r="E12" s="1">
        <v>9.625</v>
      </c>
      <c r="F12" s="1">
        <v>597.45098039215679</v>
      </c>
      <c r="G12" s="1">
        <f t="shared" si="0"/>
        <v>9.6249999999999999E-3</v>
      </c>
      <c r="H12" s="1"/>
      <c r="I12" s="1">
        <f t="shared" si="1"/>
        <v>62072.829131652652</v>
      </c>
      <c r="J12" s="1">
        <f t="shared" si="2"/>
        <v>62.072829131652654</v>
      </c>
      <c r="K12" s="4"/>
      <c r="L12" s="4"/>
    </row>
    <row r="13" spans="1:12" x14ac:dyDescent="0.25">
      <c r="A13" s="1"/>
      <c r="B13" s="1"/>
      <c r="C13" s="1" t="s">
        <v>1</v>
      </c>
      <c r="D13" s="1" t="s">
        <v>29</v>
      </c>
      <c r="E13" s="1">
        <v>9.625</v>
      </c>
      <c r="F13" s="1">
        <v>726.86274509803911</v>
      </c>
      <c r="G13" s="1">
        <f t="shared" si="0"/>
        <v>9.6249999999999999E-3</v>
      </c>
      <c r="H13" s="1"/>
      <c r="I13" s="1">
        <f t="shared" si="1"/>
        <v>75518.20728291315</v>
      </c>
      <c r="J13" s="1">
        <f t="shared" si="2"/>
        <v>75.518207282913153</v>
      </c>
      <c r="K13" s="4"/>
      <c r="L13" s="4"/>
    </row>
    <row r="14" spans="1:12" x14ac:dyDescent="0.25">
      <c r="A14" s="1"/>
      <c r="B14" s="1"/>
      <c r="C14" s="1" t="s">
        <v>3</v>
      </c>
      <c r="D14" s="1" t="s">
        <v>29</v>
      </c>
      <c r="E14" s="1">
        <v>35.6</v>
      </c>
      <c r="F14" s="1">
        <v>1972.4509803921565</v>
      </c>
      <c r="G14" s="1">
        <f>(E14/1000)</f>
        <v>3.56E-2</v>
      </c>
      <c r="H14" s="1"/>
      <c r="I14" s="1">
        <f t="shared" si="1"/>
        <v>55405.92641551001</v>
      </c>
      <c r="J14" s="1">
        <f>I14/1000</f>
        <v>55.40592641551001</v>
      </c>
      <c r="K14" s="4">
        <f t="shared" ref="K14" si="8">AVERAGE(J14:J16)</f>
        <v>56.516670338547392</v>
      </c>
      <c r="L14" s="4">
        <f t="shared" ref="L14" si="9">_xlfn.STDEV.S(J14:J16)</f>
        <v>1.7942912543427825</v>
      </c>
    </row>
    <row r="15" spans="1:12" x14ac:dyDescent="0.25">
      <c r="A15" s="1"/>
      <c r="B15" s="1"/>
      <c r="C15" s="1" t="s">
        <v>3</v>
      </c>
      <c r="D15" s="1" t="s">
        <v>29</v>
      </c>
      <c r="E15" s="1">
        <v>35.6</v>
      </c>
      <c r="F15" s="1">
        <v>2085.6862745098033</v>
      </c>
      <c r="G15" s="1">
        <f t="shared" ref="G15:G78" si="10">(E15/1000)</f>
        <v>3.56E-2</v>
      </c>
      <c r="H15" s="1"/>
      <c r="I15" s="1">
        <f t="shared" si="1"/>
        <v>58586.69310420796</v>
      </c>
      <c r="J15" s="1">
        <f t="shared" si="2"/>
        <v>58.58669310420796</v>
      </c>
      <c r="K15" s="4"/>
      <c r="L15" s="4"/>
    </row>
    <row r="16" spans="1:12" x14ac:dyDescent="0.25">
      <c r="A16" s="1"/>
      <c r="B16" s="1"/>
      <c r="C16" s="1" t="s">
        <v>3</v>
      </c>
      <c r="D16" s="1" t="s">
        <v>29</v>
      </c>
      <c r="E16" s="1">
        <v>35.6</v>
      </c>
      <c r="F16" s="1">
        <v>1977.8431372549016</v>
      </c>
      <c r="G16" s="1">
        <f t="shared" si="10"/>
        <v>3.56E-2</v>
      </c>
      <c r="H16" s="1"/>
      <c r="I16" s="1">
        <f t="shared" si="1"/>
        <v>55557.391495924203</v>
      </c>
      <c r="J16" s="1">
        <f t="shared" si="2"/>
        <v>55.5573914959242</v>
      </c>
      <c r="K16" s="4"/>
      <c r="L16" s="4"/>
    </row>
    <row r="17" spans="1:12" x14ac:dyDescent="0.25">
      <c r="A17" s="1"/>
      <c r="B17" s="1"/>
      <c r="C17" s="1" t="s">
        <v>6</v>
      </c>
      <c r="D17" s="1" t="s">
        <v>29</v>
      </c>
      <c r="E17" s="1">
        <v>6.6</v>
      </c>
      <c r="F17" s="1">
        <v>586.66666666666663</v>
      </c>
      <c r="G17" s="1">
        <f t="shared" si="10"/>
        <v>6.6E-3</v>
      </c>
      <c r="H17" s="1"/>
      <c r="I17" s="1">
        <f t="shared" si="1"/>
        <v>88888.888888888891</v>
      </c>
      <c r="J17" s="1">
        <f t="shared" si="2"/>
        <v>88.888888888888886</v>
      </c>
      <c r="K17" s="4">
        <f t="shared" ref="K17" si="11">AVERAGE(J17:J19)</f>
        <v>92.701525054466231</v>
      </c>
      <c r="L17" s="4">
        <f t="shared" ref="L17" si="12">_xlfn.STDEV.S(J17:J19)</f>
        <v>8.8119224876707278</v>
      </c>
    </row>
    <row r="18" spans="1:12" x14ac:dyDescent="0.25">
      <c r="A18" s="1"/>
      <c r="B18" s="1"/>
      <c r="C18" s="1" t="s">
        <v>6</v>
      </c>
      <c r="D18" s="1" t="s">
        <v>29</v>
      </c>
      <c r="E18" s="1">
        <v>6.6</v>
      </c>
      <c r="F18" s="1">
        <v>570.49019607843127</v>
      </c>
      <c r="G18" s="1">
        <f t="shared" si="10"/>
        <v>6.6E-3</v>
      </c>
      <c r="H18" s="1"/>
      <c r="I18" s="1">
        <f t="shared" si="1"/>
        <v>86437.908496732009</v>
      </c>
      <c r="J18" s="1">
        <f t="shared" si="2"/>
        <v>86.437908496732007</v>
      </c>
      <c r="K18" s="4"/>
      <c r="L18" s="4"/>
    </row>
    <row r="19" spans="1:12" x14ac:dyDescent="0.25">
      <c r="A19" s="1"/>
      <c r="B19" s="1"/>
      <c r="C19" s="1" t="s">
        <v>6</v>
      </c>
      <c r="D19" s="1" t="s">
        <v>29</v>
      </c>
      <c r="E19" s="1">
        <v>6.6</v>
      </c>
      <c r="F19" s="1">
        <v>678.33333333333337</v>
      </c>
      <c r="G19" s="1">
        <f t="shared" si="10"/>
        <v>6.6E-3</v>
      </c>
      <c r="H19" s="1"/>
      <c r="I19" s="1">
        <f t="shared" si="1"/>
        <v>102777.77777777778</v>
      </c>
      <c r="J19" s="1">
        <f t="shared" si="2"/>
        <v>102.77777777777779</v>
      </c>
      <c r="K19" s="4"/>
      <c r="L19" s="4"/>
    </row>
    <row r="20" spans="1:12" x14ac:dyDescent="0.25">
      <c r="A20" s="1"/>
      <c r="B20" s="1"/>
      <c r="C20" s="1" t="s">
        <v>4</v>
      </c>
      <c r="D20" s="1" t="s">
        <v>29</v>
      </c>
      <c r="E20" s="1">
        <v>5.58</v>
      </c>
      <c r="F20" s="1">
        <v>548.92156862745094</v>
      </c>
      <c r="G20" s="1">
        <f t="shared" si="10"/>
        <v>5.5799999999999999E-3</v>
      </c>
      <c r="H20" s="1"/>
      <c r="I20" s="1">
        <f t="shared" si="1"/>
        <v>98373.04097266146</v>
      </c>
      <c r="J20" s="1">
        <f t="shared" si="2"/>
        <v>98.373040972661457</v>
      </c>
      <c r="K20" s="4">
        <f t="shared" ref="K20" si="13">AVERAGE(J20:J22)</f>
        <v>87.743341064024165</v>
      </c>
      <c r="L20" s="4">
        <f t="shared" ref="L20" si="14">_xlfn.STDEV.S(J20:J22)</f>
        <v>17.580949063994503</v>
      </c>
    </row>
    <row r="21" spans="1:12" x14ac:dyDescent="0.25">
      <c r="A21" s="1"/>
      <c r="B21" s="1"/>
      <c r="C21" s="1" t="s">
        <v>4</v>
      </c>
      <c r="D21" s="1" t="s">
        <v>29</v>
      </c>
      <c r="E21" s="1">
        <v>5.58</v>
      </c>
      <c r="F21" s="1">
        <v>543.52941176470574</v>
      </c>
      <c r="G21" s="1">
        <f t="shared" si="10"/>
        <v>5.5799999999999999E-3</v>
      </c>
      <c r="H21" s="1"/>
      <c r="I21" s="1">
        <f t="shared" si="1"/>
        <v>97406.704617330775</v>
      </c>
      <c r="J21" s="1">
        <f t="shared" si="2"/>
        <v>97.406704617330774</v>
      </c>
      <c r="K21" s="4"/>
      <c r="L21" s="4"/>
    </row>
    <row r="22" spans="1:12" x14ac:dyDescent="0.25">
      <c r="A22" s="1"/>
      <c r="B22" s="1"/>
      <c r="C22" s="1" t="s">
        <v>4</v>
      </c>
      <c r="D22" s="1" t="s">
        <v>29</v>
      </c>
      <c r="E22" s="1">
        <v>5.58</v>
      </c>
      <c r="F22" s="1">
        <v>376.3725490196079</v>
      </c>
      <c r="G22" s="1">
        <f t="shared" si="10"/>
        <v>5.5799999999999999E-3</v>
      </c>
      <c r="H22" s="1"/>
      <c r="I22" s="1">
        <f t="shared" si="1"/>
        <v>67450.27760208027</v>
      </c>
      <c r="J22" s="1">
        <f t="shared" si="2"/>
        <v>67.450277602080277</v>
      </c>
      <c r="K22" s="4"/>
      <c r="L22" s="4"/>
    </row>
    <row r="23" spans="1:12" x14ac:dyDescent="0.25">
      <c r="A23" s="1"/>
      <c r="B23" s="1"/>
      <c r="C23" s="1" t="s">
        <v>7</v>
      </c>
      <c r="D23" s="1" t="s">
        <v>29</v>
      </c>
      <c r="E23" s="1">
        <v>9.9499999999999993</v>
      </c>
      <c r="F23" s="1">
        <v>1303.8235294117646</v>
      </c>
      <c r="G23" s="1">
        <f t="shared" si="10"/>
        <v>9.9499999999999988E-3</v>
      </c>
      <c r="H23" s="1"/>
      <c r="I23" s="1">
        <f t="shared" si="1"/>
        <v>131037.54064439847</v>
      </c>
      <c r="J23" s="1">
        <f t="shared" si="2"/>
        <v>131.03754064439846</v>
      </c>
      <c r="K23" s="4">
        <f t="shared" ref="K23" si="15">AVERAGE(J23:J25)</f>
        <v>132.84395835386081</v>
      </c>
      <c r="L23" s="4">
        <f t="shared" ref="L23" si="16">_xlfn.STDEV.S(J23:J25)</f>
        <v>3.1288072524809878</v>
      </c>
    </row>
    <row r="24" spans="1:12" x14ac:dyDescent="0.25">
      <c r="A24" s="1"/>
      <c r="B24" s="1"/>
      <c r="C24" s="1" t="s">
        <v>7</v>
      </c>
      <c r="D24" s="1" t="s">
        <v>29</v>
      </c>
      <c r="E24" s="1">
        <v>9.9499999999999993</v>
      </c>
      <c r="F24" s="1">
        <v>1357.7450980392157</v>
      </c>
      <c r="G24" s="1">
        <f t="shared" si="10"/>
        <v>9.9499999999999988E-3</v>
      </c>
      <c r="H24" s="1"/>
      <c r="I24" s="1">
        <f t="shared" si="1"/>
        <v>136456.79377278552</v>
      </c>
      <c r="J24" s="1">
        <f t="shared" si="2"/>
        <v>136.45679377278552</v>
      </c>
      <c r="K24" s="4"/>
      <c r="L24" s="4"/>
    </row>
    <row r="25" spans="1:12" x14ac:dyDescent="0.25">
      <c r="A25" s="1"/>
      <c r="B25" s="1"/>
      <c r="C25" s="1" t="s">
        <v>7</v>
      </c>
      <c r="D25" s="1" t="s">
        <v>29</v>
      </c>
      <c r="E25" s="1">
        <v>9.9499999999999993</v>
      </c>
      <c r="F25" s="1">
        <v>1303.8235294117646</v>
      </c>
      <c r="G25" s="1">
        <f t="shared" si="10"/>
        <v>9.9499999999999988E-3</v>
      </c>
      <c r="H25" s="1"/>
      <c r="I25" s="1">
        <f t="shared" si="1"/>
        <v>131037.54064439847</v>
      </c>
      <c r="J25" s="1">
        <f t="shared" si="2"/>
        <v>131.03754064439846</v>
      </c>
      <c r="K25" s="4"/>
      <c r="L25" s="4"/>
    </row>
    <row r="26" spans="1:12" x14ac:dyDescent="0.25">
      <c r="A26" s="1"/>
      <c r="B26" s="1"/>
      <c r="C26" s="1" t="s">
        <v>8</v>
      </c>
      <c r="D26" s="1" t="s">
        <v>29</v>
      </c>
      <c r="E26" s="1">
        <v>28.2</v>
      </c>
      <c r="F26" s="1">
        <v>1158.2352941176471</v>
      </c>
      <c r="G26" s="1">
        <f t="shared" si="10"/>
        <v>2.8199999999999999E-2</v>
      </c>
      <c r="H26" s="1"/>
      <c r="I26" s="1">
        <f t="shared" si="1"/>
        <v>41072.173550271174</v>
      </c>
      <c r="J26" s="1">
        <f t="shared" si="2"/>
        <v>41.072173550271174</v>
      </c>
      <c r="K26" s="4">
        <f t="shared" ref="K26" si="17">AVERAGE(J26:J28)</f>
        <v>41.390858944050429</v>
      </c>
      <c r="L26" s="4">
        <f t="shared" ref="L26" si="18">_xlfn.STDEV.S(J26:J28)</f>
        <v>0.55197929365576404</v>
      </c>
    </row>
    <row r="27" spans="1:12" x14ac:dyDescent="0.25">
      <c r="A27" s="1"/>
      <c r="B27" s="1"/>
      <c r="C27" s="1" t="s">
        <v>8</v>
      </c>
      <c r="D27" s="1" t="s">
        <v>29</v>
      </c>
      <c r="E27" s="1">
        <v>28.2</v>
      </c>
      <c r="F27" s="1">
        <v>1158.2352941176471</v>
      </c>
      <c r="G27" s="1">
        <f t="shared" si="10"/>
        <v>2.8199999999999999E-2</v>
      </c>
      <c r="H27" s="1"/>
      <c r="I27" s="1">
        <f t="shared" si="1"/>
        <v>41072.173550271174</v>
      </c>
      <c r="J27" s="1">
        <f t="shared" si="2"/>
        <v>41.072173550271174</v>
      </c>
      <c r="K27" s="4"/>
      <c r="L27" s="4"/>
    </row>
    <row r="28" spans="1:12" x14ac:dyDescent="0.25">
      <c r="A28" s="1"/>
      <c r="B28" s="1"/>
      <c r="C28" s="1" t="s">
        <v>8</v>
      </c>
      <c r="D28" s="1" t="s">
        <v>29</v>
      </c>
      <c r="E28" s="1">
        <v>28.2</v>
      </c>
      <c r="F28" s="1">
        <v>1185.1960784313721</v>
      </c>
      <c r="G28" s="1">
        <f t="shared" si="10"/>
        <v>2.8199999999999999E-2</v>
      </c>
      <c r="H28" s="1"/>
      <c r="I28" s="1">
        <f t="shared" si="1"/>
        <v>42028.229731608939</v>
      </c>
      <c r="J28" s="1">
        <f t="shared" si="2"/>
        <v>42.028229731608938</v>
      </c>
      <c r="K28" s="4"/>
      <c r="L28" s="4"/>
    </row>
    <row r="29" spans="1:12" x14ac:dyDescent="0.25">
      <c r="A29" s="1"/>
      <c r="B29" s="1"/>
      <c r="C29" s="1" t="s">
        <v>10</v>
      </c>
      <c r="D29" s="1" t="s">
        <v>29</v>
      </c>
      <c r="E29" s="1">
        <v>46.4</v>
      </c>
      <c r="F29" s="1">
        <v>2991.5686274509799</v>
      </c>
      <c r="G29" s="1">
        <f t="shared" si="10"/>
        <v>4.6399999999999997E-2</v>
      </c>
      <c r="H29" s="1"/>
      <c r="I29" s="1">
        <f t="shared" si="1"/>
        <v>64473.461798512501</v>
      </c>
      <c r="J29" s="1">
        <f t="shared" si="2"/>
        <v>64.473461798512503</v>
      </c>
      <c r="K29" s="4">
        <f t="shared" ref="K29" si="19">AVERAGE(J29:J31)</f>
        <v>68.92818909172864</v>
      </c>
      <c r="L29" s="4">
        <f t="shared" ref="L29" si="20">_xlfn.STDEV.S(J29:J31)</f>
        <v>4.0462765338211488</v>
      </c>
    </row>
    <row r="30" spans="1:12" x14ac:dyDescent="0.25">
      <c r="A30" s="1"/>
      <c r="B30" s="1"/>
      <c r="C30" s="1" t="s">
        <v>10</v>
      </c>
      <c r="D30" s="1" t="s">
        <v>29</v>
      </c>
      <c r="E30" s="1">
        <v>46.4</v>
      </c>
      <c r="F30" s="1">
        <v>3244.9999999999995</v>
      </c>
      <c r="G30" s="1">
        <f t="shared" si="10"/>
        <v>4.6399999999999997E-2</v>
      </c>
      <c r="H30" s="1"/>
      <c r="I30" s="1">
        <f t="shared" si="1"/>
        <v>69935.344827586203</v>
      </c>
      <c r="J30" s="1">
        <f t="shared" si="2"/>
        <v>69.935344827586206</v>
      </c>
      <c r="K30" s="4"/>
      <c r="L30" s="4"/>
    </row>
    <row r="31" spans="1:12" x14ac:dyDescent="0.25">
      <c r="A31" s="1"/>
      <c r="B31" s="1"/>
      <c r="C31" s="1" t="s">
        <v>10</v>
      </c>
      <c r="D31" s="1" t="s">
        <v>29</v>
      </c>
      <c r="E31" s="1">
        <v>46.4</v>
      </c>
      <c r="F31" s="1">
        <v>3358.2352941176464</v>
      </c>
      <c r="G31" s="1">
        <f t="shared" si="10"/>
        <v>4.6399999999999997E-2</v>
      </c>
      <c r="H31" s="1"/>
      <c r="I31" s="1">
        <f t="shared" si="1"/>
        <v>72375.760649087213</v>
      </c>
      <c r="J31" s="1">
        <f t="shared" si="2"/>
        <v>72.375760649087212</v>
      </c>
      <c r="K31" s="4"/>
      <c r="L31" s="4"/>
    </row>
    <row r="32" spans="1:12" x14ac:dyDescent="0.25">
      <c r="A32" s="1"/>
      <c r="B32" s="1"/>
      <c r="C32" s="1" t="s">
        <v>9</v>
      </c>
      <c r="D32" s="1" t="s">
        <v>29</v>
      </c>
      <c r="E32" s="1">
        <v>46.45</v>
      </c>
      <c r="F32" s="1">
        <v>1767.5490196078429</v>
      </c>
      <c r="G32" s="1">
        <f t="shared" si="10"/>
        <v>4.6450000000000005E-2</v>
      </c>
      <c r="H32" s="1"/>
      <c r="I32" s="1">
        <f t="shared" si="1"/>
        <v>38052.723780577886</v>
      </c>
      <c r="J32" s="1">
        <f t="shared" si="2"/>
        <v>38.052723780577885</v>
      </c>
      <c r="K32" s="4">
        <f t="shared" ref="K32" si="21">AVERAGE(J32:J34)</f>
        <v>40.297037365358761</v>
      </c>
      <c r="L32" s="4">
        <f t="shared" ref="L32" si="22">_xlfn.STDEV.S(J32:J34)</f>
        <v>2.3912796824230731</v>
      </c>
    </row>
    <row r="33" spans="1:12" x14ac:dyDescent="0.25">
      <c r="A33" s="1"/>
      <c r="B33" s="1"/>
      <c r="C33" s="1" t="s">
        <v>9</v>
      </c>
      <c r="D33" s="1" t="s">
        <v>29</v>
      </c>
      <c r="E33" s="1">
        <v>46.45</v>
      </c>
      <c r="F33" s="1">
        <v>1859.2156862745092</v>
      </c>
      <c r="G33" s="1">
        <f t="shared" si="10"/>
        <v>4.6450000000000005E-2</v>
      </c>
      <c r="H33" s="1"/>
      <c r="I33" s="1">
        <f t="shared" si="1"/>
        <v>40026.171932712787</v>
      </c>
      <c r="J33" s="1">
        <f t="shared" si="2"/>
        <v>40.026171932712785</v>
      </c>
      <c r="K33" s="4"/>
      <c r="L33" s="4"/>
    </row>
    <row r="34" spans="1:12" x14ac:dyDescent="0.25">
      <c r="A34" s="1"/>
      <c r="B34" s="1"/>
      <c r="C34" s="1" t="s">
        <v>9</v>
      </c>
      <c r="D34" s="1" t="s">
        <v>29</v>
      </c>
      <c r="E34" s="1">
        <v>46.45</v>
      </c>
      <c r="F34" s="1">
        <v>1988.6274509803918</v>
      </c>
      <c r="G34" s="1">
        <f t="shared" si="10"/>
        <v>4.6450000000000005E-2</v>
      </c>
      <c r="H34" s="1"/>
      <c r="I34" s="1">
        <f t="shared" si="1"/>
        <v>42812.216382785613</v>
      </c>
      <c r="J34" s="1">
        <f t="shared" si="2"/>
        <v>42.812216382785614</v>
      </c>
      <c r="K34" s="4"/>
      <c r="L34" s="4"/>
    </row>
    <row r="35" spans="1:12" x14ac:dyDescent="0.25">
      <c r="A35" s="1"/>
      <c r="B35" s="1"/>
      <c r="C35" s="1" t="s">
        <v>11</v>
      </c>
      <c r="D35" s="1" t="s">
        <v>29</v>
      </c>
      <c r="E35" s="1">
        <v>18.25</v>
      </c>
      <c r="F35" s="1">
        <v>856.27450980392143</v>
      </c>
      <c r="G35" s="1">
        <f t="shared" si="10"/>
        <v>1.8249999999999999E-2</v>
      </c>
      <c r="H35" s="1"/>
      <c r="I35" s="1">
        <f t="shared" si="1"/>
        <v>46919.151222132685</v>
      </c>
      <c r="J35" s="1">
        <f t="shared" si="2"/>
        <v>46.919151222132683</v>
      </c>
      <c r="K35" s="4">
        <f t="shared" ref="K35" si="23">AVERAGE(J35:J37)</f>
        <v>49.085862655564505</v>
      </c>
      <c r="L35" s="4">
        <f t="shared" ref="L35" si="24">_xlfn.STDEV.S(J35:J37)</f>
        <v>1.899546214896991</v>
      </c>
    </row>
    <row r="36" spans="1:12" x14ac:dyDescent="0.25">
      <c r="A36" s="1"/>
      <c r="B36" s="1"/>
      <c r="C36" s="1" t="s">
        <v>11</v>
      </c>
      <c r="D36" s="1" t="s">
        <v>29</v>
      </c>
      <c r="E36" s="1">
        <v>18.25</v>
      </c>
      <c r="F36" s="1">
        <v>910.19607843137226</v>
      </c>
      <c r="G36" s="1">
        <f t="shared" si="10"/>
        <v>1.8249999999999999E-2</v>
      </c>
      <c r="H36" s="1"/>
      <c r="I36" s="1">
        <f t="shared" si="1"/>
        <v>49873.757722266979</v>
      </c>
      <c r="J36" s="1">
        <f t="shared" si="2"/>
        <v>49.87375772226698</v>
      </c>
      <c r="K36" s="4"/>
      <c r="L36" s="4"/>
    </row>
    <row r="37" spans="1:12" x14ac:dyDescent="0.25">
      <c r="A37" s="1"/>
      <c r="B37" s="1"/>
      <c r="C37" s="1" t="s">
        <v>11</v>
      </c>
      <c r="D37" s="1" t="s">
        <v>29</v>
      </c>
      <c r="E37" s="1">
        <v>18.25</v>
      </c>
      <c r="F37" s="1">
        <v>920.98039215686265</v>
      </c>
      <c r="G37" s="1">
        <f t="shared" si="10"/>
        <v>1.8249999999999999E-2</v>
      </c>
      <c r="H37" s="1"/>
      <c r="I37" s="1">
        <f t="shared" si="1"/>
        <v>50464.679022293843</v>
      </c>
      <c r="J37" s="1">
        <f t="shared" si="2"/>
        <v>50.464679022293844</v>
      </c>
      <c r="K37" s="4"/>
      <c r="L37" s="4"/>
    </row>
    <row r="38" spans="1:12" x14ac:dyDescent="0.25">
      <c r="A38" s="1"/>
      <c r="B38" s="1"/>
      <c r="C38" s="1" t="s">
        <v>15</v>
      </c>
      <c r="D38" s="1" t="s">
        <v>29</v>
      </c>
      <c r="E38" s="1">
        <v>50.65</v>
      </c>
      <c r="F38" s="1">
        <v>1940.0980392156862</v>
      </c>
      <c r="G38" s="1">
        <f t="shared" si="10"/>
        <v>5.0650000000000001E-2</v>
      </c>
      <c r="H38" s="1"/>
      <c r="I38" s="1">
        <f t="shared" si="1"/>
        <v>38304.008671583142</v>
      </c>
      <c r="J38" s="1">
        <f t="shared" si="2"/>
        <v>38.304008671583141</v>
      </c>
      <c r="K38" s="4">
        <f t="shared" ref="K38" si="25">AVERAGE(J38:J40)</f>
        <v>40.646110369122965</v>
      </c>
      <c r="L38" s="4">
        <f t="shared" ref="L38" si="26">_xlfn.STDEV.S(J38:J40)</f>
        <v>2.0311114754440136</v>
      </c>
    </row>
    <row r="39" spans="1:12" x14ac:dyDescent="0.25">
      <c r="A39" s="1"/>
      <c r="B39" s="1"/>
      <c r="C39" s="1" t="s">
        <v>15</v>
      </c>
      <c r="D39" s="1" t="s">
        <v>29</v>
      </c>
      <c r="E39" s="1">
        <v>50.65</v>
      </c>
      <c r="F39" s="1">
        <v>2123.4313725490197</v>
      </c>
      <c r="G39" s="1">
        <f t="shared" si="10"/>
        <v>5.0650000000000001E-2</v>
      </c>
      <c r="H39" s="1"/>
      <c r="I39" s="1">
        <f t="shared" si="1"/>
        <v>41923.620385962873</v>
      </c>
      <c r="J39" s="1">
        <f t="shared" si="2"/>
        <v>41.92362038596287</v>
      </c>
      <c r="K39" s="4"/>
      <c r="L39" s="4"/>
    </row>
    <row r="40" spans="1:12" x14ac:dyDescent="0.25">
      <c r="A40" s="1"/>
      <c r="B40" s="1"/>
      <c r="C40" s="1" t="s">
        <v>15</v>
      </c>
      <c r="D40" s="1" t="s">
        <v>29</v>
      </c>
      <c r="E40" s="1">
        <v>50.65</v>
      </c>
      <c r="F40" s="1">
        <v>2112.6470588235293</v>
      </c>
      <c r="G40" s="1">
        <f t="shared" si="10"/>
        <v>5.0650000000000001E-2</v>
      </c>
      <c r="H40" s="1"/>
      <c r="I40" s="1">
        <f t="shared" si="1"/>
        <v>41710.702049822889</v>
      </c>
      <c r="J40" s="1">
        <f t="shared" si="2"/>
        <v>41.710702049822892</v>
      </c>
      <c r="K40" s="4"/>
      <c r="L40" s="4"/>
    </row>
    <row r="41" spans="1:12" x14ac:dyDescent="0.25">
      <c r="A41" s="1"/>
      <c r="B41" s="1"/>
      <c r="C41" s="1" t="s">
        <v>13</v>
      </c>
      <c r="D41" s="1" t="s">
        <v>29</v>
      </c>
      <c r="E41" s="1">
        <v>30.2</v>
      </c>
      <c r="F41" s="1">
        <v>1697.4509803921569</v>
      </c>
      <c r="G41" s="1">
        <f t="shared" si="10"/>
        <v>3.0199999999999998E-2</v>
      </c>
      <c r="H41" s="1"/>
      <c r="I41" s="1">
        <f t="shared" si="1"/>
        <v>56206.986105700562</v>
      </c>
      <c r="J41" s="1">
        <f t="shared" si="2"/>
        <v>56.206986105700565</v>
      </c>
      <c r="K41" s="4">
        <f t="shared" ref="K41" si="27">AVERAGE(J41:J43)</f>
        <v>58.647145392373282</v>
      </c>
      <c r="L41" s="4">
        <f t="shared" ref="L41" si="28">_xlfn.STDEV.S(J41:J43)</f>
        <v>2.8249769975623034</v>
      </c>
    </row>
    <row r="42" spans="1:12" x14ac:dyDescent="0.25">
      <c r="A42" s="1"/>
      <c r="B42" s="1"/>
      <c r="C42" s="1" t="s">
        <v>13</v>
      </c>
      <c r="D42" s="1" t="s">
        <v>29</v>
      </c>
      <c r="E42" s="1">
        <v>30.2</v>
      </c>
      <c r="F42" s="1">
        <v>1864.6078431372546</v>
      </c>
      <c r="G42" s="1">
        <f t="shared" si="10"/>
        <v>3.0199999999999998E-2</v>
      </c>
      <c r="H42" s="1"/>
      <c r="I42" s="1">
        <f t="shared" si="1"/>
        <v>61741.981560836248</v>
      </c>
      <c r="J42" s="1">
        <f t="shared" si="2"/>
        <v>61.741981560836251</v>
      </c>
      <c r="K42" s="4"/>
      <c r="L42" s="4"/>
    </row>
    <row r="43" spans="1:12" x14ac:dyDescent="0.25">
      <c r="A43" s="1"/>
      <c r="B43" s="1"/>
      <c r="C43" s="1" t="s">
        <v>13</v>
      </c>
      <c r="D43" s="1" t="s">
        <v>29</v>
      </c>
      <c r="E43" s="1">
        <v>30.2</v>
      </c>
      <c r="F43" s="1">
        <v>1751.3725490196075</v>
      </c>
      <c r="G43" s="1">
        <f t="shared" si="10"/>
        <v>3.0199999999999998E-2</v>
      </c>
      <c r="H43" s="1"/>
      <c r="I43" s="1">
        <f t="shared" si="1"/>
        <v>57992.468510583036</v>
      </c>
      <c r="J43" s="1">
        <f t="shared" si="2"/>
        <v>57.992468510583038</v>
      </c>
      <c r="K43" s="4"/>
      <c r="L43" s="4"/>
    </row>
    <row r="44" spans="1:12" x14ac:dyDescent="0.25">
      <c r="A44" s="1"/>
      <c r="B44" s="1"/>
      <c r="C44" s="1" t="s">
        <v>12</v>
      </c>
      <c r="D44" s="1" t="s">
        <v>29</v>
      </c>
      <c r="E44" s="1">
        <v>22.85</v>
      </c>
      <c r="F44" s="1">
        <v>457.2549019607842</v>
      </c>
      <c r="G44" s="1">
        <f t="shared" si="10"/>
        <v>2.2850000000000002E-2</v>
      </c>
      <c r="H44" s="1"/>
      <c r="I44" s="1">
        <f t="shared" si="1"/>
        <v>20011.155446861452</v>
      </c>
      <c r="J44" s="1">
        <f t="shared" si="2"/>
        <v>20.011155446861451</v>
      </c>
      <c r="K44" s="4">
        <f t="shared" ref="K44" si="29">AVERAGE(J44:J46)</f>
        <v>20.719097266915515</v>
      </c>
      <c r="L44" s="4">
        <f t="shared" ref="L44" si="30">_xlfn.STDEV.S(J44:J46)</f>
        <v>1.0286156171739693</v>
      </c>
    </row>
    <row r="45" spans="1:12" x14ac:dyDescent="0.25">
      <c r="A45" s="1"/>
      <c r="B45" s="1"/>
      <c r="C45" s="1" t="s">
        <v>12</v>
      </c>
      <c r="D45" s="1" t="s">
        <v>29</v>
      </c>
      <c r="E45" s="1">
        <v>22.85</v>
      </c>
      <c r="F45" s="1">
        <v>462.64705882352933</v>
      </c>
      <c r="G45" s="1">
        <f t="shared" si="10"/>
        <v>2.2850000000000002E-2</v>
      </c>
      <c r="H45" s="1"/>
      <c r="I45" s="1">
        <f t="shared" si="1"/>
        <v>20247.136053546139</v>
      </c>
      <c r="J45" s="1">
        <f t="shared" si="2"/>
        <v>20.247136053546139</v>
      </c>
      <c r="K45" s="4"/>
      <c r="L45" s="4"/>
    </row>
    <row r="46" spans="1:12" x14ac:dyDescent="0.25">
      <c r="A46" s="1"/>
      <c r="B46" s="1"/>
      <c r="C46" s="1" t="s">
        <v>12</v>
      </c>
      <c r="D46" s="1" t="s">
        <v>29</v>
      </c>
      <c r="E46" s="1">
        <v>22.85</v>
      </c>
      <c r="F46" s="1">
        <v>500.39215686274497</v>
      </c>
      <c r="G46" s="1">
        <f t="shared" si="10"/>
        <v>2.2850000000000002E-2</v>
      </c>
      <c r="H46" s="1"/>
      <c r="I46" s="1">
        <f t="shared" si="1"/>
        <v>21899.000300338947</v>
      </c>
      <c r="J46" s="1">
        <f t="shared" si="2"/>
        <v>21.899000300338948</v>
      </c>
      <c r="K46" s="4"/>
      <c r="L46" s="4"/>
    </row>
    <row r="47" spans="1:12" x14ac:dyDescent="0.25">
      <c r="A47" s="1"/>
      <c r="B47" s="1"/>
      <c r="C47" s="1" t="s">
        <v>14</v>
      </c>
      <c r="D47" s="1" t="s">
        <v>29</v>
      </c>
      <c r="E47" s="1">
        <v>7.05</v>
      </c>
      <c r="F47" s="1">
        <v>424.90196078431364</v>
      </c>
      <c r="G47" s="1">
        <f t="shared" si="10"/>
        <v>7.0499999999999998E-3</v>
      </c>
      <c r="H47" s="1"/>
      <c r="I47" s="1">
        <f t="shared" si="1"/>
        <v>60269.781671533849</v>
      </c>
      <c r="J47" s="1">
        <f t="shared" si="2"/>
        <v>60.269781671533849</v>
      </c>
      <c r="K47" s="4">
        <f t="shared" ref="K47" si="31">AVERAGE(J47:J49)</f>
        <v>55.935660316135909</v>
      </c>
      <c r="L47" s="4">
        <f t="shared" ref="L47" si="32">_xlfn.STDEV.S(J47:J49)</f>
        <v>3.9248794210760427</v>
      </c>
    </row>
    <row r="48" spans="1:12" x14ac:dyDescent="0.25">
      <c r="A48" s="1"/>
      <c r="B48" s="1"/>
      <c r="C48" s="1" t="s">
        <v>14</v>
      </c>
      <c r="D48" s="1" t="s">
        <v>29</v>
      </c>
      <c r="E48" s="1">
        <v>7.05</v>
      </c>
      <c r="F48" s="1">
        <v>387.15686274509807</v>
      </c>
      <c r="G48" s="1">
        <f t="shared" si="10"/>
        <v>7.0499999999999998E-3</v>
      </c>
      <c r="H48" s="1"/>
      <c r="I48" s="1">
        <f t="shared" si="1"/>
        <v>54915.867056042283</v>
      </c>
      <c r="J48" s="1">
        <f t="shared" si="2"/>
        <v>54.915867056042281</v>
      </c>
      <c r="K48" s="4"/>
      <c r="L48" s="4"/>
    </row>
    <row r="49" spans="1:12" x14ac:dyDescent="0.25">
      <c r="A49" s="1"/>
      <c r="B49" s="1"/>
      <c r="C49" s="1" t="s">
        <v>14</v>
      </c>
      <c r="D49" s="1" t="s">
        <v>29</v>
      </c>
      <c r="E49" s="1">
        <v>7.05</v>
      </c>
      <c r="F49" s="1">
        <v>370.98039215686271</v>
      </c>
      <c r="G49" s="1">
        <f t="shared" si="10"/>
        <v>7.0499999999999998E-3</v>
      </c>
      <c r="H49" s="1"/>
      <c r="I49" s="1">
        <f t="shared" si="1"/>
        <v>52621.332220831588</v>
      </c>
      <c r="J49" s="1">
        <f t="shared" si="2"/>
        <v>52.62133222083159</v>
      </c>
      <c r="K49" s="4"/>
      <c r="L49" s="4"/>
    </row>
    <row r="50" spans="1:12" x14ac:dyDescent="0.25">
      <c r="A50" s="1"/>
      <c r="B50" s="1"/>
      <c r="C50" s="1" t="s">
        <v>16</v>
      </c>
      <c r="D50" s="1" t="s">
        <v>29</v>
      </c>
      <c r="E50" s="1">
        <v>30.35</v>
      </c>
      <c r="F50" s="1">
        <v>1093.5294117647059</v>
      </c>
      <c r="G50" s="1">
        <f t="shared" si="10"/>
        <v>3.0350000000000002E-2</v>
      </c>
      <c r="H50" s="1"/>
      <c r="I50" s="1">
        <f t="shared" si="1"/>
        <v>36030.623122395577</v>
      </c>
      <c r="J50" s="1">
        <f t="shared" si="2"/>
        <v>36.030623122395575</v>
      </c>
      <c r="K50" s="4">
        <f t="shared" ref="K50" si="33">AVERAGE(J50:J52)</f>
        <v>38.103390724768765</v>
      </c>
      <c r="L50" s="4">
        <f t="shared" ref="L50" si="34">_xlfn.STDEV.S(J50:J52)</f>
        <v>1.8997228871854503</v>
      </c>
    </row>
    <row r="51" spans="1:12" x14ac:dyDescent="0.25">
      <c r="A51" s="1"/>
      <c r="B51" s="1"/>
      <c r="C51" s="1" t="s">
        <v>16</v>
      </c>
      <c r="D51" s="1" t="s">
        <v>29</v>
      </c>
      <c r="E51" s="1">
        <v>30.35</v>
      </c>
      <c r="F51" s="1">
        <v>1169.0196078431375</v>
      </c>
      <c r="G51" s="1">
        <f t="shared" si="10"/>
        <v>3.0350000000000002E-2</v>
      </c>
      <c r="H51" s="1"/>
      <c r="I51" s="1">
        <f t="shared" si="1"/>
        <v>38517.944245243409</v>
      </c>
      <c r="J51" s="1">
        <f t="shared" si="2"/>
        <v>38.517944245243406</v>
      </c>
      <c r="K51" s="4"/>
      <c r="L51" s="4"/>
    </row>
    <row r="52" spans="1:12" x14ac:dyDescent="0.25">
      <c r="A52" s="1"/>
      <c r="B52" s="1"/>
      <c r="C52" s="1" t="s">
        <v>16</v>
      </c>
      <c r="D52" s="1" t="s">
        <v>29</v>
      </c>
      <c r="E52" s="1">
        <v>30.35</v>
      </c>
      <c r="F52" s="1">
        <v>1206.7647058823529</v>
      </c>
      <c r="G52" s="1">
        <f t="shared" si="10"/>
        <v>3.0350000000000002E-2</v>
      </c>
      <c r="H52" s="1"/>
      <c r="I52" s="1">
        <f t="shared" si="1"/>
        <v>39761.60480666731</v>
      </c>
      <c r="J52" s="1">
        <f t="shared" si="2"/>
        <v>39.761604806667307</v>
      </c>
      <c r="K52" s="4"/>
      <c r="L52" s="4"/>
    </row>
    <row r="53" spans="1:12" x14ac:dyDescent="0.25">
      <c r="A53" s="1"/>
      <c r="B53" s="1"/>
      <c r="C53" s="1" t="s">
        <v>17</v>
      </c>
      <c r="D53" s="1" t="s">
        <v>29</v>
      </c>
      <c r="E53" s="1">
        <v>30.55</v>
      </c>
      <c r="F53" s="1">
        <v>1336.1764705882349</v>
      </c>
      <c r="G53" s="1">
        <f t="shared" si="10"/>
        <v>3.0550000000000001E-2</v>
      </c>
      <c r="H53" s="1"/>
      <c r="I53" s="1">
        <f t="shared" si="1"/>
        <v>43737.364012708182</v>
      </c>
      <c r="J53" s="1">
        <f t="shared" si="2"/>
        <v>43.737364012708184</v>
      </c>
      <c r="K53" s="4">
        <f t="shared" ref="K53" si="35">AVERAGE(J53:J55)</f>
        <v>44.737545863953862</v>
      </c>
      <c r="L53" s="4">
        <f t="shared" ref="L53" si="36">_xlfn.STDEV.S(J53:J55)</f>
        <v>0.90574140486370025</v>
      </c>
    </row>
    <row r="54" spans="1:12" x14ac:dyDescent="0.25">
      <c r="A54" s="1"/>
      <c r="B54" s="1"/>
      <c r="C54" s="1" t="s">
        <v>17</v>
      </c>
      <c r="D54" s="1" t="s">
        <v>29</v>
      </c>
      <c r="E54" s="1">
        <v>30.55</v>
      </c>
      <c r="F54" s="1">
        <v>1373.9215686274508</v>
      </c>
      <c r="G54" s="1">
        <f t="shared" si="10"/>
        <v>3.0550000000000001E-2</v>
      </c>
      <c r="H54" s="1"/>
      <c r="I54" s="1">
        <f t="shared" si="1"/>
        <v>44972.882770129319</v>
      </c>
      <c r="J54" s="1">
        <f t="shared" si="2"/>
        <v>44.972882770129317</v>
      </c>
      <c r="K54" s="4"/>
      <c r="L54" s="4"/>
    </row>
    <row r="55" spans="1:12" x14ac:dyDescent="0.25">
      <c r="A55" s="1"/>
      <c r="B55" s="1"/>
      <c r="C55" s="1" t="s">
        <v>17</v>
      </c>
      <c r="D55" s="1" t="s">
        <v>29</v>
      </c>
      <c r="E55" s="1">
        <v>30.55</v>
      </c>
      <c r="F55" s="1">
        <v>1390.098039215686</v>
      </c>
      <c r="G55" s="1">
        <f t="shared" si="10"/>
        <v>3.0550000000000001E-2</v>
      </c>
      <c r="H55" s="1"/>
      <c r="I55" s="1">
        <f t="shared" si="1"/>
        <v>45502.390809024088</v>
      </c>
      <c r="J55" s="1">
        <f t="shared" si="2"/>
        <v>45.502390809024085</v>
      </c>
      <c r="K55" s="4"/>
      <c r="L55" s="4"/>
    </row>
    <row r="56" spans="1:12" x14ac:dyDescent="0.25">
      <c r="A56" s="1"/>
      <c r="B56" s="1"/>
      <c r="C56" s="1" t="s">
        <v>18</v>
      </c>
      <c r="D56" s="1" t="s">
        <v>29</v>
      </c>
      <c r="E56" s="1">
        <v>32.06</v>
      </c>
      <c r="F56" s="1">
        <v>1902.3529411764705</v>
      </c>
      <c r="G56" s="1">
        <f t="shared" si="10"/>
        <v>3.2060000000000005E-2</v>
      </c>
      <c r="H56" s="1"/>
      <c r="I56" s="1">
        <f t="shared" si="1"/>
        <v>59337.272026714607</v>
      </c>
      <c r="J56" s="1">
        <f t="shared" si="2"/>
        <v>59.337272026714608</v>
      </c>
      <c r="K56" s="4">
        <f t="shared" ref="K56" si="37">AVERAGE(J56:J58)</f>
        <v>60.682788399202472</v>
      </c>
      <c r="L56" s="4">
        <f t="shared" ref="L56" si="38">_xlfn.STDEV.S(J56:J58)</f>
        <v>1.4370121157403002</v>
      </c>
    </row>
    <row r="57" spans="1:12" x14ac:dyDescent="0.25">
      <c r="A57" s="1"/>
      <c r="B57" s="1"/>
      <c r="C57" s="1" t="s">
        <v>18</v>
      </c>
      <c r="D57" s="1" t="s">
        <v>29</v>
      </c>
      <c r="E57" s="1">
        <v>32.06</v>
      </c>
      <c r="F57" s="1">
        <v>1940.0980392156862</v>
      </c>
      <c r="G57" s="1">
        <f t="shared" si="10"/>
        <v>3.2060000000000005E-2</v>
      </c>
      <c r="H57" s="1"/>
      <c r="I57" s="1">
        <f t="shared" si="1"/>
        <v>60514.59885264148</v>
      </c>
      <c r="J57" s="1">
        <f t="shared" si="2"/>
        <v>60.514598852641477</v>
      </c>
      <c r="K57" s="4"/>
      <c r="L57" s="4"/>
    </row>
    <row r="58" spans="1:12" x14ac:dyDescent="0.25">
      <c r="A58" s="1"/>
      <c r="B58" s="1"/>
      <c r="C58" s="1" t="s">
        <v>18</v>
      </c>
      <c r="D58" s="1" t="s">
        <v>29</v>
      </c>
      <c r="E58" s="1">
        <v>32.06</v>
      </c>
      <c r="F58" s="1">
        <v>1994.0196078431377</v>
      </c>
      <c r="G58" s="1">
        <f t="shared" si="10"/>
        <v>3.2060000000000005E-2</v>
      </c>
      <c r="H58" s="1"/>
      <c r="I58" s="1">
        <f t="shared" si="1"/>
        <v>62196.494318251323</v>
      </c>
      <c r="J58" s="1">
        <f t="shared" si="2"/>
        <v>62.196494318251325</v>
      </c>
      <c r="K58" s="4"/>
      <c r="L58" s="4"/>
    </row>
    <row r="59" spans="1:12" x14ac:dyDescent="0.25">
      <c r="A59" s="1"/>
      <c r="B59" s="1"/>
      <c r="C59" s="1" t="s">
        <v>19</v>
      </c>
      <c r="D59" s="1" t="s">
        <v>29</v>
      </c>
      <c r="E59" s="1">
        <v>20.399999999999999</v>
      </c>
      <c r="F59" s="1">
        <v>1071.9607843137253</v>
      </c>
      <c r="G59" s="1">
        <f t="shared" si="10"/>
        <v>2.0399999999999998E-2</v>
      </c>
      <c r="H59" s="1"/>
      <c r="I59" s="1">
        <f t="shared" si="1"/>
        <v>52547.097270280654</v>
      </c>
      <c r="J59" s="1">
        <f t="shared" si="2"/>
        <v>52.547097270280652</v>
      </c>
      <c r="K59" s="4">
        <f t="shared" ref="K59" si="39">AVERAGE(J59:J61)</f>
        <v>53.075740099961543</v>
      </c>
      <c r="L59" s="4">
        <f t="shared" ref="L59" si="40">_xlfn.STDEV.S(J59:J61)</f>
        <v>0.69932872985655847</v>
      </c>
    </row>
    <row r="60" spans="1:12" x14ac:dyDescent="0.25">
      <c r="A60" s="1"/>
      <c r="B60" s="1"/>
      <c r="C60" s="1" t="s">
        <v>19</v>
      </c>
      <c r="D60" s="1" t="s">
        <v>29</v>
      </c>
      <c r="E60" s="1">
        <v>20.399999999999999</v>
      </c>
      <c r="F60" s="1">
        <v>1077.3529411764705</v>
      </c>
      <c r="G60" s="1">
        <f t="shared" si="10"/>
        <v>2.0399999999999998E-2</v>
      </c>
      <c r="H60" s="1"/>
      <c r="I60" s="1">
        <f t="shared" si="1"/>
        <v>52811.418685121105</v>
      </c>
      <c r="J60" s="1">
        <f t="shared" si="2"/>
        <v>52.811418685121104</v>
      </c>
      <c r="K60" s="4"/>
      <c r="L60" s="4"/>
    </row>
    <row r="61" spans="1:12" x14ac:dyDescent="0.25">
      <c r="A61" s="1"/>
      <c r="B61" s="1"/>
      <c r="C61" s="1" t="s">
        <v>19</v>
      </c>
      <c r="D61" s="1" t="s">
        <v>29</v>
      </c>
      <c r="E61" s="1">
        <v>20.399999999999999</v>
      </c>
      <c r="F61" s="1">
        <v>1098.9215686274508</v>
      </c>
      <c r="G61" s="1">
        <f t="shared" si="10"/>
        <v>2.0399999999999998E-2</v>
      </c>
      <c r="H61" s="1"/>
      <c r="I61" s="1">
        <f t="shared" si="1"/>
        <v>53868.704344482889</v>
      </c>
      <c r="J61" s="1">
        <f t="shared" si="2"/>
        <v>53.868704344482886</v>
      </c>
      <c r="K61" s="4"/>
      <c r="L61" s="4"/>
    </row>
    <row r="62" spans="1:12" x14ac:dyDescent="0.25">
      <c r="A62" s="1"/>
      <c r="B62" s="1"/>
      <c r="C62" s="1" t="s">
        <v>20</v>
      </c>
      <c r="D62" s="1" t="s">
        <v>29</v>
      </c>
      <c r="E62" s="1">
        <v>22.45</v>
      </c>
      <c r="F62" s="1">
        <v>317.05882352941171</v>
      </c>
      <c r="G62" s="1">
        <f t="shared" si="10"/>
        <v>2.2449999999999998E-2</v>
      </c>
      <c r="H62" s="1"/>
      <c r="I62" s="1">
        <f t="shared" si="1"/>
        <v>14122.887462334598</v>
      </c>
      <c r="J62" s="1">
        <f t="shared" si="2"/>
        <v>14.122887462334598</v>
      </c>
      <c r="K62" s="4">
        <f t="shared" ref="K62" si="41">AVERAGE(J62:J64)</f>
        <v>15.323813266954888</v>
      </c>
      <c r="L62" s="4">
        <f t="shared" ref="L62" si="42">_xlfn.STDEV.S(J62:J64)</f>
        <v>1.4999558492157414</v>
      </c>
    </row>
    <row r="63" spans="1:12" x14ac:dyDescent="0.25">
      <c r="A63" s="1"/>
      <c r="B63" s="1"/>
      <c r="C63" s="1" t="s">
        <v>20</v>
      </c>
      <c r="D63" s="1" t="s">
        <v>29</v>
      </c>
      <c r="E63" s="1">
        <v>22.45</v>
      </c>
      <c r="F63" s="1">
        <v>333.23529411764696</v>
      </c>
      <c r="G63" s="1">
        <f t="shared" si="10"/>
        <v>2.2449999999999998E-2</v>
      </c>
      <c r="H63" s="1"/>
      <c r="I63" s="1">
        <f t="shared" si="1"/>
        <v>14843.44294510677</v>
      </c>
      <c r="J63" s="1">
        <f t="shared" si="2"/>
        <v>14.843442945106769</v>
      </c>
      <c r="K63" s="4"/>
      <c r="L63" s="4"/>
    </row>
    <row r="64" spans="1:12" x14ac:dyDescent="0.25">
      <c r="A64" s="1"/>
      <c r="B64" s="1"/>
      <c r="C64" s="1" t="s">
        <v>20</v>
      </c>
      <c r="D64" s="1" t="s">
        <v>29</v>
      </c>
      <c r="E64" s="1">
        <v>22.45</v>
      </c>
      <c r="F64" s="1">
        <v>381.76470588235293</v>
      </c>
      <c r="G64" s="1">
        <f t="shared" si="10"/>
        <v>2.2449999999999998E-2</v>
      </c>
      <c r="H64" s="1"/>
      <c r="I64" s="1">
        <f t="shared" si="1"/>
        <v>17005.109393423296</v>
      </c>
      <c r="J64" s="1">
        <f t="shared" si="2"/>
        <v>17.005109393423297</v>
      </c>
      <c r="K64" s="4"/>
      <c r="L64" s="4"/>
    </row>
    <row r="65" spans="1:12" x14ac:dyDescent="0.25">
      <c r="A65" s="1"/>
      <c r="B65" s="1"/>
      <c r="C65" s="1" t="s">
        <v>21</v>
      </c>
      <c r="D65" s="1" t="s">
        <v>29</v>
      </c>
      <c r="E65" s="1">
        <v>40.5</v>
      </c>
      <c r="F65" s="1">
        <v>1557.2549019607843</v>
      </c>
      <c r="G65" s="1">
        <f t="shared" si="10"/>
        <v>4.0500000000000001E-2</v>
      </c>
      <c r="H65" s="1"/>
      <c r="I65" s="1">
        <f t="shared" si="1"/>
        <v>38450.738320019365</v>
      </c>
      <c r="J65" s="1">
        <f t="shared" si="2"/>
        <v>38.450738320019369</v>
      </c>
      <c r="K65" s="4">
        <f t="shared" ref="K65" si="43">AVERAGE(J65:J67)</f>
        <v>43.510045993706115</v>
      </c>
      <c r="L65" s="4">
        <f t="shared" ref="L65" si="44">_xlfn.STDEV.S(J65:J67)</f>
        <v>4.431771647253095</v>
      </c>
    </row>
    <row r="66" spans="1:12" x14ac:dyDescent="0.25">
      <c r="A66" s="1"/>
      <c r="B66" s="1"/>
      <c r="C66" s="1" t="s">
        <v>21</v>
      </c>
      <c r="D66" s="1" t="s">
        <v>29</v>
      </c>
      <c r="E66" s="1">
        <v>40.5</v>
      </c>
      <c r="F66" s="1">
        <v>1837.6470588235291</v>
      </c>
      <c r="G66" s="1">
        <f t="shared" si="10"/>
        <v>4.0500000000000001E-2</v>
      </c>
      <c r="H66" s="1"/>
      <c r="I66" s="1">
        <f t="shared" si="1"/>
        <v>45374.001452432814</v>
      </c>
      <c r="J66" s="1">
        <f t="shared" si="2"/>
        <v>45.374001452432815</v>
      </c>
      <c r="K66" s="4"/>
      <c r="L66" s="4"/>
    </row>
    <row r="67" spans="1:12" x14ac:dyDescent="0.25">
      <c r="A67" s="1"/>
      <c r="B67" s="1"/>
      <c r="C67" s="1" t="s">
        <v>21</v>
      </c>
      <c r="D67" s="1" t="s">
        <v>29</v>
      </c>
      <c r="E67" s="1">
        <v>40.5</v>
      </c>
      <c r="F67" s="1">
        <v>1891.5686274509803</v>
      </c>
      <c r="G67" s="1">
        <f t="shared" si="10"/>
        <v>4.0500000000000001E-2</v>
      </c>
      <c r="H67" s="1"/>
      <c r="I67" s="1">
        <f t="shared" ref="I67:I82" si="45">(1*F67)/G67</f>
        <v>46705.398208666178</v>
      </c>
      <c r="J67" s="1">
        <f t="shared" ref="J67:J82" si="46">I67/1000</f>
        <v>46.705398208666175</v>
      </c>
      <c r="K67" s="4"/>
      <c r="L67" s="4"/>
    </row>
    <row r="68" spans="1:12" x14ac:dyDescent="0.25">
      <c r="A68" s="1"/>
      <c r="B68" s="1"/>
      <c r="C68" s="1" t="s">
        <v>22</v>
      </c>
      <c r="D68" s="1" t="s">
        <v>29</v>
      </c>
      <c r="E68" s="1">
        <v>36.5</v>
      </c>
      <c r="F68" s="1">
        <v>726.86274509803911</v>
      </c>
      <c r="G68" s="1">
        <f t="shared" si="10"/>
        <v>3.6499999999999998E-2</v>
      </c>
      <c r="H68" s="1"/>
      <c r="I68" s="1">
        <f t="shared" si="45"/>
        <v>19914.047810905184</v>
      </c>
      <c r="J68" s="1">
        <f t="shared" si="46"/>
        <v>19.914047810905185</v>
      </c>
      <c r="K68" s="4">
        <f t="shared" ref="K68" si="47">AVERAGE(J68:J70)</f>
        <v>20.997403527621092</v>
      </c>
      <c r="L68" s="4">
        <f t="shared" ref="L68" si="48">_xlfn.STDEV.S(J68:J70)</f>
        <v>0.98363697694430963</v>
      </c>
    </row>
    <row r="69" spans="1:12" x14ac:dyDescent="0.25">
      <c r="A69" s="1"/>
      <c r="B69" s="1"/>
      <c r="C69" s="1" t="s">
        <v>22</v>
      </c>
      <c r="D69" s="1" t="s">
        <v>29</v>
      </c>
      <c r="E69" s="1">
        <v>36.5</v>
      </c>
      <c r="F69" s="1">
        <v>775.39215686274486</v>
      </c>
      <c r="G69" s="1">
        <f t="shared" si="10"/>
        <v>3.6499999999999998E-2</v>
      </c>
      <c r="H69" s="1"/>
      <c r="I69" s="1">
        <f t="shared" si="45"/>
        <v>21243.620735965615</v>
      </c>
      <c r="J69" s="1">
        <f t="shared" si="46"/>
        <v>21.243620735965614</v>
      </c>
      <c r="K69" s="4"/>
      <c r="L69" s="4"/>
    </row>
    <row r="70" spans="1:12" x14ac:dyDescent="0.25">
      <c r="A70" s="1"/>
      <c r="B70" s="1"/>
      <c r="C70" s="1" t="s">
        <v>22</v>
      </c>
      <c r="D70" s="1" t="s">
        <v>29</v>
      </c>
      <c r="E70" s="1">
        <v>36.5</v>
      </c>
      <c r="F70" s="1">
        <v>796.96078431372541</v>
      </c>
      <c r="G70" s="1">
        <f t="shared" si="10"/>
        <v>3.6499999999999998E-2</v>
      </c>
      <c r="H70" s="1"/>
      <c r="I70" s="1">
        <f t="shared" si="45"/>
        <v>21834.542035992479</v>
      </c>
      <c r="J70" s="1">
        <f t="shared" si="46"/>
        <v>21.834542035992481</v>
      </c>
      <c r="K70" s="4"/>
      <c r="L70" s="4"/>
    </row>
    <row r="71" spans="1:12" x14ac:dyDescent="0.25">
      <c r="A71" s="1"/>
      <c r="B71" s="1"/>
      <c r="C71" s="1" t="s">
        <v>23</v>
      </c>
      <c r="D71" s="1" t="s">
        <v>29</v>
      </c>
      <c r="E71" s="1">
        <v>32.4</v>
      </c>
      <c r="F71" s="1">
        <v>31.274509803921585</v>
      </c>
      <c r="G71" s="1">
        <f t="shared" si="10"/>
        <v>3.2399999999999998E-2</v>
      </c>
      <c r="H71" s="1"/>
      <c r="I71" s="1">
        <f t="shared" si="45"/>
        <v>965.26264826918475</v>
      </c>
      <c r="J71" s="1">
        <f t="shared" si="46"/>
        <v>0.96526264826918473</v>
      </c>
      <c r="K71" s="4">
        <f t="shared" ref="K71" si="49">AVERAGE(J71:J73)</f>
        <v>3.3506818365206166</v>
      </c>
      <c r="L71" s="4">
        <f t="shared" ref="L71" si="50">_xlfn.STDEV.S(J71:J73)</f>
        <v>2.1073148051868822</v>
      </c>
    </row>
    <row r="72" spans="1:12" x14ac:dyDescent="0.25">
      <c r="A72" s="1"/>
      <c r="B72" s="1"/>
      <c r="C72" s="1" t="s">
        <v>23</v>
      </c>
      <c r="D72" s="1" t="s">
        <v>29</v>
      </c>
      <c r="E72" s="1">
        <v>32.4</v>
      </c>
      <c r="F72" s="1">
        <v>133.72549019607843</v>
      </c>
      <c r="G72" s="1">
        <f t="shared" si="10"/>
        <v>3.2399999999999998E-2</v>
      </c>
      <c r="H72" s="1"/>
      <c r="I72" s="1">
        <f t="shared" si="45"/>
        <v>4127.3299443234082</v>
      </c>
      <c r="J72" s="1">
        <f t="shared" si="46"/>
        <v>4.1273299443234084</v>
      </c>
      <c r="K72" s="4"/>
      <c r="L72" s="4"/>
    </row>
    <row r="73" spans="1:12" x14ac:dyDescent="0.25">
      <c r="A73" s="1"/>
      <c r="B73" s="1"/>
      <c r="C73" s="1" t="s">
        <v>23</v>
      </c>
      <c r="D73" s="1" t="s">
        <v>29</v>
      </c>
      <c r="E73" s="1">
        <v>32.4</v>
      </c>
      <c r="F73" s="1">
        <v>160.68627450980392</v>
      </c>
      <c r="G73" s="1">
        <f t="shared" si="10"/>
        <v>3.2399999999999998E-2</v>
      </c>
      <c r="H73" s="1"/>
      <c r="I73" s="1">
        <f t="shared" si="45"/>
        <v>4959.4529169692569</v>
      </c>
      <c r="J73" s="1">
        <f t="shared" si="46"/>
        <v>4.9594529169692567</v>
      </c>
      <c r="K73" s="4"/>
      <c r="L73" s="4"/>
    </row>
    <row r="74" spans="1:12" x14ac:dyDescent="0.25">
      <c r="A74" s="1"/>
      <c r="B74" s="1"/>
      <c r="C74" s="1" t="s">
        <v>24</v>
      </c>
      <c r="D74" s="1" t="s">
        <v>29</v>
      </c>
      <c r="E74" s="1">
        <v>18.75</v>
      </c>
      <c r="F74" s="1">
        <v>694.50980392156862</v>
      </c>
      <c r="G74" s="1">
        <f t="shared" si="10"/>
        <v>1.8749999999999999E-2</v>
      </c>
      <c r="H74" s="1"/>
      <c r="I74" s="1">
        <f t="shared" si="45"/>
        <v>37040.522875816998</v>
      </c>
      <c r="J74" s="1">
        <f t="shared" si="46"/>
        <v>37.040522875816997</v>
      </c>
      <c r="K74" s="4">
        <f t="shared" ref="K74" si="51">AVERAGE(J74:J76)</f>
        <v>40.395642701525048</v>
      </c>
      <c r="L74" s="4">
        <f t="shared" ref="L74" si="52">_xlfn.STDEV.S(J74:J76)</f>
        <v>2.9091747269791433</v>
      </c>
    </row>
    <row r="75" spans="1:12" x14ac:dyDescent="0.25">
      <c r="A75" s="1"/>
      <c r="B75" s="1"/>
      <c r="C75" s="1" t="s">
        <v>24</v>
      </c>
      <c r="D75" s="1" t="s">
        <v>29</v>
      </c>
      <c r="E75" s="1">
        <v>18.75</v>
      </c>
      <c r="F75" s="1">
        <v>786.17647058823513</v>
      </c>
      <c r="G75" s="1">
        <f t="shared" si="10"/>
        <v>1.8749999999999999E-2</v>
      </c>
      <c r="H75" s="1"/>
      <c r="I75" s="1">
        <f t="shared" si="45"/>
        <v>41929.411764705874</v>
      </c>
      <c r="J75" s="1">
        <f t="shared" si="46"/>
        <v>41.929411764705875</v>
      </c>
      <c r="K75" s="4"/>
      <c r="L75" s="4"/>
    </row>
    <row r="76" spans="1:12" x14ac:dyDescent="0.25">
      <c r="A76" s="1"/>
      <c r="B76" s="1"/>
      <c r="C76" s="1" t="s">
        <v>24</v>
      </c>
      <c r="D76" s="1" t="s">
        <v>29</v>
      </c>
      <c r="E76" s="1">
        <v>18.75</v>
      </c>
      <c r="F76" s="1">
        <v>791.56862745098022</v>
      </c>
      <c r="G76" s="1">
        <f t="shared" si="10"/>
        <v>1.8749999999999999E-2</v>
      </c>
      <c r="H76" s="1"/>
      <c r="I76" s="1">
        <f t="shared" si="45"/>
        <v>42216.993464052277</v>
      </c>
      <c r="J76" s="1">
        <f t="shared" si="46"/>
        <v>42.21699346405228</v>
      </c>
      <c r="K76" s="4"/>
      <c r="L76" s="4"/>
    </row>
    <row r="77" spans="1:12" x14ac:dyDescent="0.25">
      <c r="A77" s="1"/>
      <c r="B77" s="1"/>
      <c r="C77" s="1" t="s">
        <v>25</v>
      </c>
      <c r="D77" s="1" t="s">
        <v>29</v>
      </c>
      <c r="E77" s="1">
        <v>7.75</v>
      </c>
      <c r="F77" s="1">
        <v>478.82352941176464</v>
      </c>
      <c r="G77" s="1">
        <f t="shared" si="10"/>
        <v>7.7499999999999999E-3</v>
      </c>
      <c r="H77" s="1"/>
      <c r="I77" s="1">
        <f t="shared" si="45"/>
        <v>61783.681214421245</v>
      </c>
      <c r="J77" s="1">
        <f t="shared" si="46"/>
        <v>61.783681214421243</v>
      </c>
      <c r="K77" s="4">
        <f t="shared" ref="K77" si="53">AVERAGE(J77:J79)</f>
        <v>66.422095720008429</v>
      </c>
      <c r="L77" s="4">
        <f t="shared" ref="L77" si="54">_xlfn.STDEV.S(J77:J79)</f>
        <v>4.0767943104304507</v>
      </c>
    </row>
    <row r="78" spans="1:12" x14ac:dyDescent="0.25">
      <c r="A78" s="1"/>
      <c r="B78" s="1"/>
      <c r="C78" s="1" t="s">
        <v>25</v>
      </c>
      <c r="D78" s="1" t="s">
        <v>29</v>
      </c>
      <c r="E78" s="1">
        <v>7.75</v>
      </c>
      <c r="F78" s="1">
        <v>527.35294117647049</v>
      </c>
      <c r="G78" s="1">
        <f t="shared" si="10"/>
        <v>7.7499999999999999E-3</v>
      </c>
      <c r="H78" s="1"/>
      <c r="I78" s="1">
        <f t="shared" si="45"/>
        <v>68045.540796963935</v>
      </c>
      <c r="J78" s="1">
        <f t="shared" si="46"/>
        <v>68.045540796963934</v>
      </c>
      <c r="K78" s="4"/>
      <c r="L78" s="4"/>
    </row>
    <row r="79" spans="1:12" x14ac:dyDescent="0.25">
      <c r="A79" s="1"/>
      <c r="B79" s="1"/>
      <c r="C79" s="1" t="s">
        <v>25</v>
      </c>
      <c r="D79" s="1" t="s">
        <v>29</v>
      </c>
      <c r="E79" s="1">
        <v>7.75</v>
      </c>
      <c r="F79" s="1">
        <v>538.13725490196066</v>
      </c>
      <c r="G79" s="1">
        <f t="shared" ref="G79:G82" si="55">(E79/1000)</f>
        <v>7.7499999999999999E-3</v>
      </c>
      <c r="H79" s="1"/>
      <c r="I79" s="1">
        <f t="shared" si="45"/>
        <v>69437.065148640089</v>
      </c>
      <c r="J79" s="1">
        <f t="shared" si="46"/>
        <v>69.437065148640087</v>
      </c>
      <c r="K79" s="4"/>
      <c r="L79" s="4"/>
    </row>
    <row r="80" spans="1:12" x14ac:dyDescent="0.25">
      <c r="A80" s="1"/>
      <c r="B80" s="1"/>
      <c r="C80" s="1" t="s">
        <v>26</v>
      </c>
      <c r="D80" s="1" t="s">
        <v>29</v>
      </c>
      <c r="E80" s="1">
        <v>5.45</v>
      </c>
      <c r="F80" s="1">
        <v>338.6274509803921</v>
      </c>
      <c r="G80" s="1">
        <f t="shared" si="55"/>
        <v>5.45E-3</v>
      </c>
      <c r="H80" s="1"/>
      <c r="I80" s="1">
        <f t="shared" si="45"/>
        <v>62133.477244108639</v>
      </c>
      <c r="J80" s="1">
        <f t="shared" si="46"/>
        <v>62.13347724410864</v>
      </c>
      <c r="K80" s="4">
        <f t="shared" ref="K80" si="56">AVERAGE(J80:J82)</f>
        <v>67.410205672483059</v>
      </c>
      <c r="L80" s="4">
        <f t="shared" ref="L80" si="57">_xlfn.STDEV.S(J80:J82)</f>
        <v>4.6756585616818462</v>
      </c>
    </row>
    <row r="81" spans="1:12" x14ac:dyDescent="0.25">
      <c r="A81" s="1"/>
      <c r="B81" s="1"/>
      <c r="C81" s="1" t="s">
        <v>26</v>
      </c>
      <c r="D81" s="1" t="s">
        <v>29</v>
      </c>
      <c r="E81" s="1">
        <v>5.45</v>
      </c>
      <c r="F81" s="1">
        <v>387.15686274509807</v>
      </c>
      <c r="G81" s="1">
        <f t="shared" si="55"/>
        <v>5.45E-3</v>
      </c>
      <c r="H81" s="1"/>
      <c r="I81" s="1">
        <f t="shared" si="45"/>
        <v>71037.956466990465</v>
      </c>
      <c r="J81" s="1">
        <f t="shared" si="46"/>
        <v>71.037956466990465</v>
      </c>
      <c r="K81" s="4"/>
      <c r="L81" s="4"/>
    </row>
    <row r="82" spans="1:12" x14ac:dyDescent="0.25">
      <c r="A82" s="1"/>
      <c r="B82" s="1"/>
      <c r="C82" s="1" t="s">
        <v>26</v>
      </c>
      <c r="D82" s="1" t="s">
        <v>29</v>
      </c>
      <c r="E82" s="1">
        <v>5.45</v>
      </c>
      <c r="F82" s="1">
        <v>376.3725490196079</v>
      </c>
      <c r="G82" s="1">
        <f t="shared" si="55"/>
        <v>5.45E-3</v>
      </c>
      <c r="H82" s="1"/>
      <c r="I82" s="1">
        <f t="shared" si="45"/>
        <v>69059.183306350067</v>
      </c>
      <c r="J82" s="1">
        <f t="shared" si="46"/>
        <v>69.059183306350064</v>
      </c>
      <c r="K82" s="4"/>
      <c r="L82" s="4"/>
    </row>
    <row r="83" spans="1:12" x14ac:dyDescent="0.25">
      <c r="C83" t="s">
        <v>30</v>
      </c>
      <c r="J83">
        <v>10.486666666666666</v>
      </c>
      <c r="K83" s="4">
        <f t="shared" ref="K83" si="58">AVERAGE(J83:J85)</f>
        <v>10.901862745098038</v>
      </c>
      <c r="L83" s="4">
        <f t="shared" ref="L83" si="59">_xlfn.STDEV.S(J83:J85)</f>
        <v>0.41519607843137329</v>
      </c>
    </row>
    <row r="84" spans="1:12" x14ac:dyDescent="0.25">
      <c r="C84" t="s">
        <v>30</v>
      </c>
      <c r="J84">
        <v>10.901862745098036</v>
      </c>
      <c r="K84" s="4"/>
      <c r="L84" s="4"/>
    </row>
    <row r="85" spans="1:12" x14ac:dyDescent="0.25">
      <c r="C85" t="s">
        <v>30</v>
      </c>
      <c r="J85">
        <v>11.317058823529413</v>
      </c>
      <c r="K85" s="4"/>
      <c r="L85" s="4"/>
    </row>
  </sheetData>
  <mergeCells count="56">
    <mergeCell ref="K2:K4"/>
    <mergeCell ref="L2:L4"/>
    <mergeCell ref="K5:K7"/>
    <mergeCell ref="L5:L7"/>
    <mergeCell ref="K8:K10"/>
    <mergeCell ref="L8:L10"/>
    <mergeCell ref="K11:K13"/>
    <mergeCell ref="L11:L13"/>
    <mergeCell ref="K14:K16"/>
    <mergeCell ref="L14:L16"/>
    <mergeCell ref="K17:K19"/>
    <mergeCell ref="L17:L19"/>
    <mergeCell ref="K20:K22"/>
    <mergeCell ref="L20:L22"/>
    <mergeCell ref="K23:K25"/>
    <mergeCell ref="L23:L25"/>
    <mergeCell ref="K26:K28"/>
    <mergeCell ref="L26:L28"/>
    <mergeCell ref="K29:K31"/>
    <mergeCell ref="L29:L31"/>
    <mergeCell ref="K32:K34"/>
    <mergeCell ref="L32:L34"/>
    <mergeCell ref="K35:K37"/>
    <mergeCell ref="L35:L37"/>
    <mergeCell ref="K38:K40"/>
    <mergeCell ref="L38:L40"/>
    <mergeCell ref="K41:K43"/>
    <mergeCell ref="L41:L43"/>
    <mergeCell ref="K44:K46"/>
    <mergeCell ref="L44:L46"/>
    <mergeCell ref="K47:K49"/>
    <mergeCell ref="L47:L49"/>
    <mergeCell ref="K50:K52"/>
    <mergeCell ref="L50:L52"/>
    <mergeCell ref="K53:K55"/>
    <mergeCell ref="L53:L55"/>
    <mergeCell ref="K56:K58"/>
    <mergeCell ref="L56:L58"/>
    <mergeCell ref="K59:K61"/>
    <mergeCell ref="L59:L61"/>
    <mergeCell ref="K62:K64"/>
    <mergeCell ref="L62:L64"/>
    <mergeCell ref="K65:K67"/>
    <mergeCell ref="L65:L67"/>
    <mergeCell ref="K68:K70"/>
    <mergeCell ref="L68:L70"/>
    <mergeCell ref="K71:K73"/>
    <mergeCell ref="L71:L73"/>
    <mergeCell ref="K83:K85"/>
    <mergeCell ref="L83:L85"/>
    <mergeCell ref="K74:K76"/>
    <mergeCell ref="L74:L76"/>
    <mergeCell ref="K77:K79"/>
    <mergeCell ref="L77:L79"/>
    <mergeCell ref="K80:K82"/>
    <mergeCell ref="L80:L8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5"/>
  <sheetViews>
    <sheetView topLeftCell="H1" zoomScale="115" zoomScaleNormal="115" workbookViewId="0">
      <selection activeCell="J1" sqref="J1"/>
    </sheetView>
  </sheetViews>
  <sheetFormatPr baseColWidth="10" defaultRowHeight="15" x14ac:dyDescent="0.25"/>
  <cols>
    <col min="4" max="4" width="28.7109375" bestFit="1" customWidth="1"/>
    <col min="5" max="5" width="14.85546875" bestFit="1" customWidth="1"/>
    <col min="6" max="6" width="30.7109375" bestFit="1" customWidth="1"/>
    <col min="7" max="7" width="34.85546875" bestFit="1" customWidth="1"/>
    <col min="9" max="10" width="49.28515625" bestFit="1" customWidth="1"/>
  </cols>
  <sheetData>
    <row r="1" spans="1:12" x14ac:dyDescent="0.25">
      <c r="A1" s="3" t="s">
        <v>59</v>
      </c>
      <c r="E1" s="3" t="s">
        <v>37</v>
      </c>
      <c r="F1" t="s">
        <v>42</v>
      </c>
      <c r="G1" t="s">
        <v>39</v>
      </c>
      <c r="I1" t="s">
        <v>43</v>
      </c>
      <c r="J1" t="s">
        <v>44</v>
      </c>
      <c r="K1" t="s">
        <v>45</v>
      </c>
      <c r="L1" s="3" t="s">
        <v>46</v>
      </c>
    </row>
    <row r="2" spans="1:12" x14ac:dyDescent="0.25">
      <c r="A2" s="1"/>
      <c r="B2" s="1"/>
      <c r="C2" s="1" t="s">
        <v>5</v>
      </c>
      <c r="D2" s="1" t="s">
        <v>29</v>
      </c>
      <c r="E2" s="1">
        <v>8.5</v>
      </c>
      <c r="F2">
        <v>825.91666666666674</v>
      </c>
      <c r="G2" s="1">
        <f>(E2/1000)</f>
        <v>8.5000000000000006E-3</v>
      </c>
      <c r="H2" s="1"/>
      <c r="I2" s="1">
        <f>(1*F2)/G2</f>
        <v>97166.666666666672</v>
      </c>
      <c r="J2" s="1">
        <f>I2/1000</f>
        <v>97.166666666666671</v>
      </c>
      <c r="K2" s="4">
        <f>AVERAGE(J2:J4)</f>
        <v>98.964052287581708</v>
      </c>
      <c r="L2" s="4">
        <f>_xlfn.STDEV.S(J2:J4)</f>
        <v>3.1131632162185858</v>
      </c>
    </row>
    <row r="3" spans="1:12" x14ac:dyDescent="0.25">
      <c r="A3" s="1"/>
      <c r="B3" s="1"/>
      <c r="C3" s="1" t="s">
        <v>5</v>
      </c>
      <c r="D3" s="1" t="s">
        <v>29</v>
      </c>
      <c r="E3" s="1">
        <v>8.5</v>
      </c>
      <c r="F3">
        <v>825.91666666666674</v>
      </c>
      <c r="G3" s="1">
        <f t="shared" ref="G3:G13" si="0">(E3/1000)</f>
        <v>8.5000000000000006E-3</v>
      </c>
      <c r="H3" s="1"/>
      <c r="I3" s="1">
        <f t="shared" ref="I3:I66" si="1">(1*F3)/G3</f>
        <v>97166.666666666672</v>
      </c>
      <c r="J3" s="1">
        <f t="shared" ref="J3:J66" si="2">I3/1000</f>
        <v>97.166666666666671</v>
      </c>
      <c r="K3" s="4"/>
      <c r="L3" s="4"/>
    </row>
    <row r="4" spans="1:12" x14ac:dyDescent="0.25">
      <c r="A4" s="1"/>
      <c r="B4" s="1"/>
      <c r="C4" s="1" t="s">
        <v>5</v>
      </c>
      <c r="D4" s="1" t="s">
        <v>29</v>
      </c>
      <c r="E4" s="1">
        <v>8.5</v>
      </c>
      <c r="F4">
        <v>871.75000000000023</v>
      </c>
      <c r="G4" s="1">
        <f t="shared" si="0"/>
        <v>8.5000000000000006E-3</v>
      </c>
      <c r="H4" s="1"/>
      <c r="I4" s="1">
        <f t="shared" si="1"/>
        <v>102558.82352941179</v>
      </c>
      <c r="J4" s="1">
        <f t="shared" si="2"/>
        <v>102.5588235294118</v>
      </c>
      <c r="K4" s="4"/>
      <c r="L4" s="4"/>
    </row>
    <row r="5" spans="1:12" x14ac:dyDescent="0.25">
      <c r="A5" s="1"/>
      <c r="B5" s="1"/>
      <c r="C5" s="1" t="s">
        <v>0</v>
      </c>
      <c r="D5" s="1" t="s">
        <v>29</v>
      </c>
      <c r="E5" s="1">
        <v>7.8</v>
      </c>
      <c r="F5">
        <v>706.75000000000011</v>
      </c>
      <c r="G5" s="1">
        <f t="shared" si="0"/>
        <v>7.7999999999999996E-3</v>
      </c>
      <c r="H5" s="1"/>
      <c r="I5" s="1">
        <f t="shared" si="1"/>
        <v>90608.974358974374</v>
      </c>
      <c r="J5" s="1">
        <f t="shared" si="2"/>
        <v>90.608974358974379</v>
      </c>
      <c r="K5" s="4">
        <f>AVERAGE(J5:J7)</f>
        <v>92.959401709401732</v>
      </c>
      <c r="L5" s="4">
        <f t="shared" ref="L5" si="3">_xlfn.STDEV.S(J5:J7)</f>
        <v>2.0355297952198321</v>
      </c>
    </row>
    <row r="6" spans="1:12" x14ac:dyDescent="0.25">
      <c r="A6" s="1"/>
      <c r="B6" s="1"/>
      <c r="C6" s="1" t="s">
        <v>0</v>
      </c>
      <c r="D6" s="1" t="s">
        <v>29</v>
      </c>
      <c r="E6" s="1">
        <v>7.8</v>
      </c>
      <c r="F6">
        <v>734.25000000000011</v>
      </c>
      <c r="G6" s="1">
        <f t="shared" si="0"/>
        <v>7.7999999999999996E-3</v>
      </c>
      <c r="H6" s="1"/>
      <c r="I6" s="1">
        <f t="shared" si="1"/>
        <v>94134.615384615405</v>
      </c>
      <c r="J6" s="1">
        <f t="shared" si="2"/>
        <v>94.134615384615401</v>
      </c>
      <c r="K6" s="4"/>
      <c r="L6" s="4"/>
    </row>
    <row r="7" spans="1:12" x14ac:dyDescent="0.25">
      <c r="A7" s="1"/>
      <c r="B7" s="1"/>
      <c r="C7" s="1" t="s">
        <v>0</v>
      </c>
      <c r="D7" s="1" t="s">
        <v>29</v>
      </c>
      <c r="E7" s="1">
        <v>7.8</v>
      </c>
      <c r="F7">
        <v>734.25000000000011</v>
      </c>
      <c r="G7" s="1">
        <f t="shared" si="0"/>
        <v>7.7999999999999996E-3</v>
      </c>
      <c r="H7" s="1"/>
      <c r="I7" s="1">
        <f t="shared" si="1"/>
        <v>94134.615384615405</v>
      </c>
      <c r="J7" s="1">
        <f t="shared" si="2"/>
        <v>94.134615384615401</v>
      </c>
      <c r="K7" s="4"/>
      <c r="L7" s="4"/>
    </row>
    <row r="8" spans="1:12" x14ac:dyDescent="0.25">
      <c r="A8" s="1"/>
      <c r="B8" s="1"/>
      <c r="C8" s="1" t="s">
        <v>2</v>
      </c>
      <c r="D8" s="1" t="s">
        <v>29</v>
      </c>
      <c r="E8" s="1">
        <v>9.33</v>
      </c>
      <c r="F8">
        <v>688.41666666666674</v>
      </c>
      <c r="G8" s="1">
        <f t="shared" si="0"/>
        <v>9.3299999999999998E-3</v>
      </c>
      <c r="H8" s="1"/>
      <c r="I8" s="1">
        <f t="shared" si="1"/>
        <v>73785.280457306188</v>
      </c>
      <c r="J8" s="1">
        <f t="shared" si="2"/>
        <v>73.785280457306186</v>
      </c>
      <c r="K8" s="4">
        <f t="shared" ref="K8" si="4">AVERAGE(J8:J10)</f>
        <v>75.750267952840318</v>
      </c>
      <c r="L8" s="4">
        <f t="shared" ref="L8" si="5">_xlfn.STDEV.S(J8:J10)</f>
        <v>2.5994341212674779</v>
      </c>
    </row>
    <row r="9" spans="1:12" x14ac:dyDescent="0.25">
      <c r="A9" s="1"/>
      <c r="B9" s="1"/>
      <c r="C9" s="1" t="s">
        <v>2</v>
      </c>
      <c r="D9" s="1" t="s">
        <v>29</v>
      </c>
      <c r="E9" s="1">
        <v>9.33</v>
      </c>
      <c r="F9">
        <v>734.25000000000034</v>
      </c>
      <c r="G9" s="1">
        <f t="shared" si="0"/>
        <v>9.3299999999999998E-3</v>
      </c>
      <c r="H9" s="1"/>
      <c r="I9" s="1">
        <f t="shared" si="1"/>
        <v>78697.749196141522</v>
      </c>
      <c r="J9" s="1">
        <f t="shared" si="2"/>
        <v>78.697749196141515</v>
      </c>
      <c r="K9" s="4"/>
      <c r="L9" s="4"/>
    </row>
    <row r="10" spans="1:12" x14ac:dyDescent="0.25">
      <c r="A10" s="1"/>
      <c r="B10" s="1"/>
      <c r="C10" s="1" t="s">
        <v>2</v>
      </c>
      <c r="D10" s="1" t="s">
        <v>29</v>
      </c>
      <c r="E10" s="1">
        <v>9.33</v>
      </c>
      <c r="F10">
        <v>697.58333333333337</v>
      </c>
      <c r="G10" s="1">
        <f t="shared" si="0"/>
        <v>9.3299999999999998E-3</v>
      </c>
      <c r="H10" s="1"/>
      <c r="I10" s="1">
        <f t="shared" si="1"/>
        <v>74767.774205073249</v>
      </c>
      <c r="J10" s="1">
        <f t="shared" si="2"/>
        <v>74.767774205073252</v>
      </c>
      <c r="K10" s="4"/>
      <c r="L10" s="4"/>
    </row>
    <row r="11" spans="1:12" x14ac:dyDescent="0.25">
      <c r="A11" s="1"/>
      <c r="B11" s="1"/>
      <c r="C11" s="1" t="s">
        <v>1</v>
      </c>
      <c r="D11" s="1" t="s">
        <v>29</v>
      </c>
      <c r="E11" s="1">
        <v>9.625</v>
      </c>
      <c r="F11">
        <v>935.91666666666686</v>
      </c>
      <c r="G11" s="1">
        <f t="shared" si="0"/>
        <v>9.6249999999999999E-3</v>
      </c>
      <c r="H11" s="1"/>
      <c r="I11" s="1">
        <f t="shared" si="1"/>
        <v>97238.095238095266</v>
      </c>
      <c r="J11" s="1">
        <f t="shared" si="2"/>
        <v>97.238095238095269</v>
      </c>
      <c r="K11" s="4">
        <f t="shared" ref="K11" si="6">AVERAGE(J11:J13)</f>
        <v>94.380952380952394</v>
      </c>
      <c r="L11" s="4">
        <f t="shared" ref="L11" si="7">_xlfn.STDEV.S(J11:J13)</f>
        <v>2.8571428571428754</v>
      </c>
    </row>
    <row r="12" spans="1:12" x14ac:dyDescent="0.25">
      <c r="A12" s="1"/>
      <c r="B12" s="1"/>
      <c r="C12" s="1" t="s">
        <v>1</v>
      </c>
      <c r="D12" s="1" t="s">
        <v>29</v>
      </c>
      <c r="E12" s="1">
        <v>9.625</v>
      </c>
      <c r="F12">
        <v>908.41666666666663</v>
      </c>
      <c r="G12" s="1">
        <f t="shared" si="0"/>
        <v>9.6249999999999999E-3</v>
      </c>
      <c r="H12" s="1"/>
      <c r="I12" s="1">
        <f t="shared" si="1"/>
        <v>94380.952380952382</v>
      </c>
      <c r="J12" s="1">
        <f t="shared" si="2"/>
        <v>94.38095238095238</v>
      </c>
      <c r="K12" s="4"/>
      <c r="L12" s="4"/>
    </row>
    <row r="13" spans="1:12" x14ac:dyDescent="0.25">
      <c r="A13" s="1"/>
      <c r="B13" s="1"/>
      <c r="C13" s="1" t="s">
        <v>1</v>
      </c>
      <c r="D13" s="1" t="s">
        <v>29</v>
      </c>
      <c r="E13" s="1">
        <v>9.625</v>
      </c>
      <c r="F13">
        <v>880.91666666666652</v>
      </c>
      <c r="G13" s="1">
        <f t="shared" si="0"/>
        <v>9.6249999999999999E-3</v>
      </c>
      <c r="H13" s="1"/>
      <c r="I13" s="1">
        <f t="shared" si="1"/>
        <v>91523.809523809512</v>
      </c>
      <c r="J13" s="1">
        <f t="shared" si="2"/>
        <v>91.523809523809518</v>
      </c>
      <c r="K13" s="4"/>
      <c r="L13" s="4"/>
    </row>
    <row r="14" spans="1:12" x14ac:dyDescent="0.25">
      <c r="A14" s="1"/>
      <c r="B14" s="1"/>
      <c r="C14" s="1" t="s">
        <v>3</v>
      </c>
      <c r="D14" s="1" t="s">
        <v>29</v>
      </c>
      <c r="E14" s="1">
        <v>35.6</v>
      </c>
      <c r="F14">
        <v>2090.9166666666665</v>
      </c>
      <c r="G14" s="1">
        <f>(E14/1000)</f>
        <v>3.56E-2</v>
      </c>
      <c r="H14" s="1"/>
      <c r="I14" s="1">
        <f t="shared" si="1"/>
        <v>58733.614232209737</v>
      </c>
      <c r="J14" s="1">
        <f t="shared" si="2"/>
        <v>58.733614232209739</v>
      </c>
      <c r="K14" s="4">
        <f t="shared" ref="K14" si="8">AVERAGE(J14:J16)</f>
        <v>60.106897627965047</v>
      </c>
      <c r="L14" s="4">
        <f t="shared" ref="L14" si="9">_xlfn.STDEV.S(J14:J16)</f>
        <v>1.2960077838323707</v>
      </c>
    </row>
    <row r="15" spans="1:12" x14ac:dyDescent="0.25">
      <c r="A15" s="1"/>
      <c r="B15" s="1"/>
      <c r="C15" s="1" t="s">
        <v>3</v>
      </c>
      <c r="D15" s="1" t="s">
        <v>29</v>
      </c>
      <c r="E15" s="1">
        <v>35.6</v>
      </c>
      <c r="F15">
        <v>2145.9166666666665</v>
      </c>
      <c r="G15" s="1">
        <f t="shared" ref="G15:G78" si="10">(E15/1000)</f>
        <v>3.56E-2</v>
      </c>
      <c r="H15" s="1"/>
      <c r="I15" s="1">
        <f t="shared" si="1"/>
        <v>60278.558052434455</v>
      </c>
      <c r="J15" s="1">
        <f t="shared" si="2"/>
        <v>60.278558052434455</v>
      </c>
      <c r="K15" s="4"/>
      <c r="L15" s="4"/>
    </row>
    <row r="16" spans="1:12" x14ac:dyDescent="0.25">
      <c r="A16" s="1"/>
      <c r="B16" s="1"/>
      <c r="C16" s="1" t="s">
        <v>3</v>
      </c>
      <c r="D16" s="1" t="s">
        <v>29</v>
      </c>
      <c r="E16" s="1">
        <v>35.6</v>
      </c>
      <c r="F16">
        <v>2182.5833333333335</v>
      </c>
      <c r="G16" s="1">
        <f t="shared" si="10"/>
        <v>3.56E-2</v>
      </c>
      <c r="H16" s="1"/>
      <c r="I16" s="1">
        <f t="shared" si="1"/>
        <v>61308.520599250944</v>
      </c>
      <c r="J16" s="1">
        <f t="shared" si="2"/>
        <v>61.30852059925094</v>
      </c>
      <c r="K16" s="4"/>
      <c r="L16" s="4"/>
    </row>
    <row r="17" spans="1:12" x14ac:dyDescent="0.25">
      <c r="A17" s="1"/>
      <c r="B17" s="1"/>
      <c r="C17" s="1" t="s">
        <v>6</v>
      </c>
      <c r="D17" s="1" t="s">
        <v>29</v>
      </c>
      <c r="E17" s="1">
        <v>6.6</v>
      </c>
      <c r="F17">
        <v>569.25000000000023</v>
      </c>
      <c r="G17" s="1">
        <f t="shared" si="10"/>
        <v>6.6E-3</v>
      </c>
      <c r="H17" s="1"/>
      <c r="I17" s="1">
        <f t="shared" si="1"/>
        <v>86250.000000000029</v>
      </c>
      <c r="J17" s="1">
        <f t="shared" si="2"/>
        <v>86.250000000000028</v>
      </c>
      <c r="K17" s="4">
        <f t="shared" ref="K17" si="11">AVERAGE(J17:J19)</f>
        <v>94.583333333333357</v>
      </c>
      <c r="L17" s="4">
        <f t="shared" ref="L17" si="12">_xlfn.STDEV.S(J17:J19)</f>
        <v>8.3333333333333144</v>
      </c>
    </row>
    <row r="18" spans="1:12" x14ac:dyDescent="0.25">
      <c r="A18" s="1"/>
      <c r="B18" s="1"/>
      <c r="C18" s="1" t="s">
        <v>6</v>
      </c>
      <c r="D18" s="1" t="s">
        <v>29</v>
      </c>
      <c r="E18" s="1">
        <v>6.6</v>
      </c>
      <c r="F18">
        <v>624.25000000000023</v>
      </c>
      <c r="G18" s="1">
        <f t="shared" si="10"/>
        <v>6.6E-3</v>
      </c>
      <c r="H18" s="1"/>
      <c r="I18" s="1">
        <f t="shared" si="1"/>
        <v>94583.333333333372</v>
      </c>
      <c r="J18" s="1">
        <f t="shared" si="2"/>
        <v>94.583333333333371</v>
      </c>
      <c r="K18" s="4"/>
      <c r="L18" s="4"/>
    </row>
    <row r="19" spans="1:12" x14ac:dyDescent="0.25">
      <c r="A19" s="1"/>
      <c r="B19" s="1"/>
      <c r="C19" s="1" t="s">
        <v>6</v>
      </c>
      <c r="D19" s="1" t="s">
        <v>29</v>
      </c>
      <c r="E19" s="1">
        <v>6.6</v>
      </c>
      <c r="F19">
        <v>679.24999999999989</v>
      </c>
      <c r="G19" s="1">
        <f t="shared" si="10"/>
        <v>6.6E-3</v>
      </c>
      <c r="H19" s="1"/>
      <c r="I19" s="1">
        <f t="shared" si="1"/>
        <v>102916.66666666666</v>
      </c>
      <c r="J19" s="1">
        <f t="shared" si="2"/>
        <v>102.91666666666666</v>
      </c>
      <c r="K19" s="4"/>
      <c r="L19" s="4"/>
    </row>
    <row r="20" spans="1:12" x14ac:dyDescent="0.25">
      <c r="A20" s="1"/>
      <c r="B20" s="1"/>
      <c r="C20" s="1" t="s">
        <v>4</v>
      </c>
      <c r="D20" s="1" t="s">
        <v>29</v>
      </c>
      <c r="E20" s="1">
        <v>5.58</v>
      </c>
      <c r="F20">
        <v>404.25</v>
      </c>
      <c r="G20" s="1">
        <f t="shared" si="10"/>
        <v>5.5799999999999999E-3</v>
      </c>
      <c r="H20" s="1"/>
      <c r="I20" s="1">
        <f t="shared" si="1"/>
        <v>72446.236559139783</v>
      </c>
      <c r="J20" s="1">
        <f t="shared" si="2"/>
        <v>72.446236559139777</v>
      </c>
      <c r="K20" s="4">
        <f t="shared" ref="K20" si="13">AVERAGE(J20:J22)</f>
        <v>76.826961369972139</v>
      </c>
      <c r="L20" s="4">
        <f t="shared" ref="L20" si="14">_xlfn.STDEV.S(J20:J22)</f>
        <v>6.2194336722225367</v>
      </c>
    </row>
    <row r="21" spans="1:12" x14ac:dyDescent="0.25">
      <c r="A21" s="1"/>
      <c r="B21" s="1"/>
      <c r="C21" s="1" t="s">
        <v>4</v>
      </c>
      <c r="D21" s="1" t="s">
        <v>29</v>
      </c>
      <c r="E21" s="1">
        <v>5.58</v>
      </c>
      <c r="F21">
        <v>468.41666666666674</v>
      </c>
      <c r="G21" s="1">
        <f t="shared" si="10"/>
        <v>5.5799999999999999E-3</v>
      </c>
      <c r="H21" s="1"/>
      <c r="I21" s="1">
        <f t="shared" si="1"/>
        <v>83945.639187574692</v>
      </c>
      <c r="J21" s="1">
        <f t="shared" si="2"/>
        <v>83.945639187574699</v>
      </c>
      <c r="K21" s="4"/>
      <c r="L21" s="4"/>
    </row>
    <row r="22" spans="1:12" x14ac:dyDescent="0.25">
      <c r="A22" s="1"/>
      <c r="B22" s="1"/>
      <c r="C22" s="1" t="s">
        <v>4</v>
      </c>
      <c r="D22" s="1" t="s">
        <v>29</v>
      </c>
      <c r="E22" s="1">
        <v>5.58</v>
      </c>
      <c r="F22">
        <v>413.41666666666669</v>
      </c>
      <c r="G22" s="1">
        <f t="shared" si="10"/>
        <v>5.5799999999999999E-3</v>
      </c>
      <c r="H22" s="1"/>
      <c r="I22" s="1">
        <f t="shared" si="1"/>
        <v>74089.008363201923</v>
      </c>
      <c r="J22" s="1">
        <f t="shared" si="2"/>
        <v>74.089008363201927</v>
      </c>
      <c r="K22" s="4"/>
      <c r="L22" s="4"/>
    </row>
    <row r="23" spans="1:12" x14ac:dyDescent="0.25">
      <c r="A23" s="1"/>
      <c r="B23" s="1"/>
      <c r="C23" s="1" t="s">
        <v>7</v>
      </c>
      <c r="D23" s="1" t="s">
        <v>29</v>
      </c>
      <c r="E23" s="1">
        <v>9.9499999999999993</v>
      </c>
      <c r="F23">
        <v>853.41666666666663</v>
      </c>
      <c r="G23" s="1">
        <f t="shared" si="10"/>
        <v>9.9499999999999988E-3</v>
      </c>
      <c r="H23" s="1"/>
      <c r="I23" s="1">
        <f t="shared" si="1"/>
        <v>85770.519262981587</v>
      </c>
      <c r="J23" s="1">
        <f t="shared" si="2"/>
        <v>85.77051926298158</v>
      </c>
      <c r="K23" s="4">
        <f t="shared" ref="K23" si="15">AVERAGE(J23:J25)</f>
        <v>86.691792294807371</v>
      </c>
      <c r="L23" s="4">
        <f t="shared" ref="L23" si="16">_xlfn.STDEV.S(J23:J25)</f>
        <v>1.5956916987652978</v>
      </c>
    </row>
    <row r="24" spans="1:12" x14ac:dyDescent="0.25">
      <c r="A24" s="1"/>
      <c r="B24" s="1"/>
      <c r="C24" s="1" t="s">
        <v>7</v>
      </c>
      <c r="D24" s="1" t="s">
        <v>29</v>
      </c>
      <c r="E24" s="1">
        <v>9.9499999999999993</v>
      </c>
      <c r="F24">
        <v>880.91666666666652</v>
      </c>
      <c r="G24" s="1">
        <f t="shared" si="10"/>
        <v>9.9499999999999988E-3</v>
      </c>
      <c r="H24" s="1"/>
      <c r="I24" s="1">
        <f t="shared" si="1"/>
        <v>88534.338358458961</v>
      </c>
      <c r="J24" s="1">
        <f t="shared" si="2"/>
        <v>88.534338358458967</v>
      </c>
      <c r="K24" s="4"/>
      <c r="L24" s="4"/>
    </row>
    <row r="25" spans="1:12" x14ac:dyDescent="0.25">
      <c r="A25" s="1"/>
      <c r="B25" s="1"/>
      <c r="C25" s="1" t="s">
        <v>7</v>
      </c>
      <c r="D25" s="1" t="s">
        <v>29</v>
      </c>
      <c r="E25" s="1">
        <v>9.9499999999999993</v>
      </c>
      <c r="F25">
        <v>853.41666666666663</v>
      </c>
      <c r="G25" s="1">
        <f t="shared" si="10"/>
        <v>9.9499999999999988E-3</v>
      </c>
      <c r="H25" s="1"/>
      <c r="I25" s="1">
        <f t="shared" si="1"/>
        <v>85770.519262981587</v>
      </c>
      <c r="J25" s="1">
        <f t="shared" si="2"/>
        <v>85.77051926298158</v>
      </c>
      <c r="K25" s="4"/>
      <c r="L25" s="4"/>
    </row>
    <row r="26" spans="1:12" x14ac:dyDescent="0.25">
      <c r="A26" s="1"/>
      <c r="B26" s="1"/>
      <c r="C26" s="1" t="s">
        <v>8</v>
      </c>
      <c r="D26" s="1" t="s">
        <v>29</v>
      </c>
      <c r="E26" s="1">
        <v>28.2</v>
      </c>
      <c r="F26">
        <v>688.41666666666674</v>
      </c>
      <c r="G26" s="1">
        <f t="shared" si="10"/>
        <v>2.8199999999999999E-2</v>
      </c>
      <c r="H26" s="1"/>
      <c r="I26" s="1">
        <f t="shared" si="1"/>
        <v>24411.938534278965</v>
      </c>
      <c r="J26" s="1">
        <f t="shared" si="2"/>
        <v>24.411938534278963</v>
      </c>
      <c r="K26" s="4">
        <f t="shared" ref="K26" si="17">AVERAGE(J26:J28)</f>
        <v>26.037234042553195</v>
      </c>
      <c r="L26" s="4">
        <f t="shared" ref="L26" si="18">_xlfn.STDEV.S(J26:J28)</f>
        <v>1.6252955082742311</v>
      </c>
    </row>
    <row r="27" spans="1:12" x14ac:dyDescent="0.25">
      <c r="A27" s="1"/>
      <c r="B27" s="1"/>
      <c r="C27" s="1" t="s">
        <v>8</v>
      </c>
      <c r="D27" s="1" t="s">
        <v>29</v>
      </c>
      <c r="E27" s="1">
        <v>28.2</v>
      </c>
      <c r="F27">
        <v>780.08333333333337</v>
      </c>
      <c r="G27" s="1">
        <f t="shared" si="10"/>
        <v>2.8199999999999999E-2</v>
      </c>
      <c r="H27" s="1"/>
      <c r="I27" s="1">
        <f t="shared" si="1"/>
        <v>27662.529550827425</v>
      </c>
      <c r="J27" s="1">
        <f t="shared" si="2"/>
        <v>27.662529550827426</v>
      </c>
      <c r="K27" s="4"/>
      <c r="L27" s="4"/>
    </row>
    <row r="28" spans="1:12" x14ac:dyDescent="0.25">
      <c r="A28" s="1"/>
      <c r="B28" s="1"/>
      <c r="C28" s="1" t="s">
        <v>8</v>
      </c>
      <c r="D28" s="1" t="s">
        <v>29</v>
      </c>
      <c r="E28" s="1">
        <v>28.2</v>
      </c>
      <c r="F28">
        <v>734.25000000000011</v>
      </c>
      <c r="G28" s="1">
        <f t="shared" si="10"/>
        <v>2.8199999999999999E-2</v>
      </c>
      <c r="H28" s="1"/>
      <c r="I28" s="1">
        <f t="shared" si="1"/>
        <v>26037.234042553195</v>
      </c>
      <c r="J28" s="1">
        <f t="shared" si="2"/>
        <v>26.037234042553195</v>
      </c>
      <c r="K28" s="4"/>
      <c r="L28" s="4"/>
    </row>
    <row r="29" spans="1:12" x14ac:dyDescent="0.25">
      <c r="A29" s="1"/>
      <c r="B29" s="1"/>
      <c r="C29" s="1" t="s">
        <v>10</v>
      </c>
      <c r="D29" s="1" t="s">
        <v>29</v>
      </c>
      <c r="E29" s="1">
        <v>46.4</v>
      </c>
      <c r="F29">
        <v>2686.7500000000009</v>
      </c>
      <c r="G29" s="1">
        <f t="shared" si="10"/>
        <v>4.6399999999999997E-2</v>
      </c>
      <c r="H29" s="1"/>
      <c r="I29" s="1">
        <f t="shared" si="1"/>
        <v>57904.094827586232</v>
      </c>
      <c r="J29" s="1">
        <f t="shared" si="2"/>
        <v>57.904094827586235</v>
      </c>
      <c r="K29" s="4">
        <f t="shared" ref="K29" si="19">AVERAGE(J29:J31)</f>
        <v>58.496767241379331</v>
      </c>
      <c r="L29" s="4">
        <f t="shared" ref="L29" si="20">_xlfn.STDEV.S(J29:J31)</f>
        <v>0.71230359249467656</v>
      </c>
    </row>
    <row r="30" spans="1:12" x14ac:dyDescent="0.25">
      <c r="A30" s="1"/>
      <c r="B30" s="1"/>
      <c r="C30" s="1" t="s">
        <v>10</v>
      </c>
      <c r="D30" s="1" t="s">
        <v>29</v>
      </c>
      <c r="E30" s="1">
        <v>46.4</v>
      </c>
      <c r="F30">
        <v>2705.0833333333335</v>
      </c>
      <c r="G30" s="1">
        <f t="shared" si="10"/>
        <v>4.6399999999999997E-2</v>
      </c>
      <c r="H30" s="1"/>
      <c r="I30" s="1">
        <f t="shared" si="1"/>
        <v>58299.209770114947</v>
      </c>
      <c r="J30" s="1">
        <f t="shared" si="2"/>
        <v>58.299209770114949</v>
      </c>
      <c r="K30" s="4"/>
      <c r="L30" s="4"/>
    </row>
    <row r="31" spans="1:12" x14ac:dyDescent="0.25">
      <c r="A31" s="1"/>
      <c r="B31" s="1"/>
      <c r="C31" s="1" t="s">
        <v>10</v>
      </c>
      <c r="D31" s="1" t="s">
        <v>29</v>
      </c>
      <c r="E31" s="1">
        <v>46.4</v>
      </c>
      <c r="F31">
        <v>2750.916666666667</v>
      </c>
      <c r="G31" s="1">
        <f t="shared" si="10"/>
        <v>4.6399999999999997E-2</v>
      </c>
      <c r="H31" s="1"/>
      <c r="I31" s="1">
        <f t="shared" si="1"/>
        <v>59286.997126436792</v>
      </c>
      <c r="J31" s="1">
        <f t="shared" si="2"/>
        <v>59.286997126436795</v>
      </c>
      <c r="K31" s="4"/>
      <c r="L31" s="4"/>
    </row>
    <row r="32" spans="1:12" x14ac:dyDescent="0.25">
      <c r="A32" s="1"/>
      <c r="B32" s="1"/>
      <c r="C32" s="1" t="s">
        <v>9</v>
      </c>
      <c r="D32" s="1" t="s">
        <v>29</v>
      </c>
      <c r="E32" s="1">
        <v>46.45</v>
      </c>
      <c r="F32">
        <v>1009.2499999999999</v>
      </c>
      <c r="G32" s="1">
        <f t="shared" si="10"/>
        <v>4.6450000000000005E-2</v>
      </c>
      <c r="H32" s="1"/>
      <c r="I32" s="1">
        <f t="shared" si="1"/>
        <v>21727.664155005376</v>
      </c>
      <c r="J32" s="1">
        <f t="shared" si="2"/>
        <v>21.727664155005375</v>
      </c>
      <c r="K32" s="4">
        <f t="shared" ref="K32" si="21">AVERAGE(J32:J34)</f>
        <v>24.358928357851934</v>
      </c>
      <c r="L32" s="4">
        <f t="shared" ref="L32" si="22">_xlfn.STDEV.S(J32:J34)</f>
        <v>2.4832011358682711</v>
      </c>
    </row>
    <row r="33" spans="1:12" x14ac:dyDescent="0.25">
      <c r="A33" s="1"/>
      <c r="B33" s="1"/>
      <c r="C33" s="1" t="s">
        <v>9</v>
      </c>
      <c r="D33" s="1" t="s">
        <v>29</v>
      </c>
      <c r="E33" s="1">
        <v>46.45</v>
      </c>
      <c r="F33">
        <v>1238.416666666667</v>
      </c>
      <c r="G33" s="1">
        <f t="shared" si="10"/>
        <v>4.6450000000000005E-2</v>
      </c>
      <c r="H33" s="1"/>
      <c r="I33" s="1">
        <f t="shared" si="1"/>
        <v>26661.284535342667</v>
      </c>
      <c r="J33" s="1">
        <f t="shared" si="2"/>
        <v>26.661284535342666</v>
      </c>
      <c r="K33" s="4"/>
      <c r="L33" s="4"/>
    </row>
    <row r="34" spans="1:12" x14ac:dyDescent="0.25">
      <c r="A34" s="1"/>
      <c r="B34" s="1"/>
      <c r="C34" s="1" t="s">
        <v>9</v>
      </c>
      <c r="D34" s="1" t="s">
        <v>29</v>
      </c>
      <c r="E34" s="1">
        <v>46.45</v>
      </c>
      <c r="F34">
        <v>1146.7500000000005</v>
      </c>
      <c r="G34" s="1">
        <f t="shared" si="10"/>
        <v>4.6450000000000005E-2</v>
      </c>
      <c r="H34" s="1"/>
      <c r="I34" s="1">
        <f t="shared" si="1"/>
        <v>24687.836383207756</v>
      </c>
      <c r="J34" s="1">
        <f t="shared" si="2"/>
        <v>24.687836383207756</v>
      </c>
      <c r="K34" s="4"/>
      <c r="L34" s="4"/>
    </row>
    <row r="35" spans="1:12" x14ac:dyDescent="0.25">
      <c r="A35" s="1"/>
      <c r="B35" s="1"/>
      <c r="C35" s="1" t="s">
        <v>11</v>
      </c>
      <c r="D35" s="1" t="s">
        <v>29</v>
      </c>
      <c r="E35" s="1">
        <v>18.25</v>
      </c>
      <c r="F35">
        <v>1091.75</v>
      </c>
      <c r="G35" s="1">
        <f t="shared" si="10"/>
        <v>1.8249999999999999E-2</v>
      </c>
      <c r="H35" s="1"/>
      <c r="I35" s="1">
        <f t="shared" si="1"/>
        <v>59821.917808219179</v>
      </c>
      <c r="J35" s="1">
        <f t="shared" si="2"/>
        <v>59.821917808219176</v>
      </c>
      <c r="K35" s="4">
        <f t="shared" ref="K35" si="23">AVERAGE(J35:J37)</f>
        <v>62.500761035007628</v>
      </c>
      <c r="L35" s="4">
        <f t="shared" ref="L35" si="24">_xlfn.STDEV.S(J35:J37)</f>
        <v>2.5281028550373987</v>
      </c>
    </row>
    <row r="36" spans="1:12" x14ac:dyDescent="0.25">
      <c r="A36" s="1"/>
      <c r="B36" s="1"/>
      <c r="C36" s="1" t="s">
        <v>11</v>
      </c>
      <c r="D36" s="1" t="s">
        <v>29</v>
      </c>
      <c r="E36" s="1">
        <v>18.25</v>
      </c>
      <c r="F36">
        <v>1183.416666666667</v>
      </c>
      <c r="G36" s="1">
        <f t="shared" si="10"/>
        <v>1.8249999999999999E-2</v>
      </c>
      <c r="H36" s="1"/>
      <c r="I36" s="1">
        <f t="shared" si="1"/>
        <v>64844.748858447507</v>
      </c>
      <c r="J36" s="1">
        <f t="shared" si="2"/>
        <v>64.844748858447502</v>
      </c>
      <c r="K36" s="4"/>
      <c r="L36" s="4"/>
    </row>
    <row r="37" spans="1:12" x14ac:dyDescent="0.25">
      <c r="A37" s="1"/>
      <c r="B37" s="1"/>
      <c r="C37" s="1" t="s">
        <v>11</v>
      </c>
      <c r="D37" s="1" t="s">
        <v>29</v>
      </c>
      <c r="E37" s="1">
        <v>18.25</v>
      </c>
      <c r="F37">
        <v>1146.7500000000005</v>
      </c>
      <c r="G37" s="1">
        <f t="shared" si="10"/>
        <v>1.8249999999999999E-2</v>
      </c>
      <c r="H37" s="1"/>
      <c r="I37" s="1">
        <f t="shared" si="1"/>
        <v>62835.616438356192</v>
      </c>
      <c r="J37" s="1">
        <f t="shared" si="2"/>
        <v>62.83561643835619</v>
      </c>
      <c r="K37" s="4"/>
      <c r="L37" s="4"/>
    </row>
    <row r="38" spans="1:12" x14ac:dyDescent="0.25">
      <c r="A38" s="1"/>
      <c r="B38" s="1"/>
      <c r="C38" s="1" t="s">
        <v>15</v>
      </c>
      <c r="D38" s="1" t="s">
        <v>29</v>
      </c>
      <c r="E38" s="1">
        <v>50.65</v>
      </c>
      <c r="F38">
        <v>1275.0833333333335</v>
      </c>
      <c r="G38" s="1">
        <f t="shared" si="10"/>
        <v>5.0650000000000001E-2</v>
      </c>
      <c r="H38" s="1"/>
      <c r="I38" s="1">
        <f t="shared" si="1"/>
        <v>25174.399473511025</v>
      </c>
      <c r="J38" s="1">
        <f t="shared" si="2"/>
        <v>25.174399473511023</v>
      </c>
      <c r="K38" s="4">
        <f t="shared" ref="K38" si="25">AVERAGE(J38:J40)</f>
        <v>25.234726335417349</v>
      </c>
      <c r="L38" s="4">
        <f t="shared" ref="L38" si="26">_xlfn.STDEV.S(J38:J40)</f>
        <v>0.10448918988295175</v>
      </c>
    </row>
    <row r="39" spans="1:12" x14ac:dyDescent="0.25">
      <c r="A39" s="1"/>
      <c r="B39" s="1"/>
      <c r="C39" s="1" t="s">
        <v>15</v>
      </c>
      <c r="D39" s="1" t="s">
        <v>29</v>
      </c>
      <c r="E39" s="1">
        <v>50.65</v>
      </c>
      <c r="F39">
        <v>1284.2499999999998</v>
      </c>
      <c r="G39" s="1">
        <f t="shared" si="10"/>
        <v>5.0650000000000001E-2</v>
      </c>
      <c r="H39" s="1"/>
      <c r="I39" s="1">
        <f t="shared" si="1"/>
        <v>25355.380059230007</v>
      </c>
      <c r="J39" s="1">
        <f t="shared" si="2"/>
        <v>25.355380059230008</v>
      </c>
      <c r="K39" s="4"/>
      <c r="L39" s="4"/>
    </row>
    <row r="40" spans="1:12" x14ac:dyDescent="0.25">
      <c r="A40" s="1"/>
      <c r="B40" s="1"/>
      <c r="C40" s="1" t="s">
        <v>15</v>
      </c>
      <c r="D40" s="1" t="s">
        <v>29</v>
      </c>
      <c r="E40" s="1">
        <v>50.65</v>
      </c>
      <c r="F40">
        <v>1275.0833333333335</v>
      </c>
      <c r="G40" s="1">
        <f t="shared" si="10"/>
        <v>5.0650000000000001E-2</v>
      </c>
      <c r="H40" s="1"/>
      <c r="I40" s="1">
        <f t="shared" si="1"/>
        <v>25174.399473511025</v>
      </c>
      <c r="J40" s="1">
        <f t="shared" si="2"/>
        <v>25.174399473511023</v>
      </c>
      <c r="K40" s="4"/>
      <c r="L40" s="4"/>
    </row>
    <row r="41" spans="1:12" x14ac:dyDescent="0.25">
      <c r="A41" s="1"/>
      <c r="B41" s="1"/>
      <c r="C41" s="1" t="s">
        <v>13</v>
      </c>
      <c r="D41" s="1" t="s">
        <v>29</v>
      </c>
      <c r="E41" s="1">
        <v>30.2</v>
      </c>
      <c r="F41">
        <v>2475.916666666667</v>
      </c>
      <c r="G41" s="1">
        <f t="shared" si="10"/>
        <v>3.0199999999999998E-2</v>
      </c>
      <c r="H41" s="1"/>
      <c r="I41" s="1">
        <f t="shared" si="1"/>
        <v>81983.995584988981</v>
      </c>
      <c r="J41" s="1">
        <f t="shared" si="2"/>
        <v>81.983995584988975</v>
      </c>
      <c r="K41" s="4">
        <f t="shared" ref="K41" si="27">AVERAGE(J41:J43)</f>
        <v>83.501655629139094</v>
      </c>
      <c r="L41" s="4">
        <f t="shared" ref="L41" si="28">_xlfn.STDEV.S(J41:J43)</f>
        <v>1.3230653526199658</v>
      </c>
    </row>
    <row r="42" spans="1:12" x14ac:dyDescent="0.25">
      <c r="A42" s="1"/>
      <c r="B42" s="1"/>
      <c r="C42" s="1" t="s">
        <v>13</v>
      </c>
      <c r="D42" s="1" t="s">
        <v>29</v>
      </c>
      <c r="E42" s="1">
        <v>30.2</v>
      </c>
      <c r="F42">
        <v>2549.2500000000005</v>
      </c>
      <c r="G42" s="1">
        <f t="shared" si="10"/>
        <v>3.0199999999999998E-2</v>
      </c>
      <c r="H42" s="1"/>
      <c r="I42" s="1">
        <f t="shared" si="1"/>
        <v>84412.251655629167</v>
      </c>
      <c r="J42" s="1">
        <f t="shared" si="2"/>
        <v>84.412251655629163</v>
      </c>
      <c r="K42" s="4"/>
      <c r="L42" s="4"/>
    </row>
    <row r="43" spans="1:12" x14ac:dyDescent="0.25">
      <c r="A43" s="1"/>
      <c r="B43" s="1"/>
      <c r="C43" s="1" t="s">
        <v>13</v>
      </c>
      <c r="D43" s="1" t="s">
        <v>29</v>
      </c>
      <c r="E43" s="1">
        <v>30.2</v>
      </c>
      <c r="F43">
        <v>2540.0833333333335</v>
      </c>
      <c r="G43" s="1">
        <f t="shared" si="10"/>
        <v>3.0199999999999998E-2</v>
      </c>
      <c r="H43" s="1"/>
      <c r="I43" s="1">
        <f t="shared" si="1"/>
        <v>84108.719646799131</v>
      </c>
      <c r="J43" s="1">
        <f t="shared" si="2"/>
        <v>84.10871964679913</v>
      </c>
      <c r="K43" s="4"/>
      <c r="L43" s="4"/>
    </row>
    <row r="44" spans="1:12" x14ac:dyDescent="0.25">
      <c r="A44" s="1"/>
      <c r="B44" s="1"/>
      <c r="C44" s="1" t="s">
        <v>12</v>
      </c>
      <c r="D44" s="1" t="s">
        <v>29</v>
      </c>
      <c r="E44" s="1">
        <v>22.85</v>
      </c>
      <c r="F44">
        <v>560.08333333333337</v>
      </c>
      <c r="G44" s="1">
        <f t="shared" si="10"/>
        <v>2.2850000000000002E-2</v>
      </c>
      <c r="H44" s="1"/>
      <c r="I44" s="1">
        <f t="shared" si="1"/>
        <v>24511.305616338439</v>
      </c>
      <c r="J44" s="1">
        <f t="shared" si="2"/>
        <v>24.51130561633844</v>
      </c>
      <c r="K44" s="4">
        <f t="shared" ref="K44" si="29">AVERAGE(J44:J46)</f>
        <v>24.778750303914421</v>
      </c>
      <c r="L44" s="4">
        <f t="shared" ref="L44" si="30">_xlfn.STDEV.S(J44:J46)</f>
        <v>0.23161389354799428</v>
      </c>
    </row>
    <row r="45" spans="1:12" x14ac:dyDescent="0.25">
      <c r="A45" s="1"/>
      <c r="B45" s="1"/>
      <c r="C45" s="1" t="s">
        <v>12</v>
      </c>
      <c r="D45" s="1" t="s">
        <v>29</v>
      </c>
      <c r="E45" s="1">
        <v>22.85</v>
      </c>
      <c r="F45">
        <v>569.25000000000023</v>
      </c>
      <c r="G45" s="1">
        <f t="shared" si="10"/>
        <v>2.2850000000000002E-2</v>
      </c>
      <c r="H45" s="1"/>
      <c r="I45" s="1">
        <f t="shared" si="1"/>
        <v>24912.472647702416</v>
      </c>
      <c r="J45" s="1">
        <f t="shared" si="2"/>
        <v>24.912472647702415</v>
      </c>
      <c r="K45" s="4"/>
      <c r="L45" s="4"/>
    </row>
    <row r="46" spans="1:12" x14ac:dyDescent="0.25">
      <c r="A46" s="1"/>
      <c r="B46" s="1"/>
      <c r="C46" s="1" t="s">
        <v>12</v>
      </c>
      <c r="D46" s="1" t="s">
        <v>29</v>
      </c>
      <c r="E46" s="1">
        <v>22.85</v>
      </c>
      <c r="F46">
        <v>569.25000000000023</v>
      </c>
      <c r="G46" s="1">
        <f t="shared" si="10"/>
        <v>2.2850000000000002E-2</v>
      </c>
      <c r="H46" s="1"/>
      <c r="I46" s="1">
        <f t="shared" si="1"/>
        <v>24912.472647702416</v>
      </c>
      <c r="J46" s="1">
        <f t="shared" si="2"/>
        <v>24.912472647702415</v>
      </c>
      <c r="K46" s="4"/>
      <c r="L46" s="4"/>
    </row>
    <row r="47" spans="1:12" x14ac:dyDescent="0.25">
      <c r="A47" s="1"/>
      <c r="B47" s="1"/>
      <c r="C47" s="1" t="s">
        <v>14</v>
      </c>
      <c r="D47" s="1" t="s">
        <v>29</v>
      </c>
      <c r="E47" s="1">
        <v>7.05</v>
      </c>
      <c r="F47">
        <v>440.91666666666674</v>
      </c>
      <c r="G47" s="1">
        <f t="shared" si="10"/>
        <v>7.0499999999999998E-3</v>
      </c>
      <c r="H47" s="1"/>
      <c r="I47" s="1">
        <f t="shared" si="1"/>
        <v>62541.371158392445</v>
      </c>
      <c r="J47" s="1">
        <f t="shared" si="2"/>
        <v>62.541371158392444</v>
      </c>
      <c r="K47" s="4">
        <f t="shared" ref="K47" si="31">AVERAGE(J47:J49)</f>
        <v>63.841607565011834</v>
      </c>
      <c r="L47" s="4">
        <f t="shared" ref="L47" si="32">_xlfn.STDEV.S(J47:J49)</f>
        <v>1.3002364066193941</v>
      </c>
    </row>
    <row r="48" spans="1:12" x14ac:dyDescent="0.25">
      <c r="A48" s="1"/>
      <c r="B48" s="1"/>
      <c r="C48" s="1" t="s">
        <v>14</v>
      </c>
      <c r="D48" s="1" t="s">
        <v>29</v>
      </c>
      <c r="E48" s="1">
        <v>7.05</v>
      </c>
      <c r="F48">
        <v>459.25000000000017</v>
      </c>
      <c r="G48" s="1">
        <f t="shared" si="10"/>
        <v>7.0499999999999998E-3</v>
      </c>
      <c r="H48" s="1"/>
      <c r="I48" s="1">
        <f t="shared" si="1"/>
        <v>65141.843971631228</v>
      </c>
      <c r="J48" s="1">
        <f t="shared" si="2"/>
        <v>65.141843971631232</v>
      </c>
      <c r="K48" s="4"/>
      <c r="L48" s="4"/>
    </row>
    <row r="49" spans="1:12" x14ac:dyDescent="0.25">
      <c r="A49" s="1"/>
      <c r="B49" s="1"/>
      <c r="C49" s="1" t="s">
        <v>14</v>
      </c>
      <c r="D49" s="1" t="s">
        <v>29</v>
      </c>
      <c r="E49" s="1">
        <v>7.05</v>
      </c>
      <c r="F49">
        <v>450.08333333333337</v>
      </c>
      <c r="G49" s="1">
        <f t="shared" si="10"/>
        <v>7.0499999999999998E-3</v>
      </c>
      <c r="H49" s="1"/>
      <c r="I49" s="1">
        <f t="shared" si="1"/>
        <v>63841.607565011829</v>
      </c>
      <c r="J49" s="1">
        <f t="shared" si="2"/>
        <v>63.841607565011827</v>
      </c>
      <c r="K49" s="4"/>
      <c r="L49" s="4"/>
    </row>
    <row r="50" spans="1:12" x14ac:dyDescent="0.25">
      <c r="A50" s="1"/>
      <c r="B50" s="1"/>
      <c r="C50" s="1" t="s">
        <v>16</v>
      </c>
      <c r="D50" s="1" t="s">
        <v>29</v>
      </c>
      <c r="E50" s="1">
        <v>30.35</v>
      </c>
      <c r="F50">
        <v>184.24999999999974</v>
      </c>
      <c r="G50" s="1">
        <f t="shared" si="10"/>
        <v>3.0350000000000002E-2</v>
      </c>
      <c r="H50" s="1"/>
      <c r="I50" s="1">
        <f t="shared" si="1"/>
        <v>6070.8401976935666</v>
      </c>
      <c r="J50" s="1">
        <f t="shared" si="2"/>
        <v>6.0708401976935669</v>
      </c>
      <c r="K50" s="4">
        <f t="shared" ref="K50" si="33">AVERAGE(J50:J52)</f>
        <v>7.2789676002196515</v>
      </c>
      <c r="L50" s="4">
        <f t="shared" ref="L50" si="34">_xlfn.STDEV.S(J50:J52)</f>
        <v>1.3840838178065482</v>
      </c>
    </row>
    <row r="51" spans="1:12" x14ac:dyDescent="0.25">
      <c r="A51" s="1"/>
      <c r="B51" s="1"/>
      <c r="C51" s="1" t="s">
        <v>16</v>
      </c>
      <c r="D51" s="1" t="s">
        <v>29</v>
      </c>
      <c r="E51" s="1">
        <v>30.35</v>
      </c>
      <c r="F51">
        <v>211.74999999999977</v>
      </c>
      <c r="G51" s="1">
        <f t="shared" si="10"/>
        <v>3.0350000000000002E-2</v>
      </c>
      <c r="H51" s="1"/>
      <c r="I51" s="1">
        <f t="shared" si="1"/>
        <v>6976.9357495881304</v>
      </c>
      <c r="J51" s="1">
        <f t="shared" si="2"/>
        <v>6.9769357495881303</v>
      </c>
      <c r="K51" s="4"/>
      <c r="L51" s="4"/>
    </row>
    <row r="52" spans="1:12" x14ac:dyDescent="0.25">
      <c r="A52" s="1"/>
      <c r="B52" s="1"/>
      <c r="C52" s="1" t="s">
        <v>16</v>
      </c>
      <c r="D52" s="1" t="s">
        <v>29</v>
      </c>
      <c r="E52" s="1">
        <v>30.35</v>
      </c>
      <c r="F52">
        <v>266.74999999999983</v>
      </c>
      <c r="G52" s="1">
        <f t="shared" si="10"/>
        <v>3.0350000000000002E-2</v>
      </c>
      <c r="H52" s="1"/>
      <c r="I52" s="1">
        <f t="shared" si="1"/>
        <v>8789.1268533772582</v>
      </c>
      <c r="J52" s="1">
        <f t="shared" si="2"/>
        <v>8.7891268533772582</v>
      </c>
      <c r="K52" s="4"/>
      <c r="L52" s="4"/>
    </row>
    <row r="53" spans="1:12" x14ac:dyDescent="0.25">
      <c r="A53" s="1"/>
      <c r="B53" s="1"/>
      <c r="C53" s="1" t="s">
        <v>17</v>
      </c>
      <c r="D53" s="1" t="s">
        <v>29</v>
      </c>
      <c r="E53" s="1">
        <v>30.55</v>
      </c>
      <c r="F53">
        <v>376.74999999999994</v>
      </c>
      <c r="G53" s="1">
        <f t="shared" si="10"/>
        <v>3.0550000000000001E-2</v>
      </c>
      <c r="H53" s="1"/>
      <c r="I53" s="1">
        <f t="shared" si="1"/>
        <v>12332.242225859245</v>
      </c>
      <c r="J53" s="1">
        <f t="shared" si="2"/>
        <v>12.332242225859245</v>
      </c>
      <c r="K53" s="4">
        <f t="shared" ref="K53" si="35">AVERAGE(J53:J55)</f>
        <v>13.532460447354062</v>
      </c>
      <c r="L53" s="4">
        <f t="shared" ref="L53" si="36">_xlfn.STDEV.S(J53:J55)</f>
        <v>1.0818620848364402</v>
      </c>
    </row>
    <row r="54" spans="1:12" x14ac:dyDescent="0.25">
      <c r="A54" s="1"/>
      <c r="B54" s="1"/>
      <c r="C54" s="1" t="s">
        <v>17</v>
      </c>
      <c r="D54" s="1" t="s">
        <v>29</v>
      </c>
      <c r="E54" s="1">
        <v>30.55</v>
      </c>
      <c r="F54">
        <v>440.91666666666663</v>
      </c>
      <c r="G54" s="1">
        <f t="shared" si="10"/>
        <v>3.0550000000000001E-2</v>
      </c>
      <c r="H54" s="1"/>
      <c r="I54" s="1">
        <f t="shared" si="1"/>
        <v>14432.624113475176</v>
      </c>
      <c r="J54" s="1">
        <f t="shared" si="2"/>
        <v>14.432624113475176</v>
      </c>
      <c r="K54" s="4"/>
      <c r="L54" s="4"/>
    </row>
    <row r="55" spans="1:12" x14ac:dyDescent="0.25">
      <c r="A55" s="1"/>
      <c r="B55" s="1"/>
      <c r="C55" s="1" t="s">
        <v>17</v>
      </c>
      <c r="D55" s="1" t="s">
        <v>29</v>
      </c>
      <c r="E55" s="1">
        <v>30.55</v>
      </c>
      <c r="F55">
        <v>422.58333333333326</v>
      </c>
      <c r="G55" s="1">
        <f t="shared" si="10"/>
        <v>3.0550000000000001E-2</v>
      </c>
      <c r="H55" s="1"/>
      <c r="I55" s="1">
        <f t="shared" si="1"/>
        <v>13832.515002727765</v>
      </c>
      <c r="J55" s="1">
        <f t="shared" si="2"/>
        <v>13.832515002727765</v>
      </c>
      <c r="K55" s="4"/>
      <c r="L55" s="4"/>
    </row>
    <row r="56" spans="1:12" x14ac:dyDescent="0.25">
      <c r="A56" s="1"/>
      <c r="B56" s="1"/>
      <c r="C56" s="1" t="s">
        <v>18</v>
      </c>
      <c r="D56" s="1" t="s">
        <v>29</v>
      </c>
      <c r="E56" s="1">
        <v>32.06</v>
      </c>
      <c r="F56">
        <v>2769.2499999999995</v>
      </c>
      <c r="G56" s="1">
        <f t="shared" si="10"/>
        <v>3.2060000000000005E-2</v>
      </c>
      <c r="H56" s="1"/>
      <c r="I56" s="1">
        <f t="shared" si="1"/>
        <v>86377.105427323739</v>
      </c>
      <c r="J56" s="1">
        <f t="shared" si="2"/>
        <v>86.377105427323741</v>
      </c>
      <c r="K56" s="4">
        <f t="shared" ref="K56" si="37">AVERAGE(J56:J58)</f>
        <v>91.237783322936139</v>
      </c>
      <c r="L56" s="4">
        <f t="shared" ref="L56" si="38">_xlfn.STDEV.S(J56:J58)</f>
        <v>4.3267884553607194</v>
      </c>
    </row>
    <row r="57" spans="1:12" x14ac:dyDescent="0.25">
      <c r="A57" s="1"/>
      <c r="B57" s="1"/>
      <c r="C57" s="1" t="s">
        <v>18</v>
      </c>
      <c r="D57" s="1" t="s">
        <v>29</v>
      </c>
      <c r="E57" s="1">
        <v>32.06</v>
      </c>
      <c r="F57">
        <v>2970.916666666667</v>
      </c>
      <c r="G57" s="1">
        <f t="shared" si="10"/>
        <v>3.2060000000000005E-2</v>
      </c>
      <c r="H57" s="1"/>
      <c r="I57" s="1">
        <f t="shared" si="1"/>
        <v>92667.3944687045</v>
      </c>
      <c r="J57" s="1">
        <f t="shared" si="2"/>
        <v>92.667394468704501</v>
      </c>
      <c r="K57" s="4"/>
      <c r="L57" s="4"/>
    </row>
    <row r="58" spans="1:12" x14ac:dyDescent="0.25">
      <c r="A58" s="1"/>
      <c r="B58" s="1"/>
      <c r="C58" s="1" t="s">
        <v>18</v>
      </c>
      <c r="D58" s="1" t="s">
        <v>29</v>
      </c>
      <c r="E58" s="1">
        <v>32.06</v>
      </c>
      <c r="F58">
        <v>3035.0833333333339</v>
      </c>
      <c r="G58" s="1">
        <f t="shared" si="10"/>
        <v>3.2060000000000005E-2</v>
      </c>
      <c r="H58" s="1"/>
      <c r="I58" s="1">
        <f t="shared" si="1"/>
        <v>94668.850072780202</v>
      </c>
      <c r="J58" s="1">
        <f t="shared" si="2"/>
        <v>94.668850072780202</v>
      </c>
      <c r="K58" s="4"/>
      <c r="L58" s="4"/>
    </row>
    <row r="59" spans="1:12" x14ac:dyDescent="0.25">
      <c r="A59" s="1"/>
      <c r="B59" s="1"/>
      <c r="C59" s="1" t="s">
        <v>19</v>
      </c>
      <c r="D59" s="1" t="s">
        <v>29</v>
      </c>
      <c r="E59" s="1">
        <v>20.399999999999999</v>
      </c>
      <c r="F59">
        <v>715.91666666666663</v>
      </c>
      <c r="G59" s="1">
        <f t="shared" si="10"/>
        <v>2.0399999999999998E-2</v>
      </c>
      <c r="H59" s="1"/>
      <c r="I59" s="1">
        <f t="shared" si="1"/>
        <v>35093.954248366012</v>
      </c>
      <c r="J59" s="1">
        <f t="shared" si="2"/>
        <v>35.093954248366011</v>
      </c>
      <c r="K59" s="4">
        <f t="shared" ref="K59" si="39">AVERAGE(J59:J61)</f>
        <v>37.490468409586065</v>
      </c>
      <c r="L59" s="4">
        <f t="shared" ref="L59" si="40">_xlfn.STDEV.S(J59:J61)</f>
        <v>2.2616606423741401</v>
      </c>
    </row>
    <row r="60" spans="1:12" x14ac:dyDescent="0.25">
      <c r="A60" s="1"/>
      <c r="B60" s="1"/>
      <c r="C60" s="1" t="s">
        <v>19</v>
      </c>
      <c r="D60" s="1" t="s">
        <v>29</v>
      </c>
      <c r="E60" s="1">
        <v>20.399999999999999</v>
      </c>
      <c r="F60">
        <v>770.91666666666652</v>
      </c>
      <c r="G60" s="1">
        <f t="shared" si="10"/>
        <v>2.0399999999999998E-2</v>
      </c>
      <c r="H60" s="1"/>
      <c r="I60" s="1">
        <f t="shared" si="1"/>
        <v>37790.032679738557</v>
      </c>
      <c r="J60" s="1">
        <f t="shared" si="2"/>
        <v>37.790032679738559</v>
      </c>
      <c r="K60" s="4"/>
      <c r="L60" s="4"/>
    </row>
    <row r="61" spans="1:12" x14ac:dyDescent="0.25">
      <c r="A61" s="1"/>
      <c r="B61" s="1"/>
      <c r="C61" s="1" t="s">
        <v>19</v>
      </c>
      <c r="D61" s="1" t="s">
        <v>29</v>
      </c>
      <c r="E61" s="1">
        <v>20.399999999999999</v>
      </c>
      <c r="F61">
        <v>807.58333333333348</v>
      </c>
      <c r="G61" s="1">
        <f t="shared" si="10"/>
        <v>2.0399999999999998E-2</v>
      </c>
      <c r="H61" s="1"/>
      <c r="I61" s="1">
        <f t="shared" si="1"/>
        <v>39587.418300653604</v>
      </c>
      <c r="J61" s="1">
        <f t="shared" si="2"/>
        <v>39.587418300653603</v>
      </c>
      <c r="K61" s="4"/>
      <c r="L61" s="4"/>
    </row>
    <row r="62" spans="1:12" x14ac:dyDescent="0.25">
      <c r="A62" s="1"/>
      <c r="B62" s="1"/>
      <c r="C62" s="1" t="s">
        <v>20</v>
      </c>
      <c r="D62" s="1" t="s">
        <v>29</v>
      </c>
      <c r="E62" s="1">
        <v>22.45</v>
      </c>
      <c r="F62">
        <v>275.9166666666668</v>
      </c>
      <c r="G62" s="1">
        <f t="shared" si="10"/>
        <v>2.2449999999999998E-2</v>
      </c>
      <c r="H62" s="1"/>
      <c r="I62" s="1">
        <f t="shared" si="1"/>
        <v>12290.274684484046</v>
      </c>
      <c r="J62" s="1">
        <f t="shared" si="2"/>
        <v>12.290274684484046</v>
      </c>
      <c r="K62" s="4">
        <f t="shared" ref="K62" si="41">AVERAGE(J62:J64)</f>
        <v>11.201435288294981</v>
      </c>
      <c r="L62" s="4">
        <f t="shared" ref="L62" si="42">_xlfn.STDEV.S(J62:J64)</f>
        <v>1.027569645978452</v>
      </c>
    </row>
    <row r="63" spans="1:12" x14ac:dyDescent="0.25">
      <c r="A63" s="1"/>
      <c r="B63" s="1"/>
      <c r="C63" s="1" t="s">
        <v>20</v>
      </c>
      <c r="D63" s="1" t="s">
        <v>29</v>
      </c>
      <c r="E63" s="1">
        <v>22.45</v>
      </c>
      <c r="F63">
        <v>248.41666666666671</v>
      </c>
      <c r="G63" s="1">
        <f t="shared" si="10"/>
        <v>2.2449999999999998E-2</v>
      </c>
      <c r="H63" s="1"/>
      <c r="I63" s="1">
        <f t="shared" si="1"/>
        <v>11065.330363771347</v>
      </c>
      <c r="J63" s="1">
        <f t="shared" si="2"/>
        <v>11.065330363771347</v>
      </c>
      <c r="K63" s="4"/>
      <c r="L63" s="4"/>
    </row>
    <row r="64" spans="1:12" x14ac:dyDescent="0.25">
      <c r="A64" s="1"/>
      <c r="B64" s="1"/>
      <c r="C64" s="1" t="s">
        <v>20</v>
      </c>
      <c r="D64" s="1" t="s">
        <v>29</v>
      </c>
      <c r="E64" s="1">
        <v>22.45</v>
      </c>
      <c r="F64">
        <v>230.08333333333334</v>
      </c>
      <c r="G64" s="1">
        <f t="shared" si="10"/>
        <v>2.2449999999999998E-2</v>
      </c>
      <c r="H64" s="1"/>
      <c r="I64" s="1">
        <f t="shared" si="1"/>
        <v>10248.700816629549</v>
      </c>
      <c r="J64" s="1">
        <f t="shared" si="2"/>
        <v>10.248700816629549</v>
      </c>
      <c r="K64" s="4"/>
      <c r="L64" s="4"/>
    </row>
    <row r="65" spans="1:12" x14ac:dyDescent="0.25">
      <c r="A65" s="1"/>
      <c r="B65" s="1"/>
      <c r="C65" s="1" t="s">
        <v>21</v>
      </c>
      <c r="D65" s="1" t="s">
        <v>29</v>
      </c>
      <c r="E65" s="1">
        <v>40.5</v>
      </c>
      <c r="F65">
        <v>1302.5833333333333</v>
      </c>
      <c r="G65" s="1">
        <f t="shared" si="10"/>
        <v>4.0500000000000001E-2</v>
      </c>
      <c r="H65" s="1"/>
      <c r="I65" s="1">
        <f t="shared" si="1"/>
        <v>32162.551440329215</v>
      </c>
      <c r="J65" s="1">
        <f t="shared" si="2"/>
        <v>32.162551440329217</v>
      </c>
      <c r="K65" s="4">
        <f t="shared" ref="K65" si="43">AVERAGE(J65:J67)</f>
        <v>32.313443072702334</v>
      </c>
      <c r="L65" s="4">
        <f t="shared" ref="L65" si="44">_xlfn.STDEV.S(J65:J67)</f>
        <v>1.5897419928858696</v>
      </c>
    </row>
    <row r="66" spans="1:12" x14ac:dyDescent="0.25">
      <c r="A66" s="1"/>
      <c r="B66" s="1"/>
      <c r="C66" s="1" t="s">
        <v>21</v>
      </c>
      <c r="D66" s="1" t="s">
        <v>29</v>
      </c>
      <c r="E66" s="1">
        <v>40.5</v>
      </c>
      <c r="F66">
        <v>1375.9166666666667</v>
      </c>
      <c r="G66" s="1">
        <f t="shared" si="10"/>
        <v>4.0500000000000001E-2</v>
      </c>
      <c r="H66" s="1"/>
      <c r="I66" s="1">
        <f t="shared" si="1"/>
        <v>33973.251028806582</v>
      </c>
      <c r="J66" s="1">
        <f t="shared" si="2"/>
        <v>33.97325102880658</v>
      </c>
      <c r="K66" s="4"/>
      <c r="L66" s="4"/>
    </row>
    <row r="67" spans="1:12" x14ac:dyDescent="0.25">
      <c r="A67" s="1"/>
      <c r="B67" s="1"/>
      <c r="C67" s="1" t="s">
        <v>21</v>
      </c>
      <c r="D67" s="1" t="s">
        <v>29</v>
      </c>
      <c r="E67" s="1">
        <v>40.5</v>
      </c>
      <c r="F67">
        <v>1247.5833333333335</v>
      </c>
      <c r="G67" s="1">
        <f t="shared" si="10"/>
        <v>4.0500000000000001E-2</v>
      </c>
      <c r="H67" s="1"/>
      <c r="I67" s="1">
        <f t="shared" ref="I67:I82" si="45">(1*F67)/G67</f>
        <v>30804.526748971195</v>
      </c>
      <c r="J67" s="1">
        <f t="shared" ref="J67:J82" si="46">I67/1000</f>
        <v>30.804526748971195</v>
      </c>
      <c r="K67" s="4"/>
      <c r="L67" s="4"/>
    </row>
    <row r="68" spans="1:12" x14ac:dyDescent="0.25">
      <c r="A68" s="1"/>
      <c r="B68" s="1"/>
      <c r="C68" s="1" t="s">
        <v>22</v>
      </c>
      <c r="D68" s="1" t="s">
        <v>29</v>
      </c>
      <c r="E68" s="1">
        <v>36.5</v>
      </c>
      <c r="F68">
        <v>385.91666666666646</v>
      </c>
      <c r="G68" s="1">
        <f t="shared" si="10"/>
        <v>3.6499999999999998E-2</v>
      </c>
      <c r="H68" s="1"/>
      <c r="I68" s="1">
        <f t="shared" si="45"/>
        <v>10573.059360730589</v>
      </c>
      <c r="J68" s="1">
        <f t="shared" si="46"/>
        <v>10.573059360730589</v>
      </c>
      <c r="K68" s="4">
        <f t="shared" ref="K68" si="47">AVERAGE(J68:J70)</f>
        <v>11.493911719939115</v>
      </c>
      <c r="L68" s="4">
        <f t="shared" ref="L68" si="48">_xlfn.STDEV.S(J68:J70)</f>
        <v>0.80730714133122317</v>
      </c>
    </row>
    <row r="69" spans="1:12" x14ac:dyDescent="0.25">
      <c r="A69" s="1"/>
      <c r="B69" s="1"/>
      <c r="C69" s="1" t="s">
        <v>22</v>
      </c>
      <c r="D69" s="1" t="s">
        <v>29</v>
      </c>
      <c r="E69" s="1">
        <v>36.5</v>
      </c>
      <c r="F69">
        <v>431.74999999999989</v>
      </c>
      <c r="G69" s="1">
        <f t="shared" si="10"/>
        <v>3.6499999999999998E-2</v>
      </c>
      <c r="H69" s="1"/>
      <c r="I69" s="1">
        <f t="shared" si="45"/>
        <v>11828.767123287669</v>
      </c>
      <c r="J69" s="1">
        <f t="shared" si="46"/>
        <v>11.828767123287669</v>
      </c>
      <c r="K69" s="4"/>
      <c r="L69" s="4"/>
    </row>
    <row r="70" spans="1:12" x14ac:dyDescent="0.25">
      <c r="A70" s="1"/>
      <c r="B70" s="1"/>
      <c r="C70" s="1" t="s">
        <v>22</v>
      </c>
      <c r="D70" s="1" t="s">
        <v>29</v>
      </c>
      <c r="E70" s="1">
        <v>36.5</v>
      </c>
      <c r="F70">
        <v>440.91666666666663</v>
      </c>
      <c r="G70" s="1">
        <f t="shared" si="10"/>
        <v>3.6499999999999998E-2</v>
      </c>
      <c r="H70" s="1"/>
      <c r="I70" s="1">
        <f t="shared" si="45"/>
        <v>12079.908675799086</v>
      </c>
      <c r="J70" s="1">
        <f t="shared" si="46"/>
        <v>12.079908675799086</v>
      </c>
      <c r="K70" s="4"/>
      <c r="L70" s="4"/>
    </row>
    <row r="71" spans="1:12" x14ac:dyDescent="0.25">
      <c r="A71" s="1"/>
      <c r="B71" s="1"/>
      <c r="C71" s="1" t="s">
        <v>23</v>
      </c>
      <c r="D71" s="1" t="s">
        <v>29</v>
      </c>
      <c r="E71" s="1">
        <v>32.4</v>
      </c>
      <c r="F71">
        <v>220.91666666666671</v>
      </c>
      <c r="G71" s="1">
        <f t="shared" si="10"/>
        <v>3.2399999999999998E-2</v>
      </c>
      <c r="H71" s="1"/>
      <c r="I71" s="1">
        <f t="shared" si="45"/>
        <v>6818.4156378600837</v>
      </c>
      <c r="J71" s="1">
        <f t="shared" si="46"/>
        <v>6.8184156378600838</v>
      </c>
      <c r="K71" s="4">
        <f t="shared" ref="K71" si="49">AVERAGE(J71:J73)</f>
        <v>7.6671810699588478</v>
      </c>
      <c r="L71" s="4">
        <f t="shared" ref="L71" si="50">_xlfn.STDEV.S(J71:J73)</f>
        <v>0.84876543209876276</v>
      </c>
    </row>
    <row r="72" spans="1:12" x14ac:dyDescent="0.25">
      <c r="A72" s="1"/>
      <c r="B72" s="1"/>
      <c r="C72" s="1" t="s">
        <v>23</v>
      </c>
      <c r="D72" s="1" t="s">
        <v>29</v>
      </c>
      <c r="E72" s="1">
        <v>32.4</v>
      </c>
      <c r="F72">
        <v>248.41666666666671</v>
      </c>
      <c r="G72" s="1">
        <f t="shared" si="10"/>
        <v>3.2399999999999998E-2</v>
      </c>
      <c r="H72" s="1"/>
      <c r="I72" s="1">
        <f t="shared" si="45"/>
        <v>7667.1810699588495</v>
      </c>
      <c r="J72" s="1">
        <f t="shared" si="46"/>
        <v>7.6671810699588496</v>
      </c>
      <c r="K72" s="4"/>
      <c r="L72" s="4"/>
    </row>
    <row r="73" spans="1:12" x14ac:dyDescent="0.25">
      <c r="A73" s="1"/>
      <c r="B73" s="1"/>
      <c r="C73" s="1" t="s">
        <v>23</v>
      </c>
      <c r="D73" s="1" t="s">
        <v>29</v>
      </c>
      <c r="E73" s="1">
        <v>32.4</v>
      </c>
      <c r="F73">
        <v>275.91666666666657</v>
      </c>
      <c r="G73" s="1">
        <f t="shared" si="10"/>
        <v>3.2399999999999998E-2</v>
      </c>
      <c r="H73" s="1"/>
      <c r="I73" s="1">
        <f t="shared" si="45"/>
        <v>8515.9465020576099</v>
      </c>
      <c r="J73" s="1">
        <f t="shared" si="46"/>
        <v>8.5159465020576093</v>
      </c>
      <c r="K73" s="4"/>
      <c r="L73" s="4"/>
    </row>
    <row r="74" spans="1:12" x14ac:dyDescent="0.25">
      <c r="A74" s="1"/>
      <c r="B74" s="1"/>
      <c r="C74" s="1" t="s">
        <v>24</v>
      </c>
      <c r="D74" s="1" t="s">
        <v>29</v>
      </c>
      <c r="E74" s="1">
        <v>18.75</v>
      </c>
      <c r="F74">
        <v>789.24999999999977</v>
      </c>
      <c r="G74" s="1">
        <f t="shared" si="10"/>
        <v>1.8749999999999999E-2</v>
      </c>
      <c r="H74" s="1"/>
      <c r="I74" s="1">
        <f t="shared" si="45"/>
        <v>42093.333333333321</v>
      </c>
      <c r="J74" s="1">
        <f t="shared" si="46"/>
        <v>42.09333333333332</v>
      </c>
      <c r="K74" s="4">
        <f t="shared" ref="K74" si="51">AVERAGE(J74:J76)</f>
        <v>44.048888888888882</v>
      </c>
      <c r="L74" s="4">
        <f t="shared" ref="L74" si="52">_xlfn.STDEV.S(J74:J76)</f>
        <v>1.7627139568935144</v>
      </c>
    </row>
    <row r="75" spans="1:12" x14ac:dyDescent="0.25">
      <c r="A75" s="1"/>
      <c r="B75" s="1"/>
      <c r="C75" s="1" t="s">
        <v>24</v>
      </c>
      <c r="D75" s="1" t="s">
        <v>29</v>
      </c>
      <c r="E75" s="1">
        <v>18.75</v>
      </c>
      <c r="F75">
        <v>835.08333333333326</v>
      </c>
      <c r="G75" s="1">
        <f t="shared" si="10"/>
        <v>1.8749999999999999E-2</v>
      </c>
      <c r="H75" s="1"/>
      <c r="I75" s="1">
        <f t="shared" si="45"/>
        <v>44537.777777777774</v>
      </c>
      <c r="J75" s="1">
        <f t="shared" si="46"/>
        <v>44.537777777777777</v>
      </c>
      <c r="K75" s="4"/>
      <c r="L75" s="4"/>
    </row>
    <row r="76" spans="1:12" x14ac:dyDescent="0.25">
      <c r="A76" s="1"/>
      <c r="B76" s="1"/>
      <c r="C76" s="1" t="s">
        <v>24</v>
      </c>
      <c r="D76" s="1" t="s">
        <v>29</v>
      </c>
      <c r="E76" s="1">
        <v>18.75</v>
      </c>
      <c r="F76">
        <v>853.41666666666663</v>
      </c>
      <c r="G76" s="1">
        <f t="shared" si="10"/>
        <v>1.8749999999999999E-2</v>
      </c>
      <c r="H76" s="1"/>
      <c r="I76" s="1">
        <f t="shared" si="45"/>
        <v>45515.555555555555</v>
      </c>
      <c r="J76" s="1">
        <f t="shared" si="46"/>
        <v>45.515555555555558</v>
      </c>
      <c r="K76" s="4"/>
      <c r="L76" s="4"/>
    </row>
    <row r="77" spans="1:12" x14ac:dyDescent="0.25">
      <c r="A77" s="1"/>
      <c r="B77" s="1"/>
      <c r="C77" s="1" t="s">
        <v>25</v>
      </c>
      <c r="D77" s="1" t="s">
        <v>29</v>
      </c>
      <c r="E77" s="1">
        <v>7.75</v>
      </c>
      <c r="F77">
        <v>19.24999999999995</v>
      </c>
      <c r="G77" s="1">
        <f t="shared" si="10"/>
        <v>7.7499999999999999E-3</v>
      </c>
      <c r="H77" s="1"/>
      <c r="I77" s="1">
        <f t="shared" si="45"/>
        <v>2483.8709677419292</v>
      </c>
      <c r="J77" s="1">
        <f t="shared" si="46"/>
        <v>2.4838709677419293</v>
      </c>
      <c r="K77" s="4">
        <f t="shared" ref="K77" si="53">AVERAGE(J77:J79)</f>
        <v>9.1863799283154126</v>
      </c>
      <c r="L77" s="4">
        <f t="shared" ref="L77" si="54">_xlfn.STDEV.S(J77:J79)</f>
        <v>6.0696361111737396</v>
      </c>
    </row>
    <row r="78" spans="1:12" x14ac:dyDescent="0.25">
      <c r="A78" s="1"/>
      <c r="B78" s="1"/>
      <c r="C78" s="1" t="s">
        <v>25</v>
      </c>
      <c r="D78" s="1" t="s">
        <v>29</v>
      </c>
      <c r="E78" s="1">
        <v>7.75</v>
      </c>
      <c r="F78">
        <v>83.416666666666686</v>
      </c>
      <c r="G78" s="1">
        <f t="shared" si="10"/>
        <v>7.7499999999999999E-3</v>
      </c>
      <c r="H78" s="1"/>
      <c r="I78" s="1">
        <f t="shared" si="45"/>
        <v>10763.440860215056</v>
      </c>
      <c r="J78" s="1">
        <f t="shared" si="46"/>
        <v>10.763440860215056</v>
      </c>
      <c r="K78" s="4"/>
      <c r="L78" s="4"/>
    </row>
    <row r="79" spans="1:12" x14ac:dyDescent="0.25">
      <c r="A79" s="1"/>
      <c r="B79" s="1"/>
      <c r="C79" s="1" t="s">
        <v>25</v>
      </c>
      <c r="D79" s="1" t="s">
        <v>29</v>
      </c>
      <c r="E79" s="1">
        <v>7.75</v>
      </c>
      <c r="F79">
        <v>110.91666666666671</v>
      </c>
      <c r="G79" s="1">
        <f t="shared" ref="G79:G82" si="55">(E79/1000)</f>
        <v>7.7499999999999999E-3</v>
      </c>
      <c r="H79" s="1"/>
      <c r="I79" s="1">
        <f t="shared" si="45"/>
        <v>14311.827956989253</v>
      </c>
      <c r="J79" s="1">
        <f t="shared" si="46"/>
        <v>14.311827956989253</v>
      </c>
      <c r="K79" s="4"/>
      <c r="L79" s="4"/>
    </row>
    <row r="80" spans="1:12" x14ac:dyDescent="0.25">
      <c r="A80" s="1"/>
      <c r="B80" s="1"/>
      <c r="C80" s="1" t="s">
        <v>26</v>
      </c>
      <c r="D80" s="1" t="s">
        <v>29</v>
      </c>
      <c r="E80" s="1">
        <v>5.45</v>
      </c>
      <c r="F80" s="2">
        <v>477.58333333333343</v>
      </c>
      <c r="G80" s="1">
        <f t="shared" si="55"/>
        <v>5.45E-3</v>
      </c>
      <c r="H80" s="1"/>
      <c r="I80" s="1">
        <f t="shared" si="45"/>
        <v>87629.96941896026</v>
      </c>
      <c r="J80" s="1">
        <f t="shared" si="46"/>
        <v>87.629969418960258</v>
      </c>
      <c r="K80" s="4">
        <f t="shared" ref="K80" si="56">AVERAGE(J80:J82)</f>
        <v>83.705402650356788</v>
      </c>
      <c r="L80" s="4">
        <f t="shared" ref="L80" si="57">_xlfn.STDEV.S(J80:J82)</f>
        <v>3.5012730877870717</v>
      </c>
    </row>
    <row r="81" spans="1:12" x14ac:dyDescent="0.25">
      <c r="A81" s="1"/>
      <c r="B81" s="1"/>
      <c r="C81" s="1" t="s">
        <v>26</v>
      </c>
      <c r="D81" s="1" t="s">
        <v>29</v>
      </c>
      <c r="E81" s="1">
        <v>5.45</v>
      </c>
      <c r="F81" s="2">
        <v>450.08333333333337</v>
      </c>
      <c r="G81" s="1">
        <f t="shared" si="55"/>
        <v>5.45E-3</v>
      </c>
      <c r="H81" s="1"/>
      <c r="I81" s="1">
        <f t="shared" si="45"/>
        <v>82584.09785932723</v>
      </c>
      <c r="J81" s="1">
        <f t="shared" si="46"/>
        <v>82.58409785932723</v>
      </c>
      <c r="K81" s="4"/>
      <c r="L81" s="4"/>
    </row>
    <row r="82" spans="1:12" x14ac:dyDescent="0.25">
      <c r="A82" s="1"/>
      <c r="B82" s="1"/>
      <c r="C82" s="1" t="s">
        <v>26</v>
      </c>
      <c r="D82" s="1" t="s">
        <v>29</v>
      </c>
      <c r="E82" s="1">
        <v>5.45</v>
      </c>
      <c r="F82" s="2">
        <v>440.91666666666674</v>
      </c>
      <c r="G82" s="1">
        <f t="shared" si="55"/>
        <v>5.45E-3</v>
      </c>
      <c r="H82" s="1"/>
      <c r="I82" s="1">
        <f t="shared" si="45"/>
        <v>80902.140672782887</v>
      </c>
      <c r="J82" s="1">
        <f t="shared" si="46"/>
        <v>80.902140672782892</v>
      </c>
      <c r="K82" s="4"/>
      <c r="L82" s="4"/>
    </row>
    <row r="83" spans="1:12" x14ac:dyDescent="0.25">
      <c r="C83" t="s">
        <v>30</v>
      </c>
      <c r="J83">
        <v>24.300833333333337</v>
      </c>
      <c r="K83" s="4">
        <f t="shared" ref="K83" si="58">AVERAGE(J83:J85)</f>
        <v>25.981388888888887</v>
      </c>
      <c r="L83" s="4">
        <f t="shared" ref="L83" si="59">_xlfn.STDEV.S(J83:J85)</f>
        <v>2.0990132161283461</v>
      </c>
    </row>
    <row r="84" spans="1:12" x14ac:dyDescent="0.25">
      <c r="C84" t="s">
        <v>30</v>
      </c>
      <c r="J84">
        <v>25.309166666666666</v>
      </c>
      <c r="K84" s="4"/>
      <c r="L84" s="4"/>
    </row>
    <row r="85" spans="1:12" x14ac:dyDescent="0.25">
      <c r="C85" t="s">
        <v>30</v>
      </c>
      <c r="J85">
        <v>28.334166666666661</v>
      </c>
      <c r="K85" s="4"/>
      <c r="L85" s="4"/>
    </row>
  </sheetData>
  <mergeCells count="56">
    <mergeCell ref="L74:L76"/>
    <mergeCell ref="L77:L79"/>
    <mergeCell ref="L80:L82"/>
    <mergeCell ref="L83:L85"/>
    <mergeCell ref="L56:L58"/>
    <mergeCell ref="L59:L61"/>
    <mergeCell ref="L62:L64"/>
    <mergeCell ref="L65:L67"/>
    <mergeCell ref="L68:L70"/>
    <mergeCell ref="L71:L73"/>
    <mergeCell ref="L53:L55"/>
    <mergeCell ref="L20:L22"/>
    <mergeCell ref="L23:L25"/>
    <mergeCell ref="L26:L28"/>
    <mergeCell ref="L29:L31"/>
    <mergeCell ref="L32:L34"/>
    <mergeCell ref="L35:L37"/>
    <mergeCell ref="L38:L40"/>
    <mergeCell ref="L41:L43"/>
    <mergeCell ref="L44:L46"/>
    <mergeCell ref="L47:L49"/>
    <mergeCell ref="L50:L52"/>
    <mergeCell ref="K74:K76"/>
    <mergeCell ref="K77:K79"/>
    <mergeCell ref="K80:K82"/>
    <mergeCell ref="K83:K85"/>
    <mergeCell ref="L2:L4"/>
    <mergeCell ref="L5:L7"/>
    <mergeCell ref="L8:L10"/>
    <mergeCell ref="L11:L13"/>
    <mergeCell ref="L14:L16"/>
    <mergeCell ref="L17:L19"/>
    <mergeCell ref="K56:K58"/>
    <mergeCell ref="K59:K61"/>
    <mergeCell ref="K62:K64"/>
    <mergeCell ref="K65:K67"/>
    <mergeCell ref="K68:K70"/>
    <mergeCell ref="K71:K73"/>
    <mergeCell ref="K53:K55"/>
    <mergeCell ref="K20:K22"/>
    <mergeCell ref="K23:K25"/>
    <mergeCell ref="K26:K28"/>
    <mergeCell ref="K29:K31"/>
    <mergeCell ref="K32:K34"/>
    <mergeCell ref="K35:K37"/>
    <mergeCell ref="K38:K40"/>
    <mergeCell ref="K41:K43"/>
    <mergeCell ref="K44:K46"/>
    <mergeCell ref="K47:K49"/>
    <mergeCell ref="K50:K52"/>
    <mergeCell ref="K17:K19"/>
    <mergeCell ref="K2:K4"/>
    <mergeCell ref="K5:K7"/>
    <mergeCell ref="K8:K10"/>
    <mergeCell ref="K11:K13"/>
    <mergeCell ref="K14:K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5"/>
  <sheetViews>
    <sheetView topLeftCell="A19" workbookViewId="0">
      <selection activeCell="H14" sqref="H14"/>
    </sheetView>
  </sheetViews>
  <sheetFormatPr baseColWidth="10" defaultRowHeight="15" x14ac:dyDescent="0.25"/>
  <cols>
    <col min="3" max="3" width="28.7109375" bestFit="1" customWidth="1"/>
    <col min="4" max="4" width="14.85546875" bestFit="1" customWidth="1"/>
    <col min="5" max="5" width="30.7109375" bestFit="1" customWidth="1"/>
    <col min="6" max="6" width="27" bestFit="1" customWidth="1"/>
    <col min="7" max="7" width="12.42578125" bestFit="1" customWidth="1"/>
  </cols>
  <sheetData>
    <row r="1" spans="1:7" x14ac:dyDescent="0.25">
      <c r="A1" t="s">
        <v>47</v>
      </c>
      <c r="D1" s="3" t="s">
        <v>37</v>
      </c>
      <c r="E1" t="s">
        <v>48</v>
      </c>
      <c r="F1" t="s">
        <v>49</v>
      </c>
      <c r="G1" t="s">
        <v>50</v>
      </c>
    </row>
    <row r="2" spans="1:7" x14ac:dyDescent="0.25">
      <c r="A2" s="1"/>
      <c r="B2" s="1" t="s">
        <v>5</v>
      </c>
      <c r="C2" s="1" t="s">
        <v>29</v>
      </c>
      <c r="D2" s="1">
        <v>8.5</v>
      </c>
      <c r="E2" s="1">
        <f>(50-5.0428)/0.3122</f>
        <v>144.0012812299808</v>
      </c>
      <c r="F2" s="1">
        <f>E2/1000</f>
        <v>0.14400128122998079</v>
      </c>
      <c r="G2" s="1">
        <f>(F2*D2)/1</f>
        <v>1.2240108904548368</v>
      </c>
    </row>
    <row r="3" spans="1:7" x14ac:dyDescent="0.25">
      <c r="A3" s="1"/>
      <c r="B3" s="1" t="s">
        <v>5</v>
      </c>
      <c r="C3" s="1" t="s">
        <v>29</v>
      </c>
      <c r="D3" s="1">
        <v>8.5</v>
      </c>
      <c r="E3" s="1">
        <f>(50-6.1396)/0.3042</f>
        <v>144.18277449046678</v>
      </c>
      <c r="F3" s="1">
        <f t="shared" ref="F3:F66" si="0">E3/1000</f>
        <v>0.14418277449046679</v>
      </c>
      <c r="G3" s="1">
        <f t="shared" ref="G3:G45" si="1">(F3*D3)/1</f>
        <v>1.2255535831689677</v>
      </c>
    </row>
    <row r="4" spans="1:7" x14ac:dyDescent="0.25">
      <c r="A4" s="1"/>
      <c r="B4" s="1" t="s">
        <v>5</v>
      </c>
      <c r="C4" s="1" t="s">
        <v>29</v>
      </c>
      <c r="D4" s="1">
        <v>8.5</v>
      </c>
      <c r="E4" s="1">
        <f>(50-6.5298)/0.3064</f>
        <v>141.87402088772845</v>
      </c>
      <c r="F4" s="1">
        <f t="shared" si="0"/>
        <v>0.14187402088772844</v>
      </c>
      <c r="G4" s="1">
        <f t="shared" si="1"/>
        <v>1.2059291775456917</v>
      </c>
    </row>
    <row r="5" spans="1:7" x14ac:dyDescent="0.25">
      <c r="A5" s="1"/>
      <c r="B5" s="1" t="s">
        <v>0</v>
      </c>
      <c r="C5" s="1" t="s">
        <v>29</v>
      </c>
      <c r="D5" s="1">
        <v>7.8</v>
      </c>
      <c r="E5" s="1">
        <v>124.34112709832132</v>
      </c>
      <c r="F5" s="1">
        <f t="shared" si="0"/>
        <v>0.12434112709832132</v>
      </c>
      <c r="G5" s="1">
        <f t="shared" si="1"/>
        <v>0.96986079136690628</v>
      </c>
    </row>
    <row r="6" spans="1:7" x14ac:dyDescent="0.25">
      <c r="A6" s="1"/>
      <c r="B6" s="1" t="s">
        <v>0</v>
      </c>
      <c r="C6" s="1" t="s">
        <v>29</v>
      </c>
      <c r="D6" s="1">
        <v>7.8</v>
      </c>
      <c r="E6" s="1">
        <v>122.96544533809949</v>
      </c>
      <c r="F6" s="1">
        <f t="shared" si="0"/>
        <v>0.12296544533809949</v>
      </c>
      <c r="G6" s="1">
        <f t="shared" si="1"/>
        <v>0.95913047363717596</v>
      </c>
    </row>
    <row r="7" spans="1:7" x14ac:dyDescent="0.25">
      <c r="A7" s="1"/>
      <c r="B7" s="1" t="s">
        <v>0</v>
      </c>
      <c r="C7" s="1" t="s">
        <v>29</v>
      </c>
      <c r="D7" s="1">
        <v>7.8</v>
      </c>
      <c r="E7" s="1">
        <v>122.26642771804062</v>
      </c>
      <c r="F7" s="1">
        <f t="shared" si="0"/>
        <v>0.12226642771804062</v>
      </c>
      <c r="G7" s="1">
        <f t="shared" si="1"/>
        <v>0.95367813620071684</v>
      </c>
    </row>
    <row r="8" spans="1:7" x14ac:dyDescent="0.25">
      <c r="A8" s="1"/>
      <c r="B8" s="1" t="s">
        <v>2</v>
      </c>
      <c r="C8" s="1" t="s">
        <v>29</v>
      </c>
      <c r="D8" s="1">
        <v>9.33</v>
      </c>
      <c r="E8" s="1">
        <v>133.05803571428569</v>
      </c>
      <c r="F8" s="1">
        <f t="shared" si="0"/>
        <v>0.13305803571428571</v>
      </c>
      <c r="G8" s="1">
        <f t="shared" si="1"/>
        <v>1.2414314732142857</v>
      </c>
    </row>
    <row r="9" spans="1:7" x14ac:dyDescent="0.25">
      <c r="A9" s="1"/>
      <c r="B9" s="1" t="s">
        <v>2</v>
      </c>
      <c r="C9" s="1" t="s">
        <v>29</v>
      </c>
      <c r="D9" s="1">
        <v>9.33</v>
      </c>
      <c r="E9" s="1">
        <v>132.67013064133019</v>
      </c>
      <c r="F9" s="1">
        <f t="shared" si="0"/>
        <v>0.13267013064133018</v>
      </c>
      <c r="G9" s="1">
        <f t="shared" si="1"/>
        <v>1.2378123188836105</v>
      </c>
    </row>
    <row r="10" spans="1:7" x14ac:dyDescent="0.25">
      <c r="A10" s="1"/>
      <c r="B10" s="1" t="s">
        <v>2</v>
      </c>
      <c r="C10" s="1" t="s">
        <v>29</v>
      </c>
      <c r="D10" s="1">
        <v>9.33</v>
      </c>
      <c r="E10" s="1">
        <v>132.46107963018193</v>
      </c>
      <c r="F10" s="1">
        <f t="shared" si="0"/>
        <v>0.13246107963018192</v>
      </c>
      <c r="G10" s="1">
        <f t="shared" si="1"/>
        <v>1.2358618729495974</v>
      </c>
    </row>
    <row r="11" spans="1:7" x14ac:dyDescent="0.25">
      <c r="A11" s="1"/>
      <c r="B11" s="1" t="s">
        <v>1</v>
      </c>
      <c r="C11" s="1" t="s">
        <v>29</v>
      </c>
      <c r="D11" s="1">
        <v>9.625</v>
      </c>
      <c r="E11" s="1">
        <v>134.82055214723925</v>
      </c>
      <c r="F11" s="1">
        <f t="shared" si="0"/>
        <v>0.13482055214723926</v>
      </c>
      <c r="G11" s="1">
        <f t="shared" si="1"/>
        <v>1.2976478144171779</v>
      </c>
    </row>
    <row r="12" spans="1:7" x14ac:dyDescent="0.25">
      <c r="A12" s="1"/>
      <c r="B12" s="1" t="s">
        <v>1</v>
      </c>
      <c r="C12" s="1" t="s">
        <v>29</v>
      </c>
      <c r="D12" s="1">
        <v>9.625</v>
      </c>
      <c r="E12" s="1">
        <v>133.71204516938522</v>
      </c>
      <c r="F12" s="1">
        <f t="shared" si="0"/>
        <v>0.13371204516938523</v>
      </c>
      <c r="G12" s="1">
        <f t="shared" si="1"/>
        <v>1.2869784347553328</v>
      </c>
    </row>
    <row r="13" spans="1:7" x14ac:dyDescent="0.25">
      <c r="A13" s="1"/>
      <c r="B13" s="1" t="s">
        <v>1</v>
      </c>
      <c r="C13" s="1" t="s">
        <v>29</v>
      </c>
      <c r="D13" s="1">
        <v>9.625</v>
      </c>
      <c r="E13" s="1">
        <v>133.98070444104135</v>
      </c>
      <c r="F13" s="1">
        <f t="shared" si="0"/>
        <v>0.13398070444104135</v>
      </c>
      <c r="G13" s="1">
        <f t="shared" si="1"/>
        <v>1.2895642802450229</v>
      </c>
    </row>
    <row r="14" spans="1:7" x14ac:dyDescent="0.25">
      <c r="A14" s="1"/>
      <c r="B14" s="1" t="s">
        <v>3</v>
      </c>
      <c r="C14" s="1" t="s">
        <v>29</v>
      </c>
      <c r="D14" s="1">
        <v>35.6</v>
      </c>
      <c r="E14" s="1">
        <v>64.946887312844765</v>
      </c>
      <c r="F14" s="1">
        <f t="shared" si="0"/>
        <v>6.4946887312844759E-2</v>
      </c>
      <c r="G14" s="1">
        <f t="shared" si="1"/>
        <v>2.3121091883372733</v>
      </c>
    </row>
    <row r="15" spans="1:7" x14ac:dyDescent="0.25">
      <c r="A15" s="1"/>
      <c r="B15" s="1" t="s">
        <v>3</v>
      </c>
      <c r="C15" s="1" t="s">
        <v>29</v>
      </c>
      <c r="D15" s="1">
        <v>35.6</v>
      </c>
      <c r="E15" s="1">
        <v>67.925832809553739</v>
      </c>
      <c r="F15" s="1">
        <f t="shared" si="0"/>
        <v>6.7925832809553735E-2</v>
      </c>
      <c r="G15" s="1">
        <f t="shared" si="1"/>
        <v>2.4181596480201129</v>
      </c>
    </row>
    <row r="16" spans="1:7" x14ac:dyDescent="0.25">
      <c r="A16" s="1"/>
      <c r="B16" s="1" t="s">
        <v>3</v>
      </c>
      <c r="C16" s="1" t="s">
        <v>29</v>
      </c>
      <c r="D16" s="1">
        <v>35.6</v>
      </c>
      <c r="E16" s="1">
        <v>68.272627622925157</v>
      </c>
      <c r="F16" s="1">
        <f t="shared" si="0"/>
        <v>6.8272627622925158E-2</v>
      </c>
      <c r="G16" s="1">
        <f t="shared" si="1"/>
        <v>2.4305055433761358</v>
      </c>
    </row>
    <row r="17" spans="1:7" x14ac:dyDescent="0.25">
      <c r="A17" s="1"/>
      <c r="B17" s="1" t="s">
        <v>6</v>
      </c>
      <c r="C17" s="1" t="s">
        <v>29</v>
      </c>
      <c r="D17" s="1">
        <v>6.6</v>
      </c>
      <c r="E17" s="1">
        <v>129.18471977883891</v>
      </c>
      <c r="F17" s="1">
        <f t="shared" si="0"/>
        <v>0.12918471977883891</v>
      </c>
      <c r="G17" s="1">
        <f t="shared" si="1"/>
        <v>0.85261915054033677</v>
      </c>
    </row>
    <row r="18" spans="1:7" x14ac:dyDescent="0.25">
      <c r="A18" s="1"/>
      <c r="B18" s="1" t="s">
        <v>6</v>
      </c>
      <c r="C18" s="1" t="s">
        <v>29</v>
      </c>
      <c r="D18" s="1">
        <v>6.6</v>
      </c>
      <c r="E18" s="1">
        <v>130.930005425936</v>
      </c>
      <c r="F18" s="1">
        <f t="shared" si="0"/>
        <v>0.130930005425936</v>
      </c>
      <c r="G18" s="1">
        <f t="shared" si="1"/>
        <v>0.86413803581117754</v>
      </c>
    </row>
    <row r="19" spans="1:7" x14ac:dyDescent="0.25">
      <c r="A19" s="1"/>
      <c r="B19" s="1" t="s">
        <v>6</v>
      </c>
      <c r="C19" s="1" t="s">
        <v>29</v>
      </c>
      <c r="D19" s="1">
        <v>6.6</v>
      </c>
      <c r="E19" s="1">
        <v>132.15487465181059</v>
      </c>
      <c r="F19" s="1">
        <f t="shared" si="0"/>
        <v>0.13215487465181058</v>
      </c>
      <c r="G19" s="1">
        <f t="shared" si="1"/>
        <v>0.87222217270194979</v>
      </c>
    </row>
    <row r="20" spans="1:7" x14ac:dyDescent="0.25">
      <c r="A20" s="1"/>
      <c r="B20" s="1" t="s">
        <v>4</v>
      </c>
      <c r="C20" s="1" t="s">
        <v>29</v>
      </c>
      <c r="D20" s="1">
        <v>5.58</v>
      </c>
      <c r="E20" s="1">
        <v>129.49047619047619</v>
      </c>
      <c r="F20" s="1">
        <f t="shared" si="0"/>
        <v>0.12949047619047618</v>
      </c>
      <c r="G20" s="1">
        <f t="shared" si="1"/>
        <v>0.72255685714285711</v>
      </c>
    </row>
    <row r="21" spans="1:7" x14ac:dyDescent="0.25">
      <c r="A21" s="1"/>
      <c r="B21" s="1" t="s">
        <v>4</v>
      </c>
      <c r="C21" s="1" t="s">
        <v>29</v>
      </c>
      <c r="D21" s="1">
        <v>5.58</v>
      </c>
      <c r="E21" s="1">
        <v>130.31070422535211</v>
      </c>
      <c r="F21" s="1">
        <f t="shared" si="0"/>
        <v>0.13031070422535213</v>
      </c>
      <c r="G21" s="1">
        <f t="shared" si="1"/>
        <v>0.72713372957746492</v>
      </c>
    </row>
    <row r="22" spans="1:7" x14ac:dyDescent="0.25">
      <c r="A22" s="1"/>
      <c r="B22" s="1" t="s">
        <v>4</v>
      </c>
      <c r="C22" s="1" t="s">
        <v>29</v>
      </c>
      <c r="D22" s="1">
        <v>5.58</v>
      </c>
      <c r="E22" s="1">
        <v>127.55399682371625</v>
      </c>
      <c r="F22" s="1">
        <f t="shared" si="0"/>
        <v>0.12755399682371624</v>
      </c>
      <c r="G22" s="1">
        <f t="shared" si="1"/>
        <v>0.71175130227633665</v>
      </c>
    </row>
    <row r="23" spans="1:7" x14ac:dyDescent="0.25">
      <c r="A23" s="1"/>
      <c r="B23" s="1" t="s">
        <v>7</v>
      </c>
      <c r="C23" s="1" t="s">
        <v>29</v>
      </c>
      <c r="D23" s="1">
        <v>9.9499999999999993</v>
      </c>
      <c r="E23" s="1">
        <v>75.056805122311616</v>
      </c>
      <c r="F23" s="1">
        <f t="shared" si="0"/>
        <v>7.505680512231161E-2</v>
      </c>
      <c r="G23" s="1">
        <f t="shared" si="1"/>
        <v>0.74681521096700043</v>
      </c>
    </row>
    <row r="24" spans="1:7" x14ac:dyDescent="0.25">
      <c r="A24" s="1"/>
      <c r="B24" s="1" t="s">
        <v>7</v>
      </c>
      <c r="C24" s="1" t="s">
        <v>29</v>
      </c>
      <c r="D24" s="1">
        <v>9.9499999999999993</v>
      </c>
      <c r="E24" s="1">
        <v>76.625555007400109</v>
      </c>
      <c r="F24" s="1">
        <f t="shared" si="0"/>
        <v>7.6625555007400106E-2</v>
      </c>
      <c r="G24" s="1">
        <f t="shared" si="1"/>
        <v>0.76242427232363097</v>
      </c>
    </row>
    <row r="25" spans="1:7" x14ac:dyDescent="0.25">
      <c r="A25" s="1"/>
      <c r="B25" s="1" t="s">
        <v>7</v>
      </c>
      <c r="C25" s="1" t="s">
        <v>29</v>
      </c>
      <c r="D25" s="1">
        <v>9.9499999999999993</v>
      </c>
      <c r="E25" s="1">
        <v>76.267231546358147</v>
      </c>
      <c r="F25" s="1">
        <f t="shared" si="0"/>
        <v>7.6267231546358144E-2</v>
      </c>
      <c r="G25" s="1">
        <f t="shared" si="1"/>
        <v>0.75885895388626345</v>
      </c>
    </row>
    <row r="26" spans="1:7" x14ac:dyDescent="0.25">
      <c r="A26" s="1"/>
      <c r="B26" s="1" t="s">
        <v>8</v>
      </c>
      <c r="C26" s="1" t="s">
        <v>29</v>
      </c>
      <c r="D26" s="1">
        <v>28.2</v>
      </c>
      <c r="E26" s="1">
        <v>94.846724351050682</v>
      </c>
      <c r="F26" s="1">
        <f t="shared" si="0"/>
        <v>9.4846724351050682E-2</v>
      </c>
      <c r="G26" s="1">
        <f t="shared" si="1"/>
        <v>2.6746776266996291</v>
      </c>
    </row>
    <row r="27" spans="1:7" x14ac:dyDescent="0.25">
      <c r="A27" s="1"/>
      <c r="B27" s="1" t="s">
        <v>8</v>
      </c>
      <c r="C27" s="1" t="s">
        <v>29</v>
      </c>
      <c r="D27" s="1">
        <v>28.2</v>
      </c>
      <c r="E27" s="1">
        <v>93.683302141817435</v>
      </c>
      <c r="F27" s="1">
        <f t="shared" si="0"/>
        <v>9.3683302141817429E-2</v>
      </c>
      <c r="G27" s="1">
        <f t="shared" si="1"/>
        <v>2.6418691203992513</v>
      </c>
    </row>
    <row r="28" spans="1:7" x14ac:dyDescent="0.25">
      <c r="A28" s="1"/>
      <c r="B28" s="1" t="s">
        <v>8</v>
      </c>
      <c r="C28" s="1" t="s">
        <v>29</v>
      </c>
      <c r="D28" s="1">
        <v>28.2</v>
      </c>
      <c r="E28" s="1">
        <v>95.309629331184524</v>
      </c>
      <c r="F28" s="1">
        <f t="shared" si="0"/>
        <v>9.5309629331184531E-2</v>
      </c>
      <c r="G28" s="1">
        <f t="shared" si="1"/>
        <v>2.6877315471394039</v>
      </c>
    </row>
    <row r="29" spans="1:7" x14ac:dyDescent="0.25">
      <c r="A29" s="1"/>
      <c r="B29" s="1" t="s">
        <v>10</v>
      </c>
      <c r="C29" s="1" t="s">
        <v>29</v>
      </c>
      <c r="D29" s="1">
        <v>46.4</v>
      </c>
      <c r="E29" s="1">
        <v>67.379776405806766</v>
      </c>
      <c r="F29" s="1">
        <f t="shared" si="0"/>
        <v>6.7379776405806766E-2</v>
      </c>
      <c r="G29" s="1">
        <f t="shared" si="1"/>
        <v>3.1264216252294337</v>
      </c>
    </row>
    <row r="30" spans="1:7" x14ac:dyDescent="0.25">
      <c r="A30" s="1"/>
      <c r="B30" s="1" t="s">
        <v>10</v>
      </c>
      <c r="C30" s="1" t="s">
        <v>29</v>
      </c>
      <c r="D30" s="1">
        <v>46.4</v>
      </c>
      <c r="E30" s="1">
        <v>70.314050892998267</v>
      </c>
      <c r="F30" s="1">
        <f t="shared" si="0"/>
        <v>7.0314050892998262E-2</v>
      </c>
      <c r="G30" s="1">
        <f t="shared" si="1"/>
        <v>3.2625719614351194</v>
      </c>
    </row>
    <row r="31" spans="1:7" x14ac:dyDescent="0.25">
      <c r="A31" s="1"/>
      <c r="B31" s="1" t="s">
        <v>10</v>
      </c>
      <c r="C31" s="1" t="s">
        <v>29</v>
      </c>
      <c r="D31" s="1">
        <v>46.4</v>
      </c>
      <c r="E31" s="1">
        <v>68.720323182100685</v>
      </c>
      <c r="F31" s="1">
        <f t="shared" si="0"/>
        <v>6.8720323182100682E-2</v>
      </c>
      <c r="G31" s="1">
        <f t="shared" si="1"/>
        <v>3.1886229956494714</v>
      </c>
    </row>
    <row r="32" spans="1:7" x14ac:dyDescent="0.25">
      <c r="A32" s="1"/>
      <c r="B32" s="1" t="s">
        <v>9</v>
      </c>
      <c r="C32" s="1" t="s">
        <v>29</v>
      </c>
      <c r="D32" s="1">
        <v>46.45</v>
      </c>
      <c r="E32" s="1">
        <v>75.630918727915201</v>
      </c>
      <c r="F32" s="1">
        <f t="shared" si="0"/>
        <v>7.5630918727915206E-2</v>
      </c>
      <c r="G32" s="1">
        <f t="shared" si="1"/>
        <v>3.5130561749116613</v>
      </c>
    </row>
    <row r="33" spans="1:7" x14ac:dyDescent="0.25">
      <c r="A33" s="1"/>
      <c r="B33" s="1" t="s">
        <v>9</v>
      </c>
      <c r="C33" s="1" t="s">
        <v>29</v>
      </c>
      <c r="D33" s="1">
        <v>46.45</v>
      </c>
      <c r="E33" s="1">
        <v>69.057628194951576</v>
      </c>
      <c r="F33" s="1">
        <f t="shared" si="0"/>
        <v>6.9057628194951579E-2</v>
      </c>
      <c r="G33" s="1">
        <f t="shared" si="1"/>
        <v>3.2077268296555008</v>
      </c>
    </row>
    <row r="34" spans="1:7" x14ac:dyDescent="0.25">
      <c r="A34" s="1"/>
      <c r="B34" s="1" t="s">
        <v>9</v>
      </c>
      <c r="C34" s="1" t="s">
        <v>29</v>
      </c>
      <c r="D34" s="1">
        <v>46.45</v>
      </c>
      <c r="E34" s="1">
        <v>63.585778061224495</v>
      </c>
      <c r="F34" s="1">
        <f t="shared" si="0"/>
        <v>6.3585778061224493E-2</v>
      </c>
      <c r="G34" s="1">
        <f t="shared" si="1"/>
        <v>2.953559390943878</v>
      </c>
    </row>
    <row r="35" spans="1:7" x14ac:dyDescent="0.25">
      <c r="A35" s="1"/>
      <c r="B35" s="1" t="s">
        <v>11</v>
      </c>
      <c r="C35" s="1" t="s">
        <v>29</v>
      </c>
      <c r="D35" s="1">
        <v>18.25</v>
      </c>
      <c r="E35" s="1">
        <v>92.954980647789768</v>
      </c>
      <c r="F35" s="1">
        <f t="shared" si="0"/>
        <v>9.2954980647789773E-2</v>
      </c>
      <c r="G35" s="1">
        <f t="shared" si="1"/>
        <v>1.6964283968221634</v>
      </c>
    </row>
    <row r="36" spans="1:7" x14ac:dyDescent="0.25">
      <c r="A36" s="1"/>
      <c r="B36" s="1" t="s">
        <v>11</v>
      </c>
      <c r="C36" s="1" t="s">
        <v>29</v>
      </c>
      <c r="D36" s="1">
        <v>18.25</v>
      </c>
      <c r="E36" s="1">
        <v>93.050844051446958</v>
      </c>
      <c r="F36" s="1">
        <f t="shared" si="0"/>
        <v>9.3050844051446951E-2</v>
      </c>
      <c r="G36" s="1">
        <f t="shared" si="1"/>
        <v>1.6981779039389069</v>
      </c>
    </row>
    <row r="37" spans="1:7" x14ac:dyDescent="0.25">
      <c r="A37" s="1"/>
      <c r="B37" s="1" t="s">
        <v>11</v>
      </c>
      <c r="C37" s="1" t="s">
        <v>29</v>
      </c>
      <c r="D37" s="1">
        <v>18.25</v>
      </c>
      <c r="E37" s="1">
        <v>91.954953118630257</v>
      </c>
      <c r="F37" s="1">
        <f t="shared" si="0"/>
        <v>9.195495311863025E-2</v>
      </c>
      <c r="G37" s="1">
        <f t="shared" si="1"/>
        <v>1.6781778944150021</v>
      </c>
    </row>
    <row r="38" spans="1:7" x14ac:dyDescent="0.25">
      <c r="A38" s="1"/>
      <c r="B38" s="1" t="s">
        <v>15</v>
      </c>
      <c r="C38" s="1" t="s">
        <v>29</v>
      </c>
      <c r="D38" s="1">
        <v>50.65</v>
      </c>
      <c r="E38" s="1">
        <v>68.254704944178627</v>
      </c>
      <c r="F38" s="1">
        <f t="shared" si="0"/>
        <v>6.8254704944178624E-2</v>
      </c>
      <c r="G38" s="1">
        <f t="shared" si="1"/>
        <v>3.4571008054226473</v>
      </c>
    </row>
    <row r="39" spans="1:7" x14ac:dyDescent="0.25">
      <c r="A39" s="1"/>
      <c r="B39" s="1" t="s">
        <v>15</v>
      </c>
      <c r="C39" s="1" t="s">
        <v>29</v>
      </c>
      <c r="D39" s="1">
        <v>50.65</v>
      </c>
      <c r="E39" s="1">
        <v>68.598713119899571</v>
      </c>
      <c r="F39" s="1">
        <f t="shared" si="0"/>
        <v>6.8598713119899568E-2</v>
      </c>
      <c r="G39" s="1">
        <f t="shared" si="1"/>
        <v>3.4745248195229128</v>
      </c>
    </row>
    <row r="40" spans="1:7" x14ac:dyDescent="0.25">
      <c r="A40" s="1"/>
      <c r="B40" s="1" t="s">
        <v>15</v>
      </c>
      <c r="C40" s="1" t="s">
        <v>29</v>
      </c>
      <c r="D40" s="1">
        <v>50.65</v>
      </c>
      <c r="E40" s="1">
        <v>68.539387475239977</v>
      </c>
      <c r="F40" s="1">
        <f t="shared" si="0"/>
        <v>6.853938747523998E-2</v>
      </c>
      <c r="G40" s="1">
        <f t="shared" si="1"/>
        <v>3.4715199756209048</v>
      </c>
    </row>
    <row r="41" spans="1:7" x14ac:dyDescent="0.25">
      <c r="A41" s="1"/>
      <c r="B41" s="1" t="s">
        <v>13</v>
      </c>
      <c r="C41" s="1" t="s">
        <v>29</v>
      </c>
      <c r="D41" s="1">
        <v>30.2</v>
      </c>
      <c r="E41" s="1">
        <v>61.607225567392305</v>
      </c>
      <c r="F41" s="1">
        <f t="shared" si="0"/>
        <v>6.1607225567392308E-2</v>
      </c>
      <c r="G41" s="1">
        <f t="shared" si="1"/>
        <v>1.8605382121352476</v>
      </c>
    </row>
    <row r="42" spans="1:7" x14ac:dyDescent="0.25">
      <c r="A42" s="1"/>
      <c r="B42" s="1" t="s">
        <v>13</v>
      </c>
      <c r="C42" s="1" t="s">
        <v>29</v>
      </c>
      <c r="D42" s="1">
        <v>30.2</v>
      </c>
      <c r="E42" s="1">
        <v>63.534139067650294</v>
      </c>
      <c r="F42" s="1">
        <f t="shared" si="0"/>
        <v>6.3534139067650292E-2</v>
      </c>
      <c r="G42" s="1">
        <f t="shared" si="1"/>
        <v>1.9187309998430389</v>
      </c>
    </row>
    <row r="43" spans="1:7" x14ac:dyDescent="0.25">
      <c r="A43" s="1"/>
      <c r="B43" s="1" t="s">
        <v>13</v>
      </c>
      <c r="C43" s="1" t="s">
        <v>29</v>
      </c>
      <c r="D43" s="1">
        <v>30.2</v>
      </c>
      <c r="E43" s="1">
        <v>63.585778061224495</v>
      </c>
      <c r="F43" s="1">
        <f t="shared" si="0"/>
        <v>6.3585778061224493E-2</v>
      </c>
      <c r="G43" s="1">
        <f t="shared" si="1"/>
        <v>1.9202904974489796</v>
      </c>
    </row>
    <row r="44" spans="1:7" x14ac:dyDescent="0.25">
      <c r="A44" s="1"/>
      <c r="B44" s="1" t="s">
        <v>12</v>
      </c>
      <c r="C44" s="1" t="s">
        <v>29</v>
      </c>
      <c r="D44" s="1">
        <v>22.85</v>
      </c>
      <c r="E44" s="1">
        <v>117.38472657191038</v>
      </c>
      <c r="F44" s="1">
        <f t="shared" si="0"/>
        <v>0.11738472657191037</v>
      </c>
      <c r="G44" s="1">
        <f t="shared" si="1"/>
        <v>2.6822410021681522</v>
      </c>
    </row>
    <row r="45" spans="1:7" x14ac:dyDescent="0.25">
      <c r="A45" s="1"/>
      <c r="B45" s="1" t="s">
        <v>12</v>
      </c>
      <c r="C45" s="1" t="s">
        <v>29</v>
      </c>
      <c r="D45" s="1">
        <v>22.85</v>
      </c>
      <c r="E45" s="1">
        <v>119.58176412289394</v>
      </c>
      <c r="F45" s="1">
        <f t="shared" si="0"/>
        <v>0.11958176412289394</v>
      </c>
      <c r="G45" s="1">
        <f t="shared" si="1"/>
        <v>2.7324433102081267</v>
      </c>
    </row>
    <row r="46" spans="1:7" x14ac:dyDescent="0.25">
      <c r="A46" s="1"/>
      <c r="B46" s="1" t="s">
        <v>12</v>
      </c>
      <c r="C46" s="1" t="s">
        <v>29</v>
      </c>
      <c r="D46" s="1">
        <v>22.85</v>
      </c>
      <c r="E46" s="1">
        <v>118.19740322192834</v>
      </c>
      <c r="F46" s="1">
        <f t="shared" si="0"/>
        <v>0.11819740322192834</v>
      </c>
      <c r="G46" s="1">
        <f>(F46*D46)/1</f>
        <v>2.7008106636210627</v>
      </c>
    </row>
    <row r="47" spans="1:7" x14ac:dyDescent="0.25">
      <c r="A47" s="1"/>
      <c r="B47" s="1" t="s">
        <v>14</v>
      </c>
      <c r="C47" s="1" t="s">
        <v>29</v>
      </c>
      <c r="D47" s="1">
        <v>7.05</v>
      </c>
      <c r="E47" s="1">
        <v>125.89834515366431</v>
      </c>
      <c r="F47" s="1">
        <f t="shared" si="0"/>
        <v>0.1258983451536643</v>
      </c>
      <c r="G47" s="1">
        <f t="shared" ref="G47:G82" si="2">(F47*D47)/1</f>
        <v>0.88758333333333328</v>
      </c>
    </row>
    <row r="48" spans="1:7" x14ac:dyDescent="0.25">
      <c r="A48" s="1"/>
      <c r="B48" s="1" t="s">
        <v>14</v>
      </c>
      <c r="C48" s="1" t="s">
        <v>29</v>
      </c>
      <c r="D48" s="1">
        <v>7.05</v>
      </c>
      <c r="E48" s="1">
        <v>128.62448255470136</v>
      </c>
      <c r="F48" s="1">
        <f t="shared" si="0"/>
        <v>0.12862448255470135</v>
      </c>
      <c r="G48" s="1">
        <f t="shared" si="2"/>
        <v>0.90680260201064455</v>
      </c>
    </row>
    <row r="49" spans="1:7" x14ac:dyDescent="0.25">
      <c r="A49" s="1"/>
      <c r="B49" s="1" t="s">
        <v>14</v>
      </c>
      <c r="C49" s="1" t="s">
        <v>29</v>
      </c>
      <c r="D49" s="1">
        <v>7.05</v>
      </c>
      <c r="E49" s="1">
        <v>130.82293471981512</v>
      </c>
      <c r="F49" s="1">
        <f t="shared" si="0"/>
        <v>0.13082293471981513</v>
      </c>
      <c r="G49" s="1">
        <f t="shared" si="2"/>
        <v>0.92230168977469662</v>
      </c>
    </row>
    <row r="50" spans="1:7" x14ac:dyDescent="0.25">
      <c r="A50" s="1"/>
      <c r="B50" s="1" t="s">
        <v>16</v>
      </c>
      <c r="C50" s="1" t="s">
        <v>29</v>
      </c>
      <c r="D50" s="1">
        <v>30.35</v>
      </c>
      <c r="E50" s="1">
        <v>61.841228606356964</v>
      </c>
      <c r="F50" s="1">
        <f t="shared" si="0"/>
        <v>6.1841228606356963E-2</v>
      </c>
      <c r="G50" s="1">
        <f t="shared" si="2"/>
        <v>1.876881288202934</v>
      </c>
    </row>
    <row r="51" spans="1:7" x14ac:dyDescent="0.25">
      <c r="A51" s="1"/>
      <c r="B51" s="1" t="s">
        <v>16</v>
      </c>
      <c r="C51" s="1" t="s">
        <v>29</v>
      </c>
      <c r="D51" s="1">
        <v>30.35</v>
      </c>
      <c r="E51" s="1">
        <v>61.797642436149317</v>
      </c>
      <c r="F51" s="1">
        <f t="shared" si="0"/>
        <v>6.1797642436149318E-2</v>
      </c>
      <c r="G51" s="1">
        <f t="shared" si="2"/>
        <v>1.8755584479371319</v>
      </c>
    </row>
    <row r="52" spans="1:7" x14ac:dyDescent="0.25">
      <c r="A52" s="1"/>
      <c r="B52" s="1" t="s">
        <v>16</v>
      </c>
      <c r="C52" s="1" t="s">
        <v>29</v>
      </c>
      <c r="D52" s="1">
        <v>30.35</v>
      </c>
      <c r="E52" s="1">
        <v>61.652759948652118</v>
      </c>
      <c r="F52" s="1">
        <f t="shared" si="0"/>
        <v>6.1652759948652117E-2</v>
      </c>
      <c r="G52" s="1">
        <f t="shared" si="2"/>
        <v>1.8711612644415918</v>
      </c>
    </row>
    <row r="53" spans="1:7" x14ac:dyDescent="0.25">
      <c r="A53" s="1"/>
      <c r="B53" s="1" t="s">
        <v>17</v>
      </c>
      <c r="C53" s="1" t="s">
        <v>29</v>
      </c>
      <c r="D53" s="1">
        <v>30.55</v>
      </c>
      <c r="E53" s="1">
        <v>47.597829191659528</v>
      </c>
      <c r="F53" s="1">
        <f t="shared" si="0"/>
        <v>4.759782919165953E-2</v>
      </c>
      <c r="G53" s="1">
        <f t="shared" si="2"/>
        <v>1.4541136818051987</v>
      </c>
    </row>
    <row r="54" spans="1:7" x14ac:dyDescent="0.25">
      <c r="A54" s="1"/>
      <c r="B54" s="1" t="s">
        <v>17</v>
      </c>
      <c r="C54" s="1" t="s">
        <v>29</v>
      </c>
      <c r="D54" s="1">
        <v>30.55</v>
      </c>
      <c r="E54" s="1">
        <v>51.910882604970006</v>
      </c>
      <c r="F54" s="1">
        <f t="shared" si="0"/>
        <v>5.1910882604970003E-2</v>
      </c>
      <c r="G54" s="1">
        <f t="shared" si="2"/>
        <v>1.5858774635818336</v>
      </c>
    </row>
    <row r="55" spans="1:7" x14ac:dyDescent="0.25">
      <c r="A55" s="1"/>
      <c r="B55" s="1" t="s">
        <v>17</v>
      </c>
      <c r="C55" s="1" t="s">
        <v>29</v>
      </c>
      <c r="D55" s="1">
        <v>30.55</v>
      </c>
      <c r="E55" s="1">
        <v>52.527065527065531</v>
      </c>
      <c r="F55" s="1">
        <f t="shared" si="0"/>
        <v>5.2527065527065528E-2</v>
      </c>
      <c r="G55" s="1">
        <f t="shared" si="2"/>
        <v>1.6047018518518519</v>
      </c>
    </row>
    <row r="56" spans="1:7" x14ac:dyDescent="0.25">
      <c r="A56" s="1"/>
      <c r="B56" s="1" t="s">
        <v>18</v>
      </c>
      <c r="C56" s="1" t="s">
        <v>29</v>
      </c>
      <c r="D56" s="1">
        <v>32.06</v>
      </c>
      <c r="E56" s="1">
        <v>86.20190197512801</v>
      </c>
      <c r="F56" s="1">
        <f t="shared" si="0"/>
        <v>8.6201901975128004E-2</v>
      </c>
      <c r="G56" s="1">
        <f t="shared" si="2"/>
        <v>2.763632977322604</v>
      </c>
    </row>
    <row r="57" spans="1:7" x14ac:dyDescent="0.25">
      <c r="A57" s="1"/>
      <c r="B57" s="1" t="s">
        <v>18</v>
      </c>
      <c r="C57" s="1" t="s">
        <v>29</v>
      </c>
      <c r="D57" s="1">
        <v>32.06</v>
      </c>
      <c r="E57" s="1">
        <v>53.067153284671527</v>
      </c>
      <c r="F57" s="1">
        <f t="shared" si="0"/>
        <v>5.3067153284671528E-2</v>
      </c>
      <c r="G57" s="1">
        <f t="shared" si="2"/>
        <v>1.7013329343065693</v>
      </c>
    </row>
    <row r="58" spans="1:7" x14ac:dyDescent="0.25">
      <c r="A58" s="1"/>
      <c r="B58" s="1" t="s">
        <v>18</v>
      </c>
      <c r="C58" s="1" t="s">
        <v>29</v>
      </c>
      <c r="D58" s="1">
        <v>32.06</v>
      </c>
      <c r="E58" s="1">
        <v>51.935870542403357</v>
      </c>
      <c r="F58" s="1">
        <f t="shared" si="0"/>
        <v>5.193587054240336E-2</v>
      </c>
      <c r="G58" s="1">
        <f t="shared" si="2"/>
        <v>1.6650640095894518</v>
      </c>
    </row>
    <row r="59" spans="1:7" x14ac:dyDescent="0.25">
      <c r="A59" s="1"/>
      <c r="B59" s="1" t="s">
        <v>19</v>
      </c>
      <c r="C59" s="1" t="s">
        <v>29</v>
      </c>
      <c r="D59" s="1">
        <v>20.399999999999999</v>
      </c>
      <c r="E59" s="1">
        <v>95.953790613718411</v>
      </c>
      <c r="F59" s="1">
        <f t="shared" si="0"/>
        <v>9.5953790613718407E-2</v>
      </c>
      <c r="G59" s="1">
        <f t="shared" si="2"/>
        <v>1.9574573285198553</v>
      </c>
    </row>
    <row r="60" spans="1:7" x14ac:dyDescent="0.25">
      <c r="A60" s="1"/>
      <c r="B60" s="1" t="s">
        <v>19</v>
      </c>
      <c r="C60" s="1" t="s">
        <v>29</v>
      </c>
      <c r="D60" s="1">
        <v>20.399999999999999</v>
      </c>
      <c r="E60" s="1">
        <v>97.170539864140153</v>
      </c>
      <c r="F60" s="1">
        <f t="shared" si="0"/>
        <v>9.7170539864140149E-2</v>
      </c>
      <c r="G60" s="1">
        <f t="shared" si="2"/>
        <v>1.9822790132284589</v>
      </c>
    </row>
    <row r="61" spans="1:7" x14ac:dyDescent="0.25">
      <c r="A61" s="1"/>
      <c r="B61" s="1" t="s">
        <v>19</v>
      </c>
      <c r="C61" s="1" t="s">
        <v>29</v>
      </c>
      <c r="D61" s="1">
        <v>20.399999999999999</v>
      </c>
      <c r="E61" s="1">
        <v>98.628860582795312</v>
      </c>
      <c r="F61" s="1">
        <f t="shared" si="0"/>
        <v>9.8628860582795311E-2</v>
      </c>
      <c r="G61" s="1">
        <f t="shared" si="2"/>
        <v>2.0120287558890242</v>
      </c>
    </row>
    <row r="62" spans="1:7" x14ac:dyDescent="0.25">
      <c r="A62" s="1"/>
      <c r="B62" s="1" t="s">
        <v>20</v>
      </c>
      <c r="C62" s="1" t="s">
        <v>29</v>
      </c>
      <c r="D62" s="1">
        <v>22.45</v>
      </c>
      <c r="E62" s="1">
        <v>174.1812218122181</v>
      </c>
      <c r="F62" s="1">
        <f t="shared" si="0"/>
        <v>0.1741812218122181</v>
      </c>
      <c r="G62" s="1">
        <f t="shared" si="2"/>
        <v>3.9103684296842962</v>
      </c>
    </row>
    <row r="63" spans="1:7" x14ac:dyDescent="0.25">
      <c r="A63" s="1"/>
      <c r="B63" s="1" t="s">
        <v>20</v>
      </c>
      <c r="C63" s="1" t="s">
        <v>29</v>
      </c>
      <c r="D63" s="1">
        <v>22.45</v>
      </c>
      <c r="E63" s="1">
        <v>175.06131687242799</v>
      </c>
      <c r="F63" s="1">
        <f t="shared" si="0"/>
        <v>0.17506131687242799</v>
      </c>
      <c r="G63" s="1">
        <f t="shared" si="2"/>
        <v>3.9301265637860081</v>
      </c>
    </row>
    <row r="64" spans="1:7" x14ac:dyDescent="0.25">
      <c r="A64" s="1"/>
      <c r="B64" s="1" t="s">
        <v>20</v>
      </c>
      <c r="C64" s="1" t="s">
        <v>29</v>
      </c>
      <c r="D64" s="1">
        <v>22.45</v>
      </c>
      <c r="E64" s="1">
        <v>172.18218954248366</v>
      </c>
      <c r="F64" s="1">
        <f t="shared" si="0"/>
        <v>0.17218218954248365</v>
      </c>
      <c r="G64" s="1">
        <f t="shared" si="2"/>
        <v>3.8654901552287577</v>
      </c>
    </row>
    <row r="65" spans="1:7" x14ac:dyDescent="0.25">
      <c r="A65" s="1"/>
      <c r="B65" s="1" t="s">
        <v>21</v>
      </c>
      <c r="C65" s="1" t="s">
        <v>29</v>
      </c>
      <c r="D65" s="1">
        <v>40.5</v>
      </c>
      <c r="E65" s="1">
        <v>51.375490028975626</v>
      </c>
      <c r="F65" s="1">
        <f t="shared" si="0"/>
        <v>5.1375490028975623E-2</v>
      </c>
      <c r="G65" s="1">
        <f t="shared" si="2"/>
        <v>2.0807073461735128</v>
      </c>
    </row>
    <row r="66" spans="1:7" x14ac:dyDescent="0.25">
      <c r="A66" s="1"/>
      <c r="B66" s="1" t="s">
        <v>21</v>
      </c>
      <c r="C66" s="1" t="s">
        <v>29</v>
      </c>
      <c r="D66" s="1">
        <v>40.5</v>
      </c>
      <c r="E66" s="1">
        <v>53.858401084010836</v>
      </c>
      <c r="F66" s="1">
        <f t="shared" si="0"/>
        <v>5.3858401084010833E-2</v>
      </c>
      <c r="G66" s="1">
        <f t="shared" si="2"/>
        <v>2.1812652439024389</v>
      </c>
    </row>
    <row r="67" spans="1:7" x14ac:dyDescent="0.25">
      <c r="A67" s="1"/>
      <c r="B67" s="1" t="s">
        <v>21</v>
      </c>
      <c r="C67" s="1" t="s">
        <v>29</v>
      </c>
      <c r="D67" s="1">
        <v>40.5</v>
      </c>
      <c r="E67" s="1">
        <v>55.740355370577873</v>
      </c>
      <c r="F67" s="1">
        <f t="shared" ref="F67:F82" si="3">E67/1000</f>
        <v>5.5740355370577872E-2</v>
      </c>
      <c r="G67" s="1">
        <f t="shared" si="2"/>
        <v>2.2574843925084038</v>
      </c>
    </row>
    <row r="68" spans="1:7" x14ac:dyDescent="0.25">
      <c r="A68" s="1"/>
      <c r="B68" s="1" t="s">
        <v>22</v>
      </c>
      <c r="C68" s="1" t="s">
        <v>29</v>
      </c>
      <c r="D68" s="1">
        <v>36.5</v>
      </c>
      <c r="E68" s="1">
        <v>70.874660568815216</v>
      </c>
      <c r="F68" s="1">
        <f t="shared" si="3"/>
        <v>7.0874660568815209E-2</v>
      </c>
      <c r="G68" s="1">
        <f t="shared" si="2"/>
        <v>2.5869251107617552</v>
      </c>
    </row>
    <row r="69" spans="1:7" x14ac:dyDescent="0.25">
      <c r="A69" s="1"/>
      <c r="B69" s="1" t="s">
        <v>22</v>
      </c>
      <c r="C69" s="1" t="s">
        <v>29</v>
      </c>
      <c r="D69" s="1">
        <v>36.5</v>
      </c>
      <c r="E69" s="1">
        <v>70.984160656201396</v>
      </c>
      <c r="F69" s="1">
        <f t="shared" si="3"/>
        <v>7.0984160656201403E-2</v>
      </c>
      <c r="G69" s="1">
        <f t="shared" si="2"/>
        <v>2.5909218639513512</v>
      </c>
    </row>
    <row r="70" spans="1:7" x14ac:dyDescent="0.25">
      <c r="A70" s="1"/>
      <c r="B70" s="1" t="s">
        <v>22</v>
      </c>
      <c r="C70" s="1" t="s">
        <v>29</v>
      </c>
      <c r="D70" s="1">
        <v>36.5</v>
      </c>
      <c r="E70" s="1">
        <v>70.801039033979222</v>
      </c>
      <c r="F70" s="1">
        <f t="shared" si="3"/>
        <v>7.0801039033979218E-2</v>
      </c>
      <c r="G70" s="1">
        <f t="shared" si="2"/>
        <v>2.5842379247402416</v>
      </c>
    </row>
    <row r="71" spans="1:7" x14ac:dyDescent="0.25">
      <c r="A71" s="1"/>
      <c r="B71" s="1" t="s">
        <v>23</v>
      </c>
      <c r="C71" s="1" t="s">
        <v>29</v>
      </c>
      <c r="D71" s="1">
        <v>32.4</v>
      </c>
      <c r="E71" s="1">
        <v>384.32321806633735</v>
      </c>
      <c r="F71" s="1">
        <f t="shared" si="3"/>
        <v>0.38432321806633735</v>
      </c>
      <c r="G71" s="1">
        <f t="shared" si="2"/>
        <v>12.452072265349329</v>
      </c>
    </row>
    <row r="72" spans="1:7" x14ac:dyDescent="0.25">
      <c r="A72" s="1"/>
      <c r="B72" s="1" t="s">
        <v>23</v>
      </c>
      <c r="C72" s="1" t="s">
        <v>29</v>
      </c>
      <c r="D72" s="1">
        <v>32.4</v>
      </c>
      <c r="E72" s="1">
        <v>380.88243938280675</v>
      </c>
      <c r="F72" s="1">
        <f t="shared" si="3"/>
        <v>0.38088243938280675</v>
      </c>
      <c r="G72" s="1">
        <f t="shared" si="2"/>
        <v>12.340591036002937</v>
      </c>
    </row>
    <row r="73" spans="1:7" x14ac:dyDescent="0.25">
      <c r="A73" s="1"/>
      <c r="B73" s="1" t="s">
        <v>23</v>
      </c>
      <c r="C73" s="1" t="s">
        <v>29</v>
      </c>
      <c r="D73" s="1">
        <v>32.4</v>
      </c>
      <c r="E73" s="1">
        <v>367.34554250172772</v>
      </c>
      <c r="F73" s="1">
        <f t="shared" si="3"/>
        <v>0.36734554250172774</v>
      </c>
      <c r="G73" s="1">
        <f t="shared" si="2"/>
        <v>11.901995577055978</v>
      </c>
    </row>
    <row r="74" spans="1:7" x14ac:dyDescent="0.25">
      <c r="A74" s="1"/>
      <c r="B74" s="1" t="s">
        <v>24</v>
      </c>
      <c r="C74" s="1" t="s">
        <v>29</v>
      </c>
      <c r="D74" s="1">
        <v>18.75</v>
      </c>
      <c r="E74" s="1">
        <v>124.69514959202176</v>
      </c>
      <c r="F74" s="1">
        <f t="shared" si="3"/>
        <v>0.12469514959202177</v>
      </c>
      <c r="G74" s="1">
        <f t="shared" si="2"/>
        <v>2.3380340548504082</v>
      </c>
    </row>
    <row r="75" spans="1:7" x14ac:dyDescent="0.25">
      <c r="A75" s="1"/>
      <c r="B75" s="1" t="s">
        <v>24</v>
      </c>
      <c r="C75" s="1" t="s">
        <v>29</v>
      </c>
      <c r="D75" s="1">
        <v>18.75</v>
      </c>
      <c r="E75" s="1">
        <v>123.18784029038112</v>
      </c>
      <c r="F75" s="1">
        <f t="shared" si="3"/>
        <v>0.12318784029038111</v>
      </c>
      <c r="G75" s="1">
        <f t="shared" si="2"/>
        <v>2.3097720054446458</v>
      </c>
    </row>
    <row r="76" spans="1:7" x14ac:dyDescent="0.25">
      <c r="A76" s="1"/>
      <c r="B76" s="1" t="s">
        <v>24</v>
      </c>
      <c r="C76" s="1" t="s">
        <v>29</v>
      </c>
      <c r="D76" s="1">
        <v>18.75</v>
      </c>
      <c r="E76" s="1">
        <v>122.60374802438474</v>
      </c>
      <c r="F76" s="1">
        <f t="shared" si="3"/>
        <v>0.12260374802438474</v>
      </c>
      <c r="G76" s="1">
        <f t="shared" si="2"/>
        <v>2.298820275457214</v>
      </c>
    </row>
    <row r="77" spans="1:7" x14ac:dyDescent="0.25">
      <c r="A77" s="1"/>
      <c r="B77" s="1" t="s">
        <v>25</v>
      </c>
      <c r="C77" s="1" t="s">
        <v>29</v>
      </c>
      <c r="D77" s="1">
        <v>7.75</v>
      </c>
      <c r="E77" s="1">
        <v>114.70058836347789</v>
      </c>
      <c r="F77" s="1">
        <f t="shared" si="3"/>
        <v>0.11470058836347789</v>
      </c>
      <c r="G77" s="1">
        <f t="shared" si="2"/>
        <v>0.88892955981695365</v>
      </c>
    </row>
    <row r="78" spans="1:7" x14ac:dyDescent="0.25">
      <c r="A78" s="1"/>
      <c r="B78" s="1" t="s">
        <v>25</v>
      </c>
      <c r="C78" s="1" t="s">
        <v>29</v>
      </c>
      <c r="D78" s="1">
        <v>7.75</v>
      </c>
      <c r="E78" s="1">
        <v>116.68187552565179</v>
      </c>
      <c r="F78" s="1">
        <f t="shared" si="3"/>
        <v>0.11668187552565179</v>
      </c>
      <c r="G78" s="1">
        <f t="shared" si="2"/>
        <v>0.90428453532380138</v>
      </c>
    </row>
    <row r="79" spans="1:7" x14ac:dyDescent="0.25">
      <c r="A79" s="1"/>
      <c r="B79" s="1" t="s">
        <v>25</v>
      </c>
      <c r="C79" s="1" t="s">
        <v>29</v>
      </c>
      <c r="D79" s="1">
        <v>7.75</v>
      </c>
      <c r="E79" s="1">
        <v>112.2714489504789</v>
      </c>
      <c r="F79" s="1">
        <f t="shared" si="3"/>
        <v>0.1122714489504789</v>
      </c>
      <c r="G79" s="1">
        <f t="shared" si="2"/>
        <v>0.8701037293662115</v>
      </c>
    </row>
    <row r="80" spans="1:7" x14ac:dyDescent="0.25">
      <c r="A80" s="1"/>
      <c r="B80" s="1" t="s">
        <v>26</v>
      </c>
      <c r="C80" s="1" t="s">
        <v>29</v>
      </c>
      <c r="D80" s="1">
        <v>5.45</v>
      </c>
      <c r="E80" s="1">
        <v>376.35877318116979</v>
      </c>
      <c r="F80" s="1">
        <f t="shared" si="3"/>
        <v>0.37635877318116978</v>
      </c>
      <c r="G80" s="1">
        <f t="shared" si="2"/>
        <v>2.0511553138373753</v>
      </c>
    </row>
    <row r="81" spans="1:7" x14ac:dyDescent="0.25">
      <c r="A81" s="1"/>
      <c r="B81" s="1" t="s">
        <v>26</v>
      </c>
      <c r="C81" s="1" t="s">
        <v>29</v>
      </c>
      <c r="D81" s="1">
        <v>5.45</v>
      </c>
      <c r="E81" s="1">
        <v>352.01517150395773</v>
      </c>
      <c r="F81" s="1">
        <f t="shared" si="3"/>
        <v>0.35201517150395772</v>
      </c>
      <c r="G81" s="1">
        <f t="shared" si="2"/>
        <v>1.9184826846965697</v>
      </c>
    </row>
    <row r="82" spans="1:7" x14ac:dyDescent="0.25">
      <c r="A82" s="1"/>
      <c r="B82" s="1" t="s">
        <v>26</v>
      </c>
      <c r="C82" s="1" t="s">
        <v>29</v>
      </c>
      <c r="D82" s="1">
        <v>5.45</v>
      </c>
      <c r="E82" s="1">
        <v>359.54618473895579</v>
      </c>
      <c r="F82" s="1">
        <f t="shared" si="3"/>
        <v>0.35954618473895578</v>
      </c>
      <c r="G82" s="1">
        <f t="shared" si="2"/>
        <v>1.959526706827309</v>
      </c>
    </row>
    <row r="83" spans="1:7" x14ac:dyDescent="0.25">
      <c r="B83" t="s">
        <v>30</v>
      </c>
      <c r="C83" t="s">
        <v>29</v>
      </c>
      <c r="G83">
        <v>1.0179280452748833</v>
      </c>
    </row>
    <row r="84" spans="1:7" x14ac:dyDescent="0.25">
      <c r="B84" t="s">
        <v>30</v>
      </c>
      <c r="C84" t="s">
        <v>29</v>
      </c>
      <c r="G84">
        <v>1.0981861181626853</v>
      </c>
    </row>
    <row r="85" spans="1:7" x14ac:dyDescent="0.25">
      <c r="B85" t="s">
        <v>30</v>
      </c>
      <c r="C85" t="s">
        <v>29</v>
      </c>
      <c r="G85">
        <v>1.0179280452748833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8"/>
  <sheetViews>
    <sheetView workbookViewId="0">
      <selection activeCell="J9" sqref="J9"/>
    </sheetView>
  </sheetViews>
  <sheetFormatPr baseColWidth="10" defaultRowHeight="15" x14ac:dyDescent="0.25"/>
  <cols>
    <col min="2" max="2" width="13.85546875" bestFit="1" customWidth="1"/>
    <col min="3" max="3" width="28.7109375" bestFit="1" customWidth="1"/>
    <col min="5" max="5" width="16.7109375" bestFit="1" customWidth="1"/>
    <col min="6" max="6" width="12" bestFit="1" customWidth="1"/>
    <col min="7" max="7" width="12.42578125" bestFit="1" customWidth="1"/>
    <col min="8" max="8" width="15.7109375" bestFit="1" customWidth="1"/>
  </cols>
  <sheetData>
    <row r="1" spans="1:8" x14ac:dyDescent="0.25">
      <c r="A1" t="s">
        <v>31</v>
      </c>
      <c r="D1" s="3" t="s">
        <v>37</v>
      </c>
      <c r="E1" t="s">
        <v>48</v>
      </c>
      <c r="F1" t="s">
        <v>49</v>
      </c>
      <c r="G1" t="s">
        <v>50</v>
      </c>
      <c r="H1" t="s">
        <v>51</v>
      </c>
    </row>
    <row r="2" spans="1:8" x14ac:dyDescent="0.25">
      <c r="A2" s="1"/>
      <c r="B2" s="1" t="s">
        <v>5</v>
      </c>
      <c r="C2" s="1" t="s">
        <v>29</v>
      </c>
      <c r="D2" s="1">
        <v>8.5</v>
      </c>
      <c r="E2" s="1">
        <v>11.679776186419213</v>
      </c>
      <c r="F2" s="1">
        <f>E2/1000</f>
        <v>1.1679776186419213E-2</v>
      </c>
      <c r="G2" s="1">
        <f>(F2*D2)/1</f>
        <v>9.927809758456331E-2</v>
      </c>
      <c r="H2" s="1">
        <f>G2*1000</f>
        <v>99.278097584563312</v>
      </c>
    </row>
    <row r="3" spans="1:8" x14ac:dyDescent="0.25">
      <c r="A3" s="1"/>
      <c r="B3" s="1" t="s">
        <v>5</v>
      </c>
      <c r="C3" s="1" t="s">
        <v>29</v>
      </c>
      <c r="D3" s="1">
        <v>8.5</v>
      </c>
      <c r="E3" s="1">
        <v>11.513843574406382</v>
      </c>
      <c r="F3" s="1">
        <f t="shared" ref="F3:F66" si="0">E3/1000</f>
        <v>1.1513843574406381E-2</v>
      </c>
      <c r="G3" s="1">
        <f t="shared" ref="G3:G45" si="1">(F3*D3)/1</f>
        <v>9.7867670382454239E-2</v>
      </c>
      <c r="H3" s="1">
        <f t="shared" ref="H3:H66" si="2">G3*1000</f>
        <v>97.867670382454236</v>
      </c>
    </row>
    <row r="4" spans="1:8" x14ac:dyDescent="0.25">
      <c r="A4" s="1"/>
      <c r="B4" s="1" t="s">
        <v>5</v>
      </c>
      <c r="C4" s="1" t="s">
        <v>29</v>
      </c>
      <c r="D4" s="1">
        <v>8.5</v>
      </c>
      <c r="E4" s="1">
        <v>11.232765322631479</v>
      </c>
      <c r="F4" s="1">
        <f t="shared" si="0"/>
        <v>1.1232765322631479E-2</v>
      </c>
      <c r="G4" s="1">
        <f t="shared" si="1"/>
        <v>9.5478505242367576E-2</v>
      </c>
      <c r="H4" s="1">
        <f t="shared" si="2"/>
        <v>95.478505242367575</v>
      </c>
    </row>
    <row r="5" spans="1:8" x14ac:dyDescent="0.25">
      <c r="A5" s="1"/>
      <c r="B5" s="1" t="s">
        <v>0</v>
      </c>
      <c r="C5" s="1" t="s">
        <v>29</v>
      </c>
      <c r="D5" s="1">
        <v>7.8</v>
      </c>
      <c r="E5" s="1">
        <v>13.819530516431925</v>
      </c>
      <c r="F5" s="1">
        <f t="shared" si="0"/>
        <v>1.3819530516431925E-2</v>
      </c>
      <c r="G5" s="1">
        <f t="shared" si="1"/>
        <v>0.10779233802816901</v>
      </c>
      <c r="H5" s="1">
        <f t="shared" si="2"/>
        <v>107.79233802816901</v>
      </c>
    </row>
    <row r="6" spans="1:8" x14ac:dyDescent="0.25">
      <c r="A6" s="1"/>
      <c r="B6" s="1" t="s">
        <v>0</v>
      </c>
      <c r="C6" s="1" t="s">
        <v>29</v>
      </c>
      <c r="D6" s="1">
        <v>7.8</v>
      </c>
      <c r="E6" s="1">
        <v>13.548157332418814</v>
      </c>
      <c r="F6" s="1">
        <f t="shared" si="0"/>
        <v>1.3548157332418815E-2</v>
      </c>
      <c r="G6" s="1">
        <f t="shared" si="1"/>
        <v>0.10567562719286676</v>
      </c>
      <c r="H6" s="1">
        <f t="shared" si="2"/>
        <v>105.67562719286676</v>
      </c>
    </row>
    <row r="7" spans="1:8" x14ac:dyDescent="0.25">
      <c r="A7" s="1"/>
      <c r="B7" s="1" t="s">
        <v>0</v>
      </c>
      <c r="C7" s="1" t="s">
        <v>29</v>
      </c>
      <c r="D7" s="1">
        <v>7.8</v>
      </c>
      <c r="E7" s="1">
        <v>13.268810805216312</v>
      </c>
      <c r="F7" s="1">
        <f t="shared" si="0"/>
        <v>1.3268810805216311E-2</v>
      </c>
      <c r="G7" s="1">
        <f t="shared" si="1"/>
        <v>0.10349672428068722</v>
      </c>
      <c r="H7" s="1">
        <f t="shared" si="2"/>
        <v>103.49672428068722</v>
      </c>
    </row>
    <row r="8" spans="1:8" x14ac:dyDescent="0.25">
      <c r="A8" s="1"/>
      <c r="B8" s="1" t="s">
        <v>2</v>
      </c>
      <c r="C8" s="1" t="s">
        <v>29</v>
      </c>
      <c r="D8" s="1">
        <v>9.33</v>
      </c>
      <c r="E8" s="1">
        <v>10.652898521693841</v>
      </c>
      <c r="F8" s="1">
        <f t="shared" si="0"/>
        <v>1.065289852169384E-2</v>
      </c>
      <c r="G8" s="1">
        <f t="shared" si="1"/>
        <v>9.9391543207403524E-2</v>
      </c>
      <c r="H8" s="1">
        <f t="shared" si="2"/>
        <v>99.391543207403529</v>
      </c>
    </row>
    <row r="9" spans="1:8" x14ac:dyDescent="0.25">
      <c r="A9" s="1"/>
      <c r="B9" s="1" t="s">
        <v>2</v>
      </c>
      <c r="C9" s="1" t="s">
        <v>29</v>
      </c>
      <c r="D9" s="1">
        <v>9.33</v>
      </c>
      <c r="E9" s="1">
        <v>9.8398682740823471</v>
      </c>
      <c r="F9" s="1">
        <f t="shared" si="0"/>
        <v>9.839868274082347E-3</v>
      </c>
      <c r="G9" s="1">
        <f t="shared" si="1"/>
        <v>9.1805970997188305E-2</v>
      </c>
      <c r="H9" s="1">
        <f t="shared" si="2"/>
        <v>91.805970997188311</v>
      </c>
    </row>
    <row r="10" spans="1:8" x14ac:dyDescent="0.25">
      <c r="A10" s="1"/>
      <c r="B10" s="1" t="s">
        <v>2</v>
      </c>
      <c r="C10" s="1" t="s">
        <v>29</v>
      </c>
      <c r="D10" s="1">
        <v>9.33</v>
      </c>
      <c r="E10" s="1">
        <v>10.543694734326456</v>
      </c>
      <c r="F10" s="1">
        <f t="shared" si="0"/>
        <v>1.0543694734326457E-2</v>
      </c>
      <c r="G10" s="1">
        <f t="shared" si="1"/>
        <v>9.8372671871265846E-2</v>
      </c>
      <c r="H10" s="1">
        <f t="shared" si="2"/>
        <v>98.372671871265851</v>
      </c>
    </row>
    <row r="11" spans="1:8" x14ac:dyDescent="0.25">
      <c r="A11" s="1"/>
      <c r="B11" s="1" t="s">
        <v>1</v>
      </c>
      <c r="C11" s="1" t="s">
        <v>29</v>
      </c>
      <c r="D11" s="1">
        <v>9.625</v>
      </c>
      <c r="E11" s="1">
        <v>6.6437985392326215</v>
      </c>
      <c r="F11" s="1">
        <f t="shared" si="0"/>
        <v>6.6437985392326215E-3</v>
      </c>
      <c r="G11" s="1">
        <f t="shared" si="1"/>
        <v>6.3946560940113986E-2</v>
      </c>
      <c r="H11" s="1">
        <f t="shared" si="2"/>
        <v>63.946560940113983</v>
      </c>
    </row>
    <row r="12" spans="1:8" x14ac:dyDescent="0.25">
      <c r="A12" s="1"/>
      <c r="B12" s="1" t="s">
        <v>1</v>
      </c>
      <c r="C12" s="1" t="s">
        <v>29</v>
      </c>
      <c r="D12" s="1">
        <v>9.625</v>
      </c>
      <c r="E12" s="1">
        <v>6.7604638691513612</v>
      </c>
      <c r="F12" s="1">
        <f t="shared" si="0"/>
        <v>6.7604638691513615E-3</v>
      </c>
      <c r="G12" s="1">
        <f t="shared" si="1"/>
        <v>6.5069464740581853E-2</v>
      </c>
      <c r="H12" s="1">
        <f t="shared" si="2"/>
        <v>65.06946474058185</v>
      </c>
    </row>
    <row r="13" spans="1:8" x14ac:dyDescent="0.25">
      <c r="A13" s="1"/>
      <c r="B13" s="1" t="s">
        <v>1</v>
      </c>
      <c r="C13" s="1" t="s">
        <v>29</v>
      </c>
      <c r="D13" s="1">
        <v>9.625</v>
      </c>
      <c r="E13" s="1">
        <v>6.8250515911806238</v>
      </c>
      <c r="F13" s="1">
        <f t="shared" si="0"/>
        <v>6.8250515911806239E-3</v>
      </c>
      <c r="G13" s="1">
        <f t="shared" si="1"/>
        <v>6.5691121565113503E-2</v>
      </c>
      <c r="H13" s="1">
        <f t="shared" si="2"/>
        <v>65.691121565113505</v>
      </c>
    </row>
    <row r="14" spans="1:8" x14ac:dyDescent="0.25">
      <c r="A14" s="1"/>
      <c r="B14" s="1" t="s">
        <v>3</v>
      </c>
      <c r="C14" s="1" t="s">
        <v>29</v>
      </c>
      <c r="D14" s="1">
        <v>35.6</v>
      </c>
      <c r="E14" s="1">
        <v>3.5566766243465269</v>
      </c>
      <c r="F14" s="1">
        <f t="shared" si="0"/>
        <v>3.5566766243465267E-3</v>
      </c>
      <c r="G14" s="1">
        <f t="shared" si="1"/>
        <v>0.12661768782673635</v>
      </c>
      <c r="H14" s="1">
        <f t="shared" si="2"/>
        <v>126.61768782673636</v>
      </c>
    </row>
    <row r="15" spans="1:8" x14ac:dyDescent="0.25">
      <c r="A15" s="1"/>
      <c r="B15" s="1" t="s">
        <v>3</v>
      </c>
      <c r="C15" s="1" t="s">
        <v>29</v>
      </c>
      <c r="D15" s="1">
        <v>35.6</v>
      </c>
      <c r="E15" s="1">
        <v>3.436641847120705</v>
      </c>
      <c r="F15" s="1">
        <f t="shared" si="0"/>
        <v>3.436641847120705E-3</v>
      </c>
      <c r="G15" s="1">
        <f t="shared" si="1"/>
        <v>0.1223444497574971</v>
      </c>
      <c r="H15" s="1">
        <f t="shared" si="2"/>
        <v>122.3444497574971</v>
      </c>
    </row>
    <row r="16" spans="1:8" x14ac:dyDescent="0.25">
      <c r="A16" s="1"/>
      <c r="B16" s="1" t="s">
        <v>3</v>
      </c>
      <c r="C16" s="1" t="s">
        <v>29</v>
      </c>
      <c r="D16" s="1">
        <v>35.6</v>
      </c>
      <c r="E16" s="1">
        <v>3.4420142279257915</v>
      </c>
      <c r="F16" s="1">
        <f t="shared" si="0"/>
        <v>3.4420142279257913E-3</v>
      </c>
      <c r="G16" s="1">
        <f t="shared" si="1"/>
        <v>0.12253570651415817</v>
      </c>
      <c r="H16" s="1">
        <f t="shared" si="2"/>
        <v>122.53570651415816</v>
      </c>
    </row>
    <row r="17" spans="1:8" x14ac:dyDescent="0.25">
      <c r="A17" s="1"/>
      <c r="B17" s="1" t="s">
        <v>6</v>
      </c>
      <c r="C17" s="1" t="s">
        <v>29</v>
      </c>
      <c r="D17" s="1">
        <v>6.6</v>
      </c>
      <c r="E17" s="1">
        <v>6.4077213573505043</v>
      </c>
      <c r="F17" s="1">
        <f t="shared" si="0"/>
        <v>6.4077213573505041E-3</v>
      </c>
      <c r="G17" s="1">
        <f t="shared" si="1"/>
        <v>4.2290960958513327E-2</v>
      </c>
      <c r="H17" s="1">
        <f t="shared" si="2"/>
        <v>42.290960958513324</v>
      </c>
    </row>
    <row r="18" spans="1:8" x14ac:dyDescent="0.25">
      <c r="A18" s="1"/>
      <c r="B18" s="1" t="s">
        <v>6</v>
      </c>
      <c r="C18" s="1" t="s">
        <v>29</v>
      </c>
      <c r="D18" s="1">
        <v>6.6</v>
      </c>
      <c r="E18" s="1">
        <v>6.5647145240407365</v>
      </c>
      <c r="F18" s="1">
        <f t="shared" si="0"/>
        <v>6.5647145240407363E-3</v>
      </c>
      <c r="G18" s="1">
        <f t="shared" si="1"/>
        <v>4.3327115858668858E-2</v>
      </c>
      <c r="H18" s="1">
        <f t="shared" si="2"/>
        <v>43.327115858668854</v>
      </c>
    </row>
    <row r="19" spans="1:8" x14ac:dyDescent="0.25">
      <c r="A19" s="1"/>
      <c r="B19" s="1" t="s">
        <v>6</v>
      </c>
      <c r="C19" s="1" t="s">
        <v>29</v>
      </c>
      <c r="D19" s="1">
        <v>6.6</v>
      </c>
      <c r="E19" s="1">
        <v>6.4129465761940665</v>
      </c>
      <c r="F19" s="1">
        <f t="shared" si="0"/>
        <v>6.4129465761940665E-3</v>
      </c>
      <c r="G19" s="1">
        <f t="shared" si="1"/>
        <v>4.2325447402880835E-2</v>
      </c>
      <c r="H19" s="1">
        <f t="shared" si="2"/>
        <v>42.325447402880833</v>
      </c>
    </row>
    <row r="20" spans="1:8" x14ac:dyDescent="0.25">
      <c r="A20" s="1"/>
      <c r="B20" s="1" t="s">
        <v>4</v>
      </c>
      <c r="C20" s="1" t="s">
        <v>29</v>
      </c>
      <c r="D20" s="1">
        <v>5.58</v>
      </c>
      <c r="E20" s="1">
        <v>6.2934234065846049</v>
      </c>
      <c r="F20" s="1">
        <f t="shared" si="0"/>
        <v>6.2934234065846048E-3</v>
      </c>
      <c r="G20" s="1">
        <f t="shared" si="1"/>
        <v>3.5117302608742094E-2</v>
      </c>
      <c r="H20" s="1">
        <f t="shared" si="2"/>
        <v>35.117302608742094</v>
      </c>
    </row>
    <row r="21" spans="1:8" x14ac:dyDescent="0.25">
      <c r="A21" s="1"/>
      <c r="B21" s="1" t="s">
        <v>4</v>
      </c>
      <c r="C21" s="1" t="s">
        <v>29</v>
      </c>
      <c r="D21" s="1">
        <v>5.58</v>
      </c>
      <c r="E21" s="1">
        <v>6.4737179733908112</v>
      </c>
      <c r="F21" s="1">
        <f t="shared" si="0"/>
        <v>6.473717973390811E-3</v>
      </c>
      <c r="G21" s="1">
        <f t="shared" si="1"/>
        <v>3.6123346291520725E-2</v>
      </c>
      <c r="H21" s="1">
        <f t="shared" si="2"/>
        <v>36.123346291520726</v>
      </c>
    </row>
    <row r="22" spans="1:8" x14ac:dyDescent="0.25">
      <c r="A22" s="1"/>
      <c r="B22" s="1" t="s">
        <v>4</v>
      </c>
      <c r="C22" s="1" t="s">
        <v>29</v>
      </c>
      <c r="D22" s="1">
        <v>5.58</v>
      </c>
      <c r="E22" s="1">
        <v>6.3639929019648189</v>
      </c>
      <c r="F22" s="1">
        <f t="shared" si="0"/>
        <v>6.3639929019648185E-3</v>
      </c>
      <c r="G22" s="1">
        <f t="shared" si="1"/>
        <v>3.551108039296369E-2</v>
      </c>
      <c r="H22" s="1">
        <f t="shared" si="2"/>
        <v>35.511080392963692</v>
      </c>
    </row>
    <row r="23" spans="1:8" x14ac:dyDescent="0.25">
      <c r="A23" s="1"/>
      <c r="B23" s="1" t="s">
        <v>7</v>
      </c>
      <c r="C23" s="1" t="s">
        <v>29</v>
      </c>
      <c r="D23" s="1">
        <v>9.9499999999999993</v>
      </c>
      <c r="E23" s="1">
        <v>4.7696587824738268</v>
      </c>
      <c r="F23" s="1">
        <f t="shared" si="0"/>
        <v>4.7696587824738266E-3</v>
      </c>
      <c r="G23" s="1">
        <f t="shared" si="1"/>
        <v>4.7458104885614569E-2</v>
      </c>
      <c r="H23" s="1">
        <f t="shared" si="2"/>
        <v>47.458104885614567</v>
      </c>
    </row>
    <row r="24" spans="1:8" x14ac:dyDescent="0.25">
      <c r="A24" s="1"/>
      <c r="B24" s="1" t="s">
        <v>7</v>
      </c>
      <c r="C24" s="1" t="s">
        <v>29</v>
      </c>
      <c r="D24" s="1">
        <v>9.9499999999999993</v>
      </c>
      <c r="E24" s="1">
        <v>4.8297643929317875</v>
      </c>
      <c r="F24" s="1">
        <f t="shared" si="0"/>
        <v>4.8297643929317872E-3</v>
      </c>
      <c r="G24" s="1">
        <f t="shared" si="1"/>
        <v>4.8056155709671276E-2</v>
      </c>
      <c r="H24" s="1">
        <f t="shared" si="2"/>
        <v>48.056155709671273</v>
      </c>
    </row>
    <row r="25" spans="1:8" x14ac:dyDescent="0.25">
      <c r="A25" s="1"/>
      <c r="B25" s="1" t="s">
        <v>7</v>
      </c>
      <c r="C25" s="1" t="s">
        <v>29</v>
      </c>
      <c r="D25" s="1">
        <v>9.9499999999999993</v>
      </c>
      <c r="E25" s="1">
        <v>4.845165890293754</v>
      </c>
      <c r="F25" s="1">
        <f t="shared" si="0"/>
        <v>4.8451658902937539E-3</v>
      </c>
      <c r="G25" s="1">
        <f t="shared" si="1"/>
        <v>4.8209400608422846E-2</v>
      </c>
      <c r="H25" s="1">
        <f t="shared" si="2"/>
        <v>48.209400608422847</v>
      </c>
    </row>
    <row r="26" spans="1:8" x14ac:dyDescent="0.25">
      <c r="A26" s="1"/>
      <c r="B26" s="1" t="s">
        <v>8</v>
      </c>
      <c r="C26" s="1" t="s">
        <v>29</v>
      </c>
      <c r="D26" s="1">
        <v>28.2</v>
      </c>
      <c r="E26" s="1">
        <v>6.1595884582656453</v>
      </c>
      <c r="F26" s="1">
        <f t="shared" si="0"/>
        <v>6.1595884582656456E-3</v>
      </c>
      <c r="G26" s="1">
        <f t="shared" si="1"/>
        <v>0.17370039452309119</v>
      </c>
      <c r="H26" s="1">
        <f t="shared" si="2"/>
        <v>173.70039452309118</v>
      </c>
    </row>
    <row r="27" spans="1:8" x14ac:dyDescent="0.25">
      <c r="A27" s="1"/>
      <c r="B27" s="1" t="s">
        <v>8</v>
      </c>
      <c r="C27" s="1" t="s">
        <v>29</v>
      </c>
      <c r="D27" s="1">
        <v>28.2</v>
      </c>
      <c r="E27" s="1">
        <v>6.258802221685583</v>
      </c>
      <c r="F27" s="1">
        <f t="shared" si="0"/>
        <v>6.258802221685583E-3</v>
      </c>
      <c r="G27" s="1">
        <f t="shared" si="1"/>
        <v>0.17649822265153345</v>
      </c>
      <c r="H27" s="1">
        <f t="shared" si="2"/>
        <v>176.49822265153344</v>
      </c>
    </row>
    <row r="28" spans="1:8" x14ac:dyDescent="0.25">
      <c r="A28" s="1"/>
      <c r="B28" s="1" t="s">
        <v>8</v>
      </c>
      <c r="C28" s="1" t="s">
        <v>29</v>
      </c>
      <c r="D28" s="1">
        <v>28.2</v>
      </c>
      <c r="E28" s="1">
        <v>6.2444312552235361</v>
      </c>
      <c r="F28" s="1">
        <f t="shared" si="0"/>
        <v>6.2444312552235358E-3</v>
      </c>
      <c r="G28" s="1">
        <f t="shared" si="1"/>
        <v>0.17609296139730371</v>
      </c>
      <c r="H28" s="1">
        <f t="shared" si="2"/>
        <v>176.0929613973037</v>
      </c>
    </row>
    <row r="29" spans="1:8" x14ac:dyDescent="0.25">
      <c r="A29" s="1"/>
      <c r="B29" s="1" t="s">
        <v>10</v>
      </c>
      <c r="C29" s="1" t="s">
        <v>29</v>
      </c>
      <c r="D29" s="1">
        <v>46.4</v>
      </c>
      <c r="E29" s="1">
        <v>3.425487996410141</v>
      </c>
      <c r="F29" s="1">
        <f t="shared" si="0"/>
        <v>3.4254879964101411E-3</v>
      </c>
      <c r="G29" s="1">
        <f t="shared" si="1"/>
        <v>0.15894264303343053</v>
      </c>
      <c r="H29" s="1">
        <f t="shared" si="2"/>
        <v>158.94264303343053</v>
      </c>
    </row>
    <row r="30" spans="1:8" x14ac:dyDescent="0.25">
      <c r="A30" s="1"/>
      <c r="B30" s="1" t="s">
        <v>10</v>
      </c>
      <c r="C30" s="1" t="s">
        <v>29</v>
      </c>
      <c r="D30" s="1">
        <v>46.4</v>
      </c>
      <c r="E30" s="1">
        <v>3.5548829817971686</v>
      </c>
      <c r="F30" s="1">
        <f t="shared" si="0"/>
        <v>3.5548829817971684E-3</v>
      </c>
      <c r="G30" s="1">
        <f t="shared" si="1"/>
        <v>0.16494657035538862</v>
      </c>
      <c r="H30" s="1">
        <f t="shared" si="2"/>
        <v>164.94657035538862</v>
      </c>
    </row>
    <row r="31" spans="1:8" x14ac:dyDescent="0.25">
      <c r="A31" s="1"/>
      <c r="B31" s="1" t="s">
        <v>10</v>
      </c>
      <c r="C31" s="1" t="s">
        <v>29</v>
      </c>
      <c r="D31" s="1">
        <v>46.4</v>
      </c>
      <c r="E31" s="1">
        <v>3.5279819471308835</v>
      </c>
      <c r="F31" s="1">
        <f t="shared" si="0"/>
        <v>3.5279819471308836E-3</v>
      </c>
      <c r="G31" s="1">
        <f t="shared" si="1"/>
        <v>0.16369836234687299</v>
      </c>
      <c r="H31" s="1">
        <f t="shared" si="2"/>
        <v>163.69836234687298</v>
      </c>
    </row>
    <row r="32" spans="1:8" x14ac:dyDescent="0.25">
      <c r="A32" s="1"/>
      <c r="B32" s="1" t="s">
        <v>9</v>
      </c>
      <c r="C32" s="1" t="s">
        <v>29</v>
      </c>
      <c r="D32" s="1">
        <v>46.45</v>
      </c>
      <c r="E32" s="1">
        <v>3.3407877461706779</v>
      </c>
      <c r="F32" s="1">
        <f t="shared" si="0"/>
        <v>3.3407877461706778E-3</v>
      </c>
      <c r="G32" s="1">
        <f t="shared" si="1"/>
        <v>0.15517959080962798</v>
      </c>
      <c r="H32" s="1">
        <f t="shared" si="2"/>
        <v>155.179590809628</v>
      </c>
    </row>
    <row r="33" spans="1:8" x14ac:dyDescent="0.25">
      <c r="A33" s="1"/>
      <c r="B33" s="1" t="s">
        <v>9</v>
      </c>
      <c r="C33" s="1" t="s">
        <v>29</v>
      </c>
      <c r="D33" s="1">
        <v>46.45</v>
      </c>
      <c r="E33" s="1">
        <v>3.5548829817971686</v>
      </c>
      <c r="F33" s="1">
        <f t="shared" si="0"/>
        <v>3.5548829817971684E-3</v>
      </c>
      <c r="G33" s="1">
        <f t="shared" si="1"/>
        <v>0.16512431450447848</v>
      </c>
      <c r="H33" s="1">
        <f t="shared" si="2"/>
        <v>165.12431450447849</v>
      </c>
    </row>
    <row r="34" spans="1:8" x14ac:dyDescent="0.25">
      <c r="A34" s="1"/>
      <c r="B34" s="1" t="s">
        <v>9</v>
      </c>
      <c r="C34" s="1" t="s">
        <v>29</v>
      </c>
      <c r="D34" s="1">
        <v>46.45</v>
      </c>
      <c r="E34" s="1">
        <v>3.5279819471308835</v>
      </c>
      <c r="F34" s="1">
        <f t="shared" si="0"/>
        <v>3.5279819471308836E-3</v>
      </c>
      <c r="G34" s="1">
        <f t="shared" si="1"/>
        <v>0.16387476144422955</v>
      </c>
      <c r="H34" s="1">
        <f t="shared" si="2"/>
        <v>163.87476144422956</v>
      </c>
    </row>
    <row r="35" spans="1:8" x14ac:dyDescent="0.25">
      <c r="A35" s="1"/>
      <c r="B35" s="1" t="s">
        <v>11</v>
      </c>
      <c r="C35" s="1" t="s">
        <v>29</v>
      </c>
      <c r="D35" s="1">
        <v>18.25</v>
      </c>
      <c r="E35" s="1">
        <v>5.2387160031643107</v>
      </c>
      <c r="F35" s="1">
        <f t="shared" si="0"/>
        <v>5.2387160031643109E-3</v>
      </c>
      <c r="G35" s="1">
        <f t="shared" si="1"/>
        <v>9.560656705774867E-2</v>
      </c>
      <c r="H35" s="1">
        <f t="shared" si="2"/>
        <v>95.606567057748677</v>
      </c>
    </row>
    <row r="36" spans="1:8" x14ac:dyDescent="0.25">
      <c r="A36" s="1"/>
      <c r="B36" s="1" t="s">
        <v>11</v>
      </c>
      <c r="C36" s="1" t="s">
        <v>29</v>
      </c>
      <c r="D36" s="1">
        <v>18.25</v>
      </c>
      <c r="E36" s="1">
        <v>5.6328259241309429</v>
      </c>
      <c r="F36" s="1">
        <f t="shared" si="0"/>
        <v>5.6328259241309429E-3</v>
      </c>
      <c r="G36" s="1">
        <f t="shared" si="1"/>
        <v>0.1027990731153897</v>
      </c>
      <c r="H36" s="1">
        <f t="shared" si="2"/>
        <v>102.7990731153897</v>
      </c>
    </row>
    <row r="37" spans="1:8" x14ac:dyDescent="0.25">
      <c r="A37" s="1"/>
      <c r="B37" s="1" t="s">
        <v>11</v>
      </c>
      <c r="C37" s="1" t="s">
        <v>29</v>
      </c>
      <c r="D37" s="1">
        <v>18.25</v>
      </c>
      <c r="E37" s="1">
        <v>5.3901980689893509</v>
      </c>
      <c r="F37" s="1">
        <f t="shared" si="0"/>
        <v>5.3901980689893512E-3</v>
      </c>
      <c r="G37" s="1">
        <f t="shared" si="1"/>
        <v>9.8371114759055661E-2</v>
      </c>
      <c r="H37" s="1">
        <f t="shared" si="2"/>
        <v>98.371114759055658</v>
      </c>
    </row>
    <row r="38" spans="1:8" x14ac:dyDescent="0.25">
      <c r="A38" s="1"/>
      <c r="B38" s="1" t="s">
        <v>15</v>
      </c>
      <c r="C38" s="1" t="s">
        <v>29</v>
      </c>
      <c r="D38" s="1">
        <v>50.65</v>
      </c>
      <c r="E38" s="1">
        <v>3.6081691983429023</v>
      </c>
      <c r="F38" s="1">
        <f t="shared" si="0"/>
        <v>3.6081691983429025E-3</v>
      </c>
      <c r="G38" s="1">
        <f t="shared" si="1"/>
        <v>0.18275376989606801</v>
      </c>
      <c r="H38" s="1">
        <f t="shared" si="2"/>
        <v>182.75376989606801</v>
      </c>
    </row>
    <row r="39" spans="1:8" x14ac:dyDescent="0.25">
      <c r="A39" s="1"/>
      <c r="B39" s="1" t="s">
        <v>15</v>
      </c>
      <c r="C39" s="1" t="s">
        <v>29</v>
      </c>
      <c r="D39" s="1">
        <v>50.65</v>
      </c>
      <c r="E39" s="1">
        <v>3.5969745222929932</v>
      </c>
      <c r="F39" s="1">
        <f t="shared" si="0"/>
        <v>3.5969745222929933E-3</v>
      </c>
      <c r="G39" s="1">
        <f t="shared" si="1"/>
        <v>0.1821867595541401</v>
      </c>
      <c r="H39" s="1">
        <f t="shared" si="2"/>
        <v>182.18675955414011</v>
      </c>
    </row>
    <row r="40" spans="1:8" x14ac:dyDescent="0.25">
      <c r="A40" s="1"/>
      <c r="B40" s="1" t="s">
        <v>15</v>
      </c>
      <c r="C40" s="1" t="s">
        <v>29</v>
      </c>
      <c r="D40" s="1">
        <v>50.65</v>
      </c>
      <c r="E40" s="1">
        <v>3.5893586833144151</v>
      </c>
      <c r="F40" s="1">
        <f t="shared" si="0"/>
        <v>3.589358683314415E-3</v>
      </c>
      <c r="G40" s="1">
        <f t="shared" si="1"/>
        <v>0.18180101730987511</v>
      </c>
      <c r="H40" s="1">
        <f t="shared" si="2"/>
        <v>181.80101730987511</v>
      </c>
    </row>
    <row r="41" spans="1:8" x14ac:dyDescent="0.25">
      <c r="A41" s="1"/>
      <c r="B41" s="1" t="s">
        <v>13</v>
      </c>
      <c r="C41" s="1" t="s">
        <v>29</v>
      </c>
      <c r="D41" s="1">
        <v>30.2</v>
      </c>
      <c r="E41" s="1">
        <v>3.2702470143164453</v>
      </c>
      <c r="F41" s="1">
        <f t="shared" si="0"/>
        <v>3.2702470143164452E-3</v>
      </c>
      <c r="G41" s="1">
        <f t="shared" si="1"/>
        <v>9.8761459832356638E-2</v>
      </c>
      <c r="H41" s="1">
        <f t="shared" si="2"/>
        <v>98.761459832356636</v>
      </c>
    </row>
    <row r="42" spans="1:8" x14ac:dyDescent="0.25">
      <c r="A42" s="1"/>
      <c r="B42" s="1" t="s">
        <v>13</v>
      </c>
      <c r="C42" s="1" t="s">
        <v>29</v>
      </c>
      <c r="D42" s="1">
        <v>30.2</v>
      </c>
      <c r="E42" s="1">
        <v>3.4591883510853445</v>
      </c>
      <c r="F42" s="1">
        <f t="shared" si="0"/>
        <v>3.4591883510853446E-3</v>
      </c>
      <c r="G42" s="1">
        <f t="shared" si="1"/>
        <v>0.1044674882027774</v>
      </c>
      <c r="H42" s="1">
        <f t="shared" si="2"/>
        <v>104.4674882027774</v>
      </c>
    </row>
    <row r="43" spans="1:8" x14ac:dyDescent="0.25">
      <c r="A43" s="1"/>
      <c r="B43" s="1" t="s">
        <v>13</v>
      </c>
      <c r="C43" s="1" t="s">
        <v>29</v>
      </c>
      <c r="D43" s="1">
        <v>30.2</v>
      </c>
      <c r="E43" s="1">
        <v>3.473086539797194</v>
      </c>
      <c r="F43" s="1">
        <f t="shared" si="0"/>
        <v>3.4730865397971942E-3</v>
      </c>
      <c r="G43" s="1">
        <f t="shared" si="1"/>
        <v>0.10488721350187526</v>
      </c>
      <c r="H43" s="1">
        <f t="shared" si="2"/>
        <v>104.88721350187525</v>
      </c>
    </row>
    <row r="44" spans="1:8" x14ac:dyDescent="0.25">
      <c r="A44" s="1"/>
      <c r="B44" s="1" t="s">
        <v>12</v>
      </c>
      <c r="C44" s="1" t="s">
        <v>29</v>
      </c>
      <c r="D44" s="1">
        <v>22.85</v>
      </c>
      <c r="E44" s="1">
        <v>23.191244576609957</v>
      </c>
      <c r="F44" s="1">
        <f t="shared" si="0"/>
        <v>2.3191244576609957E-2</v>
      </c>
      <c r="G44" s="1">
        <f t="shared" si="1"/>
        <v>0.52991993857553754</v>
      </c>
      <c r="H44" s="1">
        <f t="shared" si="2"/>
        <v>529.91993857553757</v>
      </c>
    </row>
    <row r="45" spans="1:8" x14ac:dyDescent="0.25">
      <c r="A45" s="1"/>
      <c r="B45" s="1" t="s">
        <v>12</v>
      </c>
      <c r="C45" s="1" t="s">
        <v>29</v>
      </c>
      <c r="D45" s="1">
        <v>22.85</v>
      </c>
      <c r="E45" s="1">
        <v>18.720843322521507</v>
      </c>
      <c r="F45" s="1">
        <f t="shared" si="0"/>
        <v>1.8720843322521507E-2</v>
      </c>
      <c r="G45" s="1">
        <f t="shared" si="1"/>
        <v>0.42777126991961645</v>
      </c>
      <c r="H45" s="1">
        <f t="shared" si="2"/>
        <v>427.77126991961643</v>
      </c>
    </row>
    <row r="46" spans="1:8" x14ac:dyDescent="0.25">
      <c r="A46" s="1"/>
      <c r="B46" s="1" t="s">
        <v>12</v>
      </c>
      <c r="C46" s="1" t="s">
        <v>29</v>
      </c>
      <c r="D46" s="1">
        <v>22.85</v>
      </c>
      <c r="E46" s="1">
        <v>18.356229485776804</v>
      </c>
      <c r="F46" s="1">
        <f t="shared" si="0"/>
        <v>1.8356229485776806E-2</v>
      </c>
      <c r="G46" s="1">
        <f>(F46*D46)/1</f>
        <v>0.41943984375000004</v>
      </c>
      <c r="H46" s="1">
        <f t="shared" si="2"/>
        <v>419.43984375000002</v>
      </c>
    </row>
    <row r="47" spans="1:8" x14ac:dyDescent="0.25">
      <c r="A47" s="1"/>
      <c r="B47" s="1" t="s">
        <v>14</v>
      </c>
      <c r="C47" s="1" t="s">
        <v>29</v>
      </c>
      <c r="D47" s="1">
        <v>7.05</v>
      </c>
      <c r="E47" s="1">
        <v>12.322220659258218</v>
      </c>
      <c r="F47" s="1">
        <f t="shared" si="0"/>
        <v>1.2322220659258218E-2</v>
      </c>
      <c r="G47" s="1">
        <f t="shared" ref="G47:G82" si="3">(F47*D47)/1</f>
        <v>8.6871655647770427E-2</v>
      </c>
      <c r="H47" s="1">
        <f t="shared" si="2"/>
        <v>86.871655647770424</v>
      </c>
    </row>
    <row r="48" spans="1:8" x14ac:dyDescent="0.25">
      <c r="A48" s="1"/>
      <c r="B48" s="1" t="s">
        <v>14</v>
      </c>
      <c r="C48" s="1" t="s">
        <v>29</v>
      </c>
      <c r="D48" s="1">
        <v>7.05</v>
      </c>
      <c r="E48" s="1">
        <v>13.448544598353207</v>
      </c>
      <c r="F48" s="1">
        <f t="shared" si="0"/>
        <v>1.3448544598353207E-2</v>
      </c>
      <c r="G48" s="1">
        <f t="shared" si="3"/>
        <v>9.4812239418390107E-2</v>
      </c>
      <c r="H48" s="1">
        <f t="shared" si="2"/>
        <v>94.812239418390106</v>
      </c>
    </row>
    <row r="49" spans="1:8" x14ac:dyDescent="0.25">
      <c r="A49" s="1"/>
      <c r="B49" s="1" t="s">
        <v>14</v>
      </c>
      <c r="C49" s="1" t="s">
        <v>29</v>
      </c>
      <c r="D49" s="1">
        <v>7.05</v>
      </c>
      <c r="E49" s="1">
        <v>15.407655409973279</v>
      </c>
      <c r="F49" s="1">
        <f t="shared" si="0"/>
        <v>1.5407655409973279E-2</v>
      </c>
      <c r="G49" s="1">
        <f t="shared" si="3"/>
        <v>0.10862397064031161</v>
      </c>
      <c r="H49" s="1">
        <f t="shared" si="2"/>
        <v>108.62397064031161</v>
      </c>
    </row>
    <row r="50" spans="1:8" x14ac:dyDescent="0.25">
      <c r="A50" s="1"/>
      <c r="B50" s="1" t="s">
        <v>16</v>
      </c>
      <c r="C50" s="1" t="s">
        <v>29</v>
      </c>
      <c r="D50" s="1">
        <v>30.35</v>
      </c>
      <c r="E50" s="1">
        <v>7.3215570971348063</v>
      </c>
      <c r="F50" s="1">
        <f t="shared" si="0"/>
        <v>7.3215570971348065E-3</v>
      </c>
      <c r="G50" s="1">
        <f t="shared" si="3"/>
        <v>0.22220925789804138</v>
      </c>
      <c r="H50" s="1">
        <f t="shared" si="2"/>
        <v>222.20925789804139</v>
      </c>
    </row>
    <row r="51" spans="1:8" x14ac:dyDescent="0.25">
      <c r="A51" s="1"/>
      <c r="B51" s="1" t="s">
        <v>16</v>
      </c>
      <c r="C51" s="1" t="s">
        <v>29</v>
      </c>
      <c r="D51" s="1">
        <v>30.35</v>
      </c>
      <c r="E51" s="1">
        <v>7.5470147485636447</v>
      </c>
      <c r="F51" s="1">
        <f t="shared" si="0"/>
        <v>7.5470147485636446E-3</v>
      </c>
      <c r="G51" s="1">
        <f t="shared" si="3"/>
        <v>0.22905189761890662</v>
      </c>
      <c r="H51" s="1">
        <f t="shared" si="2"/>
        <v>229.05189761890662</v>
      </c>
    </row>
    <row r="52" spans="1:8" x14ac:dyDescent="0.25">
      <c r="A52" s="1"/>
      <c r="B52" s="1" t="s">
        <v>16</v>
      </c>
      <c r="C52" s="1" t="s">
        <v>29</v>
      </c>
      <c r="D52" s="1">
        <v>30.35</v>
      </c>
      <c r="E52" s="1">
        <v>7.510395010395011</v>
      </c>
      <c r="F52" s="1">
        <f t="shared" si="0"/>
        <v>7.5103950103950108E-3</v>
      </c>
      <c r="G52" s="1">
        <f t="shared" si="3"/>
        <v>0.2279404885654886</v>
      </c>
      <c r="H52" s="1">
        <f t="shared" si="2"/>
        <v>227.94048856548861</v>
      </c>
    </row>
    <row r="53" spans="1:8" x14ac:dyDescent="0.25">
      <c r="A53" s="1"/>
      <c r="B53" s="1" t="s">
        <v>17</v>
      </c>
      <c r="C53" s="1" t="s">
        <v>29</v>
      </c>
      <c r="D53" s="1">
        <v>30.55</v>
      </c>
      <c r="E53" s="1">
        <v>6.5158705872534561</v>
      </c>
      <c r="F53" s="1">
        <f t="shared" si="0"/>
        <v>6.5158705872534559E-3</v>
      </c>
      <c r="G53" s="1">
        <f t="shared" si="3"/>
        <v>0.19905984644059307</v>
      </c>
      <c r="H53" s="1">
        <f t="shared" si="2"/>
        <v>199.05984644059308</v>
      </c>
    </row>
    <row r="54" spans="1:8" x14ac:dyDescent="0.25">
      <c r="A54" s="1"/>
      <c r="B54" s="1" t="s">
        <v>17</v>
      </c>
      <c r="C54" s="1" t="s">
        <v>29</v>
      </c>
      <c r="D54" s="1">
        <v>30.55</v>
      </c>
      <c r="E54" s="1">
        <v>6.4752587322121613</v>
      </c>
      <c r="F54" s="1">
        <f t="shared" si="0"/>
        <v>6.4752587322121609E-3</v>
      </c>
      <c r="G54" s="1">
        <f t="shared" si="3"/>
        <v>0.19781915426908153</v>
      </c>
      <c r="H54" s="1">
        <f t="shared" si="2"/>
        <v>197.81915426908154</v>
      </c>
    </row>
    <row r="55" spans="1:8" x14ac:dyDescent="0.25">
      <c r="A55" s="1"/>
      <c r="B55" s="1" t="s">
        <v>17</v>
      </c>
      <c r="C55" s="1" t="s">
        <v>29</v>
      </c>
      <c r="D55" s="1">
        <v>30.55</v>
      </c>
      <c r="E55" s="1">
        <v>6.4910100410545581</v>
      </c>
      <c r="F55" s="1">
        <f t="shared" si="0"/>
        <v>6.4910100410545584E-3</v>
      </c>
      <c r="G55" s="1">
        <f t="shared" si="3"/>
        <v>0.19830035675421676</v>
      </c>
      <c r="H55" s="1">
        <f t="shared" si="2"/>
        <v>198.30035675421675</v>
      </c>
    </row>
    <row r="56" spans="1:8" x14ac:dyDescent="0.25">
      <c r="A56" s="1"/>
      <c r="B56" s="1" t="s">
        <v>18</v>
      </c>
      <c r="C56" s="1" t="s">
        <v>29</v>
      </c>
      <c r="D56" s="1">
        <v>32.06</v>
      </c>
      <c r="E56" s="1">
        <v>3.4722431531662084</v>
      </c>
      <c r="F56" s="1">
        <f t="shared" si="0"/>
        <v>3.4722431531662083E-3</v>
      </c>
      <c r="G56" s="1">
        <f t="shared" si="3"/>
        <v>0.11132011549050864</v>
      </c>
      <c r="H56" s="1">
        <f t="shared" si="2"/>
        <v>111.32011549050864</v>
      </c>
    </row>
    <row r="57" spans="1:8" x14ac:dyDescent="0.25">
      <c r="A57" s="1"/>
      <c r="B57" s="1" t="s">
        <v>18</v>
      </c>
      <c r="C57" s="1" t="s">
        <v>29</v>
      </c>
      <c r="D57" s="1">
        <v>32.06</v>
      </c>
      <c r="E57" s="1">
        <v>3.666810818734882</v>
      </c>
      <c r="F57" s="1">
        <f t="shared" si="0"/>
        <v>3.6668108187348819E-3</v>
      </c>
      <c r="G57" s="1">
        <f t="shared" si="3"/>
        <v>0.11755795484864032</v>
      </c>
      <c r="H57" s="1">
        <f t="shared" si="2"/>
        <v>117.55795484864032</v>
      </c>
    </row>
    <row r="58" spans="1:8" x14ac:dyDescent="0.25">
      <c r="A58" s="1"/>
      <c r="B58" s="1" t="s">
        <v>18</v>
      </c>
      <c r="C58" s="1" t="s">
        <v>29</v>
      </c>
      <c r="D58" s="1">
        <v>32.06</v>
      </c>
      <c r="E58" s="1">
        <v>3.6216192875134943</v>
      </c>
      <c r="F58" s="1">
        <f t="shared" si="0"/>
        <v>3.6216192875134943E-3</v>
      </c>
      <c r="G58" s="1">
        <f t="shared" si="3"/>
        <v>0.11610911435768263</v>
      </c>
      <c r="H58" s="1">
        <f t="shared" si="2"/>
        <v>116.10911435768263</v>
      </c>
    </row>
    <row r="59" spans="1:8" x14ac:dyDescent="0.25">
      <c r="A59" s="1"/>
      <c r="B59" s="1" t="s">
        <v>19</v>
      </c>
      <c r="C59" s="1" t="s">
        <v>29</v>
      </c>
      <c r="D59" s="1">
        <v>20.399999999999999</v>
      </c>
      <c r="E59" s="1">
        <v>5.2570083872732249</v>
      </c>
      <c r="F59" s="1">
        <f t="shared" si="0"/>
        <v>5.2570083872732253E-3</v>
      </c>
      <c r="G59" s="1">
        <f t="shared" si="3"/>
        <v>0.10724297110037379</v>
      </c>
      <c r="H59" s="1">
        <f t="shared" si="2"/>
        <v>107.24297110037378</v>
      </c>
    </row>
    <row r="60" spans="1:8" x14ac:dyDescent="0.25">
      <c r="A60" s="1"/>
      <c r="B60" s="1" t="s">
        <v>19</v>
      </c>
      <c r="C60" s="1" t="s">
        <v>29</v>
      </c>
      <c r="D60" s="1">
        <v>20.399999999999999</v>
      </c>
      <c r="E60" s="1">
        <v>5.3681426143832756</v>
      </c>
      <c r="F60" s="1">
        <f t="shared" si="0"/>
        <v>5.3681426143832754E-3</v>
      </c>
      <c r="G60" s="1">
        <f t="shared" si="3"/>
        <v>0.10951010933341881</v>
      </c>
      <c r="H60" s="1">
        <f t="shared" si="2"/>
        <v>109.51010933341881</v>
      </c>
    </row>
    <row r="61" spans="1:8" x14ac:dyDescent="0.25">
      <c r="A61" s="1"/>
      <c r="B61" s="1" t="s">
        <v>19</v>
      </c>
      <c r="C61" s="1" t="s">
        <v>29</v>
      </c>
      <c r="D61" s="1">
        <v>20.399999999999999</v>
      </c>
      <c r="E61" s="1">
        <v>5.3161991541871823</v>
      </c>
      <c r="F61" s="1">
        <f t="shared" si="0"/>
        <v>5.3161991541871819E-3</v>
      </c>
      <c r="G61" s="1">
        <f t="shared" si="3"/>
        <v>0.1084504627454185</v>
      </c>
      <c r="H61" s="1">
        <f t="shared" si="2"/>
        <v>108.45046274541851</v>
      </c>
    </row>
    <row r="62" spans="1:8" x14ac:dyDescent="0.25">
      <c r="A62" s="1"/>
      <c r="B62" s="1" t="s">
        <v>20</v>
      </c>
      <c r="C62" s="1" t="s">
        <v>29</v>
      </c>
      <c r="D62" s="1">
        <v>22.45</v>
      </c>
      <c r="E62" s="1">
        <v>10.693000880818484</v>
      </c>
      <c r="F62" s="1">
        <f t="shared" si="0"/>
        <v>1.0693000880818485E-2</v>
      </c>
      <c r="G62" s="1">
        <f t="shared" si="3"/>
        <v>0.24005786977437499</v>
      </c>
      <c r="H62" s="1">
        <f t="shared" si="2"/>
        <v>240.05786977437498</v>
      </c>
    </row>
    <row r="63" spans="1:8" x14ac:dyDescent="0.25">
      <c r="A63" s="1"/>
      <c r="B63" s="1" t="s">
        <v>20</v>
      </c>
      <c r="C63" s="1" t="s">
        <v>29</v>
      </c>
      <c r="D63" s="1">
        <v>22.45</v>
      </c>
      <c r="E63" s="1">
        <v>10.260414364085767</v>
      </c>
      <c r="F63" s="1">
        <f t="shared" si="0"/>
        <v>1.0260414364085767E-2</v>
      </c>
      <c r="G63" s="1">
        <f t="shared" si="3"/>
        <v>0.23034630247372548</v>
      </c>
      <c r="H63" s="1">
        <f t="shared" si="2"/>
        <v>230.34630247372547</v>
      </c>
    </row>
    <row r="64" spans="1:8" x14ac:dyDescent="0.25">
      <c r="A64" s="1"/>
      <c r="B64" s="1" t="s">
        <v>20</v>
      </c>
      <c r="C64" s="1" t="s">
        <v>29</v>
      </c>
      <c r="D64" s="1">
        <v>22.45</v>
      </c>
      <c r="E64" s="1">
        <v>10.036853949874011</v>
      </c>
      <c r="F64" s="1">
        <f t="shared" si="0"/>
        <v>1.0036853949874011E-2</v>
      </c>
      <c r="G64" s="1">
        <f t="shared" si="3"/>
        <v>0.22532737117467155</v>
      </c>
      <c r="H64" s="1">
        <f t="shared" si="2"/>
        <v>225.32737117467155</v>
      </c>
    </row>
    <row r="65" spans="1:8" x14ac:dyDescent="0.25">
      <c r="A65" s="1"/>
      <c r="B65" s="1" t="s">
        <v>21</v>
      </c>
      <c r="C65" s="1" t="s">
        <v>29</v>
      </c>
      <c r="D65" s="1">
        <v>40.5</v>
      </c>
      <c r="E65" s="1">
        <v>7.8329753931275485</v>
      </c>
      <c r="F65" s="1">
        <f t="shared" si="0"/>
        <v>7.8329753931275486E-3</v>
      </c>
      <c r="G65" s="1">
        <f t="shared" si="3"/>
        <v>0.31723550342166573</v>
      </c>
      <c r="H65" s="1">
        <f t="shared" si="2"/>
        <v>317.23550342166573</v>
      </c>
    </row>
    <row r="66" spans="1:8" x14ac:dyDescent="0.25">
      <c r="A66" s="1"/>
      <c r="B66" s="1" t="s">
        <v>21</v>
      </c>
      <c r="C66" s="1" t="s">
        <v>29</v>
      </c>
      <c r="D66" s="1">
        <v>40.5</v>
      </c>
      <c r="E66" s="1">
        <v>7.5764480626726494</v>
      </c>
      <c r="F66" s="1">
        <f t="shared" si="0"/>
        <v>7.5764480626726496E-3</v>
      </c>
      <c r="G66" s="1">
        <f t="shared" si="3"/>
        <v>0.30684614653824233</v>
      </c>
      <c r="H66" s="1">
        <f t="shared" si="2"/>
        <v>306.84614653824235</v>
      </c>
    </row>
    <row r="67" spans="1:8" x14ac:dyDescent="0.25">
      <c r="A67" s="1"/>
      <c r="B67" s="1" t="s">
        <v>21</v>
      </c>
      <c r="C67" s="1" t="s">
        <v>29</v>
      </c>
      <c r="D67" s="1">
        <v>40.5</v>
      </c>
      <c r="E67" s="1">
        <v>7.5660302419926797</v>
      </c>
      <c r="F67" s="1">
        <f t="shared" ref="F67:F82" si="4">E67/1000</f>
        <v>7.5660302419926799E-3</v>
      </c>
      <c r="G67" s="1">
        <f t="shared" si="3"/>
        <v>0.30642422480070353</v>
      </c>
      <c r="H67" s="1">
        <f t="shared" ref="H67:H88" si="5">G67*1000</f>
        <v>306.42422480070354</v>
      </c>
    </row>
    <row r="68" spans="1:8" x14ac:dyDescent="0.25">
      <c r="A68" s="1"/>
      <c r="B68" s="1" t="s">
        <v>22</v>
      </c>
      <c r="C68" s="1" t="s">
        <v>29</v>
      </c>
      <c r="D68" s="1">
        <v>36.5</v>
      </c>
      <c r="E68" s="1">
        <v>11.592928207763091</v>
      </c>
      <c r="F68" s="1">
        <f t="shared" si="4"/>
        <v>1.159292820776309E-2</v>
      </c>
      <c r="G68" s="1">
        <f t="shared" si="3"/>
        <v>0.42314187958335281</v>
      </c>
      <c r="H68" s="1">
        <f t="shared" si="5"/>
        <v>423.14187958335282</v>
      </c>
    </row>
    <row r="69" spans="1:8" x14ac:dyDescent="0.25">
      <c r="A69" s="1"/>
      <c r="B69" s="1" t="s">
        <v>22</v>
      </c>
      <c r="C69" s="1" t="s">
        <v>29</v>
      </c>
      <c r="D69" s="1">
        <v>36.5</v>
      </c>
      <c r="E69" s="1">
        <v>11.125222303588243</v>
      </c>
      <c r="F69" s="1">
        <f t="shared" si="4"/>
        <v>1.1125222303588244E-2</v>
      </c>
      <c r="G69" s="1">
        <f t="shared" si="3"/>
        <v>0.40607061408097089</v>
      </c>
      <c r="H69" s="1">
        <f t="shared" si="5"/>
        <v>406.07061408097087</v>
      </c>
    </row>
    <row r="70" spans="1:8" x14ac:dyDescent="0.25">
      <c r="A70" s="1"/>
      <c r="B70" s="1" t="s">
        <v>22</v>
      </c>
      <c r="C70" s="1" t="s">
        <v>29</v>
      </c>
      <c r="D70" s="1">
        <v>36.5</v>
      </c>
      <c r="E70" s="1">
        <v>11.140715473859306</v>
      </c>
      <c r="F70" s="1">
        <f t="shared" si="4"/>
        <v>1.1140715473859305E-2</v>
      </c>
      <c r="G70" s="1">
        <f t="shared" si="3"/>
        <v>0.40663611479586464</v>
      </c>
      <c r="H70" s="1">
        <f t="shared" si="5"/>
        <v>406.63611479586467</v>
      </c>
    </row>
    <row r="71" spans="1:8" x14ac:dyDescent="0.25">
      <c r="A71" s="1"/>
      <c r="B71" s="1" t="s">
        <v>23</v>
      </c>
      <c r="C71" s="1" t="s">
        <v>29</v>
      </c>
      <c r="D71" s="1">
        <v>32.4</v>
      </c>
      <c r="E71" s="1">
        <v>65.375300080021333</v>
      </c>
      <c r="F71" s="1">
        <f t="shared" si="4"/>
        <v>6.5375300080021334E-2</v>
      </c>
      <c r="G71" s="1">
        <f t="shared" si="3"/>
        <v>2.1181597225926909</v>
      </c>
      <c r="H71" s="1">
        <f t="shared" si="5"/>
        <v>2118.1597225926907</v>
      </c>
    </row>
    <row r="72" spans="1:8" x14ac:dyDescent="0.25">
      <c r="A72" s="1"/>
      <c r="B72" s="1" t="s">
        <v>23</v>
      </c>
      <c r="C72" s="1" t="s">
        <v>29</v>
      </c>
      <c r="D72" s="1">
        <v>32.4</v>
      </c>
      <c r="E72" s="1">
        <v>48.207598245122753</v>
      </c>
      <c r="F72" s="1">
        <f t="shared" si="4"/>
        <v>4.8207598245122753E-2</v>
      </c>
      <c r="G72" s="1">
        <f t="shared" si="3"/>
        <v>1.5619261831419771</v>
      </c>
      <c r="H72" s="1">
        <f t="shared" si="5"/>
        <v>1561.9261831419772</v>
      </c>
    </row>
    <row r="73" spans="1:8" x14ac:dyDescent="0.25">
      <c r="A73" s="1"/>
      <c r="B73" s="1" t="s">
        <v>23</v>
      </c>
      <c r="C73" s="1" t="s">
        <v>29</v>
      </c>
      <c r="D73" s="1">
        <v>32.4</v>
      </c>
      <c r="E73" s="1">
        <v>52.211838637745792</v>
      </c>
      <c r="F73" s="1">
        <f t="shared" si="4"/>
        <v>5.221183863774579E-2</v>
      </c>
      <c r="G73" s="1">
        <f t="shared" si="3"/>
        <v>1.6916635718629636</v>
      </c>
      <c r="H73" s="1">
        <f t="shared" si="5"/>
        <v>1691.6635718629636</v>
      </c>
    </row>
    <row r="74" spans="1:8" x14ac:dyDescent="0.25">
      <c r="A74" s="1"/>
      <c r="B74" s="1" t="s">
        <v>24</v>
      </c>
      <c r="C74" s="1" t="s">
        <v>29</v>
      </c>
      <c r="D74" s="1">
        <v>18.75</v>
      </c>
      <c r="E74" s="1">
        <v>17.084734868773431</v>
      </c>
      <c r="F74" s="1">
        <f t="shared" si="4"/>
        <v>1.7084734868773432E-2</v>
      </c>
      <c r="G74" s="1">
        <f t="shared" si="3"/>
        <v>0.32033877878950184</v>
      </c>
      <c r="H74" s="1">
        <f t="shared" si="5"/>
        <v>320.33877878950182</v>
      </c>
    </row>
    <row r="75" spans="1:8" x14ac:dyDescent="0.25">
      <c r="A75" s="1"/>
      <c r="B75" s="1" t="s">
        <v>24</v>
      </c>
      <c r="C75" s="1" t="s">
        <v>29</v>
      </c>
      <c r="D75" s="1">
        <v>18.75</v>
      </c>
      <c r="E75" s="1">
        <v>14.937168015906831</v>
      </c>
      <c r="F75" s="1">
        <f t="shared" si="4"/>
        <v>1.493716801590683E-2</v>
      </c>
      <c r="G75" s="1">
        <f t="shared" si="3"/>
        <v>0.28007190029825307</v>
      </c>
      <c r="H75" s="1">
        <f t="shared" si="5"/>
        <v>280.07190029825307</v>
      </c>
    </row>
    <row r="76" spans="1:8" x14ac:dyDescent="0.25">
      <c r="A76" s="1"/>
      <c r="B76" s="1" t="s">
        <v>24</v>
      </c>
      <c r="C76" s="1" t="s">
        <v>29</v>
      </c>
      <c r="D76" s="1">
        <v>18.75</v>
      </c>
      <c r="E76" s="1">
        <v>14.89339001417021</v>
      </c>
      <c r="F76" s="1">
        <f t="shared" si="4"/>
        <v>1.489339001417021E-2</v>
      </c>
      <c r="G76" s="1">
        <f t="shared" si="3"/>
        <v>0.27925106276569145</v>
      </c>
      <c r="H76" s="1">
        <f t="shared" si="5"/>
        <v>279.25106276569147</v>
      </c>
    </row>
    <row r="77" spans="1:8" x14ac:dyDescent="0.25">
      <c r="A77" s="1"/>
      <c r="B77" s="1" t="s">
        <v>25</v>
      </c>
      <c r="C77" s="1" t="s">
        <v>29</v>
      </c>
      <c r="D77" s="1">
        <v>7.75</v>
      </c>
      <c r="E77" s="1">
        <v>17.459521503640733</v>
      </c>
      <c r="F77" s="1">
        <f t="shared" si="4"/>
        <v>1.7459521503640732E-2</v>
      </c>
      <c r="G77" s="1">
        <f t="shared" si="3"/>
        <v>0.13531129165321568</v>
      </c>
      <c r="H77" s="1">
        <f t="shared" si="5"/>
        <v>135.31129165321568</v>
      </c>
    </row>
    <row r="78" spans="1:8" x14ac:dyDescent="0.25">
      <c r="A78" s="1"/>
      <c r="B78" s="1" t="s">
        <v>25</v>
      </c>
      <c r="C78" s="1" t="s">
        <v>29</v>
      </c>
      <c r="D78" s="1">
        <v>7.75</v>
      </c>
      <c r="E78" s="1">
        <v>14.393291680368298</v>
      </c>
      <c r="F78" s="1">
        <f t="shared" si="4"/>
        <v>1.4393291680368299E-2</v>
      </c>
      <c r="G78" s="1">
        <f t="shared" si="3"/>
        <v>0.11154801052285432</v>
      </c>
      <c r="H78" s="1">
        <f t="shared" si="5"/>
        <v>111.54801052285431</v>
      </c>
    </row>
    <row r="79" spans="1:8" x14ac:dyDescent="0.25">
      <c r="A79" s="1"/>
      <c r="B79" s="1" t="s">
        <v>25</v>
      </c>
      <c r="C79" s="1" t="s">
        <v>29</v>
      </c>
      <c r="D79" s="1">
        <v>7.75</v>
      </c>
      <c r="E79" s="1">
        <v>16.282797264784097</v>
      </c>
      <c r="F79" s="1">
        <f t="shared" si="4"/>
        <v>1.6282797264784096E-2</v>
      </c>
      <c r="G79" s="1">
        <f t="shared" si="3"/>
        <v>0.12619167880207674</v>
      </c>
      <c r="H79" s="1">
        <f t="shared" si="5"/>
        <v>126.19167880207674</v>
      </c>
    </row>
    <row r="80" spans="1:8" x14ac:dyDescent="0.25">
      <c r="A80" s="1"/>
      <c r="B80" s="1" t="s">
        <v>26</v>
      </c>
      <c r="C80" s="1" t="s">
        <v>29</v>
      </c>
      <c r="D80" s="1">
        <v>5.45</v>
      </c>
      <c r="E80" s="1">
        <v>22.419265108349411</v>
      </c>
      <c r="F80" s="1">
        <f t="shared" si="4"/>
        <v>2.241926510834941E-2</v>
      </c>
      <c r="G80" s="1">
        <f t="shared" si="3"/>
        <v>0.12218499484050428</v>
      </c>
      <c r="H80" s="1">
        <f t="shared" si="5"/>
        <v>122.18499484050429</v>
      </c>
    </row>
    <row r="81" spans="1:8" x14ac:dyDescent="0.25">
      <c r="A81" s="1"/>
      <c r="B81" s="1" t="s">
        <v>26</v>
      </c>
      <c r="C81" s="1" t="s">
        <v>29</v>
      </c>
      <c r="D81" s="1">
        <v>5.45</v>
      </c>
      <c r="E81" s="1">
        <v>21.480251884852638</v>
      </c>
      <c r="F81" s="1">
        <f t="shared" si="4"/>
        <v>2.1480251884852638E-2</v>
      </c>
      <c r="G81" s="1">
        <f t="shared" si="3"/>
        <v>0.11706737277244689</v>
      </c>
      <c r="H81" s="1">
        <f t="shared" si="5"/>
        <v>117.06737277244689</v>
      </c>
    </row>
    <row r="82" spans="1:8" x14ac:dyDescent="0.25">
      <c r="A82" s="1"/>
      <c r="B82" s="1" t="s">
        <v>26</v>
      </c>
      <c r="C82" s="1" t="s">
        <v>29</v>
      </c>
      <c r="D82" s="1">
        <v>5.45</v>
      </c>
      <c r="E82" s="1">
        <v>20.542083082480435</v>
      </c>
      <c r="F82" s="1">
        <f t="shared" si="4"/>
        <v>2.0542083082480435E-2</v>
      </c>
      <c r="G82" s="1">
        <f t="shared" si="3"/>
        <v>0.11195435279951838</v>
      </c>
      <c r="H82" s="1">
        <f t="shared" si="5"/>
        <v>111.95435279951838</v>
      </c>
    </row>
    <row r="83" spans="1:8" x14ac:dyDescent="0.25">
      <c r="B83" t="s">
        <v>33</v>
      </c>
      <c r="G83">
        <v>2.4635140644109254E-3</v>
      </c>
      <c r="H83">
        <f t="shared" si="5"/>
        <v>2.4635140644109255</v>
      </c>
    </row>
    <row r="84" spans="1:8" x14ac:dyDescent="0.25">
      <c r="B84" t="s">
        <v>33</v>
      </c>
      <c r="G84">
        <v>2.3272786337479121E-3</v>
      </c>
      <c r="H84">
        <f t="shared" si="5"/>
        <v>2.3272786337479121</v>
      </c>
    </row>
    <row r="85" spans="1:8" x14ac:dyDescent="0.25">
      <c r="B85" t="s">
        <v>33</v>
      </c>
      <c r="G85">
        <v>2.2858848673512058E-3</v>
      </c>
      <c r="H85">
        <f t="shared" si="5"/>
        <v>2.2858848673512058</v>
      </c>
    </row>
    <row r="86" spans="1:8" x14ac:dyDescent="0.25">
      <c r="B86" t="s">
        <v>34</v>
      </c>
      <c r="G86">
        <v>8.0438528489375945E-3</v>
      </c>
      <c r="H86">
        <f t="shared" si="5"/>
        <v>8.0438528489375951</v>
      </c>
    </row>
    <row r="87" spans="1:8" x14ac:dyDescent="0.25">
      <c r="B87" t="s">
        <v>34</v>
      </c>
      <c r="G87">
        <v>8.3796619310042651E-3</v>
      </c>
      <c r="H87">
        <f t="shared" si="5"/>
        <v>8.3796619310042644</v>
      </c>
    </row>
    <row r="88" spans="1:8" x14ac:dyDescent="0.25">
      <c r="B88" t="s">
        <v>34</v>
      </c>
      <c r="G88">
        <v>8.3500649744433861E-3</v>
      </c>
      <c r="H88">
        <f t="shared" si="5"/>
        <v>8.3500649744433861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88"/>
  <sheetViews>
    <sheetView topLeftCell="E1" zoomScale="70" zoomScaleNormal="70" workbookViewId="0">
      <selection activeCell="M28" sqref="M28"/>
    </sheetView>
  </sheetViews>
  <sheetFormatPr baseColWidth="10" defaultRowHeight="15" x14ac:dyDescent="0.25"/>
  <cols>
    <col min="8" max="8" width="15.7109375" bestFit="1" customWidth="1"/>
    <col min="13" max="13" width="27.85546875" bestFit="1" customWidth="1"/>
    <col min="14" max="14" width="42.7109375" bestFit="1" customWidth="1"/>
    <col min="17" max="17" width="17.140625" bestFit="1" customWidth="1"/>
    <col min="18" max="18" width="15.28515625" bestFit="1" customWidth="1"/>
  </cols>
  <sheetData>
    <row r="1" spans="1:22" x14ac:dyDescent="0.25">
      <c r="A1" t="s">
        <v>32</v>
      </c>
      <c r="D1" s="3" t="s">
        <v>37</v>
      </c>
      <c r="E1" t="s">
        <v>48</v>
      </c>
      <c r="F1" t="s">
        <v>49</v>
      </c>
      <c r="G1" t="s">
        <v>50</v>
      </c>
      <c r="H1" t="s">
        <v>51</v>
      </c>
      <c r="N1" t="s">
        <v>55</v>
      </c>
      <c r="Q1" t="s">
        <v>53</v>
      </c>
      <c r="R1" t="s">
        <v>54</v>
      </c>
      <c r="S1" t="s">
        <v>36</v>
      </c>
      <c r="T1" t="s">
        <v>56</v>
      </c>
      <c r="U1" t="s">
        <v>57</v>
      </c>
      <c r="V1" t="s">
        <v>58</v>
      </c>
    </row>
    <row r="2" spans="1:22" x14ac:dyDescent="0.25">
      <c r="A2" s="1"/>
      <c r="B2" s="1" t="s">
        <v>5</v>
      </c>
      <c r="C2" s="1" t="s">
        <v>29</v>
      </c>
      <c r="D2" s="1">
        <v>8.5</v>
      </c>
      <c r="E2" s="1">
        <v>1.798503413018022</v>
      </c>
      <c r="F2" s="1">
        <f>E2/1000</f>
        <v>1.798503413018022E-3</v>
      </c>
      <c r="G2" s="1">
        <f>(F2*D2)/1</f>
        <v>1.5287279010653188E-2</v>
      </c>
      <c r="H2" s="1">
        <f>G2*1000</f>
        <v>15.287279010653187</v>
      </c>
      <c r="O2" t="s">
        <v>5</v>
      </c>
      <c r="Q2">
        <v>3.8982561477165625E-2</v>
      </c>
      <c r="R2">
        <f>Q2/1000</f>
        <v>3.8982561477165625E-5</v>
      </c>
      <c r="S2">
        <f>(N$3/R2)*100</f>
        <v>311.13385618452082</v>
      </c>
      <c r="T2" s="1">
        <v>8.5</v>
      </c>
      <c r="U2">
        <f>T2/1000</f>
        <v>8.5000000000000006E-3</v>
      </c>
      <c r="V2">
        <f>(N$3/U2)*100</f>
        <v>1.4269170207459636</v>
      </c>
    </row>
    <row r="3" spans="1:22" x14ac:dyDescent="0.25">
      <c r="A3" s="1"/>
      <c r="B3" s="1" t="s">
        <v>5</v>
      </c>
      <c r="C3" s="1" t="s">
        <v>29</v>
      </c>
      <c r="D3" s="1">
        <v>8.5</v>
      </c>
      <c r="E3" s="1">
        <v>1.7618927267621456</v>
      </c>
      <c r="F3" s="1">
        <f t="shared" ref="F3:F66" si="0">E3/1000</f>
        <v>1.7618927267621456E-3</v>
      </c>
      <c r="G3" s="1">
        <f t="shared" ref="G3:G45" si="1">(F3*D3)/1</f>
        <v>1.4976088177478237E-2</v>
      </c>
      <c r="H3" s="1">
        <f t="shared" ref="H3:H66" si="2">G3*1000</f>
        <v>14.976088177478237</v>
      </c>
      <c r="M3" t="s">
        <v>52</v>
      </c>
      <c r="N3">
        <v>1.2128794676340691E-4</v>
      </c>
      <c r="O3" t="s">
        <v>5</v>
      </c>
      <c r="Q3">
        <v>3.8189024852569503E-2</v>
      </c>
      <c r="R3">
        <f t="shared" ref="R3:R66" si="3">Q3/1000</f>
        <v>3.8189024852569502E-5</v>
      </c>
      <c r="S3">
        <f t="shared" ref="S3:S66" si="4">(N$3/R3)*100</f>
        <v>317.59896261201914</v>
      </c>
      <c r="T3" s="1">
        <v>8.5</v>
      </c>
      <c r="U3">
        <f t="shared" ref="U3:U66" si="5">T3/1000</f>
        <v>8.5000000000000006E-3</v>
      </c>
      <c r="V3">
        <f t="shared" ref="V3:V66" si="6">(N$3/U3)*100</f>
        <v>1.4269170207459636</v>
      </c>
    </row>
    <row r="4" spans="1:22" x14ac:dyDescent="0.25">
      <c r="A4" s="1"/>
      <c r="B4" s="1" t="s">
        <v>5</v>
      </c>
      <c r="C4" s="1" t="s">
        <v>29</v>
      </c>
      <c r="D4" s="1">
        <v>8.5</v>
      </c>
      <c r="E4" s="1">
        <v>1.7582586786114223</v>
      </c>
      <c r="F4" s="1">
        <f t="shared" si="0"/>
        <v>1.7582586786114222E-3</v>
      </c>
      <c r="G4" s="1">
        <f t="shared" si="1"/>
        <v>1.4945198768197089E-2</v>
      </c>
      <c r="H4" s="1">
        <f t="shared" si="2"/>
        <v>14.945198768197089</v>
      </c>
      <c r="O4" t="s">
        <v>5</v>
      </c>
      <c r="Q4">
        <v>3.8110256858902576E-2</v>
      </c>
      <c r="R4">
        <f t="shared" si="3"/>
        <v>3.8110256858902575E-5</v>
      </c>
      <c r="S4">
        <f t="shared" si="4"/>
        <v>318.25539043847715</v>
      </c>
      <c r="T4" s="1">
        <v>8.5</v>
      </c>
      <c r="U4">
        <f t="shared" si="5"/>
        <v>8.5000000000000006E-3</v>
      </c>
      <c r="V4">
        <f t="shared" si="6"/>
        <v>1.4269170207459636</v>
      </c>
    </row>
    <row r="5" spans="1:22" x14ac:dyDescent="0.25">
      <c r="A5" s="1"/>
      <c r="B5" s="1" t="s">
        <v>0</v>
      </c>
      <c r="C5" s="1" t="s">
        <v>29</v>
      </c>
      <c r="D5" s="1">
        <v>7.8</v>
      </c>
      <c r="E5" s="1">
        <v>1.7624554433892958</v>
      </c>
      <c r="F5" s="1">
        <f t="shared" si="0"/>
        <v>1.7624554433892958E-3</v>
      </c>
      <c r="G5" s="1">
        <f t="shared" si="1"/>
        <v>1.3747152458436506E-2</v>
      </c>
      <c r="H5" s="1">
        <f t="shared" si="2"/>
        <v>13.747152458436506</v>
      </c>
      <c r="O5" t="s">
        <v>0</v>
      </c>
      <c r="Q5">
        <v>3.820122173546299E-2</v>
      </c>
      <c r="R5">
        <f t="shared" si="3"/>
        <v>3.8201221735462987E-5</v>
      </c>
      <c r="S5">
        <f t="shared" si="4"/>
        <v>317.49755964169276</v>
      </c>
      <c r="T5" s="1">
        <v>7.8</v>
      </c>
      <c r="U5">
        <f t="shared" si="5"/>
        <v>7.7999999999999996E-3</v>
      </c>
      <c r="V5">
        <f t="shared" si="6"/>
        <v>1.5549736764539348</v>
      </c>
    </row>
    <row r="6" spans="1:22" x14ac:dyDescent="0.25">
      <c r="A6" s="1"/>
      <c r="B6" s="1" t="s">
        <v>0</v>
      </c>
      <c r="C6" s="1" t="s">
        <v>29</v>
      </c>
      <c r="D6" s="1">
        <v>7.8</v>
      </c>
      <c r="E6" s="1">
        <v>1.6526840037994504</v>
      </c>
      <c r="F6" s="1">
        <f t="shared" si="0"/>
        <v>1.6526840037994503E-3</v>
      </c>
      <c r="G6" s="1">
        <f t="shared" si="1"/>
        <v>1.2890935229635712E-2</v>
      </c>
      <c r="H6" s="1">
        <f t="shared" si="2"/>
        <v>12.890935229635712</v>
      </c>
      <c r="O6" t="s">
        <v>0</v>
      </c>
      <c r="Q6">
        <v>3.582192578235309E-2</v>
      </c>
      <c r="R6">
        <f t="shared" si="3"/>
        <v>3.582192578235309E-5</v>
      </c>
      <c r="S6">
        <f t="shared" si="4"/>
        <v>338.58577983866189</v>
      </c>
      <c r="T6" s="1">
        <v>7.8</v>
      </c>
      <c r="U6">
        <f t="shared" si="5"/>
        <v>7.7999999999999996E-3</v>
      </c>
      <c r="V6">
        <f t="shared" si="6"/>
        <v>1.5549736764539348</v>
      </c>
    </row>
    <row r="7" spans="1:22" x14ac:dyDescent="0.25">
      <c r="A7" s="1"/>
      <c r="B7" s="1" t="s">
        <v>0</v>
      </c>
      <c r="C7" s="1" t="s">
        <v>29</v>
      </c>
      <c r="D7" s="1">
        <v>7.8</v>
      </c>
      <c r="E7" s="1">
        <v>1.6430276430276429</v>
      </c>
      <c r="F7" s="1">
        <f t="shared" si="0"/>
        <v>1.6430276430276429E-3</v>
      </c>
      <c r="G7" s="1">
        <f t="shared" si="1"/>
        <v>1.2815615615615615E-2</v>
      </c>
      <c r="H7" s="1">
        <f t="shared" si="2"/>
        <v>12.815615615615615</v>
      </c>
      <c r="O7" t="s">
        <v>0</v>
      </c>
      <c r="Q7">
        <v>3.561262416262416E-2</v>
      </c>
      <c r="R7">
        <f t="shared" si="3"/>
        <v>3.5612624162624157E-5</v>
      </c>
      <c r="S7">
        <f t="shared" si="4"/>
        <v>340.57570767475187</v>
      </c>
      <c r="T7" s="1">
        <v>7.8</v>
      </c>
      <c r="U7">
        <f t="shared" si="5"/>
        <v>7.7999999999999996E-3</v>
      </c>
      <c r="V7">
        <f t="shared" si="6"/>
        <v>1.5549736764539348</v>
      </c>
    </row>
    <row r="8" spans="1:22" x14ac:dyDescent="0.25">
      <c r="A8" s="1"/>
      <c r="B8" s="1" t="s">
        <v>2</v>
      </c>
      <c r="C8" s="1" t="s">
        <v>29</v>
      </c>
      <c r="D8" s="1">
        <v>9.33</v>
      </c>
      <c r="E8" s="1">
        <v>1.5738568883610453</v>
      </c>
      <c r="F8" s="1">
        <f t="shared" si="0"/>
        <v>1.5738568883610453E-3</v>
      </c>
      <c r="G8" s="1">
        <f t="shared" si="1"/>
        <v>1.4684084768408552E-2</v>
      </c>
      <c r="H8" s="1">
        <f t="shared" si="2"/>
        <v>14.684084768408551</v>
      </c>
      <c r="O8" t="s">
        <v>2</v>
      </c>
      <c r="Q8">
        <v>3.4113348055225659E-2</v>
      </c>
      <c r="R8">
        <f t="shared" si="3"/>
        <v>3.4113348055225656E-5</v>
      </c>
      <c r="S8">
        <f t="shared" si="4"/>
        <v>355.54395472134667</v>
      </c>
      <c r="T8" s="1">
        <v>9.33</v>
      </c>
      <c r="U8">
        <f t="shared" si="5"/>
        <v>9.3299999999999998E-3</v>
      </c>
      <c r="V8">
        <f t="shared" si="6"/>
        <v>1.2999779931769229</v>
      </c>
    </row>
    <row r="9" spans="1:22" x14ac:dyDescent="0.25">
      <c r="A9" s="1"/>
      <c r="B9" s="1" t="s">
        <v>2</v>
      </c>
      <c r="C9" s="1" t="s">
        <v>29</v>
      </c>
      <c r="D9" s="1">
        <v>9.33</v>
      </c>
      <c r="E9" s="1">
        <v>1.5698288816714334</v>
      </c>
      <c r="F9" s="1">
        <f t="shared" si="0"/>
        <v>1.5698288816714335E-3</v>
      </c>
      <c r="G9" s="1">
        <f t="shared" si="1"/>
        <v>1.4646503465994474E-2</v>
      </c>
      <c r="H9" s="1">
        <f t="shared" si="2"/>
        <v>14.646503465994474</v>
      </c>
      <c r="O9" t="s">
        <v>2</v>
      </c>
      <c r="Q9">
        <v>3.4026041010228318E-2</v>
      </c>
      <c r="R9">
        <f t="shared" si="3"/>
        <v>3.4026041010228317E-5</v>
      </c>
      <c r="S9">
        <f t="shared" si="4"/>
        <v>356.45624105063365</v>
      </c>
      <c r="T9" s="1">
        <v>9.33</v>
      </c>
      <c r="U9">
        <f t="shared" si="5"/>
        <v>9.3299999999999998E-3</v>
      </c>
      <c r="V9">
        <f t="shared" si="6"/>
        <v>1.2999779931769229</v>
      </c>
    </row>
    <row r="10" spans="1:22" x14ac:dyDescent="0.25">
      <c r="A10" s="1"/>
      <c r="B10" s="1" t="s">
        <v>2</v>
      </c>
      <c r="C10" s="1" t="s">
        <v>29</v>
      </c>
      <c r="D10" s="1">
        <v>9.33</v>
      </c>
      <c r="E10" s="1">
        <v>1.5697361726869685</v>
      </c>
      <c r="F10" s="1">
        <f t="shared" si="0"/>
        <v>1.5697361726869684E-3</v>
      </c>
      <c r="G10" s="1">
        <f t="shared" si="1"/>
        <v>1.4645638491169415E-2</v>
      </c>
      <c r="H10" s="1">
        <f t="shared" si="2"/>
        <v>14.645638491169414</v>
      </c>
      <c r="O10" t="s">
        <v>2</v>
      </c>
      <c r="Q10">
        <v>3.4024031542990045E-2</v>
      </c>
      <c r="R10">
        <f t="shared" si="3"/>
        <v>3.4024031542990047E-5</v>
      </c>
      <c r="S10">
        <f t="shared" si="4"/>
        <v>356.4772934393655</v>
      </c>
      <c r="T10" s="1">
        <v>9.33</v>
      </c>
      <c r="U10">
        <f t="shared" si="5"/>
        <v>9.3299999999999998E-3</v>
      </c>
      <c r="V10">
        <f t="shared" si="6"/>
        <v>1.2999779931769229</v>
      </c>
    </row>
    <row r="11" spans="1:22" x14ac:dyDescent="0.25">
      <c r="A11" s="1"/>
      <c r="B11" s="1" t="s">
        <v>1</v>
      </c>
      <c r="C11" s="1" t="s">
        <v>29</v>
      </c>
      <c r="D11" s="1">
        <v>9.625</v>
      </c>
      <c r="E11" s="1">
        <v>1.4261551833493857</v>
      </c>
      <c r="F11" s="1">
        <f t="shared" si="0"/>
        <v>1.4261551833493857E-3</v>
      </c>
      <c r="G11" s="1">
        <f t="shared" si="1"/>
        <v>1.3726743639737837E-2</v>
      </c>
      <c r="H11" s="1">
        <f t="shared" si="2"/>
        <v>13.726743639737837</v>
      </c>
      <c r="O11" t="s">
        <v>1</v>
      </c>
      <c r="Q11">
        <v>3.0911913599097941E-2</v>
      </c>
      <c r="R11">
        <f t="shared" si="3"/>
        <v>3.091191359909794E-5</v>
      </c>
      <c r="S11">
        <f t="shared" si="4"/>
        <v>392.36634889839462</v>
      </c>
      <c r="T11" s="1">
        <v>9.625</v>
      </c>
      <c r="U11">
        <f t="shared" si="5"/>
        <v>9.6249999999999999E-3</v>
      </c>
      <c r="V11">
        <f t="shared" si="6"/>
        <v>1.2601345118276044</v>
      </c>
    </row>
    <row r="12" spans="1:22" x14ac:dyDescent="0.25">
      <c r="A12" s="1"/>
      <c r="B12" s="1" t="s">
        <v>1</v>
      </c>
      <c r="C12" s="1" t="s">
        <v>29</v>
      </c>
      <c r="D12" s="1">
        <v>9.625</v>
      </c>
      <c r="E12" s="1">
        <v>1.4262052911947716</v>
      </c>
      <c r="F12" s="1">
        <f t="shared" si="0"/>
        <v>1.4262052911947715E-3</v>
      </c>
      <c r="G12" s="1">
        <f t="shared" si="1"/>
        <v>1.3727225927749675E-2</v>
      </c>
      <c r="H12" s="1">
        <f t="shared" si="2"/>
        <v>13.727225927749675</v>
      </c>
      <c r="O12" t="s">
        <v>1</v>
      </c>
      <c r="Q12">
        <v>3.0912999686646674E-2</v>
      </c>
      <c r="R12">
        <f t="shared" si="3"/>
        <v>3.0912999686646673E-5</v>
      </c>
      <c r="S12">
        <f t="shared" si="4"/>
        <v>392.3525636232547</v>
      </c>
      <c r="T12" s="1">
        <v>9.625</v>
      </c>
      <c r="U12">
        <f t="shared" si="5"/>
        <v>9.6249999999999999E-3</v>
      </c>
      <c r="V12">
        <f t="shared" si="6"/>
        <v>1.2601345118276044</v>
      </c>
    </row>
    <row r="13" spans="1:22" x14ac:dyDescent="0.25">
      <c r="A13" s="1"/>
      <c r="B13" s="1" t="s">
        <v>1</v>
      </c>
      <c r="C13" s="1" t="s">
        <v>29</v>
      </c>
      <c r="D13" s="1">
        <v>9.625</v>
      </c>
      <c r="E13" s="1">
        <v>1.4161870749073042</v>
      </c>
      <c r="F13" s="1">
        <f t="shared" si="0"/>
        <v>1.4161870749073043E-3</v>
      </c>
      <c r="G13" s="1">
        <f t="shared" si="1"/>
        <v>1.3630800595982803E-2</v>
      </c>
      <c r="H13" s="1">
        <f t="shared" si="2"/>
        <v>13.630800595982803</v>
      </c>
      <c r="O13" t="s">
        <v>1</v>
      </c>
      <c r="Q13">
        <v>3.0695854848615822E-2</v>
      </c>
      <c r="R13">
        <f t="shared" si="3"/>
        <v>3.0695854848615821E-5</v>
      </c>
      <c r="S13">
        <f t="shared" si="4"/>
        <v>395.12809583433443</v>
      </c>
      <c r="T13" s="1">
        <v>9.625</v>
      </c>
      <c r="U13">
        <f t="shared" si="5"/>
        <v>9.6249999999999999E-3</v>
      </c>
      <c r="V13">
        <f t="shared" si="6"/>
        <v>1.2601345118276044</v>
      </c>
    </row>
    <row r="14" spans="1:22" x14ac:dyDescent="0.25">
      <c r="A14" s="1"/>
      <c r="B14" s="1" t="s">
        <v>3</v>
      </c>
      <c r="C14" s="1" t="s">
        <v>29</v>
      </c>
      <c r="D14" s="1">
        <v>35.6</v>
      </c>
      <c r="E14" s="1">
        <v>1.1357321235328395</v>
      </c>
      <c r="F14" s="1">
        <f t="shared" si="0"/>
        <v>1.1357321235328395E-3</v>
      </c>
      <c r="G14" s="1">
        <f t="shared" si="1"/>
        <v>4.0432063597769088E-2</v>
      </c>
      <c r="H14" s="1">
        <f t="shared" si="2"/>
        <v>40.432063597769087</v>
      </c>
      <c r="O14" t="s">
        <v>3</v>
      </c>
      <c r="Q14">
        <v>9.8467975110297187E-2</v>
      </c>
      <c r="R14">
        <f t="shared" si="3"/>
        <v>9.8467975110297186E-5</v>
      </c>
      <c r="S14">
        <f t="shared" si="4"/>
        <v>123.17501870790817</v>
      </c>
      <c r="T14" s="1">
        <v>35.6</v>
      </c>
      <c r="U14">
        <f t="shared" si="5"/>
        <v>3.56E-2</v>
      </c>
      <c r="V14">
        <f t="shared" si="6"/>
        <v>0.34069647967249134</v>
      </c>
    </row>
    <row r="15" spans="1:22" x14ac:dyDescent="0.25">
      <c r="A15" s="1"/>
      <c r="B15" s="1" t="s">
        <v>3</v>
      </c>
      <c r="C15" s="1" t="s">
        <v>29</v>
      </c>
      <c r="D15" s="1">
        <v>35.6</v>
      </c>
      <c r="E15" s="1">
        <v>1.1384845005740527</v>
      </c>
      <c r="F15" s="1">
        <f t="shared" si="0"/>
        <v>1.1384845005740526E-3</v>
      </c>
      <c r="G15" s="1">
        <f t="shared" si="1"/>
        <v>4.0530048220436272E-2</v>
      </c>
      <c r="H15" s="1">
        <f t="shared" si="2"/>
        <v>40.530048220436271</v>
      </c>
      <c r="O15" t="s">
        <v>3</v>
      </c>
      <c r="Q15">
        <v>9.8706606199770369E-2</v>
      </c>
      <c r="R15">
        <f t="shared" si="3"/>
        <v>9.8706606199770367E-5</v>
      </c>
      <c r="S15">
        <f t="shared" si="4"/>
        <v>122.87723328055127</v>
      </c>
      <c r="T15" s="1">
        <v>35.6</v>
      </c>
      <c r="U15">
        <f t="shared" si="5"/>
        <v>3.56E-2</v>
      </c>
      <c r="V15">
        <f t="shared" si="6"/>
        <v>0.34069647967249134</v>
      </c>
    </row>
    <row r="16" spans="1:22" x14ac:dyDescent="0.25">
      <c r="A16" s="1"/>
      <c r="B16" s="1" t="s">
        <v>3</v>
      </c>
      <c r="C16" s="1" t="s">
        <v>29</v>
      </c>
      <c r="D16" s="1">
        <v>35.6</v>
      </c>
      <c r="E16" s="1">
        <v>1.1440491893098479</v>
      </c>
      <c r="F16" s="1">
        <f t="shared" si="0"/>
        <v>1.1440491893098478E-3</v>
      </c>
      <c r="G16" s="1">
        <f t="shared" si="1"/>
        <v>4.0728151139430582E-2</v>
      </c>
      <c r="H16" s="1">
        <f t="shared" si="2"/>
        <v>40.72815113943058</v>
      </c>
      <c r="O16" t="s">
        <v>3</v>
      </c>
      <c r="Q16">
        <v>9.9189064713163813E-2</v>
      </c>
      <c r="R16">
        <f t="shared" si="3"/>
        <v>9.9189064713163812E-5</v>
      </c>
      <c r="S16">
        <f t="shared" si="4"/>
        <v>122.27955482204507</v>
      </c>
      <c r="T16" s="1">
        <v>35.6</v>
      </c>
      <c r="U16">
        <f t="shared" si="5"/>
        <v>3.56E-2</v>
      </c>
      <c r="V16">
        <f t="shared" si="6"/>
        <v>0.34069647967249134</v>
      </c>
    </row>
    <row r="17" spans="1:22" x14ac:dyDescent="0.25">
      <c r="A17" s="1"/>
      <c r="B17" s="1" t="s">
        <v>6</v>
      </c>
      <c r="C17" s="1" t="s">
        <v>29</v>
      </c>
      <c r="D17" s="1">
        <v>6.6</v>
      </c>
      <c r="E17" s="1">
        <v>1.6242297201737552</v>
      </c>
      <c r="F17" s="1">
        <f t="shared" si="0"/>
        <v>1.6242297201737553E-3</v>
      </c>
      <c r="G17" s="1">
        <f t="shared" si="1"/>
        <v>1.0719916153146785E-2</v>
      </c>
      <c r="H17" s="1">
        <f t="shared" si="2"/>
        <v>10.719916153146785</v>
      </c>
      <c r="O17" t="s">
        <v>6</v>
      </c>
      <c r="Q17">
        <v>3.5205179184766143E-2</v>
      </c>
      <c r="R17">
        <f t="shared" si="3"/>
        <v>3.5205179184766145E-5</v>
      </c>
      <c r="S17">
        <f t="shared" si="4"/>
        <v>344.51733969838784</v>
      </c>
      <c r="T17" s="1">
        <v>6.6</v>
      </c>
      <c r="U17">
        <f t="shared" si="5"/>
        <v>6.6E-3</v>
      </c>
      <c r="V17">
        <f t="shared" si="6"/>
        <v>1.8376961630819229</v>
      </c>
    </row>
    <row r="18" spans="1:22" x14ac:dyDescent="0.25">
      <c r="A18" s="1"/>
      <c r="B18" s="1" t="s">
        <v>6</v>
      </c>
      <c r="C18" s="1" t="s">
        <v>29</v>
      </c>
      <c r="D18" s="1">
        <v>6.6</v>
      </c>
      <c r="E18" s="1">
        <v>1.5856835592933616</v>
      </c>
      <c r="F18" s="1">
        <f t="shared" si="0"/>
        <v>1.5856835592933617E-3</v>
      </c>
      <c r="G18" s="1">
        <f t="shared" si="1"/>
        <v>1.0465511491336187E-2</v>
      </c>
      <c r="H18" s="1">
        <f t="shared" si="2"/>
        <v>10.465511491336187</v>
      </c>
      <c r="O18" t="s">
        <v>6</v>
      </c>
      <c r="Q18">
        <v>3.4369691147683609E-2</v>
      </c>
      <c r="R18">
        <f t="shared" si="3"/>
        <v>3.4369691147683609E-5</v>
      </c>
      <c r="S18">
        <f t="shared" si="4"/>
        <v>352.89216374462904</v>
      </c>
      <c r="T18" s="1">
        <v>6.6</v>
      </c>
      <c r="U18">
        <f t="shared" si="5"/>
        <v>6.6E-3</v>
      </c>
      <c r="V18">
        <f t="shared" si="6"/>
        <v>1.8376961630819229</v>
      </c>
    </row>
    <row r="19" spans="1:22" x14ac:dyDescent="0.25">
      <c r="A19" s="1"/>
      <c r="B19" s="1" t="s">
        <v>6</v>
      </c>
      <c r="C19" s="1" t="s">
        <v>29</v>
      </c>
      <c r="D19" s="1">
        <v>6.6</v>
      </c>
      <c r="E19" s="1">
        <v>1.6270746887966805</v>
      </c>
      <c r="F19" s="1">
        <f t="shared" si="0"/>
        <v>1.6270746887966806E-3</v>
      </c>
      <c r="G19" s="1">
        <f t="shared" si="1"/>
        <v>1.0738692946058091E-2</v>
      </c>
      <c r="H19" s="1">
        <f t="shared" si="2"/>
        <v>10.738692946058091</v>
      </c>
      <c r="O19" t="s">
        <v>6</v>
      </c>
      <c r="Q19">
        <v>3.5266843879668053E-2</v>
      </c>
      <c r="R19">
        <f t="shared" si="3"/>
        <v>3.5266843879668053E-5</v>
      </c>
      <c r="S19">
        <f t="shared" si="4"/>
        <v>343.91494508906567</v>
      </c>
      <c r="T19" s="1">
        <v>6.6</v>
      </c>
      <c r="U19">
        <f t="shared" si="5"/>
        <v>6.6E-3</v>
      </c>
      <c r="V19">
        <f t="shared" si="6"/>
        <v>1.8376961630819229</v>
      </c>
    </row>
    <row r="20" spans="1:22" x14ac:dyDescent="0.25">
      <c r="A20" s="1"/>
      <c r="B20" s="1" t="s">
        <v>4</v>
      </c>
      <c r="C20" s="1" t="s">
        <v>29</v>
      </c>
      <c r="D20" s="1">
        <v>5.58</v>
      </c>
      <c r="E20" s="1">
        <v>1.6241790815935397</v>
      </c>
      <c r="F20" s="1">
        <f t="shared" si="0"/>
        <v>1.6241790815935398E-3</v>
      </c>
      <c r="G20" s="1">
        <f t="shared" si="1"/>
        <v>9.0629192752919516E-3</v>
      </c>
      <c r="H20" s="1">
        <f t="shared" si="2"/>
        <v>9.0629192752919518</v>
      </c>
      <c r="O20" t="s">
        <v>4</v>
      </c>
      <c r="Q20">
        <v>3.5204081593539972E-2</v>
      </c>
      <c r="R20">
        <f t="shared" si="3"/>
        <v>3.5204081593539973E-5</v>
      </c>
      <c r="S20">
        <f t="shared" si="4"/>
        <v>344.52808104405574</v>
      </c>
      <c r="T20" s="1">
        <v>5.58</v>
      </c>
      <c r="U20">
        <f t="shared" si="5"/>
        <v>5.5799999999999999E-3</v>
      </c>
      <c r="V20">
        <f t="shared" si="6"/>
        <v>2.1736191176237796</v>
      </c>
    </row>
    <row r="21" spans="1:22" x14ac:dyDescent="0.25">
      <c r="A21" s="1"/>
      <c r="B21" s="1" t="s">
        <v>4</v>
      </c>
      <c r="C21" s="1" t="s">
        <v>29</v>
      </c>
      <c r="D21" s="1">
        <v>5.58</v>
      </c>
      <c r="E21" s="1">
        <v>1.6173032925494875</v>
      </c>
      <c r="F21" s="1">
        <f t="shared" si="0"/>
        <v>1.6173032925494875E-3</v>
      </c>
      <c r="G21" s="1">
        <f t="shared" si="1"/>
        <v>9.0245523724261402E-3</v>
      </c>
      <c r="H21" s="1">
        <f t="shared" si="2"/>
        <v>9.0245523724261396</v>
      </c>
      <c r="O21" t="s">
        <v>4</v>
      </c>
      <c r="Q21">
        <v>3.5055048866010137E-2</v>
      </c>
      <c r="R21">
        <f t="shared" si="3"/>
        <v>3.5055048866010138E-5</v>
      </c>
      <c r="S21">
        <f t="shared" si="4"/>
        <v>345.99280470839506</v>
      </c>
      <c r="T21" s="1">
        <v>5.58</v>
      </c>
      <c r="U21">
        <f t="shared" si="5"/>
        <v>5.5799999999999999E-3</v>
      </c>
      <c r="V21">
        <f t="shared" si="6"/>
        <v>2.1736191176237796</v>
      </c>
    </row>
    <row r="22" spans="1:22" x14ac:dyDescent="0.25">
      <c r="A22" s="1"/>
      <c r="B22" s="1" t="s">
        <v>4</v>
      </c>
      <c r="C22" s="1" t="s">
        <v>29</v>
      </c>
      <c r="D22" s="1">
        <v>5.58</v>
      </c>
      <c r="E22" s="1">
        <v>1.6455999596326569</v>
      </c>
      <c r="F22" s="1">
        <f t="shared" si="0"/>
        <v>1.645599959632657E-3</v>
      </c>
      <c r="G22" s="1">
        <f t="shared" si="1"/>
        <v>9.1824477747502256E-3</v>
      </c>
      <c r="H22" s="1">
        <f t="shared" si="2"/>
        <v>9.1824477747502264</v>
      </c>
      <c r="O22" t="s">
        <v>4</v>
      </c>
      <c r="Q22">
        <v>3.5668379125037841E-2</v>
      </c>
      <c r="R22">
        <f t="shared" si="3"/>
        <v>3.566837912503784E-5</v>
      </c>
      <c r="S22">
        <f t="shared" si="4"/>
        <v>340.04333737236578</v>
      </c>
      <c r="T22" s="1">
        <v>5.58</v>
      </c>
      <c r="U22">
        <f t="shared" si="5"/>
        <v>5.5799999999999999E-3</v>
      </c>
      <c r="V22">
        <f t="shared" si="6"/>
        <v>2.1736191176237796</v>
      </c>
    </row>
    <row r="23" spans="1:22" x14ac:dyDescent="0.25">
      <c r="A23" s="1"/>
      <c r="B23" s="1" t="s">
        <v>7</v>
      </c>
      <c r="C23" s="1" t="s">
        <v>29</v>
      </c>
      <c r="D23" s="1">
        <v>9.9499999999999993</v>
      </c>
      <c r="E23" s="1">
        <v>1.035033988197505</v>
      </c>
      <c r="F23" s="1">
        <f t="shared" si="0"/>
        <v>1.035033988197505E-3</v>
      </c>
      <c r="G23" s="1">
        <f t="shared" si="1"/>
        <v>1.0298588182565174E-2</v>
      </c>
      <c r="H23" s="1">
        <f t="shared" si="2"/>
        <v>10.298588182565174</v>
      </c>
      <c r="O23" t="s">
        <v>7</v>
      </c>
      <c r="Q23">
        <v>4.4868723388361842E-2</v>
      </c>
      <c r="R23">
        <f t="shared" si="3"/>
        <v>4.4868723388361844E-5</v>
      </c>
      <c r="S23">
        <f t="shared" si="4"/>
        <v>270.31735606470784</v>
      </c>
      <c r="T23" s="1">
        <v>9.9499999999999993</v>
      </c>
      <c r="U23">
        <f t="shared" si="5"/>
        <v>9.9499999999999988E-3</v>
      </c>
      <c r="V23">
        <f t="shared" si="6"/>
        <v>1.2189743393307229</v>
      </c>
    </row>
    <row r="24" spans="1:22" x14ac:dyDescent="0.25">
      <c r="A24" s="1"/>
      <c r="B24" s="1" t="s">
        <v>7</v>
      </c>
      <c r="C24" s="1" t="s">
        <v>29</v>
      </c>
      <c r="D24" s="1">
        <v>9.9499999999999993</v>
      </c>
      <c r="E24" s="1">
        <v>1.035033988197505</v>
      </c>
      <c r="F24" s="1">
        <f t="shared" si="0"/>
        <v>1.035033988197505E-3</v>
      </c>
      <c r="G24" s="1">
        <f t="shared" si="1"/>
        <v>1.0298588182565174E-2</v>
      </c>
      <c r="H24" s="1">
        <f t="shared" si="2"/>
        <v>10.298588182565174</v>
      </c>
      <c r="O24" t="s">
        <v>7</v>
      </c>
      <c r="Q24">
        <v>4.4868723388361842E-2</v>
      </c>
      <c r="R24">
        <f t="shared" si="3"/>
        <v>4.4868723388361844E-5</v>
      </c>
      <c r="S24">
        <f t="shared" si="4"/>
        <v>270.31735606470784</v>
      </c>
      <c r="T24" s="1">
        <v>9.9499999999999993</v>
      </c>
      <c r="U24">
        <f t="shared" si="5"/>
        <v>9.9499999999999988E-3</v>
      </c>
      <c r="V24">
        <f t="shared" si="6"/>
        <v>1.2189743393307229</v>
      </c>
    </row>
    <row r="25" spans="1:22" x14ac:dyDescent="0.25">
      <c r="A25" s="1"/>
      <c r="B25" s="1" t="s">
        <v>7</v>
      </c>
      <c r="C25" s="1" t="s">
        <v>29</v>
      </c>
      <c r="D25" s="1">
        <v>9.9499999999999993</v>
      </c>
      <c r="E25" s="1">
        <v>1.035033988197505</v>
      </c>
      <c r="F25" s="1">
        <f t="shared" si="0"/>
        <v>1.035033988197505E-3</v>
      </c>
      <c r="G25" s="1">
        <f t="shared" si="1"/>
        <v>1.0298588182565174E-2</v>
      </c>
      <c r="H25" s="1">
        <f t="shared" si="2"/>
        <v>10.298588182565174</v>
      </c>
      <c r="O25" t="s">
        <v>7</v>
      </c>
      <c r="Q25">
        <v>4.4868723388361842E-2</v>
      </c>
      <c r="R25">
        <f t="shared" si="3"/>
        <v>4.4868723388361844E-5</v>
      </c>
      <c r="S25">
        <f t="shared" si="4"/>
        <v>270.31735606470784</v>
      </c>
      <c r="T25" s="1">
        <v>9.9499999999999993</v>
      </c>
      <c r="U25">
        <f t="shared" si="5"/>
        <v>9.9499999999999988E-3</v>
      </c>
      <c r="V25">
        <f t="shared" si="6"/>
        <v>1.2189743393307229</v>
      </c>
    </row>
    <row r="26" spans="1:22" x14ac:dyDescent="0.25">
      <c r="A26" s="1"/>
      <c r="B26" s="1" t="s">
        <v>8</v>
      </c>
      <c r="C26" s="1" t="s">
        <v>29</v>
      </c>
      <c r="D26" s="1">
        <v>28.2</v>
      </c>
      <c r="E26" s="1">
        <v>1.376391371415979</v>
      </c>
      <c r="F26" s="1">
        <f t="shared" si="0"/>
        <v>1.3763913714159789E-3</v>
      </c>
      <c r="G26" s="1">
        <f t="shared" si="1"/>
        <v>3.8814236673930608E-2</v>
      </c>
      <c r="H26" s="1">
        <f t="shared" si="2"/>
        <v>38.814236673930608</v>
      </c>
      <c r="O26" t="s">
        <v>8</v>
      </c>
      <c r="Q26">
        <v>5.966656595088269E-2</v>
      </c>
      <c r="R26">
        <f t="shared" si="3"/>
        <v>5.966656595088269E-5</v>
      </c>
      <c r="S26">
        <f t="shared" si="4"/>
        <v>203.2762315552913</v>
      </c>
      <c r="T26" s="1">
        <v>28.2</v>
      </c>
      <c r="U26">
        <f t="shared" si="5"/>
        <v>2.8199999999999999E-2</v>
      </c>
      <c r="V26">
        <f t="shared" si="6"/>
        <v>0.43009910199789686</v>
      </c>
    </row>
    <row r="27" spans="1:22" x14ac:dyDescent="0.25">
      <c r="A27" s="1"/>
      <c r="B27" s="1" t="s">
        <v>8</v>
      </c>
      <c r="C27" s="1" t="s">
        <v>29</v>
      </c>
      <c r="D27" s="1">
        <v>28.2</v>
      </c>
      <c r="E27" s="1">
        <v>1.376391371415979</v>
      </c>
      <c r="F27" s="1">
        <f t="shared" si="0"/>
        <v>1.3763913714159789E-3</v>
      </c>
      <c r="G27" s="1">
        <f t="shared" si="1"/>
        <v>3.8814236673930608E-2</v>
      </c>
      <c r="H27" s="1">
        <f t="shared" si="2"/>
        <v>38.814236673930608</v>
      </c>
      <c r="O27" t="s">
        <v>8</v>
      </c>
      <c r="Q27">
        <v>5.966656595088269E-2</v>
      </c>
      <c r="R27">
        <f t="shared" si="3"/>
        <v>5.966656595088269E-5</v>
      </c>
      <c r="S27">
        <f t="shared" si="4"/>
        <v>203.2762315552913</v>
      </c>
      <c r="T27" s="1">
        <v>28.2</v>
      </c>
      <c r="U27">
        <f t="shared" si="5"/>
        <v>2.8199999999999999E-2</v>
      </c>
      <c r="V27">
        <f t="shared" si="6"/>
        <v>0.43009910199789686</v>
      </c>
    </row>
    <row r="28" spans="1:22" x14ac:dyDescent="0.25">
      <c r="A28" s="1"/>
      <c r="B28" s="1" t="s">
        <v>8</v>
      </c>
      <c r="C28" s="1" t="s">
        <v>29</v>
      </c>
      <c r="D28" s="1">
        <v>28.2</v>
      </c>
      <c r="E28" s="1">
        <v>1.3364967135412575</v>
      </c>
      <c r="F28" s="1">
        <f t="shared" si="0"/>
        <v>1.3364967135412575E-3</v>
      </c>
      <c r="G28" s="1">
        <f t="shared" si="1"/>
        <v>3.7689207321863462E-2</v>
      </c>
      <c r="H28" s="1">
        <f t="shared" si="2"/>
        <v>37.689207321863464</v>
      </c>
      <c r="O28" t="s">
        <v>8</v>
      </c>
      <c r="Q28">
        <v>5.7937132532013512E-2</v>
      </c>
      <c r="R28">
        <f t="shared" si="3"/>
        <v>5.7937132532013512E-5</v>
      </c>
      <c r="S28">
        <f t="shared" si="4"/>
        <v>209.34406219774257</v>
      </c>
      <c r="T28" s="1">
        <v>28.2</v>
      </c>
      <c r="U28">
        <f t="shared" si="5"/>
        <v>2.8199999999999999E-2</v>
      </c>
      <c r="V28">
        <f t="shared" si="6"/>
        <v>0.43009910199789686</v>
      </c>
    </row>
    <row r="29" spans="1:22" x14ac:dyDescent="0.25">
      <c r="A29" s="1"/>
      <c r="B29" s="1" t="s">
        <v>10</v>
      </c>
      <c r="C29" s="1" t="s">
        <v>29</v>
      </c>
      <c r="D29" s="1">
        <v>46.4</v>
      </c>
      <c r="E29" s="1">
        <v>0.79999548980696367</v>
      </c>
      <c r="F29" s="1">
        <f t="shared" si="0"/>
        <v>7.9999548980696372E-4</v>
      </c>
      <c r="G29" s="1">
        <f t="shared" si="1"/>
        <v>3.7119790727043113E-2</v>
      </c>
      <c r="H29" s="1">
        <f t="shared" si="2"/>
        <v>37.11979072704311</v>
      </c>
      <c r="O29" t="s">
        <v>10</v>
      </c>
      <c r="Q29">
        <v>6.9359608966263753E-2</v>
      </c>
      <c r="R29">
        <f t="shared" si="3"/>
        <v>6.9359608966263752E-5</v>
      </c>
      <c r="S29">
        <f t="shared" si="4"/>
        <v>174.86826781621693</v>
      </c>
      <c r="T29" s="1">
        <v>46.4</v>
      </c>
      <c r="U29">
        <f t="shared" si="5"/>
        <v>4.6399999999999997E-2</v>
      </c>
      <c r="V29">
        <f t="shared" si="6"/>
        <v>0.26139643699010112</v>
      </c>
    </row>
    <row r="30" spans="1:22" x14ac:dyDescent="0.25">
      <c r="A30" s="1"/>
      <c r="B30" s="1" t="s">
        <v>10</v>
      </c>
      <c r="C30" s="1" t="s">
        <v>29</v>
      </c>
      <c r="D30" s="1">
        <v>46.4</v>
      </c>
      <c r="E30" s="1">
        <v>0.80532852685468481</v>
      </c>
      <c r="F30" s="1">
        <f t="shared" si="0"/>
        <v>8.0532852685468478E-4</v>
      </c>
      <c r="G30" s="1">
        <f t="shared" si="1"/>
        <v>3.7367243646057376E-2</v>
      </c>
      <c r="H30" s="1">
        <f t="shared" si="2"/>
        <v>37.367243646057375</v>
      </c>
      <c r="O30" t="s">
        <v>10</v>
      </c>
      <c r="Q30">
        <v>6.9821983278301178E-2</v>
      </c>
      <c r="R30">
        <f t="shared" si="3"/>
        <v>6.9821983278301183E-5</v>
      </c>
      <c r="S30">
        <f t="shared" si="4"/>
        <v>173.71025724085953</v>
      </c>
      <c r="T30" s="1">
        <v>46.4</v>
      </c>
      <c r="U30">
        <f t="shared" si="5"/>
        <v>4.6399999999999997E-2</v>
      </c>
      <c r="V30">
        <f t="shared" si="6"/>
        <v>0.26139643699010112</v>
      </c>
    </row>
    <row r="31" spans="1:22" x14ac:dyDescent="0.25">
      <c r="A31" s="1"/>
      <c r="B31" s="1" t="s">
        <v>10</v>
      </c>
      <c r="C31" s="1" t="s">
        <v>29</v>
      </c>
      <c r="D31" s="1">
        <v>46.4</v>
      </c>
      <c r="E31" s="1">
        <v>0.80596028452874924</v>
      </c>
      <c r="F31" s="1">
        <f t="shared" si="0"/>
        <v>8.0596028452874929E-4</v>
      </c>
      <c r="G31" s="1">
        <f t="shared" si="1"/>
        <v>3.7396557202133966E-2</v>
      </c>
      <c r="H31" s="1">
        <f t="shared" si="2"/>
        <v>37.39655720213397</v>
      </c>
      <c r="O31" t="s">
        <v>10</v>
      </c>
      <c r="Q31">
        <v>6.9876756668642556E-2</v>
      </c>
      <c r="R31">
        <f t="shared" si="3"/>
        <v>6.9876756668642558E-5</v>
      </c>
      <c r="S31">
        <f t="shared" si="4"/>
        <v>173.57409322610317</v>
      </c>
      <c r="T31" s="1">
        <v>46.4</v>
      </c>
      <c r="U31">
        <f t="shared" si="5"/>
        <v>4.6399999999999997E-2</v>
      </c>
      <c r="V31">
        <f t="shared" si="6"/>
        <v>0.26139643699010112</v>
      </c>
    </row>
    <row r="32" spans="1:22" x14ac:dyDescent="0.25">
      <c r="A32" s="1"/>
      <c r="B32" s="1" t="s">
        <v>9</v>
      </c>
      <c r="C32" s="1" t="s">
        <v>29</v>
      </c>
      <c r="D32" s="1">
        <v>46.45</v>
      </c>
      <c r="E32" s="1">
        <v>0.8032651876298742</v>
      </c>
      <c r="F32" s="1">
        <f t="shared" si="0"/>
        <v>8.0326518762987415E-4</v>
      </c>
      <c r="G32" s="1">
        <f t="shared" si="1"/>
        <v>3.7311667965407656E-2</v>
      </c>
      <c r="H32" s="1">
        <f t="shared" si="2"/>
        <v>37.311667965407658</v>
      </c>
      <c r="O32" t="s">
        <v>9</v>
      </c>
      <c r="Q32">
        <v>6.9643091767510087E-2</v>
      </c>
      <c r="R32">
        <f t="shared" si="3"/>
        <v>6.9643091767510092E-5</v>
      </c>
      <c r="S32">
        <f t="shared" si="4"/>
        <v>174.1564650350434</v>
      </c>
      <c r="T32" s="1">
        <v>46.45</v>
      </c>
      <c r="U32">
        <f t="shared" si="5"/>
        <v>4.6450000000000005E-2</v>
      </c>
      <c r="V32">
        <f t="shared" si="6"/>
        <v>0.26111506299979959</v>
      </c>
    </row>
    <row r="33" spans="1:22" x14ac:dyDescent="0.25">
      <c r="A33" s="1"/>
      <c r="B33" s="1" t="s">
        <v>9</v>
      </c>
      <c r="C33" s="1" t="s">
        <v>29</v>
      </c>
      <c r="D33" s="1">
        <v>46.45</v>
      </c>
      <c r="E33" s="1">
        <v>0.80819376913380159</v>
      </c>
      <c r="F33" s="1">
        <f t="shared" si="0"/>
        <v>8.0819376913380159E-4</v>
      </c>
      <c r="G33" s="1">
        <f t="shared" si="1"/>
        <v>3.7540600576265085E-2</v>
      </c>
      <c r="H33" s="1">
        <f t="shared" si="2"/>
        <v>37.540600576265085</v>
      </c>
      <c r="O33" t="s">
        <v>9</v>
      </c>
      <c r="Q33">
        <v>7.0070399783900603E-2</v>
      </c>
      <c r="R33">
        <f t="shared" si="3"/>
        <v>7.0070399783900603E-5</v>
      </c>
      <c r="S33">
        <f t="shared" si="4"/>
        <v>173.09441238734598</v>
      </c>
      <c r="T33" s="1">
        <v>46.45</v>
      </c>
      <c r="U33">
        <f t="shared" si="5"/>
        <v>4.6450000000000005E-2</v>
      </c>
      <c r="V33">
        <f t="shared" si="6"/>
        <v>0.26111506299979959</v>
      </c>
    </row>
    <row r="34" spans="1:22" x14ac:dyDescent="0.25">
      <c r="A34" s="1"/>
      <c r="B34" s="1" t="s">
        <v>9</v>
      </c>
      <c r="C34" s="1" t="s">
        <v>29</v>
      </c>
      <c r="D34" s="1">
        <v>46.45</v>
      </c>
      <c r="E34" s="1">
        <v>0.82009590688421397</v>
      </c>
      <c r="F34" s="1">
        <f t="shared" si="0"/>
        <v>8.2009590688421395E-4</v>
      </c>
      <c r="G34" s="1">
        <f t="shared" si="1"/>
        <v>3.809345487477174E-2</v>
      </c>
      <c r="H34" s="1">
        <f t="shared" si="2"/>
        <v>38.093454874771737</v>
      </c>
      <c r="O34" t="s">
        <v>9</v>
      </c>
      <c r="Q34">
        <v>7.1102315126861354E-2</v>
      </c>
      <c r="R34">
        <f t="shared" si="3"/>
        <v>7.1102315126861357E-5</v>
      </c>
      <c r="S34">
        <f t="shared" si="4"/>
        <v>170.58227505954471</v>
      </c>
      <c r="T34" s="1">
        <v>46.45</v>
      </c>
      <c r="U34">
        <f t="shared" si="5"/>
        <v>4.6450000000000005E-2</v>
      </c>
      <c r="V34">
        <f t="shared" si="6"/>
        <v>0.26111506299979959</v>
      </c>
    </row>
    <row r="35" spans="1:22" x14ac:dyDescent="0.25">
      <c r="A35" s="1"/>
      <c r="B35" s="1" t="s">
        <v>11</v>
      </c>
      <c r="C35" s="1" t="s">
        <v>29</v>
      </c>
      <c r="D35" s="1">
        <v>18.25</v>
      </c>
      <c r="E35" s="1">
        <v>1.0473634577603144</v>
      </c>
      <c r="F35" s="1">
        <f t="shared" si="0"/>
        <v>1.0473634577603144E-3</v>
      </c>
      <c r="G35" s="1">
        <f t="shared" si="1"/>
        <v>1.9114383104125738E-2</v>
      </c>
      <c r="H35" s="1">
        <f t="shared" si="2"/>
        <v>19.114383104125739</v>
      </c>
      <c r="O35" t="s">
        <v>11</v>
      </c>
      <c r="Q35">
        <v>4.5403205893909629E-2</v>
      </c>
      <c r="R35">
        <f t="shared" si="3"/>
        <v>4.5403205893909627E-5</v>
      </c>
      <c r="S35">
        <f t="shared" si="4"/>
        <v>267.13520416776657</v>
      </c>
      <c r="T35" s="1">
        <v>18.25</v>
      </c>
      <c r="U35">
        <f t="shared" si="5"/>
        <v>1.8249999999999999E-2</v>
      </c>
      <c r="V35">
        <f t="shared" si="6"/>
        <v>0.66459148911455845</v>
      </c>
    </row>
    <row r="36" spans="1:22" x14ac:dyDescent="0.25">
      <c r="A36" s="1"/>
      <c r="B36" s="1" t="s">
        <v>11</v>
      </c>
      <c r="C36" s="1" t="s">
        <v>29</v>
      </c>
      <c r="D36" s="1">
        <v>18.25</v>
      </c>
      <c r="E36" s="1">
        <v>1.0274593470426878</v>
      </c>
      <c r="F36" s="1">
        <f t="shared" si="0"/>
        <v>1.0274593470426879E-3</v>
      </c>
      <c r="G36" s="1">
        <f t="shared" si="1"/>
        <v>1.8751133083529055E-2</v>
      </c>
      <c r="H36" s="1">
        <f t="shared" si="2"/>
        <v>18.751133083529055</v>
      </c>
      <c r="O36" t="s">
        <v>11</v>
      </c>
      <c r="Q36">
        <v>4.454036269430052E-2</v>
      </c>
      <c r="R36">
        <f t="shared" si="3"/>
        <v>4.4540362694300521E-5</v>
      </c>
      <c r="S36">
        <f t="shared" si="4"/>
        <v>272.31019108635854</v>
      </c>
      <c r="T36" s="1">
        <v>18.25</v>
      </c>
      <c r="U36">
        <f t="shared" si="5"/>
        <v>1.8249999999999999E-2</v>
      </c>
      <c r="V36">
        <f t="shared" si="6"/>
        <v>0.66459148911455845</v>
      </c>
    </row>
    <row r="37" spans="1:22" x14ac:dyDescent="0.25">
      <c r="A37" s="1"/>
      <c r="B37" s="1" t="s">
        <v>11</v>
      </c>
      <c r="C37" s="1" t="s">
        <v>29</v>
      </c>
      <c r="D37" s="1">
        <v>18.25</v>
      </c>
      <c r="E37" s="1">
        <v>1.0406325734958379</v>
      </c>
      <c r="F37" s="1">
        <f t="shared" si="0"/>
        <v>1.0406325734958379E-3</v>
      </c>
      <c r="G37" s="1">
        <f t="shared" si="1"/>
        <v>1.8991544466299044E-2</v>
      </c>
      <c r="H37" s="1">
        <f t="shared" si="2"/>
        <v>18.991544466299043</v>
      </c>
      <c r="O37" t="s">
        <v>11</v>
      </c>
      <c r="Q37">
        <v>4.5111422061044577E-2</v>
      </c>
      <c r="R37">
        <f t="shared" si="3"/>
        <v>4.5111422061044577E-5</v>
      </c>
      <c r="S37">
        <f t="shared" si="4"/>
        <v>268.86305335105732</v>
      </c>
      <c r="T37" s="1">
        <v>18.25</v>
      </c>
      <c r="U37">
        <f t="shared" si="5"/>
        <v>1.8249999999999999E-2</v>
      </c>
      <c r="V37">
        <f t="shared" si="6"/>
        <v>0.66459148911455845</v>
      </c>
    </row>
    <row r="38" spans="1:22" x14ac:dyDescent="0.25">
      <c r="A38" s="1"/>
      <c r="B38" s="1" t="s">
        <v>15</v>
      </c>
      <c r="C38" s="1" t="s">
        <v>29</v>
      </c>
      <c r="D38" s="1">
        <v>50.65</v>
      </c>
      <c r="E38" s="1">
        <v>0.85811682758835151</v>
      </c>
      <c r="F38" s="1">
        <f t="shared" si="0"/>
        <v>8.5811682758835149E-4</v>
      </c>
      <c r="G38" s="1">
        <f t="shared" si="1"/>
        <v>4.3463617317350003E-2</v>
      </c>
      <c r="H38" s="1">
        <f t="shared" si="2"/>
        <v>43.463617317350007</v>
      </c>
      <c r="O38" t="s">
        <v>15</v>
      </c>
      <c r="Q38">
        <v>7.4398728951910076E-2</v>
      </c>
      <c r="R38">
        <f t="shared" si="3"/>
        <v>7.439872895191008E-5</v>
      </c>
      <c r="S38">
        <f t="shared" si="4"/>
        <v>163.02421892423072</v>
      </c>
      <c r="T38" s="1">
        <v>50.65</v>
      </c>
      <c r="U38">
        <f t="shared" si="5"/>
        <v>5.0650000000000001E-2</v>
      </c>
      <c r="V38">
        <f t="shared" si="6"/>
        <v>0.23946287613703238</v>
      </c>
    </row>
    <row r="39" spans="1:22" x14ac:dyDescent="0.25">
      <c r="A39" s="1"/>
      <c r="B39" s="1" t="s">
        <v>15</v>
      </c>
      <c r="C39" s="1" t="s">
        <v>29</v>
      </c>
      <c r="D39" s="1">
        <v>50.65</v>
      </c>
      <c r="E39" s="1">
        <v>0.8794012278459038</v>
      </c>
      <c r="F39" s="1">
        <f t="shared" si="0"/>
        <v>8.7940122784590385E-4</v>
      </c>
      <c r="G39" s="1">
        <f t="shared" si="1"/>
        <v>4.4541672190395031E-2</v>
      </c>
      <c r="H39" s="1">
        <f t="shared" si="2"/>
        <v>44.541672190395033</v>
      </c>
      <c r="O39" t="s">
        <v>15</v>
      </c>
      <c r="Q39">
        <v>7.6244086454239857E-2</v>
      </c>
      <c r="R39">
        <f t="shared" si="3"/>
        <v>7.6244086454239855E-5</v>
      </c>
      <c r="S39">
        <f t="shared" si="4"/>
        <v>159.07849697458369</v>
      </c>
      <c r="T39" s="1">
        <v>50.65</v>
      </c>
      <c r="U39">
        <f t="shared" si="5"/>
        <v>5.0650000000000001E-2</v>
      </c>
      <c r="V39">
        <f t="shared" si="6"/>
        <v>0.23946287613703238</v>
      </c>
    </row>
    <row r="40" spans="1:22" x14ac:dyDescent="0.25">
      <c r="A40" s="1"/>
      <c r="B40" s="1" t="s">
        <v>15</v>
      </c>
      <c r="C40" s="1" t="s">
        <v>29</v>
      </c>
      <c r="D40" s="1">
        <v>50.65</v>
      </c>
      <c r="E40" s="1">
        <v>0.87827491768470933</v>
      </c>
      <c r="F40" s="1">
        <f t="shared" si="0"/>
        <v>8.7827491768470932E-4</v>
      </c>
      <c r="G40" s="1">
        <f t="shared" si="1"/>
        <v>4.4484624580730527E-2</v>
      </c>
      <c r="H40" s="1">
        <f t="shared" si="2"/>
        <v>44.484624580730525</v>
      </c>
      <c r="O40" t="s">
        <v>15</v>
      </c>
      <c r="Q40">
        <v>7.6146435363264292E-2</v>
      </c>
      <c r="R40">
        <f t="shared" si="3"/>
        <v>7.6146435363264292E-5</v>
      </c>
      <c r="S40">
        <f t="shared" si="4"/>
        <v>159.28250112403879</v>
      </c>
      <c r="T40" s="1">
        <v>50.65</v>
      </c>
      <c r="U40">
        <f t="shared" si="5"/>
        <v>5.0650000000000001E-2</v>
      </c>
      <c r="V40">
        <f t="shared" si="6"/>
        <v>0.23946287613703238</v>
      </c>
    </row>
    <row r="41" spans="1:22" x14ac:dyDescent="0.25">
      <c r="A41" s="1"/>
      <c r="B41" s="1" t="s">
        <v>13</v>
      </c>
      <c r="C41" s="1" t="s">
        <v>29</v>
      </c>
      <c r="D41" s="1">
        <v>30.2</v>
      </c>
      <c r="E41" s="1">
        <v>0.98232989989844777</v>
      </c>
      <c r="F41" s="1">
        <f t="shared" si="0"/>
        <v>9.8232989989844774E-4</v>
      </c>
      <c r="G41" s="1">
        <f t="shared" si="1"/>
        <v>2.9666362976933123E-2</v>
      </c>
      <c r="H41" s="1">
        <f t="shared" si="2"/>
        <v>29.666362976933122</v>
      </c>
      <c r="O41" t="s">
        <v>13</v>
      </c>
      <c r="Q41">
        <v>8.5168002321195424E-2</v>
      </c>
      <c r="R41">
        <f t="shared" si="3"/>
        <v>8.5168002321195423E-5</v>
      </c>
      <c r="S41">
        <f t="shared" si="4"/>
        <v>142.41022855742438</v>
      </c>
      <c r="T41" s="1">
        <v>30.2</v>
      </c>
      <c r="U41">
        <f t="shared" si="5"/>
        <v>3.0199999999999998E-2</v>
      </c>
      <c r="V41">
        <f t="shared" si="6"/>
        <v>0.40161571775962557</v>
      </c>
    </row>
    <row r="42" spans="1:22" x14ac:dyDescent="0.25">
      <c r="A42" s="1"/>
      <c r="B42" s="1" t="s">
        <v>13</v>
      </c>
      <c r="C42" s="1" t="s">
        <v>29</v>
      </c>
      <c r="D42" s="1">
        <v>30.2</v>
      </c>
      <c r="E42" s="1">
        <v>0.97903433850444488</v>
      </c>
      <c r="F42" s="1">
        <f t="shared" si="0"/>
        <v>9.790343385044449E-4</v>
      </c>
      <c r="G42" s="1">
        <f t="shared" si="1"/>
        <v>2.9566837022834237E-2</v>
      </c>
      <c r="H42" s="1">
        <f t="shared" si="2"/>
        <v>29.566837022834235</v>
      </c>
      <c r="O42" t="s">
        <v>13</v>
      </c>
      <c r="Q42">
        <v>8.4882277148335364E-2</v>
      </c>
      <c r="R42">
        <f t="shared" si="3"/>
        <v>8.488227714833536E-5</v>
      </c>
      <c r="S42">
        <f t="shared" si="4"/>
        <v>142.88960055990381</v>
      </c>
      <c r="T42" s="1">
        <v>30.2</v>
      </c>
      <c r="U42">
        <f t="shared" si="5"/>
        <v>3.0199999999999998E-2</v>
      </c>
      <c r="V42">
        <f t="shared" si="6"/>
        <v>0.40161571775962557</v>
      </c>
    </row>
    <row r="43" spans="1:22" x14ac:dyDescent="0.25">
      <c r="A43" s="1"/>
      <c r="B43" s="1" t="s">
        <v>13</v>
      </c>
      <c r="C43" s="1" t="s">
        <v>29</v>
      </c>
      <c r="D43" s="1">
        <v>30.2</v>
      </c>
      <c r="E43" s="1">
        <v>1.0037754542398669</v>
      </c>
      <c r="F43" s="1">
        <f t="shared" si="0"/>
        <v>1.003775454239867E-3</v>
      </c>
      <c r="G43" s="1">
        <f t="shared" si="1"/>
        <v>3.0314018718043984E-2</v>
      </c>
      <c r="H43" s="1">
        <f t="shared" si="2"/>
        <v>30.314018718043982</v>
      </c>
      <c r="O43" t="s">
        <v>13</v>
      </c>
      <c r="Q43">
        <v>8.7027331882596468E-2</v>
      </c>
      <c r="R43">
        <f t="shared" si="3"/>
        <v>8.702733188259647E-5</v>
      </c>
      <c r="S43">
        <f t="shared" si="4"/>
        <v>139.36764938057559</v>
      </c>
      <c r="T43" s="1">
        <v>30.2</v>
      </c>
      <c r="U43">
        <f t="shared" si="5"/>
        <v>3.0199999999999998E-2</v>
      </c>
      <c r="V43">
        <f t="shared" si="6"/>
        <v>0.40161571775962557</v>
      </c>
    </row>
    <row r="44" spans="1:22" x14ac:dyDescent="0.25">
      <c r="A44" s="1"/>
      <c r="B44" s="1" t="s">
        <v>12</v>
      </c>
      <c r="C44" s="1" t="s">
        <v>29</v>
      </c>
      <c r="D44" s="1">
        <v>22.85</v>
      </c>
      <c r="E44" s="1">
        <v>1.6782410584392415</v>
      </c>
      <c r="F44" s="1">
        <f t="shared" si="0"/>
        <v>1.6782410584392415E-3</v>
      </c>
      <c r="G44" s="1">
        <f t="shared" si="1"/>
        <v>3.8347808185336674E-2</v>
      </c>
      <c r="H44" s="1">
        <f t="shared" si="2"/>
        <v>38.347808185336675</v>
      </c>
      <c r="O44" t="s">
        <v>12</v>
      </c>
      <c r="Q44">
        <v>3.6375874941670563E-2</v>
      </c>
      <c r="R44">
        <f t="shared" si="3"/>
        <v>3.6375874941670564E-5</v>
      </c>
      <c r="S44">
        <f t="shared" si="4"/>
        <v>333.42963422294184</v>
      </c>
      <c r="T44" s="1">
        <v>22.85</v>
      </c>
      <c r="U44">
        <f t="shared" si="5"/>
        <v>2.2850000000000002E-2</v>
      </c>
      <c r="V44">
        <f t="shared" si="6"/>
        <v>0.53080064229062096</v>
      </c>
    </row>
    <row r="45" spans="1:22" x14ac:dyDescent="0.25">
      <c r="A45" s="1"/>
      <c r="B45" s="1" t="s">
        <v>12</v>
      </c>
      <c r="C45" s="1" t="s">
        <v>29</v>
      </c>
      <c r="D45" s="1">
        <v>22.85</v>
      </c>
      <c r="E45" s="1">
        <v>1.6108710313990957</v>
      </c>
      <c r="F45" s="1">
        <f t="shared" si="0"/>
        <v>1.6108710313990956E-3</v>
      </c>
      <c r="G45" s="1">
        <f t="shared" si="1"/>
        <v>3.6808403067469339E-2</v>
      </c>
      <c r="H45" s="1">
        <f t="shared" si="2"/>
        <v>36.808403067469342</v>
      </c>
      <c r="O45" t="s">
        <v>12</v>
      </c>
      <c r="Q45">
        <v>3.4915629605575399E-2</v>
      </c>
      <c r="R45">
        <f t="shared" si="3"/>
        <v>3.4915629605575398E-5</v>
      </c>
      <c r="S45">
        <f t="shared" si="4"/>
        <v>347.37436538746937</v>
      </c>
      <c r="T45" s="1">
        <v>22.85</v>
      </c>
      <c r="U45">
        <f t="shared" si="5"/>
        <v>2.2850000000000002E-2</v>
      </c>
      <c r="V45">
        <f t="shared" si="6"/>
        <v>0.53080064229062096</v>
      </c>
    </row>
    <row r="46" spans="1:22" x14ac:dyDescent="0.25">
      <c r="A46" s="1"/>
      <c r="B46" s="1" t="s">
        <v>12</v>
      </c>
      <c r="C46" s="1" t="s">
        <v>29</v>
      </c>
      <c r="D46" s="1">
        <v>22.85</v>
      </c>
      <c r="E46" s="1">
        <v>1.648951429419329</v>
      </c>
      <c r="F46" s="1">
        <f t="shared" si="0"/>
        <v>1.6489514294193289E-3</v>
      </c>
      <c r="G46" s="1">
        <f>(F46*D46)/1</f>
        <v>3.7678540162231669E-2</v>
      </c>
      <c r="H46" s="1">
        <f t="shared" si="2"/>
        <v>37.67854016223167</v>
      </c>
      <c r="O46" t="s">
        <v>12</v>
      </c>
      <c r="Q46">
        <v>3.5741022232663955E-2</v>
      </c>
      <c r="R46">
        <f t="shared" si="3"/>
        <v>3.5741022232663954E-5</v>
      </c>
      <c r="S46">
        <f t="shared" si="4"/>
        <v>339.35220423707148</v>
      </c>
      <c r="T46" s="1">
        <v>22.85</v>
      </c>
      <c r="U46">
        <f t="shared" si="5"/>
        <v>2.2850000000000002E-2</v>
      </c>
      <c r="V46">
        <f t="shared" si="6"/>
        <v>0.53080064229062096</v>
      </c>
    </row>
    <row r="47" spans="1:22" x14ac:dyDescent="0.25">
      <c r="A47" s="1"/>
      <c r="B47" s="1" t="s">
        <v>14</v>
      </c>
      <c r="C47" s="1" t="s">
        <v>29</v>
      </c>
      <c r="D47" s="1">
        <v>7.05</v>
      </c>
      <c r="E47" s="1">
        <v>1.521717523109035</v>
      </c>
      <c r="F47" s="1">
        <f t="shared" si="0"/>
        <v>1.5217175231090349E-3</v>
      </c>
      <c r="G47" s="1">
        <f t="shared" ref="G47:G82" si="7">(F47*D47)/1</f>
        <v>1.0728108537918696E-2</v>
      </c>
      <c r="H47" s="1">
        <f t="shared" si="2"/>
        <v>10.728108537918695</v>
      </c>
      <c r="O47" t="s">
        <v>14</v>
      </c>
      <c r="Q47">
        <v>6.5966454626776666E-2</v>
      </c>
      <c r="R47">
        <f t="shared" si="3"/>
        <v>6.5966454626776666E-5</v>
      </c>
      <c r="S47">
        <f t="shared" si="4"/>
        <v>183.86306714469768</v>
      </c>
      <c r="T47" s="1">
        <v>7.05</v>
      </c>
      <c r="U47">
        <f t="shared" si="5"/>
        <v>7.0499999999999998E-3</v>
      </c>
      <c r="V47">
        <f t="shared" si="6"/>
        <v>1.7203964079915874</v>
      </c>
    </row>
    <row r="48" spans="1:22" x14ac:dyDescent="0.25">
      <c r="A48" s="1"/>
      <c r="B48" s="1" t="s">
        <v>14</v>
      </c>
      <c r="C48" s="1" t="s">
        <v>29</v>
      </c>
      <c r="D48" s="1">
        <v>7.05</v>
      </c>
      <c r="E48" s="1">
        <v>1.5610492998273549</v>
      </c>
      <c r="F48" s="1">
        <f t="shared" si="0"/>
        <v>1.5610492998273549E-3</v>
      </c>
      <c r="G48" s="1">
        <f t="shared" si="7"/>
        <v>1.1005397563782852E-2</v>
      </c>
      <c r="H48" s="1">
        <f t="shared" si="2"/>
        <v>11.005397563782852</v>
      </c>
      <c r="O48" t="s">
        <v>14</v>
      </c>
      <c r="Q48">
        <v>6.7671487147515835E-2</v>
      </c>
      <c r="R48">
        <f t="shared" si="3"/>
        <v>6.7671487147515831E-5</v>
      </c>
      <c r="S48">
        <f t="shared" si="4"/>
        <v>179.2305029428621</v>
      </c>
      <c r="T48" s="1">
        <v>7.05</v>
      </c>
      <c r="U48">
        <f t="shared" si="5"/>
        <v>7.0499999999999998E-3</v>
      </c>
      <c r="V48">
        <f t="shared" si="6"/>
        <v>1.7203964079915874</v>
      </c>
    </row>
    <row r="49" spans="1:22" x14ac:dyDescent="0.25">
      <c r="A49" s="1"/>
      <c r="B49" s="1" t="s">
        <v>14</v>
      </c>
      <c r="C49" s="1" t="s">
        <v>29</v>
      </c>
      <c r="D49" s="1">
        <v>7.05</v>
      </c>
      <c r="E49" s="1">
        <v>1.5611836462403506</v>
      </c>
      <c r="F49" s="1">
        <f t="shared" si="0"/>
        <v>1.5611836462403506E-3</v>
      </c>
      <c r="G49" s="1">
        <f t="shared" si="7"/>
        <v>1.1006344705994471E-2</v>
      </c>
      <c r="H49" s="1">
        <f t="shared" si="2"/>
        <v>11.00634470599447</v>
      </c>
      <c r="O49" t="s">
        <v>14</v>
      </c>
      <c r="Q49">
        <v>6.7677311064519199E-2</v>
      </c>
      <c r="R49">
        <f t="shared" si="3"/>
        <v>6.7677311064519204E-5</v>
      </c>
      <c r="S49">
        <f t="shared" si="4"/>
        <v>179.21507940494084</v>
      </c>
      <c r="T49" s="1">
        <v>7.05</v>
      </c>
      <c r="U49">
        <f t="shared" si="5"/>
        <v>7.0499999999999998E-3</v>
      </c>
      <c r="V49">
        <f t="shared" si="6"/>
        <v>1.7203964079915874</v>
      </c>
    </row>
    <row r="50" spans="1:22" x14ac:dyDescent="0.25">
      <c r="B50" s="1" t="s">
        <v>16</v>
      </c>
      <c r="C50" s="1" t="s">
        <v>29</v>
      </c>
      <c r="D50" s="1">
        <v>30.35</v>
      </c>
      <c r="E50" s="1">
        <v>1.5246839621488131</v>
      </c>
      <c r="F50" s="1">
        <f t="shared" si="0"/>
        <v>1.5246839621488131E-3</v>
      </c>
      <c r="G50" s="1">
        <f t="shared" si="7"/>
        <v>4.6274158251216481E-2</v>
      </c>
      <c r="H50" s="1">
        <f t="shared" si="2"/>
        <v>46.274158251216484</v>
      </c>
      <c r="I50" s="1"/>
      <c r="O50" t="s">
        <v>16</v>
      </c>
      <c r="Q50">
        <v>0.1321900995183021</v>
      </c>
      <c r="R50">
        <f t="shared" si="3"/>
        <v>1.3219009951830209E-4</v>
      </c>
      <c r="S50">
        <f t="shared" si="4"/>
        <v>91.752670741135375</v>
      </c>
      <c r="T50" s="1">
        <v>30.35</v>
      </c>
      <c r="U50">
        <f t="shared" si="5"/>
        <v>3.0350000000000002E-2</v>
      </c>
      <c r="V50">
        <f t="shared" si="6"/>
        <v>0.39963079658453676</v>
      </c>
    </row>
    <row r="51" spans="1:22" x14ac:dyDescent="0.25">
      <c r="B51" s="1" t="s">
        <v>16</v>
      </c>
      <c r="C51" s="1" t="s">
        <v>29</v>
      </c>
      <c r="D51" s="1">
        <v>30.35</v>
      </c>
      <c r="E51" s="1">
        <v>1.5110530776808009</v>
      </c>
      <c r="F51" s="1">
        <f t="shared" si="0"/>
        <v>1.5110530776808009E-3</v>
      </c>
      <c r="G51" s="1">
        <f t="shared" si="7"/>
        <v>4.586046090761231E-2</v>
      </c>
      <c r="H51" s="1">
        <f t="shared" si="2"/>
        <v>45.860460907612307</v>
      </c>
      <c r="I51" s="1"/>
      <c r="O51" t="s">
        <v>16</v>
      </c>
      <c r="Q51">
        <v>0.13100830183492543</v>
      </c>
      <c r="R51">
        <f t="shared" si="3"/>
        <v>1.3100830183492544E-4</v>
      </c>
      <c r="S51">
        <f t="shared" si="4"/>
        <v>92.580351828568482</v>
      </c>
      <c r="T51" s="1">
        <v>30.35</v>
      </c>
      <c r="U51">
        <f t="shared" si="5"/>
        <v>3.0350000000000002E-2</v>
      </c>
      <c r="V51">
        <f t="shared" si="6"/>
        <v>0.39963079658453676</v>
      </c>
    </row>
    <row r="52" spans="1:22" x14ac:dyDescent="0.25">
      <c r="B52" s="1" t="s">
        <v>16</v>
      </c>
      <c r="C52" s="1" t="s">
        <v>29</v>
      </c>
      <c r="D52" s="1">
        <v>30.35</v>
      </c>
      <c r="E52" s="1">
        <v>1.5229311950571292</v>
      </c>
      <c r="F52" s="1">
        <f t="shared" si="0"/>
        <v>1.5229311950571292E-3</v>
      </c>
      <c r="G52" s="1">
        <f t="shared" si="7"/>
        <v>4.6220961769983873E-2</v>
      </c>
      <c r="H52" s="1">
        <f t="shared" si="2"/>
        <v>46.220961769983873</v>
      </c>
      <c r="I52" s="1"/>
      <c r="O52" t="s">
        <v>16</v>
      </c>
      <c r="Q52">
        <v>0.13203813461145308</v>
      </c>
      <c r="R52">
        <f t="shared" si="3"/>
        <v>1.3203813461145307E-4</v>
      </c>
      <c r="S52">
        <f t="shared" si="4"/>
        <v>91.858270430977683</v>
      </c>
      <c r="T52" s="1">
        <v>30.35</v>
      </c>
      <c r="U52">
        <f t="shared" si="5"/>
        <v>3.0350000000000002E-2</v>
      </c>
      <c r="V52">
        <f t="shared" si="6"/>
        <v>0.39963079658453676</v>
      </c>
    </row>
    <row r="53" spans="1:22" x14ac:dyDescent="0.25">
      <c r="A53" s="1"/>
      <c r="B53" s="1" t="s">
        <v>17</v>
      </c>
      <c r="C53" s="1" t="s">
        <v>29</v>
      </c>
      <c r="D53" s="1">
        <v>30.55</v>
      </c>
      <c r="E53" s="1">
        <v>1.0419318783457849</v>
      </c>
      <c r="F53" s="1">
        <f t="shared" si="0"/>
        <v>1.0419318783457848E-3</v>
      </c>
      <c r="G53" s="1">
        <f t="shared" si="7"/>
        <v>3.1831018883463728E-2</v>
      </c>
      <c r="H53" s="1">
        <f t="shared" si="2"/>
        <v>31.831018883463727</v>
      </c>
      <c r="O53" t="s">
        <v>17</v>
      </c>
      <c r="Q53">
        <v>9.0335493852579551E-2</v>
      </c>
      <c r="R53">
        <f t="shared" si="3"/>
        <v>9.0335493852579553E-5</v>
      </c>
      <c r="S53">
        <f t="shared" si="4"/>
        <v>134.26388852352912</v>
      </c>
      <c r="T53" s="1">
        <v>30.55</v>
      </c>
      <c r="U53">
        <f t="shared" si="5"/>
        <v>3.0550000000000001E-2</v>
      </c>
      <c r="V53">
        <f t="shared" si="6"/>
        <v>0.39701455569036637</v>
      </c>
    </row>
    <row r="54" spans="1:22" x14ac:dyDescent="0.25">
      <c r="A54" s="1"/>
      <c r="B54" s="1" t="s">
        <v>17</v>
      </c>
      <c r="C54" s="1" t="s">
        <v>29</v>
      </c>
      <c r="D54" s="1">
        <v>30.55</v>
      </c>
      <c r="E54" s="1">
        <v>1.0381121109861267</v>
      </c>
      <c r="F54" s="1">
        <f t="shared" si="0"/>
        <v>1.0381121109861266E-3</v>
      </c>
      <c r="G54" s="1">
        <f t="shared" si="7"/>
        <v>3.1714324990626167E-2</v>
      </c>
      <c r="H54" s="1">
        <f t="shared" si="2"/>
        <v>31.714324990626167</v>
      </c>
      <c r="O54" t="s">
        <v>17</v>
      </c>
      <c r="Q54">
        <v>9.0004320022497183E-2</v>
      </c>
      <c r="R54">
        <f t="shared" si="3"/>
        <v>9.0004320022497178E-5</v>
      </c>
      <c r="S54">
        <f t="shared" si="4"/>
        <v>134.7579168789789</v>
      </c>
      <c r="T54" s="1">
        <v>30.55</v>
      </c>
      <c r="U54">
        <f t="shared" si="5"/>
        <v>3.0550000000000001E-2</v>
      </c>
      <c r="V54">
        <f t="shared" si="6"/>
        <v>0.39701455569036637</v>
      </c>
    </row>
    <row r="55" spans="1:22" x14ac:dyDescent="0.25">
      <c r="A55" s="1"/>
      <c r="B55" s="1" t="s">
        <v>17</v>
      </c>
      <c r="C55" s="1" t="s">
        <v>29</v>
      </c>
      <c r="D55" s="1">
        <v>30.55</v>
      </c>
      <c r="E55" s="1">
        <v>1.0443189054454813</v>
      </c>
      <c r="F55" s="1">
        <f t="shared" si="0"/>
        <v>1.0443189054454814E-3</v>
      </c>
      <c r="G55" s="1">
        <f t="shared" si="7"/>
        <v>3.1903942561359457E-2</v>
      </c>
      <c r="H55" s="1">
        <f t="shared" si="2"/>
        <v>31.903942561359457</v>
      </c>
      <c r="O55" t="s">
        <v>17</v>
      </c>
      <c r="Q55">
        <v>9.0542449102123237E-2</v>
      </c>
      <c r="R55">
        <f t="shared" si="3"/>
        <v>9.0542449102123235E-5</v>
      </c>
      <c r="S55">
        <f t="shared" si="4"/>
        <v>133.95699803371309</v>
      </c>
      <c r="T55" s="1">
        <v>30.55</v>
      </c>
      <c r="U55">
        <f t="shared" si="5"/>
        <v>3.0550000000000001E-2</v>
      </c>
      <c r="V55">
        <f t="shared" si="6"/>
        <v>0.39701455569036637</v>
      </c>
    </row>
    <row r="56" spans="1:22" x14ac:dyDescent="0.25">
      <c r="A56" s="1"/>
      <c r="B56" s="1" t="s">
        <v>18</v>
      </c>
      <c r="C56" s="1" t="s">
        <v>29</v>
      </c>
      <c r="D56" s="1">
        <v>32.06</v>
      </c>
      <c r="E56" s="1">
        <v>1.2110664486533134</v>
      </c>
      <c r="F56" s="1">
        <f t="shared" si="0"/>
        <v>1.2110664486533133E-3</v>
      </c>
      <c r="G56" s="1">
        <f t="shared" si="7"/>
        <v>3.8826790343825225E-2</v>
      </c>
      <c r="H56" s="1">
        <f t="shared" si="2"/>
        <v>38.826790343825223</v>
      </c>
      <c r="O56" t="s">
        <v>18</v>
      </c>
      <c r="Q56">
        <v>0.10499946109824226</v>
      </c>
      <c r="R56">
        <f t="shared" si="3"/>
        <v>1.0499946109824226E-4</v>
      </c>
      <c r="S56">
        <f t="shared" si="4"/>
        <v>115.51292310912378</v>
      </c>
      <c r="T56" s="1">
        <v>32.06</v>
      </c>
      <c r="U56">
        <f t="shared" si="5"/>
        <v>3.2060000000000005E-2</v>
      </c>
      <c r="V56">
        <f t="shared" si="6"/>
        <v>0.37831549208798154</v>
      </c>
    </row>
    <row r="57" spans="1:22" x14ac:dyDescent="0.25">
      <c r="A57" s="1"/>
      <c r="B57" s="1" t="s">
        <v>18</v>
      </c>
      <c r="C57" s="1" t="s">
        <v>29</v>
      </c>
      <c r="D57" s="1">
        <v>32.06</v>
      </c>
      <c r="E57" s="1">
        <v>1.1471501640413262</v>
      </c>
      <c r="F57" s="1">
        <f t="shared" si="0"/>
        <v>1.1471501640413261E-3</v>
      </c>
      <c r="G57" s="1">
        <f t="shared" si="7"/>
        <v>3.6777634259164915E-2</v>
      </c>
      <c r="H57" s="1">
        <f t="shared" si="2"/>
        <v>36.777634259164913</v>
      </c>
      <c r="O57" t="s">
        <v>18</v>
      </c>
      <c r="Q57">
        <v>9.9457919222382979E-2</v>
      </c>
      <c r="R57">
        <f t="shared" si="3"/>
        <v>9.9457919222382978E-5</v>
      </c>
      <c r="S57">
        <f t="shared" si="4"/>
        <v>121.94900889914364</v>
      </c>
      <c r="T57" s="1">
        <v>32.06</v>
      </c>
      <c r="U57">
        <f t="shared" si="5"/>
        <v>3.2060000000000005E-2</v>
      </c>
      <c r="V57">
        <f t="shared" si="6"/>
        <v>0.37831549208798154</v>
      </c>
    </row>
    <row r="58" spans="1:22" x14ac:dyDescent="0.25">
      <c r="A58" s="1"/>
      <c r="B58" s="1" t="s">
        <v>18</v>
      </c>
      <c r="C58" s="1" t="s">
        <v>29</v>
      </c>
      <c r="D58" s="1">
        <v>32.06</v>
      </c>
      <c r="E58" s="1">
        <v>1.1200035404496369</v>
      </c>
      <c r="F58" s="1">
        <f t="shared" si="0"/>
        <v>1.1200035404496369E-3</v>
      </c>
      <c r="G58" s="1">
        <f t="shared" si="7"/>
        <v>3.5907313506815364E-2</v>
      </c>
      <c r="H58" s="1">
        <f t="shared" si="2"/>
        <v>35.907313506815363</v>
      </c>
      <c r="O58" t="s">
        <v>18</v>
      </c>
      <c r="Q58">
        <v>9.7104306956983522E-2</v>
      </c>
      <c r="R58">
        <f t="shared" si="3"/>
        <v>9.7104306956983524E-5</v>
      </c>
      <c r="S58">
        <f t="shared" si="4"/>
        <v>124.90480655727923</v>
      </c>
      <c r="T58" s="1">
        <v>32.06</v>
      </c>
      <c r="U58">
        <f t="shared" si="5"/>
        <v>3.2060000000000005E-2</v>
      </c>
      <c r="V58">
        <f t="shared" si="6"/>
        <v>0.37831549208798154</v>
      </c>
    </row>
    <row r="59" spans="1:22" x14ac:dyDescent="0.25">
      <c r="A59" s="1"/>
      <c r="B59" s="1" t="s">
        <v>19</v>
      </c>
      <c r="C59" s="1" t="s">
        <v>29</v>
      </c>
      <c r="D59" s="1">
        <v>20.399999999999999</v>
      </c>
      <c r="E59" s="1">
        <v>1.4254655441570028</v>
      </c>
      <c r="F59" s="1">
        <f t="shared" si="0"/>
        <v>1.4254655441570028E-3</v>
      </c>
      <c r="G59" s="1">
        <f t="shared" si="7"/>
        <v>2.9079497100802855E-2</v>
      </c>
      <c r="H59" s="1">
        <f t="shared" si="2"/>
        <v>29.079497100802854</v>
      </c>
      <c r="O59" t="s">
        <v>19</v>
      </c>
      <c r="Q59">
        <v>6.1793931339206069E-2</v>
      </c>
      <c r="R59">
        <f t="shared" si="3"/>
        <v>6.179393133920607E-5</v>
      </c>
      <c r="S59">
        <f t="shared" si="4"/>
        <v>196.27808772615504</v>
      </c>
      <c r="T59" s="1">
        <v>20.399999999999999</v>
      </c>
      <c r="U59">
        <f t="shared" si="5"/>
        <v>2.0399999999999998E-2</v>
      </c>
      <c r="V59">
        <f t="shared" si="6"/>
        <v>0.59454875864415158</v>
      </c>
    </row>
    <row r="60" spans="1:22" x14ac:dyDescent="0.25">
      <c r="A60" s="1"/>
      <c r="B60" s="1" t="s">
        <v>19</v>
      </c>
      <c r="C60" s="1" t="s">
        <v>29</v>
      </c>
      <c r="D60" s="1">
        <v>20.399999999999999</v>
      </c>
      <c r="E60" s="1">
        <v>1.3726595449150187</v>
      </c>
      <c r="F60" s="1">
        <f t="shared" si="0"/>
        <v>1.3726595449150187E-3</v>
      </c>
      <c r="G60" s="1">
        <f t="shared" si="7"/>
        <v>2.800225471626638E-2</v>
      </c>
      <c r="H60" s="1">
        <f t="shared" si="2"/>
        <v>28.002254716266382</v>
      </c>
      <c r="O60" t="s">
        <v>19</v>
      </c>
      <c r="Q60">
        <v>5.9504791272066059E-2</v>
      </c>
      <c r="R60">
        <f t="shared" si="3"/>
        <v>5.9504791272066056E-5</v>
      </c>
      <c r="S60">
        <f t="shared" si="4"/>
        <v>203.82887523940337</v>
      </c>
      <c r="T60" s="1">
        <v>20.399999999999999</v>
      </c>
      <c r="U60">
        <f t="shared" si="5"/>
        <v>2.0399999999999998E-2</v>
      </c>
      <c r="V60">
        <f t="shared" si="6"/>
        <v>0.59454875864415158</v>
      </c>
    </row>
    <row r="61" spans="1:22" x14ac:dyDescent="0.25">
      <c r="A61" s="1"/>
      <c r="B61" s="1" t="s">
        <v>19</v>
      </c>
      <c r="C61" s="1" t="s">
        <v>29</v>
      </c>
      <c r="D61" s="1">
        <v>20.399999999999999</v>
      </c>
      <c r="E61" s="1">
        <v>1.4332140354389828</v>
      </c>
      <c r="F61" s="1">
        <f t="shared" si="0"/>
        <v>1.4332140354389828E-3</v>
      </c>
      <c r="G61" s="1">
        <f t="shared" si="7"/>
        <v>2.9237566322955249E-2</v>
      </c>
      <c r="H61" s="1">
        <f t="shared" si="2"/>
        <v>29.237566322955249</v>
      </c>
      <c r="O61" t="s">
        <v>19</v>
      </c>
      <c r="Q61">
        <v>6.2129828436279906E-2</v>
      </c>
      <c r="R61">
        <f t="shared" si="3"/>
        <v>6.2129828436279904E-5</v>
      </c>
      <c r="S61">
        <f t="shared" si="4"/>
        <v>195.21693495065631</v>
      </c>
      <c r="T61" s="1">
        <v>20.399999999999999</v>
      </c>
      <c r="U61">
        <f t="shared" si="5"/>
        <v>2.0399999999999998E-2</v>
      </c>
      <c r="V61">
        <f t="shared" si="6"/>
        <v>0.59454875864415158</v>
      </c>
    </row>
    <row r="62" spans="1:22" x14ac:dyDescent="0.25">
      <c r="A62" s="1"/>
      <c r="B62" s="1" t="s">
        <v>20</v>
      </c>
      <c r="C62" s="1" t="s">
        <v>29</v>
      </c>
      <c r="D62" s="1">
        <v>22.45</v>
      </c>
      <c r="E62" s="1">
        <v>1.8155311645077294</v>
      </c>
      <c r="F62" s="1">
        <f t="shared" si="0"/>
        <v>1.8155311645077295E-3</v>
      </c>
      <c r="G62" s="1">
        <f t="shared" si="7"/>
        <v>4.0758674643198524E-2</v>
      </c>
      <c r="H62" s="1">
        <f t="shared" si="2"/>
        <v>40.758674643198525</v>
      </c>
      <c r="O62" t="s">
        <v>20</v>
      </c>
      <c r="Q62">
        <v>3.9351637990705034E-2</v>
      </c>
      <c r="R62">
        <f t="shared" si="3"/>
        <v>3.9351637990705035E-5</v>
      </c>
      <c r="S62">
        <f t="shared" si="4"/>
        <v>308.21575150710487</v>
      </c>
      <c r="T62" s="1">
        <v>22.45</v>
      </c>
      <c r="U62">
        <f t="shared" si="5"/>
        <v>2.2449999999999998E-2</v>
      </c>
      <c r="V62">
        <f t="shared" si="6"/>
        <v>0.54025811475905083</v>
      </c>
    </row>
    <row r="63" spans="1:22" x14ac:dyDescent="0.25">
      <c r="A63" s="1"/>
      <c r="B63" s="1" t="s">
        <v>20</v>
      </c>
      <c r="C63" s="1" t="s">
        <v>29</v>
      </c>
      <c r="D63" s="1">
        <v>22.45</v>
      </c>
      <c r="E63" s="1">
        <v>1.9610075078711553</v>
      </c>
      <c r="F63" s="1">
        <f t="shared" si="0"/>
        <v>1.9610075078711551E-3</v>
      </c>
      <c r="G63" s="1">
        <f t="shared" si="7"/>
        <v>4.4024618551707431E-2</v>
      </c>
      <c r="H63" s="1">
        <f t="shared" si="2"/>
        <v>44.024618551707434</v>
      </c>
      <c r="O63" t="s">
        <v>20</v>
      </c>
      <c r="Q63">
        <v>4.2504837733107294E-2</v>
      </c>
      <c r="R63">
        <f t="shared" si="3"/>
        <v>4.2504837733107295E-5</v>
      </c>
      <c r="S63">
        <f t="shared" si="4"/>
        <v>285.35092293490851</v>
      </c>
      <c r="T63" s="1">
        <v>22.45</v>
      </c>
      <c r="U63">
        <f t="shared" si="5"/>
        <v>2.2449999999999998E-2</v>
      </c>
      <c r="V63">
        <f t="shared" si="6"/>
        <v>0.54025811475905083</v>
      </c>
    </row>
    <row r="64" spans="1:22" x14ac:dyDescent="0.25">
      <c r="A64" s="1"/>
      <c r="B64" s="1" t="s">
        <v>20</v>
      </c>
      <c r="C64" s="1" t="s">
        <v>29</v>
      </c>
      <c r="D64" s="1">
        <v>22.45</v>
      </c>
      <c r="E64" s="1">
        <v>1.8937826074424235</v>
      </c>
      <c r="F64" s="1">
        <f t="shared" si="0"/>
        <v>1.8937826074424235E-3</v>
      </c>
      <c r="G64" s="1">
        <f t="shared" si="7"/>
        <v>4.2515419537082405E-2</v>
      </c>
      <c r="H64" s="1">
        <f t="shared" si="2"/>
        <v>42.515419537082408</v>
      </c>
      <c r="O64" t="s">
        <v>20</v>
      </c>
      <c r="Q64">
        <v>4.1047738016314533E-2</v>
      </c>
      <c r="R64">
        <f t="shared" si="3"/>
        <v>4.1047738016314533E-5</v>
      </c>
      <c r="S64">
        <f t="shared" si="4"/>
        <v>295.4802204087365</v>
      </c>
      <c r="T64" s="1">
        <v>22.45</v>
      </c>
      <c r="U64">
        <f t="shared" si="5"/>
        <v>2.2449999999999998E-2</v>
      </c>
      <c r="V64">
        <f t="shared" si="6"/>
        <v>0.54025811475905083</v>
      </c>
    </row>
    <row r="65" spans="1:22" x14ac:dyDescent="0.25">
      <c r="A65" s="1"/>
      <c r="B65" s="1" t="s">
        <v>21</v>
      </c>
      <c r="C65" s="1" t="s">
        <v>29</v>
      </c>
      <c r="D65" s="1">
        <v>40.5</v>
      </c>
      <c r="E65" s="1">
        <v>1.0179802627826053</v>
      </c>
      <c r="F65" s="1">
        <f t="shared" si="0"/>
        <v>1.0179802627826053E-3</v>
      </c>
      <c r="G65" s="1">
        <f t="shared" si="7"/>
        <v>4.1228200642695514E-2</v>
      </c>
      <c r="H65" s="1">
        <f t="shared" si="2"/>
        <v>41.228200642695512</v>
      </c>
      <c r="O65" t="s">
        <v>21</v>
      </c>
      <c r="Q65">
        <v>8.8258888783251888E-2</v>
      </c>
      <c r="R65">
        <f t="shared" si="3"/>
        <v>8.8258888783251892E-5</v>
      </c>
      <c r="S65">
        <f t="shared" si="4"/>
        <v>137.42292525489245</v>
      </c>
      <c r="T65" s="1">
        <v>40.5</v>
      </c>
      <c r="U65">
        <f t="shared" si="5"/>
        <v>4.0500000000000001E-2</v>
      </c>
      <c r="V65">
        <f t="shared" si="6"/>
        <v>0.29947641176149853</v>
      </c>
    </row>
    <row r="66" spans="1:22" x14ac:dyDescent="0.25">
      <c r="A66" s="1"/>
      <c r="B66" s="1" t="s">
        <v>21</v>
      </c>
      <c r="C66" s="1" t="s">
        <v>29</v>
      </c>
      <c r="D66" s="1">
        <v>40.5</v>
      </c>
      <c r="E66" s="1">
        <v>0.98979655254355015</v>
      </c>
      <c r="F66" s="1">
        <f t="shared" si="0"/>
        <v>9.8979655254355023E-4</v>
      </c>
      <c r="G66" s="1">
        <f t="shared" si="7"/>
        <v>4.0086760378013786E-2</v>
      </c>
      <c r="H66" s="1">
        <f t="shared" si="2"/>
        <v>40.086760378013786</v>
      </c>
      <c r="O66" t="s">
        <v>21</v>
      </c>
      <c r="Q66">
        <v>8.5815361105525803E-2</v>
      </c>
      <c r="R66">
        <f t="shared" si="3"/>
        <v>8.5815361105525802E-5</v>
      </c>
      <c r="S66">
        <f t="shared" si="4"/>
        <v>141.33593939465106</v>
      </c>
      <c r="T66" s="1">
        <v>40.5</v>
      </c>
      <c r="U66">
        <f t="shared" si="5"/>
        <v>4.0500000000000001E-2</v>
      </c>
      <c r="V66">
        <f t="shared" si="6"/>
        <v>0.29947641176149853</v>
      </c>
    </row>
    <row r="67" spans="1:22" x14ac:dyDescent="0.25">
      <c r="A67" s="1"/>
      <c r="B67" s="1" t="s">
        <v>21</v>
      </c>
      <c r="C67" s="1" t="s">
        <v>29</v>
      </c>
      <c r="D67" s="1">
        <v>40.5</v>
      </c>
      <c r="E67" s="1">
        <v>1.0307013207147397</v>
      </c>
      <c r="F67" s="1">
        <f t="shared" ref="F67:F82" si="8">E67/1000</f>
        <v>1.0307013207147397E-3</v>
      </c>
      <c r="G67" s="1">
        <f t="shared" si="7"/>
        <v>4.1743403488946958E-2</v>
      </c>
      <c r="H67" s="1">
        <f t="shared" ref="H67:H88" si="9">G67*1000</f>
        <v>41.74340348894696</v>
      </c>
      <c r="O67" t="s">
        <v>21</v>
      </c>
      <c r="Q67">
        <v>8.9361804505967937E-2</v>
      </c>
      <c r="R67">
        <f t="shared" ref="R67:R82" si="10">Q67/1000</f>
        <v>8.9361804505967934E-5</v>
      </c>
      <c r="S67">
        <f t="shared" ref="S67:S82" si="11">(N$3/R67)*100</f>
        <v>135.72683254768745</v>
      </c>
      <c r="T67" s="1">
        <v>40.5</v>
      </c>
      <c r="U67">
        <f t="shared" ref="U67:U82" si="12">T67/1000</f>
        <v>4.0500000000000001E-2</v>
      </c>
      <c r="V67">
        <f t="shared" ref="V67:V82" si="13">(N$3/U67)*100</f>
        <v>0.29947641176149853</v>
      </c>
    </row>
    <row r="68" spans="1:22" x14ac:dyDescent="0.25">
      <c r="A68" s="1"/>
      <c r="B68" s="1" t="s">
        <v>22</v>
      </c>
      <c r="C68" s="1" t="s">
        <v>29</v>
      </c>
      <c r="D68" s="1">
        <v>36.5</v>
      </c>
      <c r="E68" s="1">
        <v>1.7216905901116426</v>
      </c>
      <c r="F68" s="1">
        <f t="shared" si="8"/>
        <v>1.7216905901116426E-3</v>
      </c>
      <c r="G68" s="1">
        <f t="shared" si="7"/>
        <v>6.2841706539074949E-2</v>
      </c>
      <c r="H68" s="1">
        <f t="shared" si="9"/>
        <v>62.841706539074949</v>
      </c>
      <c r="O68" t="s">
        <v>22</v>
      </c>
      <c r="Q68">
        <v>7.4635287081339707E-2</v>
      </c>
      <c r="R68">
        <f t="shared" si="10"/>
        <v>7.4635287081339704E-5</v>
      </c>
      <c r="S68">
        <f t="shared" si="11"/>
        <v>162.50751019584581</v>
      </c>
      <c r="T68" s="1">
        <v>36.5</v>
      </c>
      <c r="U68">
        <f t="shared" si="12"/>
        <v>3.6499999999999998E-2</v>
      </c>
      <c r="V68">
        <f t="shared" si="13"/>
        <v>0.33229574455727923</v>
      </c>
    </row>
    <row r="69" spans="1:22" x14ac:dyDescent="0.25">
      <c r="A69" s="1"/>
      <c r="B69" s="1" t="s">
        <v>22</v>
      </c>
      <c r="C69" s="1" t="s">
        <v>29</v>
      </c>
      <c r="D69" s="1">
        <v>36.5</v>
      </c>
      <c r="E69" s="1">
        <v>1.7360488018382756</v>
      </c>
      <c r="F69" s="1">
        <f t="shared" si="8"/>
        <v>1.7360488018382755E-3</v>
      </c>
      <c r="G69" s="1">
        <f t="shared" si="7"/>
        <v>6.3365781267097049E-2</v>
      </c>
      <c r="H69" s="1">
        <f t="shared" si="9"/>
        <v>63.365781267097049</v>
      </c>
      <c r="O69" t="s">
        <v>22</v>
      </c>
      <c r="Q69">
        <v>7.5257715559689242E-2</v>
      </c>
      <c r="R69">
        <f t="shared" si="10"/>
        <v>7.5257715559689248E-5</v>
      </c>
      <c r="S69">
        <f t="shared" si="11"/>
        <v>161.16347122868703</v>
      </c>
      <c r="T69" s="1">
        <v>36.5</v>
      </c>
      <c r="U69">
        <f t="shared" si="12"/>
        <v>3.6499999999999998E-2</v>
      </c>
      <c r="V69">
        <f t="shared" si="13"/>
        <v>0.33229574455727923</v>
      </c>
    </row>
    <row r="70" spans="1:22" x14ac:dyDescent="0.25">
      <c r="A70" s="1"/>
      <c r="B70" s="1" t="s">
        <v>22</v>
      </c>
      <c r="C70" s="1" t="s">
        <v>29</v>
      </c>
      <c r="D70" s="1">
        <v>36.5</v>
      </c>
      <c r="E70" s="1">
        <v>1.7243891414745687</v>
      </c>
      <c r="F70" s="1">
        <f t="shared" si="8"/>
        <v>1.7243891414745686E-3</v>
      </c>
      <c r="G70" s="1">
        <f t="shared" si="7"/>
        <v>6.2940203663821748E-2</v>
      </c>
      <c r="H70" s="1">
        <f t="shared" si="9"/>
        <v>62.940203663821748</v>
      </c>
      <c r="O70" t="s">
        <v>22</v>
      </c>
      <c r="Q70">
        <v>7.4752269282922557E-2</v>
      </c>
      <c r="R70">
        <f t="shared" si="10"/>
        <v>7.4752269282922558E-5</v>
      </c>
      <c r="S70">
        <f t="shared" si="11"/>
        <v>162.25319702918449</v>
      </c>
      <c r="T70" s="1">
        <v>36.5</v>
      </c>
      <c r="U70">
        <f t="shared" si="12"/>
        <v>3.6499999999999998E-2</v>
      </c>
      <c r="V70">
        <f t="shared" si="13"/>
        <v>0.33229574455727923</v>
      </c>
    </row>
    <row r="71" spans="1:22" x14ac:dyDescent="0.25">
      <c r="A71" s="1"/>
      <c r="B71" s="1" t="s">
        <v>23</v>
      </c>
      <c r="C71" s="1" t="s">
        <v>29</v>
      </c>
      <c r="D71" s="1">
        <v>32.4</v>
      </c>
      <c r="E71" s="1">
        <v>2.6748152254249815</v>
      </c>
      <c r="F71" s="1">
        <f t="shared" si="8"/>
        <v>2.6748152254249817E-3</v>
      </c>
      <c r="G71" s="1">
        <f t="shared" si="7"/>
        <v>8.666401330376941E-2</v>
      </c>
      <c r="H71" s="1">
        <f t="shared" si="9"/>
        <v>86.664013303769408</v>
      </c>
      <c r="O71" t="s">
        <v>23</v>
      </c>
      <c r="Q71">
        <v>5.7976620011086472E-2</v>
      </c>
      <c r="R71">
        <f t="shared" si="10"/>
        <v>5.7976620011086473E-5</v>
      </c>
      <c r="S71">
        <f t="shared" si="11"/>
        <v>209.20147938981927</v>
      </c>
      <c r="T71" s="1">
        <v>32.4</v>
      </c>
      <c r="U71">
        <f t="shared" si="12"/>
        <v>3.2399999999999998E-2</v>
      </c>
      <c r="V71">
        <f t="shared" si="13"/>
        <v>0.37434551470187322</v>
      </c>
    </row>
    <row r="72" spans="1:22" x14ac:dyDescent="0.25">
      <c r="A72" s="1"/>
      <c r="B72" s="1" t="s">
        <v>23</v>
      </c>
      <c r="C72" s="1" t="s">
        <v>29</v>
      </c>
      <c r="D72" s="1">
        <v>32.4</v>
      </c>
      <c r="E72" s="1">
        <v>2.4411950430183915</v>
      </c>
      <c r="F72" s="1">
        <f t="shared" si="8"/>
        <v>2.4411950430183915E-3</v>
      </c>
      <c r="G72" s="1">
        <f t="shared" si="7"/>
        <v>7.9094719393795879E-2</v>
      </c>
      <c r="H72" s="1">
        <f t="shared" si="9"/>
        <v>79.094719393795884</v>
      </c>
      <c r="O72" t="s">
        <v>23</v>
      </c>
      <c r="Q72">
        <v>5.2912902557423633E-2</v>
      </c>
      <c r="R72">
        <f t="shared" si="10"/>
        <v>5.2912902557423633E-5</v>
      </c>
      <c r="S72">
        <f t="shared" si="11"/>
        <v>229.22187387429634</v>
      </c>
      <c r="T72" s="1">
        <v>32.4</v>
      </c>
      <c r="U72">
        <f t="shared" si="12"/>
        <v>3.2399999999999998E-2</v>
      </c>
      <c r="V72">
        <f t="shared" si="13"/>
        <v>0.37434551470187322</v>
      </c>
    </row>
    <row r="73" spans="1:22" x14ac:dyDescent="0.25">
      <c r="A73" s="1"/>
      <c r="B73" s="1" t="s">
        <v>23</v>
      </c>
      <c r="C73" s="1" t="s">
        <v>29</v>
      </c>
      <c r="D73" s="1">
        <v>32.4</v>
      </c>
      <c r="E73" s="1">
        <v>2.4368568009573193</v>
      </c>
      <c r="F73" s="1">
        <f t="shared" si="8"/>
        <v>2.4368568009573194E-3</v>
      </c>
      <c r="G73" s="1">
        <f t="shared" si="7"/>
        <v>7.8954160351017141E-2</v>
      </c>
      <c r="H73" s="1">
        <f t="shared" si="9"/>
        <v>78.954160351017137</v>
      </c>
      <c r="O73" t="s">
        <v>23</v>
      </c>
      <c r="Q73">
        <v>5.2818871160749896E-2</v>
      </c>
      <c r="R73">
        <f t="shared" si="10"/>
        <v>5.2818871160749897E-5</v>
      </c>
      <c r="S73">
        <f t="shared" si="11"/>
        <v>229.62994872472188</v>
      </c>
      <c r="T73" s="1">
        <v>32.4</v>
      </c>
      <c r="U73">
        <f t="shared" si="12"/>
        <v>3.2399999999999998E-2</v>
      </c>
      <c r="V73">
        <f t="shared" si="13"/>
        <v>0.37434551470187322</v>
      </c>
    </row>
    <row r="74" spans="1:22" x14ac:dyDescent="0.25">
      <c r="A74" s="1"/>
      <c r="B74" s="1" t="s">
        <v>24</v>
      </c>
      <c r="C74" s="1" t="s">
        <v>29</v>
      </c>
      <c r="D74" s="1">
        <v>18.75</v>
      </c>
      <c r="E74" s="1">
        <v>1.4254655441570028</v>
      </c>
      <c r="F74" s="1">
        <f t="shared" si="8"/>
        <v>1.4254655441570028E-3</v>
      </c>
      <c r="G74" s="1">
        <f t="shared" si="7"/>
        <v>2.6727478952943803E-2</v>
      </c>
      <c r="H74" s="1">
        <f t="shared" si="9"/>
        <v>26.727478952943802</v>
      </c>
      <c r="O74" t="s">
        <v>24</v>
      </c>
      <c r="Q74">
        <v>6.1793931339206069E-2</v>
      </c>
      <c r="R74">
        <f t="shared" si="10"/>
        <v>6.179393133920607E-5</v>
      </c>
      <c r="S74">
        <f t="shared" si="11"/>
        <v>196.27808772615504</v>
      </c>
      <c r="T74" s="1">
        <v>18.75</v>
      </c>
      <c r="U74">
        <f t="shared" si="12"/>
        <v>1.8749999999999999E-2</v>
      </c>
      <c r="V74">
        <f t="shared" si="13"/>
        <v>0.64686904940483692</v>
      </c>
    </row>
    <row r="75" spans="1:22" x14ac:dyDescent="0.25">
      <c r="A75" s="1"/>
      <c r="B75" s="1" t="s">
        <v>24</v>
      </c>
      <c r="C75" s="1" t="s">
        <v>29</v>
      </c>
      <c r="D75" s="1">
        <v>18.75</v>
      </c>
      <c r="E75" s="1">
        <v>1.3726595449150187</v>
      </c>
      <c r="F75" s="1">
        <f t="shared" si="8"/>
        <v>1.3726595449150187E-3</v>
      </c>
      <c r="G75" s="1">
        <f t="shared" si="7"/>
        <v>2.5737366467156603E-2</v>
      </c>
      <c r="H75" s="1">
        <f t="shared" si="9"/>
        <v>25.737366467156601</v>
      </c>
      <c r="O75" t="s">
        <v>24</v>
      </c>
      <c r="Q75">
        <v>5.9504791272066059E-2</v>
      </c>
      <c r="R75">
        <f t="shared" si="10"/>
        <v>5.9504791272066056E-5</v>
      </c>
      <c r="S75">
        <f t="shared" si="11"/>
        <v>203.82887523940337</v>
      </c>
      <c r="T75" s="1">
        <v>18.75</v>
      </c>
      <c r="U75">
        <f t="shared" si="12"/>
        <v>1.8749999999999999E-2</v>
      </c>
      <c r="V75">
        <f t="shared" si="13"/>
        <v>0.64686904940483692</v>
      </c>
    </row>
    <row r="76" spans="1:22" x14ac:dyDescent="0.25">
      <c r="A76" s="1"/>
      <c r="B76" s="1" t="s">
        <v>24</v>
      </c>
      <c r="C76" s="1" t="s">
        <v>29</v>
      </c>
      <c r="D76" s="1">
        <v>18.75</v>
      </c>
      <c r="E76" s="1">
        <v>1.4332140354389828</v>
      </c>
      <c r="F76" s="1">
        <f t="shared" si="8"/>
        <v>1.4332140354389828E-3</v>
      </c>
      <c r="G76" s="1">
        <f t="shared" si="7"/>
        <v>2.687276316448093E-2</v>
      </c>
      <c r="H76" s="1">
        <f t="shared" si="9"/>
        <v>26.872763164480929</v>
      </c>
      <c r="O76" t="s">
        <v>24</v>
      </c>
      <c r="Q76">
        <v>6.2129828436279906E-2</v>
      </c>
      <c r="R76">
        <f t="shared" si="10"/>
        <v>6.2129828436279904E-5</v>
      </c>
      <c r="S76">
        <f t="shared" si="11"/>
        <v>195.21693495065631</v>
      </c>
      <c r="T76" s="1">
        <v>18.75</v>
      </c>
      <c r="U76">
        <f t="shared" si="12"/>
        <v>1.8749999999999999E-2</v>
      </c>
      <c r="V76">
        <f t="shared" si="13"/>
        <v>0.64686904940483692</v>
      </c>
    </row>
    <row r="77" spans="1:22" x14ac:dyDescent="0.25">
      <c r="A77" s="1"/>
      <c r="B77" s="1" t="s">
        <v>25</v>
      </c>
      <c r="C77" s="1" t="s">
        <v>29</v>
      </c>
      <c r="D77" s="1">
        <v>7.75</v>
      </c>
      <c r="E77" s="1">
        <v>1.9332168689469167</v>
      </c>
      <c r="F77" s="1">
        <f t="shared" si="8"/>
        <v>1.9332168689469168E-3</v>
      </c>
      <c r="G77" s="1">
        <f t="shared" si="7"/>
        <v>1.4982430734338605E-2</v>
      </c>
      <c r="H77" s="1">
        <f t="shared" si="9"/>
        <v>14.982430734338605</v>
      </c>
      <c r="O77" t="s">
        <v>25</v>
      </c>
      <c r="Q77">
        <v>8.3804951268848835E-2</v>
      </c>
      <c r="R77">
        <f t="shared" si="10"/>
        <v>8.3804951268848834E-5</v>
      </c>
      <c r="S77">
        <f t="shared" si="11"/>
        <v>144.72646893417013</v>
      </c>
      <c r="T77" s="1">
        <v>7.75</v>
      </c>
      <c r="U77">
        <f t="shared" si="12"/>
        <v>7.7499999999999999E-3</v>
      </c>
      <c r="V77">
        <f t="shared" si="13"/>
        <v>1.5650057646891213</v>
      </c>
    </row>
    <row r="78" spans="1:22" x14ac:dyDescent="0.25">
      <c r="A78" s="1"/>
      <c r="B78" s="1" t="s">
        <v>25</v>
      </c>
      <c r="C78" s="1" t="s">
        <v>29</v>
      </c>
      <c r="D78" s="1">
        <v>7.75</v>
      </c>
      <c r="E78" s="1">
        <v>1.9012949379697548</v>
      </c>
      <c r="F78" s="1">
        <f t="shared" si="8"/>
        <v>1.9012949379697548E-3</v>
      </c>
      <c r="G78" s="1">
        <f t="shared" si="7"/>
        <v>1.47350357692656E-2</v>
      </c>
      <c r="H78" s="1">
        <f t="shared" si="9"/>
        <v>14.7350357692656</v>
      </c>
      <c r="O78" t="s">
        <v>25</v>
      </c>
      <c r="Q78">
        <v>8.2421135560988873E-2</v>
      </c>
      <c r="R78">
        <f t="shared" si="10"/>
        <v>8.2421135560988869E-5</v>
      </c>
      <c r="S78">
        <f t="shared" si="11"/>
        <v>147.15636461191184</v>
      </c>
      <c r="T78" s="1">
        <v>7.75</v>
      </c>
      <c r="U78">
        <f t="shared" si="12"/>
        <v>7.7499999999999999E-3</v>
      </c>
      <c r="V78">
        <f t="shared" si="13"/>
        <v>1.5650057646891213</v>
      </c>
    </row>
    <row r="79" spans="1:22" x14ac:dyDescent="0.25">
      <c r="A79" s="1"/>
      <c r="B79" s="1" t="s">
        <v>25</v>
      </c>
      <c r="C79" s="1" t="s">
        <v>29</v>
      </c>
      <c r="D79" s="1">
        <v>7.75</v>
      </c>
      <c r="E79" s="1">
        <v>1.9476907535435806</v>
      </c>
      <c r="F79" s="1">
        <f t="shared" si="8"/>
        <v>1.9476907535435806E-3</v>
      </c>
      <c r="G79" s="1">
        <f t="shared" si="7"/>
        <v>1.5094603339962749E-2</v>
      </c>
      <c r="H79" s="1">
        <f t="shared" si="9"/>
        <v>15.094603339962749</v>
      </c>
      <c r="O79" t="s">
        <v>25</v>
      </c>
      <c r="Q79">
        <v>8.4432394166114214E-2</v>
      </c>
      <c r="R79">
        <f t="shared" si="10"/>
        <v>8.4432394166114211E-5</v>
      </c>
      <c r="S79">
        <f t="shared" si="11"/>
        <v>143.65096236023135</v>
      </c>
      <c r="T79" s="1">
        <v>7.75</v>
      </c>
      <c r="U79">
        <f t="shared" si="12"/>
        <v>7.7499999999999999E-3</v>
      </c>
      <c r="V79">
        <f t="shared" si="13"/>
        <v>1.5650057646891213</v>
      </c>
    </row>
    <row r="80" spans="1:22" x14ac:dyDescent="0.25">
      <c r="A80" s="1"/>
      <c r="B80" s="1" t="s">
        <v>26</v>
      </c>
      <c r="C80" s="1" t="s">
        <v>29</v>
      </c>
      <c r="D80" s="1">
        <v>5.45</v>
      </c>
      <c r="E80" s="1">
        <v>2.2121008759536589</v>
      </c>
      <c r="F80" s="1">
        <f t="shared" si="8"/>
        <v>2.2121008759536588E-3</v>
      </c>
      <c r="G80" s="1">
        <f t="shared" si="7"/>
        <v>1.2055949773947441E-2</v>
      </c>
      <c r="H80" s="1">
        <f t="shared" si="9"/>
        <v>12.055949773947441</v>
      </c>
      <c r="O80" t="s">
        <v>26</v>
      </c>
      <c r="Q80">
        <v>9.5894572972591116E-2</v>
      </c>
      <c r="R80">
        <f t="shared" si="10"/>
        <v>9.5894572972591113E-5</v>
      </c>
      <c r="S80">
        <f t="shared" si="11"/>
        <v>126.48051188264201</v>
      </c>
      <c r="T80" s="1">
        <v>5.45</v>
      </c>
      <c r="U80">
        <f t="shared" si="12"/>
        <v>5.45E-3</v>
      </c>
      <c r="V80">
        <f t="shared" si="13"/>
        <v>2.2254669130900351</v>
      </c>
    </row>
    <row r="81" spans="1:22" x14ac:dyDescent="0.25">
      <c r="A81" s="1"/>
      <c r="B81" s="1" t="s">
        <v>26</v>
      </c>
      <c r="C81" s="1" t="s">
        <v>29</v>
      </c>
      <c r="D81" s="1">
        <v>5.45</v>
      </c>
      <c r="E81" s="1">
        <v>2.0334410658927511</v>
      </c>
      <c r="F81" s="1">
        <f t="shared" si="8"/>
        <v>2.0334410658927509E-3</v>
      </c>
      <c r="G81" s="1">
        <f t="shared" si="7"/>
        <v>1.1082253809115492E-2</v>
      </c>
      <c r="H81" s="1">
        <f t="shared" si="9"/>
        <v>11.082253809115493</v>
      </c>
      <c r="O81" t="s">
        <v>26</v>
      </c>
      <c r="Q81">
        <v>8.8149670206450759E-2</v>
      </c>
      <c r="R81">
        <f t="shared" si="10"/>
        <v>8.8149670206450761E-5</v>
      </c>
      <c r="S81">
        <f t="shared" si="11"/>
        <v>137.59319402936475</v>
      </c>
      <c r="T81" s="1">
        <v>5.45</v>
      </c>
      <c r="U81">
        <f t="shared" si="12"/>
        <v>5.45E-3</v>
      </c>
      <c r="V81">
        <f t="shared" si="13"/>
        <v>2.2254669130900351</v>
      </c>
    </row>
    <row r="82" spans="1:22" x14ac:dyDescent="0.25">
      <c r="A82" s="1"/>
      <c r="B82" s="1" t="s">
        <v>26</v>
      </c>
      <c r="C82" s="1" t="s">
        <v>29</v>
      </c>
      <c r="D82" s="1">
        <v>5.45</v>
      </c>
      <c r="E82" s="1">
        <v>2.0730137885751803</v>
      </c>
      <c r="F82" s="1">
        <f t="shared" si="8"/>
        <v>2.0730137885751803E-3</v>
      </c>
      <c r="G82" s="1">
        <f t="shared" si="7"/>
        <v>1.1297925147734733E-2</v>
      </c>
      <c r="H82" s="1">
        <f t="shared" si="9"/>
        <v>11.297925147734732</v>
      </c>
      <c r="O82" t="s">
        <v>26</v>
      </c>
      <c r="Q82">
        <v>8.9865147734734058E-2</v>
      </c>
      <c r="R82">
        <f t="shared" si="10"/>
        <v>8.9865147734734054E-5</v>
      </c>
      <c r="S82">
        <f t="shared" si="11"/>
        <v>134.96661366587563</v>
      </c>
      <c r="T82" s="1">
        <v>5.45</v>
      </c>
      <c r="U82">
        <f t="shared" si="12"/>
        <v>5.45E-3</v>
      </c>
      <c r="V82">
        <f t="shared" si="13"/>
        <v>2.2254669130900351</v>
      </c>
    </row>
    <row r="83" spans="1:22" x14ac:dyDescent="0.25">
      <c r="B83" t="s">
        <v>33</v>
      </c>
      <c r="G83">
        <v>9.0654028947936903E-4</v>
      </c>
      <c r="H83">
        <f t="shared" si="9"/>
        <v>0.90654028947936904</v>
      </c>
    </row>
    <row r="84" spans="1:22" x14ac:dyDescent="0.25">
      <c r="B84" t="s">
        <v>33</v>
      </c>
      <c r="G84">
        <v>8.9979926769882704E-4</v>
      </c>
      <c r="H84">
        <f t="shared" si="9"/>
        <v>0.89979926769882701</v>
      </c>
    </row>
    <row r="85" spans="1:22" x14ac:dyDescent="0.25">
      <c r="B85" t="s">
        <v>33</v>
      </c>
      <c r="G85">
        <v>9.4466118093153295E-4</v>
      </c>
      <c r="H85">
        <f t="shared" si="9"/>
        <v>0.94466118093153295</v>
      </c>
    </row>
    <row r="86" spans="1:22" x14ac:dyDescent="0.25">
      <c r="B86" t="s">
        <v>35</v>
      </c>
      <c r="G86">
        <v>1.1240528060620414E-4</v>
      </c>
      <c r="H86">
        <f t="shared" si="9"/>
        <v>0.11240528060620414</v>
      </c>
    </row>
    <row r="87" spans="1:22" x14ac:dyDescent="0.25">
      <c r="B87" t="s">
        <v>35</v>
      </c>
      <c r="G87">
        <v>1.2526964309947074E-4</v>
      </c>
      <c r="H87">
        <f t="shared" si="9"/>
        <v>0.12526964309947075</v>
      </c>
    </row>
    <row r="88" spans="1:22" x14ac:dyDescent="0.25">
      <c r="B88" t="s">
        <v>35</v>
      </c>
      <c r="G88">
        <v>1.2618891658454584E-4</v>
      </c>
      <c r="H88">
        <f t="shared" si="9"/>
        <v>0.12618891658454584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Determination of Solids Present</vt:lpstr>
      <vt:lpstr>pt 2 Determination of Solids (m</vt:lpstr>
      <vt:lpstr>Polyphenols (mg GAE g of extrac</vt:lpstr>
      <vt:lpstr> Flavonoids mgEQ g extract </vt:lpstr>
      <vt:lpstr>Hydroxyl Radical IC50</vt:lpstr>
      <vt:lpstr>DPPH IC50</vt:lpstr>
      <vt:lpstr>ABTS IC50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Osvaldo</dc:creator>
  <cp:lastModifiedBy>Osvaldo  Alvarez Cortes</cp:lastModifiedBy>
  <dcterms:created xsi:type="dcterms:W3CDTF">2022-11-24T18:17:48Z</dcterms:created>
  <dcterms:modified xsi:type="dcterms:W3CDTF">2025-06-09T15:24:44Z</dcterms:modified>
</cp:coreProperties>
</file>