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2d3bb87a1cf9277/ドキュメント/大学院/博士課程/論文執筆/RFDと加速および減速パフォーマンス/PeerJ/提出/"/>
    </mc:Choice>
  </mc:AlternateContent>
  <xr:revisionPtr revIDLastSave="0" documentId="8_{BC9EB2B3-744D-4908-A0FB-FB062F395746}" xr6:coauthVersionLast="47" xr6:coauthVersionMax="47" xr10:uidLastSave="{00000000-0000-0000-0000-000000000000}"/>
  <bookViews>
    <workbookView xWindow="28680" yWindow="-120" windowWidth="29040" windowHeight="15720" xr2:uid="{F4E29CEA-A858-4BA1-9ADD-E63B129C7B10}"/>
  </bookViews>
  <sheets>
    <sheet name="data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<sst xmlns="http://schemas.openxmlformats.org/spreadsheetml/2006/main" count="23" uniqueCount="23">
  <si>
    <t>Squat jump</t>
    <phoneticPr fontId="3"/>
  </si>
  <si>
    <t>Countermovement jump</t>
    <phoneticPr fontId="3"/>
  </si>
  <si>
    <t>Isometric squat</t>
    <phoneticPr fontId="3"/>
  </si>
  <si>
    <t>no.</t>
    <phoneticPr fontId="3"/>
  </si>
  <si>
    <t>age (year)</t>
    <phoneticPr fontId="3"/>
  </si>
  <si>
    <t>height (cm)</t>
    <phoneticPr fontId="3"/>
  </si>
  <si>
    <t>bodyweight (kg)</t>
    <phoneticPr fontId="3"/>
  </si>
  <si>
    <t>Concentric peak force (N)</t>
    <phoneticPr fontId="3"/>
  </si>
  <si>
    <r>
      <t>Concentric
normalized peak force (N·kg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)</t>
    </r>
    <phoneticPr fontId="3"/>
  </si>
  <si>
    <r>
      <t>Concentric RFD
(N·s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)</t>
    </r>
    <phoneticPr fontId="3"/>
  </si>
  <si>
    <r>
      <t xml:space="preserve">
Concentric normalized RFD (N·s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·kg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)</t>
    </r>
    <phoneticPr fontId="3"/>
  </si>
  <si>
    <t>Eccentric peak force (N)</t>
    <phoneticPr fontId="3"/>
  </si>
  <si>
    <r>
      <t xml:space="preserve">
Eccentric normalized peak force (N·kg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)</t>
    </r>
    <phoneticPr fontId="3"/>
  </si>
  <si>
    <r>
      <t>Eccentric RFD
(N·s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)</t>
    </r>
    <phoneticPr fontId="3"/>
  </si>
  <si>
    <r>
      <t xml:space="preserve">
Eccentric  normalized RFD (N·s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·kg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)</t>
    </r>
    <phoneticPr fontId="3"/>
  </si>
  <si>
    <t>Isometric  peak force (N)</t>
    <phoneticPr fontId="3"/>
  </si>
  <si>
    <r>
      <t xml:space="preserve">
Isometric  normalized peak force (N·kg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)</t>
    </r>
    <phoneticPr fontId="3"/>
  </si>
  <si>
    <r>
      <t>Isometric  RFD
(N·s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)</t>
    </r>
    <phoneticPr fontId="3"/>
  </si>
  <si>
    <r>
      <t>Isometric   normalized RFD (N·s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·kg</t>
    </r>
    <r>
      <rPr>
        <vertAlign val="superscript"/>
        <sz val="12"/>
        <color theme="1"/>
        <rFont val="Times New Roman"/>
        <family val="1"/>
      </rPr>
      <t>-1</t>
    </r>
    <r>
      <rPr>
        <sz val="12"/>
        <color theme="1"/>
        <rFont val="Times New Roman"/>
        <family val="1"/>
      </rPr>
      <t>)</t>
    </r>
    <phoneticPr fontId="3"/>
  </si>
  <si>
    <r>
      <t>COD</t>
    </r>
    <r>
      <rPr>
        <vertAlign val="subscript"/>
        <sz val="12"/>
        <color theme="1"/>
        <rFont val="Times New Roman"/>
        <family val="1"/>
      </rPr>
      <t>deficit</t>
    </r>
    <r>
      <rPr>
        <sz val="12"/>
        <color theme="1"/>
        <rFont val="Times New Roman"/>
        <family val="1"/>
      </rPr>
      <t xml:space="preserve"> (s)</t>
    </r>
    <phoneticPr fontId="3"/>
  </si>
  <si>
    <t>5yard sprint (s)</t>
    <phoneticPr fontId="3"/>
  </si>
  <si>
    <t>10yard sprint (s)</t>
    <phoneticPr fontId="3"/>
  </si>
  <si>
    <t>Pro-agility test (s)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</si>
</sst>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Times New Roman"/>
      <family val="1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vertAlign val="super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" fontId="2" fillId="0" borderId="0" xfId="0" applyNumberFormat="1" applyFont="1">
      <alignment vertical="center"/>
    </xf>
    <xf numFmtId="2" fontId="2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1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F7923DD3-2702-4CED-920A-B8E25C9A01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7892-D1E7-4CCD-9B2A-52A1C6DB256F}">
  <dimension ref="A1:AX32"/>
  <sheetViews>
    <sheetView tabSelected="1" zoomScale="70" zoomScaleNormal="70" workbookViewId="0">
      <pane xSplit="1" ySplit="2" topLeftCell="F3" activePane="bottomRight" state="frozen"/>
      <selection pane="topRight" activeCell="B1" sqref="B1"/>
      <selection pane="bottomLeft" activeCell="A2" sqref="A2"/>
      <selection pane="bottomRight" activeCell="G8" sqref="G8"/>
    </sheetView>
  </sheetViews>
  <sheetFormatPr defaultRowHeight="18" x14ac:dyDescent="0.55000000000000004"/>
  <cols>
    <col min="1" max="1" width="4.83203125" bestFit="1" customWidth="1"/>
    <col min="2" max="3" width="8.6640625" bestFit="1" customWidth="1"/>
    <col min="4" max="4" width="10.33203125" customWidth="1"/>
    <col min="5" max="5" width="8.6640625" bestFit="1" customWidth="1"/>
    <col min="6" max="6" width="10.6640625" customWidth="1"/>
    <col min="7" max="7" width="14.1640625" customWidth="1"/>
    <col min="8" max="8" width="10.25" customWidth="1"/>
    <col min="9" max="9" width="14.4140625" customWidth="1"/>
    <col min="11" max="12" width="8.6640625" bestFit="1" customWidth="1"/>
    <col min="13" max="13" width="15.83203125" customWidth="1"/>
    <col min="14" max="14" width="9.6640625" bestFit="1" customWidth="1"/>
    <col min="15" max="15" width="15.58203125" bestFit="1" customWidth="1"/>
    <col min="16" max="16" width="8.6640625" bestFit="1" customWidth="1"/>
    <col min="17" max="17" width="8.6640625" customWidth="1"/>
    <col min="18" max="18" width="14.83203125" customWidth="1"/>
    <col min="19" max="19" width="9.6640625" bestFit="1" customWidth="1"/>
    <col min="20" max="20" width="15.08203125" customWidth="1"/>
    <col min="22" max="22" width="12.6640625" customWidth="1"/>
    <col min="23" max="23" width="15.6640625" customWidth="1"/>
    <col min="24" max="24" width="15.08203125" customWidth="1"/>
    <col min="25" max="25" width="16.25" customWidth="1"/>
  </cols>
  <sheetData>
    <row r="1" spans="1:50" s="2" customFormat="1" ht="20" x14ac:dyDescent="0.55000000000000004">
      <c r="A1" s="1"/>
      <c r="B1" s="1"/>
      <c r="C1" s="1"/>
      <c r="D1" s="1"/>
      <c r="E1" s="1"/>
      <c r="F1" s="10" t="s">
        <v>0</v>
      </c>
      <c r="G1" s="10"/>
      <c r="H1" s="10"/>
      <c r="I1" s="10"/>
      <c r="J1" s="1"/>
      <c r="K1" s="1"/>
      <c r="L1" s="10" t="s">
        <v>1</v>
      </c>
      <c r="M1" s="10"/>
      <c r="N1" s="10"/>
      <c r="O1" s="10"/>
      <c r="P1" s="1"/>
      <c r="Q1" s="10" t="s">
        <v>2</v>
      </c>
      <c r="R1" s="10"/>
      <c r="S1" s="10"/>
      <c r="T1" s="1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50" s="4" customFormat="1" ht="65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/>
      <c r="F2" s="3" t="s">
        <v>7</v>
      </c>
      <c r="G2" s="3" t="s">
        <v>8</v>
      </c>
      <c r="H2" s="3" t="s">
        <v>9</v>
      </c>
      <c r="I2" s="3" t="s">
        <v>10</v>
      </c>
      <c r="J2" s="3"/>
      <c r="K2" s="3"/>
      <c r="L2" s="3" t="s">
        <v>11</v>
      </c>
      <c r="M2" s="3" t="s">
        <v>12</v>
      </c>
      <c r="N2" s="3" t="s">
        <v>13</v>
      </c>
      <c r="O2" s="3" t="s">
        <v>14</v>
      </c>
      <c r="P2" s="3"/>
      <c r="Q2" s="3" t="s">
        <v>15</v>
      </c>
      <c r="R2" s="3" t="s">
        <v>16</v>
      </c>
      <c r="S2" s="3" t="s">
        <v>17</v>
      </c>
      <c r="T2" s="3" t="s">
        <v>18</v>
      </c>
      <c r="U2" s="3"/>
      <c r="V2" s="3" t="s">
        <v>19</v>
      </c>
      <c r="W2" s="3" t="s">
        <v>20</v>
      </c>
      <c r="X2" s="3" t="s">
        <v>21</v>
      </c>
      <c r="Y2" s="3" t="s">
        <v>22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50" s="2" customFormat="1" ht="20" x14ac:dyDescent="0.55000000000000004">
      <c r="A3" s="5">
        <v>1</v>
      </c>
      <c r="B3" s="5">
        <v>20</v>
      </c>
      <c r="C3" s="5">
        <v>173</v>
      </c>
      <c r="D3" s="5">
        <f>753.9684414/9.81</f>
        <v>76.857129602446477</v>
      </c>
      <c r="E3" s="5"/>
      <c r="F3" s="6">
        <v>1848.4714120000001</v>
      </c>
      <c r="G3" s="6">
        <v>24.050747426575249</v>
      </c>
      <c r="H3" s="6">
        <v>3949.3777</v>
      </c>
      <c r="I3" s="6">
        <v>51.38596406642651</v>
      </c>
      <c r="J3" s="5"/>
      <c r="K3" s="5"/>
      <c r="L3" s="6">
        <v>1784.416011</v>
      </c>
      <c r="M3" s="6">
        <v>23.217312697340176</v>
      </c>
      <c r="N3" s="6">
        <v>4602.1647039999998</v>
      </c>
      <c r="O3" s="6">
        <v>59.879476735669115</v>
      </c>
      <c r="P3" s="5"/>
      <c r="Q3" s="6">
        <v>1639.4338439999999</v>
      </c>
      <c r="R3" s="6">
        <v>21.330927299525563</v>
      </c>
      <c r="S3" s="6">
        <v>3051.2088060000001</v>
      </c>
      <c r="T3" s="6">
        <v>39.699749675570445</v>
      </c>
      <c r="U3" s="1"/>
      <c r="V3" s="6">
        <v>1.08</v>
      </c>
      <c r="W3" s="6">
        <v>1.1000000000000001</v>
      </c>
      <c r="X3" s="6">
        <v>1.79</v>
      </c>
      <c r="Y3" s="6">
        <v>5.07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50" s="2" customFormat="1" ht="20" x14ac:dyDescent="0.55000000000000004">
      <c r="A4" s="5">
        <v>2</v>
      </c>
      <c r="B4" s="5">
        <v>20</v>
      </c>
      <c r="C4" s="5">
        <v>171</v>
      </c>
      <c r="D4" s="5">
        <f>787.9148083/9.81</f>
        <v>80.317513588175331</v>
      </c>
      <c r="E4" s="5"/>
      <c r="F4" s="6">
        <v>1739.8967290000001</v>
      </c>
      <c r="G4" s="6">
        <v>21.662731467525841</v>
      </c>
      <c r="H4" s="6">
        <v>3065.3651770000001</v>
      </c>
      <c r="I4" s="6">
        <v>38.165588550431615</v>
      </c>
      <c r="J4" s="5"/>
      <c r="K4" s="5"/>
      <c r="L4" s="6">
        <v>1837.9914550000001</v>
      </c>
      <c r="M4" s="6">
        <v>22.884068155100316</v>
      </c>
      <c r="N4" s="6">
        <v>2241.1901029999999</v>
      </c>
      <c r="O4" s="6">
        <v>27.904127043718109</v>
      </c>
      <c r="P4" s="5"/>
      <c r="Q4" s="6">
        <v>2682.1801759999998</v>
      </c>
      <c r="R4" s="6">
        <v>33.394711267492241</v>
      </c>
      <c r="S4" s="6">
        <v>3728.8876150000001</v>
      </c>
      <c r="T4" s="6">
        <v>46.42683081699608</v>
      </c>
      <c r="U4" s="1"/>
      <c r="V4" s="6">
        <v>1.73</v>
      </c>
      <c r="W4" s="6">
        <v>1.05</v>
      </c>
      <c r="X4" s="6">
        <v>1.75</v>
      </c>
      <c r="Y4" s="6">
        <v>5.58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50" s="2" customFormat="1" ht="20" x14ac:dyDescent="0.55000000000000004">
      <c r="A5" s="5">
        <v>3</v>
      </c>
      <c r="B5" s="5">
        <v>19</v>
      </c>
      <c r="C5" s="5">
        <v>155</v>
      </c>
      <c r="D5" s="5">
        <f>524.9712327/9.81</f>
        <v>53.513887125382254</v>
      </c>
      <c r="E5" s="5"/>
      <c r="F5" s="6">
        <v>1158.307861</v>
      </c>
      <c r="G5" s="6">
        <v>21.644995779994485</v>
      </c>
      <c r="H5" s="6">
        <v>2152.5748199999998</v>
      </c>
      <c r="I5" s="6">
        <v>40.224602166472202</v>
      </c>
      <c r="J5" s="5"/>
      <c r="K5" s="5"/>
      <c r="L5" s="6">
        <v>1140.9580080000001</v>
      </c>
      <c r="M5" s="6">
        <v>21.320783618778282</v>
      </c>
      <c r="N5" s="6">
        <v>2318.5010980000002</v>
      </c>
      <c r="O5" s="6">
        <v>43.32522308775264</v>
      </c>
      <c r="P5" s="5"/>
      <c r="Q5" s="6">
        <v>1489.49281</v>
      </c>
      <c r="R5" s="6">
        <v>27.833762225310601</v>
      </c>
      <c r="S5" s="6">
        <v>2962.935743</v>
      </c>
      <c r="T5" s="6">
        <v>55.367604600613014</v>
      </c>
      <c r="U5" s="1"/>
      <c r="V5" s="6">
        <v>0.6800000000000006</v>
      </c>
      <c r="W5" s="6">
        <v>1.1499999999999999</v>
      </c>
      <c r="X5" s="6">
        <v>1.9</v>
      </c>
      <c r="Y5" s="6">
        <v>4.88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50" s="2" customFormat="1" ht="20" x14ac:dyDescent="0.55000000000000004">
      <c r="A6" s="5">
        <v>4</v>
      </c>
      <c r="B6" s="5">
        <v>21</v>
      </c>
      <c r="C6" s="5">
        <v>168</v>
      </c>
      <c r="D6" s="5">
        <f>626.4470941/9.81</f>
        <v>63.858011630988777</v>
      </c>
      <c r="E6" s="5"/>
      <c r="F6" s="6">
        <v>1508.1685789999999</v>
      </c>
      <c r="G6" s="6">
        <v>23.617531152005387</v>
      </c>
      <c r="H6" s="6">
        <v>2117.0221289999999</v>
      </c>
      <c r="I6" s="6">
        <v>33.152020786889949</v>
      </c>
      <c r="J6" s="5"/>
      <c r="K6" s="5"/>
      <c r="L6" s="6">
        <v>1327.236206</v>
      </c>
      <c r="M6" s="6">
        <v>20.784176833904485</v>
      </c>
      <c r="N6" s="6">
        <v>2313.6881020000001</v>
      </c>
      <c r="O6" s="6">
        <v>36.231759224980664</v>
      </c>
      <c r="P6" s="5"/>
      <c r="Q6" s="6">
        <v>1610.1600149999999</v>
      </c>
      <c r="R6" s="6">
        <v>25.21469074709848</v>
      </c>
      <c r="S6" s="6">
        <v>1726.141114</v>
      </c>
      <c r="T6" s="6">
        <v>27.03092485833594</v>
      </c>
      <c r="U6" s="1"/>
      <c r="V6" s="6">
        <v>1.7599999999999998</v>
      </c>
      <c r="W6" s="6">
        <v>1.0900000000000001</v>
      </c>
      <c r="X6" s="6">
        <v>1.82</v>
      </c>
      <c r="Y6" s="6">
        <v>5.76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50" s="2" customFormat="1" ht="20" x14ac:dyDescent="0.55000000000000004">
      <c r="A7" s="5">
        <v>5</v>
      </c>
      <c r="B7" s="5">
        <v>21</v>
      </c>
      <c r="C7" s="5">
        <v>163</v>
      </c>
      <c r="D7" s="5">
        <f>607.932744/9.81</f>
        <v>61.970718042813445</v>
      </c>
      <c r="E7" s="5"/>
      <c r="F7" s="6">
        <v>1470.052612</v>
      </c>
      <c r="G7" s="6">
        <v>23.721729526909645</v>
      </c>
      <c r="H7" s="6">
        <v>3690.8479560000001</v>
      </c>
      <c r="I7" s="6">
        <v>59.557934336828559</v>
      </c>
      <c r="J7" s="5"/>
      <c r="K7" s="5"/>
      <c r="L7" s="6">
        <v>1669.5566409999999</v>
      </c>
      <c r="M7" s="6">
        <v>26.94105690120551</v>
      </c>
      <c r="N7" s="6">
        <v>4823.287977</v>
      </c>
      <c r="O7" s="6">
        <v>77.831726488432096</v>
      </c>
      <c r="P7" s="5"/>
      <c r="Q7" s="6">
        <v>1675.9310539999999</v>
      </c>
      <c r="R7" s="6">
        <v>27.04391859462007</v>
      </c>
      <c r="S7" s="6">
        <v>2419.0052030000002</v>
      </c>
      <c r="T7" s="6">
        <v>39.034648611442464</v>
      </c>
      <c r="U7" s="1"/>
      <c r="V7" s="6">
        <v>0.79</v>
      </c>
      <c r="W7" s="6">
        <v>1.1399999999999999</v>
      </c>
      <c r="X7" s="6">
        <v>1.86</v>
      </c>
      <c r="Y7" s="6">
        <v>4.93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50" s="2" customFormat="1" ht="20" x14ac:dyDescent="0.55000000000000004">
      <c r="A8" s="5">
        <v>6</v>
      </c>
      <c r="B8" s="5">
        <v>22</v>
      </c>
      <c r="C8" s="5">
        <v>161</v>
      </c>
      <c r="D8" s="5">
        <f>656.6648251/9.81</f>
        <v>66.938310407747196</v>
      </c>
      <c r="E8" s="5"/>
      <c r="F8" s="6">
        <v>1624.7972150000001</v>
      </c>
      <c r="G8" s="6">
        <v>24.273053877558763</v>
      </c>
      <c r="H8" s="6">
        <v>3322.3036310000002</v>
      </c>
      <c r="I8" s="6">
        <v>49.632319829445365</v>
      </c>
      <c r="J8" s="5"/>
      <c r="K8" s="5"/>
      <c r="L8" s="6">
        <v>1604.2055660000001</v>
      </c>
      <c r="M8" s="6">
        <v>23.965432593505305</v>
      </c>
      <c r="N8" s="6">
        <v>5446.5782010000003</v>
      </c>
      <c r="O8" s="6">
        <v>81.367129941326297</v>
      </c>
      <c r="P8" s="5"/>
      <c r="Q8" s="6">
        <v>1791.373067</v>
      </c>
      <c r="R8" s="6">
        <v>26.7615518839369</v>
      </c>
      <c r="S8" s="6">
        <v>2374.6159659999998</v>
      </c>
      <c r="T8" s="6">
        <v>35.474692317975965</v>
      </c>
      <c r="U8" s="1"/>
      <c r="V8" s="6">
        <v>0.54</v>
      </c>
      <c r="W8" s="6">
        <v>1.17</v>
      </c>
      <c r="X8" s="6">
        <v>1.9</v>
      </c>
      <c r="Y8" s="6">
        <v>4.78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50" s="2" customFormat="1" ht="20" x14ac:dyDescent="0.55000000000000004">
      <c r="A9" s="5">
        <v>7</v>
      </c>
      <c r="B9" s="5">
        <v>20</v>
      </c>
      <c r="C9" s="1">
        <v>173.5</v>
      </c>
      <c r="D9" s="5">
        <f>624.6166359/9.81</f>
        <v>63.671420581039754</v>
      </c>
      <c r="E9" s="5"/>
      <c r="F9" s="6">
        <v>1457.3774519999999</v>
      </c>
      <c r="G9" s="6">
        <v>22.889036222225922</v>
      </c>
      <c r="H9" s="6">
        <v>2674.880275</v>
      </c>
      <c r="I9" s="6">
        <v>42.010689420624189</v>
      </c>
      <c r="J9" s="1"/>
      <c r="K9" s="5"/>
      <c r="L9" s="6">
        <v>1652.663313</v>
      </c>
      <c r="M9" s="6">
        <v>25.956124394877008</v>
      </c>
      <c r="N9" s="6">
        <v>5058.5151679999999</v>
      </c>
      <c r="O9" s="6">
        <v>79.447185595013067</v>
      </c>
      <c r="P9" s="5"/>
      <c r="Q9" s="6">
        <v>1581.028051</v>
      </c>
      <c r="R9" s="6">
        <v>24.831047219807168</v>
      </c>
      <c r="S9" s="6">
        <v>2606.8717270000002</v>
      </c>
      <c r="T9" s="6">
        <v>40.942572086671511</v>
      </c>
      <c r="U9" s="1"/>
      <c r="V9" s="6">
        <v>0.51000000000000068</v>
      </c>
      <c r="W9" s="6">
        <v>1.1299999999999999</v>
      </c>
      <c r="X9" s="6">
        <v>1.77</v>
      </c>
      <c r="Y9" s="6">
        <v>4.54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X9" s="7"/>
    </row>
    <row r="10" spans="1:50" s="2" customFormat="1" ht="20" x14ac:dyDescent="0.55000000000000004">
      <c r="A10" s="5">
        <v>8</v>
      </c>
      <c r="B10" s="5">
        <v>20</v>
      </c>
      <c r="C10" s="1">
        <v>175</v>
      </c>
      <c r="D10" s="5">
        <f>686.1779031/9.81</f>
        <v>69.946779113149844</v>
      </c>
      <c r="E10" s="5"/>
      <c r="F10" s="6">
        <v>1614.877056</v>
      </c>
      <c r="G10" s="6">
        <v>23.087225408730887</v>
      </c>
      <c r="H10" s="6">
        <v>3469.4423299999999</v>
      </c>
      <c r="I10" s="6">
        <v>49.60117354921568</v>
      </c>
      <c r="J10" s="5"/>
      <c r="K10" s="5"/>
      <c r="L10" s="6">
        <v>1839.4391000000001</v>
      </c>
      <c r="M10" s="6">
        <v>26.297695523970017</v>
      </c>
      <c r="N10" s="6">
        <v>5711.2410190000001</v>
      </c>
      <c r="O10" s="6">
        <v>81.651236717578882</v>
      </c>
      <c r="P10" s="5"/>
      <c r="Q10" s="6">
        <v>1677.423589</v>
      </c>
      <c r="R10" s="6">
        <v>23.98142716888372</v>
      </c>
      <c r="S10" s="6">
        <v>3012.0492260000001</v>
      </c>
      <c r="T10" s="6">
        <v>43.062014637264994</v>
      </c>
      <c r="U10" s="1"/>
      <c r="V10" s="6">
        <v>1.48</v>
      </c>
      <c r="W10" s="6">
        <v>0.94</v>
      </c>
      <c r="X10" s="6">
        <v>1.6</v>
      </c>
      <c r="Y10" s="6">
        <v>4.96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50" s="2" customFormat="1" ht="20" x14ac:dyDescent="0.55000000000000004">
      <c r="A11" s="5">
        <v>9</v>
      </c>
      <c r="B11" s="5">
        <v>20</v>
      </c>
      <c r="C11" s="1">
        <v>176</v>
      </c>
      <c r="D11" s="5">
        <f>659.3406326/9.81</f>
        <v>67.211073659531095</v>
      </c>
      <c r="E11" s="5"/>
      <c r="F11" s="6">
        <v>1467.8596110000001</v>
      </c>
      <c r="G11" s="6">
        <v>21.839550108002854</v>
      </c>
      <c r="H11" s="6">
        <v>3273.2684709999999</v>
      </c>
      <c r="I11" s="6">
        <v>48.701326920936978</v>
      </c>
      <c r="J11" s="5"/>
      <c r="K11" s="1"/>
      <c r="L11" s="6">
        <v>1723.5734910000001</v>
      </c>
      <c r="M11" s="6">
        <v>25.644189225886333</v>
      </c>
      <c r="N11" s="6">
        <v>5533.950777</v>
      </c>
      <c r="O11" s="6">
        <v>82.336889974904295</v>
      </c>
      <c r="P11" s="5"/>
      <c r="Q11" s="6">
        <v>1748.1428309999999</v>
      </c>
      <c r="R11" s="6">
        <v>26.009744165902021</v>
      </c>
      <c r="S11" s="6">
        <v>3358.2767450000001</v>
      </c>
      <c r="T11" s="6">
        <v>49.966122576941878</v>
      </c>
      <c r="U11" s="1"/>
      <c r="V11" s="6">
        <v>1.6799999999999997</v>
      </c>
      <c r="W11" s="6">
        <v>1.1399999999999999</v>
      </c>
      <c r="X11" s="6">
        <v>1.85</v>
      </c>
      <c r="Y11" s="6">
        <v>5.81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50" s="2" customFormat="1" ht="20" x14ac:dyDescent="0.55000000000000004">
      <c r="A12" s="5">
        <v>10</v>
      </c>
      <c r="B12" s="5">
        <v>24</v>
      </c>
      <c r="C12" s="5">
        <v>156</v>
      </c>
      <c r="D12" s="5">
        <f>547.6302673/9.81</f>
        <v>55.823676585117227</v>
      </c>
      <c r="E12" s="5"/>
      <c r="F12" s="6">
        <v>1104.819823</v>
      </c>
      <c r="G12" s="6">
        <v>19.791240752755233</v>
      </c>
      <c r="H12" s="6">
        <v>1613.7898150000001</v>
      </c>
      <c r="I12" s="6">
        <v>28.908698131685611</v>
      </c>
      <c r="J12" s="5"/>
      <c r="K12" s="5"/>
      <c r="L12" s="6">
        <v>1406.0311369999999</v>
      </c>
      <c r="M12" s="6">
        <v>25.187003490466129</v>
      </c>
      <c r="N12" s="6">
        <v>5051.0239519999996</v>
      </c>
      <c r="O12" s="6">
        <v>90.481750056330384</v>
      </c>
      <c r="P12" s="5"/>
      <c r="Q12" s="6">
        <v>1045.6673619999999</v>
      </c>
      <c r="R12" s="6">
        <v>18.731610419919534</v>
      </c>
      <c r="S12" s="6">
        <v>2063.526625</v>
      </c>
      <c r="T12" s="6">
        <v>36.965079178431303</v>
      </c>
      <c r="U12" s="1"/>
      <c r="V12" s="6">
        <v>0.58000000000000007</v>
      </c>
      <c r="W12" s="6">
        <v>1.31</v>
      </c>
      <c r="X12" s="6">
        <v>2.2000000000000002</v>
      </c>
      <c r="Y12" s="6">
        <v>5.4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50" s="2" customFormat="1" ht="20" x14ac:dyDescent="0.55000000000000004">
      <c r="A13" s="5">
        <v>11</v>
      </c>
      <c r="B13" s="5">
        <v>21</v>
      </c>
      <c r="C13" s="5">
        <v>183</v>
      </c>
      <c r="D13" s="5">
        <f>810.1992137/9.81</f>
        <v>82.589114546381239</v>
      </c>
      <c r="E13" s="1"/>
      <c r="F13" s="6">
        <v>2047.1406179999999</v>
      </c>
      <c r="G13" s="6">
        <v>24.787051286890183</v>
      </c>
      <c r="H13" s="6">
        <v>7832.3787810000003</v>
      </c>
      <c r="I13" s="6">
        <v>94.835485572392386</v>
      </c>
      <c r="J13" s="5"/>
      <c r="K13" s="5"/>
      <c r="L13" s="6">
        <v>2232.2067579999998</v>
      </c>
      <c r="M13" s="6">
        <v>27.027856761273476</v>
      </c>
      <c r="N13" s="6">
        <v>9324.7191710000006</v>
      </c>
      <c r="O13" s="6">
        <v>112.90494179790885</v>
      </c>
      <c r="P13" s="5"/>
      <c r="Q13" s="6">
        <v>2573.7771710000002</v>
      </c>
      <c r="R13" s="6">
        <v>31.163636819893402</v>
      </c>
      <c r="S13" s="6">
        <v>3507.6545900000001</v>
      </c>
      <c r="T13" s="6">
        <v>42.471149003905779</v>
      </c>
      <c r="U13" s="1"/>
      <c r="V13" s="6">
        <v>0.45999999999999952</v>
      </c>
      <c r="W13" s="6">
        <v>1.06</v>
      </c>
      <c r="X13" s="6">
        <v>1.73</v>
      </c>
      <c r="Y13" s="6">
        <v>4.3099999999999996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50" s="2" customFormat="1" ht="20" x14ac:dyDescent="0.55000000000000004">
      <c r="A14" s="5">
        <v>12</v>
      </c>
      <c r="B14" s="5">
        <v>22</v>
      </c>
      <c r="C14" s="1">
        <v>153</v>
      </c>
      <c r="D14" s="5">
        <v>46.941149816513757</v>
      </c>
      <c r="E14" s="1"/>
      <c r="F14" s="6">
        <v>1016.799071</v>
      </c>
      <c r="G14" s="6">
        <v>21.661145391080581</v>
      </c>
      <c r="H14" s="6">
        <v>1921.895413</v>
      </c>
      <c r="I14" s="6">
        <v>40.942657359532397</v>
      </c>
      <c r="J14" s="1"/>
      <c r="K14" s="1"/>
      <c r="L14" s="6">
        <v>1007.689577</v>
      </c>
      <c r="M14" s="6">
        <v>21.467083378632914</v>
      </c>
      <c r="N14" s="6">
        <v>3020.8389569999999</v>
      </c>
      <c r="O14" s="6">
        <v>64.353748657798704</v>
      </c>
      <c r="P14" s="1"/>
      <c r="Q14" s="6">
        <v>838.16198559999998</v>
      </c>
      <c r="R14" s="6">
        <v>17.855591285604536</v>
      </c>
      <c r="S14" s="6">
        <v>1022.815498</v>
      </c>
      <c r="T14" s="6">
        <v>21.789314961351387</v>
      </c>
      <c r="U14" s="1"/>
      <c r="V14" s="6">
        <v>0.78000000000000025</v>
      </c>
      <c r="W14" s="6">
        <v>1.3</v>
      </c>
      <c r="X14" s="6">
        <v>2.1</v>
      </c>
      <c r="Y14" s="6">
        <v>5.48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50" s="2" customFormat="1" ht="20" x14ac:dyDescent="0.55000000000000004">
      <c r="A15" s="5">
        <v>13</v>
      </c>
      <c r="B15" s="8">
        <v>20</v>
      </c>
      <c r="C15" s="8">
        <v>176</v>
      </c>
      <c r="D15" s="5">
        <v>65.190118929663612</v>
      </c>
      <c r="E15" s="1"/>
      <c r="F15" s="6">
        <v>1768.644254</v>
      </c>
      <c r="G15" s="6">
        <v>27.130557253749842</v>
      </c>
      <c r="H15" s="6">
        <v>3967.1410609999998</v>
      </c>
      <c r="I15" s="6">
        <v>60.854944370945489</v>
      </c>
      <c r="J15" s="1"/>
      <c r="K15" s="1"/>
      <c r="L15" s="6">
        <v>1912.076898</v>
      </c>
      <c r="M15" s="6">
        <v>29.330777875447978</v>
      </c>
      <c r="N15" s="6">
        <v>4166.2461940000003</v>
      </c>
      <c r="O15" s="6">
        <v>63.909166947450124</v>
      </c>
      <c r="P15" s="1"/>
      <c r="Q15" s="6">
        <v>1286.7889230000001</v>
      </c>
      <c r="R15" s="6">
        <v>19.739017877669028</v>
      </c>
      <c r="S15" s="6">
        <v>759.52284410000004</v>
      </c>
      <c r="T15" s="6">
        <v>11.650889069852465</v>
      </c>
      <c r="U15" s="1"/>
      <c r="V15" s="6">
        <v>1.7700000000000005</v>
      </c>
      <c r="W15" s="6">
        <v>0.96</v>
      </c>
      <c r="X15" s="6">
        <v>1.67</v>
      </c>
      <c r="Y15" s="6">
        <v>5.36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50" s="2" customFormat="1" ht="20" x14ac:dyDescent="0.55000000000000004">
      <c r="A16" s="5">
        <v>14</v>
      </c>
      <c r="B16" s="5">
        <v>21</v>
      </c>
      <c r="C16" s="1">
        <v>180</v>
      </c>
      <c r="D16" s="5">
        <v>82.192876095820594</v>
      </c>
      <c r="E16" s="1"/>
      <c r="F16" s="6">
        <v>1838.092138</v>
      </c>
      <c r="G16" s="6">
        <v>22.363156337991494</v>
      </c>
      <c r="H16" s="6">
        <v>3346.6147860000001</v>
      </c>
      <c r="I16" s="6">
        <v>40.716603980356048</v>
      </c>
      <c r="J16" s="1"/>
      <c r="K16" s="1"/>
      <c r="L16" s="6">
        <v>1798.1035260000001</v>
      </c>
      <c r="M16" s="6">
        <v>21.876634708630561</v>
      </c>
      <c r="N16" s="6">
        <v>5322.4842909999998</v>
      </c>
      <c r="O16" s="6">
        <v>64.75602927916816</v>
      </c>
      <c r="P16" s="1"/>
      <c r="Q16" s="6">
        <v>1437.3991579999999</v>
      </c>
      <c r="R16" s="6">
        <v>17.488123378530734</v>
      </c>
      <c r="S16" s="6">
        <v>1975.177201</v>
      </c>
      <c r="T16" s="6">
        <v>24.031002379054542</v>
      </c>
      <c r="U16" s="1"/>
      <c r="V16" s="6">
        <v>1.0899999999999999</v>
      </c>
      <c r="W16" s="6">
        <v>1.23</v>
      </c>
      <c r="X16" s="6">
        <v>2.04</v>
      </c>
      <c r="Y16" s="6">
        <v>5.59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2" customFormat="1" ht="20" x14ac:dyDescent="0.55000000000000004">
      <c r="A17" s="5">
        <v>15</v>
      </c>
      <c r="B17" s="5">
        <v>21</v>
      </c>
      <c r="C17" s="1">
        <v>165</v>
      </c>
      <c r="D17" s="5">
        <v>71.41041120285422</v>
      </c>
      <c r="E17" s="1"/>
      <c r="F17" s="6">
        <v>1360.205191</v>
      </c>
      <c r="G17" s="6">
        <v>19.047715425361304</v>
      </c>
      <c r="H17" s="6">
        <v>2081.6495650000002</v>
      </c>
      <c r="I17" s="6">
        <v>29.150505226565592</v>
      </c>
      <c r="J17" s="1"/>
      <c r="K17" s="1"/>
      <c r="L17" s="6">
        <v>1620.965952</v>
      </c>
      <c r="M17" s="6">
        <v>22.699294468356335</v>
      </c>
      <c r="N17" s="6">
        <v>5269.4885180000001</v>
      </c>
      <c r="O17" s="6">
        <v>73.791600261634997</v>
      </c>
      <c r="P17" s="1"/>
      <c r="Q17" s="6">
        <v>1656.458629</v>
      </c>
      <c r="R17" s="6">
        <v>23.196318311268772</v>
      </c>
      <c r="S17" s="6">
        <v>3170.2520129999998</v>
      </c>
      <c r="T17" s="6">
        <v>44.394815260121163</v>
      </c>
      <c r="U17" s="1"/>
      <c r="V17" s="6">
        <v>1.04</v>
      </c>
      <c r="W17" s="6">
        <v>1.22</v>
      </c>
      <c r="X17" s="6">
        <v>2.08</v>
      </c>
      <c r="Y17" s="6">
        <v>5.56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2" customFormat="1" ht="20" x14ac:dyDescent="0.55000000000000004">
      <c r="A18" s="5">
        <v>16</v>
      </c>
      <c r="B18" s="1">
        <v>19</v>
      </c>
      <c r="C18" s="1">
        <v>153</v>
      </c>
      <c r="D18" s="5">
        <v>58.530546075433229</v>
      </c>
      <c r="E18" s="1"/>
      <c r="F18" s="6">
        <v>1722.6847170000001</v>
      </c>
      <c r="G18" s="6">
        <v>29.432233807964675</v>
      </c>
      <c r="H18" s="6">
        <v>5541.8920879999996</v>
      </c>
      <c r="I18" s="6">
        <v>94.683758474723575</v>
      </c>
      <c r="J18" s="1"/>
      <c r="K18" s="1"/>
      <c r="L18" s="6">
        <v>1356.9560429999999</v>
      </c>
      <c r="M18" s="6">
        <v>23.183724294169011</v>
      </c>
      <c r="N18" s="6">
        <v>4962.2459950000002</v>
      </c>
      <c r="O18" s="6">
        <v>84.780449316238006</v>
      </c>
      <c r="P18" s="1"/>
      <c r="Q18" s="6">
        <v>1539.746077</v>
      </c>
      <c r="R18" s="6">
        <v>26.306709577177017</v>
      </c>
      <c r="S18" s="6">
        <v>2729.6568990000001</v>
      </c>
      <c r="T18" s="6">
        <v>46.63645023031328</v>
      </c>
      <c r="U18" s="1"/>
      <c r="V18" s="6">
        <v>1.04</v>
      </c>
      <c r="W18" s="6">
        <v>1.1299999999999999</v>
      </c>
      <c r="X18" s="6">
        <v>1.87</v>
      </c>
      <c r="Y18" s="6">
        <v>5.17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2" customFormat="1" ht="20" x14ac:dyDescent="0.55000000000000004">
      <c r="A19" s="5">
        <v>17</v>
      </c>
      <c r="B19" s="1">
        <v>20</v>
      </c>
      <c r="C19" s="1">
        <v>163</v>
      </c>
      <c r="D19" s="5">
        <v>64.388469093686354</v>
      </c>
      <c r="E19" s="1"/>
      <c r="F19" s="6">
        <v>1328.1641890000001</v>
      </c>
      <c r="G19" s="6">
        <v>20.627360887669155</v>
      </c>
      <c r="H19" s="6">
        <v>2313.2276069999998</v>
      </c>
      <c r="I19" s="6">
        <v>35.926115957722381</v>
      </c>
      <c r="J19" s="1"/>
      <c r="K19" s="1"/>
      <c r="L19" s="6">
        <v>1400.706555</v>
      </c>
      <c r="M19" s="6">
        <v>21.753996868009818</v>
      </c>
      <c r="N19" s="6">
        <v>4413.9061689999999</v>
      </c>
      <c r="O19" s="6">
        <v>68.551189850121901</v>
      </c>
      <c r="P19" s="1"/>
      <c r="Q19" s="6">
        <v>1420.848645</v>
      </c>
      <c r="R19" s="6">
        <v>22.066818251768655</v>
      </c>
      <c r="S19" s="6">
        <v>2401.8771579999998</v>
      </c>
      <c r="T19" s="6">
        <v>37.302908297217414</v>
      </c>
      <c r="U19" s="1"/>
      <c r="V19" s="6">
        <v>1.1899999999999995</v>
      </c>
      <c r="W19" s="6">
        <v>1.0900000000000001</v>
      </c>
      <c r="X19" s="6">
        <v>1.84</v>
      </c>
      <c r="Y19" s="6">
        <v>5.21</v>
      </c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2" customFormat="1" ht="20" x14ac:dyDescent="0.55000000000000004">
      <c r="A20" s="5">
        <v>18</v>
      </c>
      <c r="B20" s="1">
        <v>18</v>
      </c>
      <c r="C20" s="8">
        <v>155.80000000000001</v>
      </c>
      <c r="D20" s="5">
        <f>677.8755806/9.81</f>
        <v>69.100466931702343</v>
      </c>
      <c r="E20" s="1"/>
      <c r="F20" s="6">
        <v>1682.110602</v>
      </c>
      <c r="G20" s="6">
        <v>24.342970122945303</v>
      </c>
      <c r="H20" s="6">
        <v>3942.16462</v>
      </c>
      <c r="I20" s="6">
        <v>57.049753714347034</v>
      </c>
      <c r="J20" s="1"/>
      <c r="K20" s="1"/>
      <c r="L20" s="6">
        <v>1580.0488379999999</v>
      </c>
      <c r="M20" s="6">
        <v>22.865964705588627</v>
      </c>
      <c r="N20" s="6">
        <v>5568.7440699999997</v>
      </c>
      <c r="O20" s="6">
        <v>80.589094651184425</v>
      </c>
      <c r="P20" s="1"/>
      <c r="Q20" s="6">
        <v>1169.333492</v>
      </c>
      <c r="R20" s="6">
        <v>16.922222727608311</v>
      </c>
      <c r="S20" s="6">
        <v>1160.5575879999999</v>
      </c>
      <c r="T20" s="6">
        <v>15.997380872875775</v>
      </c>
      <c r="U20" s="1"/>
      <c r="V20" s="6">
        <v>0.91000000000000014</v>
      </c>
      <c r="W20" s="6">
        <v>1.1399999999999999</v>
      </c>
      <c r="X20" s="6">
        <v>1.9</v>
      </c>
      <c r="Y20" s="6">
        <v>5.09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2" customFormat="1" ht="20" x14ac:dyDescent="0.55000000000000004">
      <c r="A21" s="5">
        <v>19</v>
      </c>
      <c r="B21" s="1">
        <v>18</v>
      </c>
      <c r="C21" s="8">
        <v>153.80000000000001</v>
      </c>
      <c r="D21" s="5">
        <f>488.740062/9.81</f>
        <v>49.820597553516819</v>
      </c>
      <c r="E21" s="1"/>
      <c r="F21" s="6">
        <v>1118.812009</v>
      </c>
      <c r="G21" s="6">
        <v>22.456816335817383</v>
      </c>
      <c r="H21" s="6">
        <v>1940.8771099999999</v>
      </c>
      <c r="I21" s="6">
        <v>38.957322981024625</v>
      </c>
      <c r="J21" s="1"/>
      <c r="K21" s="1"/>
      <c r="L21" s="6">
        <v>1298.4201539999999</v>
      </c>
      <c r="M21" s="6">
        <v>26.061914504442647</v>
      </c>
      <c r="N21" s="6">
        <v>4884.3561209999998</v>
      </c>
      <c r="O21" s="6">
        <v>98.038890757046218</v>
      </c>
      <c r="P21" s="1"/>
      <c r="Q21" s="6">
        <v>864.79144289999999</v>
      </c>
      <c r="R21" s="6">
        <v>17.358110608188692</v>
      </c>
      <c r="S21" s="6">
        <v>1246.158637</v>
      </c>
      <c r="T21" s="6">
        <v>21.466506174503046</v>
      </c>
      <c r="U21" s="1"/>
      <c r="V21" s="6">
        <v>1.2299999999999995</v>
      </c>
      <c r="W21" s="6">
        <v>1.1000000000000001</v>
      </c>
      <c r="X21" s="6">
        <v>1.85</v>
      </c>
      <c r="Y21" s="6">
        <v>5.28</v>
      </c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2" customFormat="1" ht="20" x14ac:dyDescent="0.55000000000000004">
      <c r="A22" s="5">
        <v>20</v>
      </c>
      <c r="B22" s="8">
        <v>25</v>
      </c>
      <c r="C22" s="8">
        <v>168</v>
      </c>
      <c r="D22" s="5">
        <f>563.9992162/9.81</f>
        <v>57.492274841997954</v>
      </c>
      <c r="E22" s="1"/>
      <c r="F22" s="6">
        <v>1574.83923</v>
      </c>
      <c r="G22" s="6">
        <v>27.392188504073317</v>
      </c>
      <c r="H22" s="6">
        <v>4281.9398520000004</v>
      </c>
      <c r="I22" s="6">
        <v>74.478525397851442</v>
      </c>
      <c r="J22" s="1"/>
      <c r="K22" s="1"/>
      <c r="L22" s="6">
        <v>1370.112654</v>
      </c>
      <c r="M22" s="6">
        <v>23.831247898354796</v>
      </c>
      <c r="N22" s="6">
        <v>1966.319305</v>
      </c>
      <c r="O22" s="6">
        <v>34.201452463029156</v>
      </c>
      <c r="P22" s="1"/>
      <c r="Q22" s="6">
        <v>1235.1896919999999</v>
      </c>
      <c r="R22" s="6">
        <v>21.484446308562088</v>
      </c>
      <c r="S22" s="6">
        <v>1148.7483030000001</v>
      </c>
      <c r="T22" s="6">
        <v>18.144053020458792</v>
      </c>
      <c r="U22" s="1"/>
      <c r="V22" s="6">
        <v>1.0500000000000007</v>
      </c>
      <c r="W22" s="6">
        <v>1</v>
      </c>
      <c r="X22" s="6">
        <v>1.68</v>
      </c>
      <c r="Y22" s="6">
        <v>4.7300000000000004</v>
      </c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2" customFormat="1" ht="20" x14ac:dyDescent="0.55000000000000004">
      <c r="A23" s="5">
        <v>21</v>
      </c>
      <c r="B23" s="8">
        <v>25</v>
      </c>
      <c r="C23" s="8">
        <v>172</v>
      </c>
      <c r="D23" s="5">
        <f>672.2212378/9.81</f>
        <v>68.524081325178386</v>
      </c>
      <c r="E23" s="1"/>
      <c r="F23" s="6">
        <v>1647.4077010000001</v>
      </c>
      <c r="G23" s="6">
        <v>24.041295689646539</v>
      </c>
      <c r="H23" s="6">
        <v>4268.3313909999997</v>
      </c>
      <c r="I23" s="6">
        <v>62.289509154377392</v>
      </c>
      <c r="J23" s="1"/>
      <c r="K23" s="1"/>
      <c r="L23" s="6">
        <v>1870.24191</v>
      </c>
      <c r="M23" s="6">
        <v>27.293206619215209</v>
      </c>
      <c r="N23" s="6">
        <v>6714.6909150000001</v>
      </c>
      <c r="O23" s="6">
        <v>97.990236208139635</v>
      </c>
      <c r="P23" s="1"/>
      <c r="Q23" s="6">
        <v>2096.2024110000002</v>
      </c>
      <c r="R23" s="6">
        <v>30.590740809096769</v>
      </c>
      <c r="S23" s="6">
        <v>4766.3929250000001</v>
      </c>
      <c r="T23" s="6">
        <v>62.154693483428645</v>
      </c>
      <c r="U23" s="1"/>
      <c r="V23" s="6">
        <v>0.58999999999999986</v>
      </c>
      <c r="W23" s="6">
        <v>1.1299999999999999</v>
      </c>
      <c r="X23" s="6">
        <v>1.82</v>
      </c>
      <c r="Y23" s="6">
        <v>4.67</v>
      </c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2" customFormat="1" ht="20" x14ac:dyDescent="0.55000000000000004">
      <c r="A24" s="5">
        <v>22</v>
      </c>
      <c r="B24" s="1">
        <v>18</v>
      </c>
      <c r="C24" s="8">
        <v>169.5</v>
      </c>
      <c r="D24" s="5">
        <f>590.5230855/9.81</f>
        <v>60.196033180428131</v>
      </c>
      <c r="E24" s="1"/>
      <c r="F24" s="6">
        <v>1524.5805780000001</v>
      </c>
      <c r="G24" s="6">
        <v>25.326927663660324</v>
      </c>
      <c r="H24" s="6">
        <v>3800.8005189999999</v>
      </c>
      <c r="I24" s="6">
        <v>63.140381818976323</v>
      </c>
      <c r="J24" s="1"/>
      <c r="K24" s="1"/>
      <c r="L24" s="6">
        <v>1584.6750830000001</v>
      </c>
      <c r="M24" s="6">
        <v>26.325241037896735</v>
      </c>
      <c r="N24" s="6">
        <v>7013.1450729999997</v>
      </c>
      <c r="O24" s="6">
        <v>116.50510345057458</v>
      </c>
      <c r="P24" s="1"/>
      <c r="Q24" s="6">
        <v>1108.421511</v>
      </c>
      <c r="R24" s="6">
        <v>18.413530799906383</v>
      </c>
      <c r="S24" s="6">
        <v>999.91227649999996</v>
      </c>
      <c r="T24" s="6">
        <v>11.754447355013694</v>
      </c>
      <c r="U24" s="1"/>
      <c r="V24" s="6">
        <v>0.61000000000000032</v>
      </c>
      <c r="W24" s="6">
        <v>1.1299999999999999</v>
      </c>
      <c r="X24" s="6">
        <v>1.85</v>
      </c>
      <c r="Y24" s="6">
        <v>4.72</v>
      </c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2" customFormat="1" ht="20" x14ac:dyDescent="0.55000000000000004">
      <c r="A25" s="5">
        <v>23</v>
      </c>
      <c r="B25" s="1">
        <v>20</v>
      </c>
      <c r="C25" s="8">
        <v>168</v>
      </c>
      <c r="D25" s="5">
        <f>673.025869/9.81</f>
        <v>68.606102854230372</v>
      </c>
      <c r="E25" s="1"/>
      <c r="F25" s="6">
        <v>1544.326425</v>
      </c>
      <c r="G25" s="6">
        <v>22.510044453060988</v>
      </c>
      <c r="H25" s="6">
        <v>2898.0761109999999</v>
      </c>
      <c r="I25" s="6">
        <v>42.242249456402398</v>
      </c>
      <c r="J25" s="1"/>
      <c r="K25" s="1"/>
      <c r="L25" s="6">
        <v>1522.8989260000001</v>
      </c>
      <c r="M25" s="6">
        <v>22.197718025694495</v>
      </c>
      <c r="N25" s="6">
        <v>3425.812586</v>
      </c>
      <c r="O25" s="6">
        <v>49.934516660696147</v>
      </c>
      <c r="P25" s="1"/>
      <c r="Q25" s="6">
        <v>1598.7409740000001</v>
      </c>
      <c r="R25" s="6">
        <v>23.303188892639728</v>
      </c>
      <c r="S25" s="6">
        <v>1866.544283</v>
      </c>
      <c r="T25" s="6">
        <v>23.087906412138224</v>
      </c>
      <c r="U25" s="1"/>
      <c r="V25" s="6">
        <v>0.76999999999999957</v>
      </c>
      <c r="W25" s="6">
        <v>1.17</v>
      </c>
      <c r="X25" s="6">
        <v>1.91</v>
      </c>
      <c r="Y25" s="6">
        <v>5.0199999999999996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2" customFormat="1" ht="20" x14ac:dyDescent="0.55000000000000004">
      <c r="A26" s="5">
        <v>24</v>
      </c>
      <c r="B26" s="1">
        <v>20</v>
      </c>
      <c r="C26" s="8">
        <v>160</v>
      </c>
      <c r="D26" s="5">
        <f>541.2044339/9.81</f>
        <v>55.168647696228341</v>
      </c>
      <c r="E26" s="1"/>
      <c r="F26" s="6">
        <v>1120.9313970000001</v>
      </c>
      <c r="G26" s="6">
        <v>20.318268505911441</v>
      </c>
      <c r="H26" s="6">
        <v>2029.580078</v>
      </c>
      <c r="I26" s="6">
        <v>36.788650125617529</v>
      </c>
      <c r="J26" s="1"/>
      <c r="K26" s="1"/>
      <c r="L26" s="6">
        <v>1240.1718820000001</v>
      </c>
      <c r="M26" s="6">
        <v>22.479649833519222</v>
      </c>
      <c r="N26" s="6">
        <v>4324.0761920000004</v>
      </c>
      <c r="O26" s="6">
        <v>78.379231185969786</v>
      </c>
      <c r="P26" s="1"/>
      <c r="Q26" s="6">
        <v>1150.7866260000001</v>
      </c>
      <c r="R26" s="6">
        <v>20.859431471594231</v>
      </c>
      <c r="S26" s="6">
        <v>2159.8328320000001</v>
      </c>
      <c r="T26" s="6">
        <v>39.547439879501695</v>
      </c>
      <c r="U26" s="1"/>
      <c r="V26" s="6">
        <v>0.62000000000000011</v>
      </c>
      <c r="W26" s="6">
        <v>1.28</v>
      </c>
      <c r="X26" s="6">
        <v>2.0699999999999998</v>
      </c>
      <c r="Y26" s="6">
        <v>5.25</v>
      </c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2" customFormat="1" ht="20" x14ac:dyDescent="0.55000000000000004">
      <c r="A27" s="5">
        <v>25</v>
      </c>
      <c r="B27" s="1">
        <v>18</v>
      </c>
      <c r="C27" s="1">
        <v>160</v>
      </c>
      <c r="D27" s="5">
        <f>663.265678/9.81</f>
        <v>67.611180224260949</v>
      </c>
      <c r="E27" s="1"/>
      <c r="F27" s="6">
        <v>1346.546135</v>
      </c>
      <c r="G27" s="6">
        <v>19.916027653024436</v>
      </c>
      <c r="H27" s="6">
        <v>2488.097201</v>
      </c>
      <c r="I27" s="6">
        <v>36.800085322385705</v>
      </c>
      <c r="J27" s="1"/>
      <c r="K27" s="1"/>
      <c r="L27" s="6">
        <v>1507.1267049999999</v>
      </c>
      <c r="M27" s="6">
        <v>22.291087065792663</v>
      </c>
      <c r="N27" s="6">
        <v>4767.6426220000003</v>
      </c>
      <c r="O27" s="6">
        <v>70.51559529335394</v>
      </c>
      <c r="P27" s="1"/>
      <c r="Q27" s="6">
        <v>1103.4052730000001</v>
      </c>
      <c r="R27" s="6">
        <v>16.319864101470969</v>
      </c>
      <c r="S27" s="6">
        <v>1028.888739</v>
      </c>
      <c r="T27" s="6">
        <v>15.831574104306361</v>
      </c>
      <c r="U27" s="1"/>
      <c r="V27" s="6">
        <v>0.95000000000000018</v>
      </c>
      <c r="W27" s="6">
        <v>1.1100000000000001</v>
      </c>
      <c r="X27" s="6">
        <v>1.88</v>
      </c>
      <c r="Y27" s="6">
        <v>5.05</v>
      </c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2" customFormat="1" ht="20" x14ac:dyDescent="0.55000000000000004">
      <c r="A28" s="5">
        <v>26</v>
      </c>
      <c r="B28" s="1">
        <v>22</v>
      </c>
      <c r="C28" s="8">
        <v>162</v>
      </c>
      <c r="D28" s="5">
        <f>585.7524591/9.81</f>
        <v>59.709730795107035</v>
      </c>
      <c r="E28" s="1"/>
      <c r="F28" s="6">
        <v>1338.877332</v>
      </c>
      <c r="G28" s="6">
        <v>22.423101128932164</v>
      </c>
      <c r="H28" s="6">
        <v>2701.8296949999999</v>
      </c>
      <c r="I28" s="6">
        <v>45.24940338906039</v>
      </c>
      <c r="J28" s="1"/>
      <c r="K28" s="1"/>
      <c r="L28" s="6">
        <v>1334.9624060000001</v>
      </c>
      <c r="M28" s="6">
        <v>22.357535165933033</v>
      </c>
      <c r="N28" s="6">
        <v>4362.0022859999999</v>
      </c>
      <c r="O28" s="6">
        <v>73.053457584127102</v>
      </c>
      <c r="P28" s="1"/>
      <c r="Q28" s="6">
        <v>969.31860349999999</v>
      </c>
      <c r="R28" s="6">
        <v>16.233846486868295</v>
      </c>
      <c r="S28" s="6">
        <v>959.92328350000003</v>
      </c>
      <c r="T28" s="6">
        <v>19.790407380246197</v>
      </c>
      <c r="U28" s="1"/>
      <c r="V28" s="6">
        <v>0.99999999999999911</v>
      </c>
      <c r="W28" s="6">
        <v>1.1000000000000001</v>
      </c>
      <c r="X28" s="6">
        <v>1.82</v>
      </c>
      <c r="Y28" s="6">
        <v>5.0199999999999996</v>
      </c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2" customFormat="1" ht="20" x14ac:dyDescent="0.55000000000000004">
      <c r="A29" s="5">
        <v>27</v>
      </c>
      <c r="B29" s="1">
        <v>19</v>
      </c>
      <c r="C29" s="8">
        <v>179</v>
      </c>
      <c r="D29" s="5">
        <f>776.8481313/9.81</f>
        <v>79.189411957186536</v>
      </c>
      <c r="E29" s="1"/>
      <c r="F29" s="6">
        <v>1934.4085769999999</v>
      </c>
      <c r="G29" s="6">
        <v>24.427616384445823</v>
      </c>
      <c r="H29" s="6">
        <v>2806.293549</v>
      </c>
      <c r="I29" s="6">
        <v>35.437736935301558</v>
      </c>
      <c r="J29" s="1"/>
      <c r="K29" s="1"/>
      <c r="L29" s="6">
        <v>1829.57593</v>
      </c>
      <c r="M29" s="6">
        <v>23.103794873349401</v>
      </c>
      <c r="N29" s="6">
        <v>5937.1815470000001</v>
      </c>
      <c r="O29" s="6">
        <v>74.974436610413463</v>
      </c>
      <c r="P29" s="1"/>
      <c r="Q29" s="6">
        <v>1568.7703770000001</v>
      </c>
      <c r="R29" s="6">
        <v>19.810355175362965</v>
      </c>
      <c r="S29" s="6">
        <v>2864.8547870000002</v>
      </c>
      <c r="T29" s="6">
        <v>33.376437123045704</v>
      </c>
      <c r="U29" s="1"/>
      <c r="V29" s="6">
        <v>0.87999999999999989</v>
      </c>
      <c r="W29" s="6">
        <v>1.05</v>
      </c>
      <c r="X29" s="6">
        <v>1.72</v>
      </c>
      <c r="Y29" s="6">
        <v>4.7</v>
      </c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2" customFormat="1" ht="20" x14ac:dyDescent="0.55000000000000004">
      <c r="A30" s="5">
        <v>28</v>
      </c>
      <c r="B30" s="1">
        <v>24</v>
      </c>
      <c r="C30" s="8">
        <v>166</v>
      </c>
      <c r="D30" s="5">
        <f>526.1196066/9.81</f>
        <v>53.630948685015291</v>
      </c>
      <c r="E30" s="1"/>
      <c r="F30" s="6">
        <v>1148.0092709999999</v>
      </c>
      <c r="G30" s="6">
        <v>21.405723731319309</v>
      </c>
      <c r="H30" s="6">
        <v>1873.0100970000001</v>
      </c>
      <c r="I30" s="6">
        <v>34.924053050050311</v>
      </c>
      <c r="J30" s="1"/>
      <c r="K30" s="1"/>
      <c r="L30" s="6">
        <v>1030.414552</v>
      </c>
      <c r="M30" s="6">
        <v>19.213058453465361</v>
      </c>
      <c r="N30" s="6">
        <v>2513.1147879999999</v>
      </c>
      <c r="O30" s="6">
        <v>46.85941326080205</v>
      </c>
      <c r="P30" s="5"/>
      <c r="Q30" s="6">
        <v>769.44665680000003</v>
      </c>
      <c r="R30" s="6">
        <v>14.347064067784924</v>
      </c>
      <c r="S30" s="6">
        <v>574.26784899999996</v>
      </c>
      <c r="T30" s="6">
        <v>8.6925353444335975</v>
      </c>
      <c r="U30" s="1"/>
      <c r="V30" s="6">
        <v>1.1900000000000004</v>
      </c>
      <c r="W30" s="6">
        <v>1.18</v>
      </c>
      <c r="X30" s="6">
        <v>2.02</v>
      </c>
      <c r="Y30" s="6">
        <v>5.57</v>
      </c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2" customFormat="1" ht="20" x14ac:dyDescent="0.55000000000000004"/>
    <row r="32" spans="1:36" x14ac:dyDescent="0.55000000000000004">
      <c r="E32" s="9"/>
    </row>
  </sheetData>
  <sheetProtection sheet="1" objects="1" scenarios="1"/>
  <mergeCells count="3">
    <mergeCell ref="F1:I1"/>
    <mergeCell ref="L1:O1"/>
    <mergeCell ref="Q1:T1"/>
  </mergeCells>
  <phoneticPr fontId="3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ひかる 黒崎</dc:creator>
  <cp:lastModifiedBy>ひかる 黒崎</cp:lastModifiedBy>
  <dcterms:created xsi:type="dcterms:W3CDTF">2024-05-01T05:38:22Z</dcterms:created>
  <dcterms:modified xsi:type="dcterms:W3CDTF">2025-03-15T11:54:33Z</dcterms:modified>
</cp:coreProperties>
</file>