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 activeTab="4"/>
  </bookViews>
  <sheets>
    <sheet name="Polysaccharide content" sheetId="1" r:id="rId1"/>
    <sheet name="Protein Content" sheetId="2" r:id="rId2"/>
    <sheet name="Lipid Content" sheetId="3" r:id="rId3"/>
    <sheet name="Moisture" sheetId="4" r:id="rId4"/>
    <sheet name="Ash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<sst xmlns="http://schemas.openxmlformats.org/spreadsheetml/2006/main" count="179" uniqueCount="67">
  <si>
    <r>
      <rPr>
        <sz val="10.5"/>
        <color rgb="FF000000"/>
        <rFont val="Times New Roman"/>
        <charset val="134"/>
      </rPr>
      <t>P</t>
    </r>
    <r>
      <rPr>
        <sz val="10.5"/>
        <color rgb="FF000000"/>
        <rFont val="Times New Roman"/>
        <charset val="134"/>
      </rPr>
      <t>olysaccharide</t>
    </r>
    <r>
      <rPr>
        <sz val="10.5"/>
        <color rgb="FF000000"/>
        <rFont val="Times New Roman"/>
        <charset val="134"/>
      </rPr>
      <t xml:space="preserve"> content</t>
    </r>
  </si>
  <si>
    <t>Concentration (0.1mg/ml)</t>
  </si>
  <si>
    <t>Samle</t>
  </si>
  <si>
    <t>Content（ug）</t>
  </si>
  <si>
    <t>OD1</t>
  </si>
  <si>
    <t>OD2</t>
  </si>
  <si>
    <t>OD3</t>
  </si>
  <si>
    <t>average</t>
  </si>
  <si>
    <t>浓度</t>
  </si>
  <si>
    <t>OD540</t>
  </si>
  <si>
    <r>
      <rPr>
        <sz val="11"/>
        <color theme="1"/>
        <rFont val="Times New Roman"/>
        <charset val="134"/>
      </rPr>
      <t>Content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ug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</si>
  <si>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Concentration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ug/ml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</si>
  <si>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Volume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ml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</si>
  <si>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Total sugar content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mg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</si>
  <si>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Times New Roman"/>
        <charset val="134"/>
      </rPr>
      <t>Body wall weight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g</t>
    </r>
    <r>
      <rPr>
        <sz val="11"/>
        <color theme="1"/>
        <rFont val="宋体"/>
        <charset val="134"/>
      </rPr>
      <t>）</t>
    </r>
  </si>
  <si>
    <t>Polysaccharide content (% wet weight)</t>
  </si>
  <si>
    <t>Polysaccharide content (% dry weight)</t>
  </si>
  <si>
    <t>HS0-1</t>
  </si>
  <si>
    <t>HS0-2</t>
  </si>
  <si>
    <t>HS0-3</t>
  </si>
  <si>
    <t>HS1-1</t>
  </si>
  <si>
    <t>HS1-2</t>
  </si>
  <si>
    <t>HS1-3</t>
  </si>
  <si>
    <t>HS2-1</t>
  </si>
  <si>
    <t>HS2-2</t>
  </si>
  <si>
    <t>HS2-3</t>
  </si>
  <si>
    <t>HS3-1</t>
  </si>
  <si>
    <t>HS3-2</t>
  </si>
  <si>
    <t>HS3-3</t>
  </si>
  <si>
    <t>HS4-1</t>
  </si>
  <si>
    <t>HS4-2</t>
  </si>
  <si>
    <t>HS4-3</t>
  </si>
  <si>
    <t>HS5-1</t>
  </si>
  <si>
    <t>HS5-2</t>
  </si>
  <si>
    <t>HS5-3</t>
  </si>
  <si>
    <t>Protein Content</t>
  </si>
  <si>
    <t>Groups</t>
  </si>
  <si>
    <t>Protein content (% wet weight)</t>
  </si>
  <si>
    <t>Sample</t>
  </si>
  <si>
    <t>Average</t>
  </si>
  <si>
    <t>sd</t>
  </si>
  <si>
    <t>HS0</t>
  </si>
  <si>
    <t>b</t>
  </si>
  <si>
    <t>HS1</t>
  </si>
  <si>
    <t>ab</t>
  </si>
  <si>
    <t>HS2</t>
  </si>
  <si>
    <t>HS3</t>
  </si>
  <si>
    <t>a</t>
  </si>
  <si>
    <t>HS4</t>
  </si>
  <si>
    <t>HS5</t>
  </si>
  <si>
    <t>Lipid Content</t>
  </si>
  <si>
    <t>Dry weight</t>
  </si>
  <si>
    <t>before</t>
  </si>
  <si>
    <t>after</t>
  </si>
  <si>
    <r>
      <rPr>
        <sz val="11"/>
        <color theme="1"/>
        <rFont val="Times New Roman"/>
        <charset val="134"/>
      </rPr>
      <t>Content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% % dry weight</t>
    </r>
    <r>
      <rPr>
        <sz val="11"/>
        <color theme="1"/>
        <rFont val="宋体"/>
        <charset val="134"/>
      </rPr>
      <t>）</t>
    </r>
  </si>
  <si>
    <t>Content (% wet weight)</t>
  </si>
  <si>
    <t>Moisture</t>
  </si>
  <si>
    <t>Sample weight</t>
  </si>
  <si>
    <t>Wet weight</t>
  </si>
  <si>
    <t>Moisture (% wet weight)</t>
  </si>
  <si>
    <t>Ash</t>
  </si>
  <si>
    <t>Dry weught</t>
  </si>
  <si>
    <t>Content</t>
  </si>
  <si>
    <t>Ash (% wet weight)</t>
  </si>
  <si>
    <t>abc</t>
  </si>
  <si>
    <t>c</t>
  </si>
  <si>
    <t>bc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</si>
</sst>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00%"/>
    <numFmt numFmtId="179" formatCode="0.000_ "/>
  </numFmts>
  <fonts count="2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0.5"/>
      <color rgb="FF000000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1" xfId="0" applyFont="1" applyBorder="1" applyAlignment="1">
      <alignment horizontal="justify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0" fontId="1" fillId="0" borderId="10" xfId="0" applyFont="1" applyBorder="1">
      <alignment vertical="center"/>
    </xf>
    <xf numFmtId="176" fontId="1" fillId="0" borderId="10" xfId="0" applyNumberFormat="1" applyFont="1" applyBorder="1">
      <alignment vertical="center"/>
    </xf>
    <xf numFmtId="0" fontId="2" fillId="0" borderId="11" xfId="0" applyFont="1" applyBorder="1">
      <alignment vertical="center"/>
    </xf>
    <xf numFmtId="178" fontId="2" fillId="0" borderId="0" xfId="0" applyNumberFormat="1" applyFo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2" borderId="0" xfId="0" applyFont="1" applyFill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49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9" fontId="5" fillId="0" borderId="0" xfId="0" applyNumberFormat="1" applyFont="1">
      <alignment vertical="center"/>
    </xf>
    <xf numFmtId="179" fontId="5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[1]苯酚硫酸法标曲及含量测定!$C$3:$C$8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[1]苯酚硫酸法标曲及含量测定!$G$3:$G$8</c:f>
              <c:numCache>
                <c:formatCode>General</c:formatCode>
                <c:ptCount val="6"/>
                <c:pt idx="0">
                  <c:v>0.0153333333333333</c:v>
                </c:pt>
                <c:pt idx="1">
                  <c:v>0.095</c:v>
                </c:pt>
                <c:pt idx="2">
                  <c:v>0.199666666666667</c:v>
                </c:pt>
                <c:pt idx="3">
                  <c:v>0.357666666666667</c:v>
                </c:pt>
                <c:pt idx="4">
                  <c:v>0.479333333333333</c:v>
                </c:pt>
                <c:pt idx="5">
                  <c:v>0.572333333333333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035719"/>
        <c:axId val="690746636"/>
      </c:scatterChart>
      <c:valAx>
        <c:axId val="457035719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Content</a:t>
                </a:r>
                <a:r>
                  <a:t>（</a:t>
                </a:r>
                <a:r>
                  <a:rPr lang="en-US" altLang="zh-CN"/>
                  <a:t>ug)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90746636"/>
        <c:crosses val="autoZero"/>
        <c:crossBetween val="midCat"/>
      </c:valAx>
      <c:valAx>
        <c:axId val="69074663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OD540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57035719"/>
        <c:crosses val="autoZero"/>
        <c:crossBetween val="midCat"/>
      </c:valAx>
      <c:spPr>
        <a:noFill/>
        <a:ln w="9525" cap="flat" cmpd="sng" algn="ctr">
          <a:noFill/>
          <a:round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c10d36a-8c10-460c-9c0b-1d05d757b678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7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19050" cap="rnd">
        <a:noFill/>
        <a:round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514350</xdr:colOff>
      <xdr:row>0</xdr:row>
      <xdr:rowOff>95250</xdr:rowOff>
    </xdr:from>
    <xdr:to>
      <xdr:col>13</xdr:col>
      <xdr:colOff>221615</xdr:colOff>
      <xdr:row>19</xdr:row>
      <xdr:rowOff>120650</xdr:rowOff>
    </xdr:to>
    <xdr:graphicFrame>
      <xdr:nvGraphicFramePr>
        <xdr:cNvPr id="3" name="图表 2"/>
        <xdr:cNvGraphicFramePr/>
      </xdr:nvGraphicFramePr>
      <xdr:xfrm>
        <a:off x="8058150" y="95250"/>
        <a:ext cx="6044565" cy="3403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322&#24635;&#31958;&#21450;&#36824;&#21407;&#24615;&#31958;&#21547;&#37327;&#27979;&#2345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苯酚硫酸法标曲及含量测定"/>
      <sheetName val="还原性糖含量测定"/>
      <sheetName val="新处理"/>
    </sheetNames>
    <sheetDataSet>
      <sheetData sheetId="0"/>
      <sheetData sheetId="1">
        <row r="3">
          <cell r="C3">
            <v>0</v>
          </cell>
        </row>
        <row r="3">
          <cell r="G3">
            <v>0.0153333333333333</v>
          </cell>
        </row>
        <row r="4">
          <cell r="C4">
            <v>20</v>
          </cell>
        </row>
        <row r="4">
          <cell r="G4">
            <v>0.095</v>
          </cell>
        </row>
        <row r="5">
          <cell r="C5">
            <v>40</v>
          </cell>
        </row>
        <row r="5">
          <cell r="G5">
            <v>0.199666666666667</v>
          </cell>
        </row>
        <row r="6">
          <cell r="C6">
            <v>60</v>
          </cell>
        </row>
        <row r="6">
          <cell r="G6">
            <v>0.357666666666667</v>
          </cell>
        </row>
        <row r="7">
          <cell r="C7">
            <v>80</v>
          </cell>
        </row>
        <row r="7">
          <cell r="G7">
            <v>0.479333333333333</v>
          </cell>
        </row>
        <row r="8">
          <cell r="C8">
            <v>100</v>
          </cell>
        </row>
        <row r="8">
          <cell r="G8">
            <v>0.572333333333333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D16" sqref="D16"/>
    </sheetView>
  </sheetViews>
  <sheetFormatPr defaultColWidth="9" defaultRowHeight="14"/>
  <cols>
    <col min="1" max="1" width="26.1818181818182" customWidth="1"/>
    <col min="2" max="2" width="12.6363636363636" customWidth="1"/>
    <col min="3" max="3" width="21.2727272727273" customWidth="1"/>
    <col min="4" max="4" width="19.1818181818182" customWidth="1"/>
    <col min="5" max="5" width="15.7272727272727" customWidth="1"/>
    <col min="6" max="6" width="13" customWidth="1"/>
    <col min="7" max="7" width="13.8181818181818" customWidth="1"/>
    <col min="8" max="8" width="13" customWidth="1"/>
    <col min="9" max="9" width="16.4545454545455" customWidth="1"/>
    <col min="10" max="11" width="12.8181818181818"/>
    <col min="13" max="15" width="12.8181818181818"/>
  </cols>
  <sheetData>
    <row r="1" spans="1:1">
      <c r="A1" s="40" t="s">
        <v>0</v>
      </c>
    </row>
    <row r="2" spans="2:2">
      <c r="B2" t="s">
        <v>1</v>
      </c>
    </row>
    <row r="4" spans="1:6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</row>
    <row r="5" spans="1:6">
      <c r="A5">
        <v>0</v>
      </c>
      <c r="B5">
        <v>0</v>
      </c>
      <c r="C5">
        <v>0.027</v>
      </c>
      <c r="D5">
        <v>0.007</v>
      </c>
      <c r="E5">
        <v>0.012</v>
      </c>
      <c r="F5">
        <f t="shared" ref="F5:F10" si="0">AVERAGE(C5:E5)</f>
        <v>0.0153333333333333</v>
      </c>
    </row>
    <row r="6" spans="1:6">
      <c r="A6">
        <v>1</v>
      </c>
      <c r="B6">
        <v>20</v>
      </c>
      <c r="C6">
        <v>0.139</v>
      </c>
      <c r="D6">
        <v>0.088</v>
      </c>
      <c r="E6">
        <v>0.058</v>
      </c>
      <c r="F6">
        <f t="shared" si="0"/>
        <v>0.095</v>
      </c>
    </row>
    <row r="7" spans="1:6">
      <c r="A7">
        <v>2</v>
      </c>
      <c r="B7">
        <v>40</v>
      </c>
      <c r="C7">
        <v>0.22</v>
      </c>
      <c r="D7">
        <v>0.261</v>
      </c>
      <c r="E7">
        <v>0.118</v>
      </c>
      <c r="F7">
        <f t="shared" si="0"/>
        <v>0.199666666666667</v>
      </c>
    </row>
    <row r="8" spans="1:6">
      <c r="A8">
        <v>3</v>
      </c>
      <c r="B8">
        <v>60</v>
      </c>
      <c r="C8">
        <v>0.333</v>
      </c>
      <c r="D8">
        <v>0.373</v>
      </c>
      <c r="E8">
        <v>0.367</v>
      </c>
      <c r="F8">
        <f t="shared" si="0"/>
        <v>0.357666666666667</v>
      </c>
    </row>
    <row r="9" spans="1:6">
      <c r="A9">
        <v>4</v>
      </c>
      <c r="B9">
        <v>80</v>
      </c>
      <c r="C9">
        <v>0.488</v>
      </c>
      <c r="D9">
        <v>0.528</v>
      </c>
      <c r="E9">
        <v>0.422</v>
      </c>
      <c r="F9">
        <f t="shared" si="0"/>
        <v>0.479333333333333</v>
      </c>
    </row>
    <row r="10" spans="1:6">
      <c r="A10">
        <v>5</v>
      </c>
      <c r="B10">
        <v>100</v>
      </c>
      <c r="C10">
        <v>0.53</v>
      </c>
      <c r="D10">
        <v>0.599</v>
      </c>
      <c r="E10">
        <v>0.588</v>
      </c>
      <c r="F10">
        <f t="shared" si="0"/>
        <v>0.572333333333333</v>
      </c>
    </row>
    <row r="15" spans="3:3">
      <c r="C15" t="s">
        <v>8</v>
      </c>
    </row>
    <row r="23" s="3" customFormat="1" ht="40.5" spans="1:10">
      <c r="A23" s="5" t="s">
        <v>2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41" t="s">
        <v>15</v>
      </c>
      <c r="I23" s="52" t="s">
        <v>16</v>
      </c>
      <c r="J23" s="3" t="s">
        <v>7</v>
      </c>
    </row>
    <row r="24" spans="1:9">
      <c r="A24" t="s">
        <v>17</v>
      </c>
      <c r="B24">
        <v>0.146</v>
      </c>
      <c r="C24">
        <f t="shared" ref="C24:C41" si="1">(B24+0.006)/0.0059</f>
        <v>25.7627118644068</v>
      </c>
      <c r="D24">
        <f t="shared" ref="D24:D41" si="2">C24/1</f>
        <v>25.7627118644068</v>
      </c>
      <c r="E24">
        <v>100</v>
      </c>
      <c r="F24">
        <f t="shared" ref="F24:F41" si="3">D24*100/1000</f>
        <v>2.57627118644068</v>
      </c>
      <c r="G24">
        <v>1.2511</v>
      </c>
      <c r="H24">
        <f t="shared" ref="H24:H41" si="4">F24/G24/1000*100</f>
        <v>0.205920484888552</v>
      </c>
      <c r="I24">
        <f t="shared" ref="I24:I41" si="5">F24/G24/(1-0.9127)/1000*100</f>
        <v>2.35876844087689</v>
      </c>
    </row>
    <row r="25" spans="1:9">
      <c r="A25" t="s">
        <v>18</v>
      </c>
      <c r="B25">
        <v>0.191</v>
      </c>
      <c r="C25">
        <f t="shared" si="1"/>
        <v>33.3898305084746</v>
      </c>
      <c r="D25">
        <f t="shared" si="2"/>
        <v>33.3898305084746</v>
      </c>
      <c r="E25">
        <v>100</v>
      </c>
      <c r="F25">
        <f t="shared" si="3"/>
        <v>3.33898305084746</v>
      </c>
      <c r="G25">
        <v>1.4315</v>
      </c>
      <c r="H25">
        <f t="shared" si="4"/>
        <v>0.233250649727381</v>
      </c>
      <c r="I25">
        <f t="shared" si="5"/>
        <v>2.67182874830906</v>
      </c>
    </row>
    <row r="26" spans="1:10">
      <c r="A26" s="42" t="s">
        <v>19</v>
      </c>
      <c r="B26" s="42">
        <v>0.187</v>
      </c>
      <c r="C26" s="42">
        <f t="shared" si="1"/>
        <v>32.7118644067797</v>
      </c>
      <c r="D26" s="42">
        <f t="shared" si="2"/>
        <v>32.7118644067797</v>
      </c>
      <c r="E26" s="42">
        <v>100</v>
      </c>
      <c r="F26" s="42">
        <f t="shared" si="3"/>
        <v>3.27118644067797</v>
      </c>
      <c r="G26" s="42">
        <v>1.1272</v>
      </c>
      <c r="H26" s="42">
        <f t="shared" si="4"/>
        <v>0.290204616809614</v>
      </c>
      <c r="I26" s="42">
        <f t="shared" si="5"/>
        <v>3.32422241477221</v>
      </c>
      <c r="J26" s="42">
        <f>AVERAGE(I24:I26)</f>
        <v>2.78493986798605</v>
      </c>
    </row>
    <row r="27" spans="1:10">
      <c r="A27" s="43" t="s">
        <v>20</v>
      </c>
      <c r="B27" s="44">
        <v>0.154</v>
      </c>
      <c r="C27" s="44">
        <f t="shared" si="1"/>
        <v>27.1186440677966</v>
      </c>
      <c r="D27" s="44">
        <f t="shared" si="2"/>
        <v>27.1186440677966</v>
      </c>
      <c r="E27" s="44"/>
      <c r="F27" s="44">
        <f t="shared" si="3"/>
        <v>2.71186440677966</v>
      </c>
      <c r="G27" s="44">
        <v>1.0361</v>
      </c>
      <c r="H27" s="44">
        <f t="shared" si="4"/>
        <v>0.261737709369719</v>
      </c>
      <c r="I27" s="44">
        <f t="shared" si="5"/>
        <v>2.99814100079862</v>
      </c>
      <c r="J27" s="44"/>
    </row>
    <row r="28" spans="1:10">
      <c r="A28" s="43" t="s">
        <v>21</v>
      </c>
      <c r="B28" s="45">
        <v>0.166</v>
      </c>
      <c r="C28" s="45">
        <f t="shared" si="1"/>
        <v>29.1525423728814</v>
      </c>
      <c r="D28" s="45">
        <f t="shared" si="2"/>
        <v>29.1525423728814</v>
      </c>
      <c r="E28" s="45"/>
      <c r="F28" s="45">
        <f t="shared" si="3"/>
        <v>2.91525423728814</v>
      </c>
      <c r="G28" s="45">
        <v>1.3777</v>
      </c>
      <c r="H28" s="45">
        <f t="shared" si="4"/>
        <v>0.211602978681</v>
      </c>
      <c r="I28" s="45">
        <f t="shared" si="5"/>
        <v>2.42386000780069</v>
      </c>
      <c r="J28" s="45"/>
    </row>
    <row r="29" spans="1:10">
      <c r="A29" s="46" t="s">
        <v>22</v>
      </c>
      <c r="B29" s="47">
        <v>0.226</v>
      </c>
      <c r="C29" s="47">
        <f t="shared" si="1"/>
        <v>39.3220338983051</v>
      </c>
      <c r="D29" s="47">
        <f t="shared" si="2"/>
        <v>39.3220338983051</v>
      </c>
      <c r="E29" s="47"/>
      <c r="F29" s="47">
        <f t="shared" si="3"/>
        <v>3.93220338983051</v>
      </c>
      <c r="G29" s="47">
        <v>1.5725</v>
      </c>
      <c r="H29" s="47">
        <f t="shared" si="4"/>
        <v>0.250060628924039</v>
      </c>
      <c r="I29" s="47">
        <f t="shared" si="5"/>
        <v>2.86438292009208</v>
      </c>
      <c r="J29" s="47">
        <f>AVERAGE(I27:I29)</f>
        <v>2.76212797623046</v>
      </c>
    </row>
    <row r="30" spans="1:10">
      <c r="A30" s="48" t="s">
        <v>23</v>
      </c>
      <c r="B30" s="45">
        <v>0.246</v>
      </c>
      <c r="C30" s="45">
        <f t="shared" si="1"/>
        <v>42.7118644067797</v>
      </c>
      <c r="D30" s="45">
        <f t="shared" si="2"/>
        <v>42.7118644067797</v>
      </c>
      <c r="E30" s="45"/>
      <c r="F30" s="45">
        <f t="shared" si="3"/>
        <v>4.27118644067797</v>
      </c>
      <c r="G30" s="45">
        <v>1.0941</v>
      </c>
      <c r="H30" s="45">
        <f t="shared" si="4"/>
        <v>0.390383551839682</v>
      </c>
      <c r="I30" s="45">
        <f t="shared" si="5"/>
        <v>4.47174744375352</v>
      </c>
      <c r="J30" s="45"/>
    </row>
    <row r="31" spans="1:10">
      <c r="A31" s="48" t="s">
        <v>24</v>
      </c>
      <c r="B31" s="45">
        <v>0.332</v>
      </c>
      <c r="C31" s="45">
        <f t="shared" si="1"/>
        <v>57.2881355932203</v>
      </c>
      <c r="D31" s="45">
        <f t="shared" si="2"/>
        <v>57.2881355932203</v>
      </c>
      <c r="E31" s="45"/>
      <c r="F31" s="45">
        <f t="shared" si="3"/>
        <v>5.72881355932203</v>
      </c>
      <c r="G31" s="49">
        <v>1.329</v>
      </c>
      <c r="H31" s="45">
        <f t="shared" si="4"/>
        <v>0.431061968346278</v>
      </c>
      <c r="I31" s="45">
        <f t="shared" si="5"/>
        <v>4.93770868666985</v>
      </c>
      <c r="J31" s="45"/>
    </row>
    <row r="32" spans="1:10">
      <c r="A32" s="46" t="s">
        <v>25</v>
      </c>
      <c r="B32" s="47">
        <v>0.219</v>
      </c>
      <c r="C32" s="47">
        <f t="shared" si="1"/>
        <v>38.135593220339</v>
      </c>
      <c r="D32" s="47">
        <f t="shared" si="2"/>
        <v>38.135593220339</v>
      </c>
      <c r="E32" s="47"/>
      <c r="F32" s="47">
        <f t="shared" si="3"/>
        <v>3.8135593220339</v>
      </c>
      <c r="G32" s="47">
        <v>1.1041</v>
      </c>
      <c r="H32" s="47">
        <f t="shared" si="4"/>
        <v>0.34539981179548</v>
      </c>
      <c r="I32" s="47">
        <f t="shared" si="5"/>
        <v>3.95646978001695</v>
      </c>
      <c r="J32" s="45">
        <f>AVERAGE(I30:I32)</f>
        <v>4.45530863681344</v>
      </c>
    </row>
    <row r="33" spans="1:10">
      <c r="A33" s="48" t="s">
        <v>26</v>
      </c>
      <c r="B33" s="45">
        <v>0.215</v>
      </c>
      <c r="C33" s="45">
        <f t="shared" si="1"/>
        <v>37.4576271186441</v>
      </c>
      <c r="D33" s="45">
        <f t="shared" si="2"/>
        <v>37.4576271186441</v>
      </c>
      <c r="E33" s="45"/>
      <c r="F33" s="45">
        <f t="shared" si="3"/>
        <v>3.74576271186441</v>
      </c>
      <c r="G33" s="45">
        <v>1.6939</v>
      </c>
      <c r="H33" s="45">
        <f t="shared" si="4"/>
        <v>0.221132458342547</v>
      </c>
      <c r="I33" s="45">
        <f t="shared" si="5"/>
        <v>2.53301785043009</v>
      </c>
      <c r="J33" s="45"/>
    </row>
    <row r="34" spans="1:10">
      <c r="A34" s="48" t="s">
        <v>27</v>
      </c>
      <c r="B34" s="50">
        <v>0.249</v>
      </c>
      <c r="C34" s="45">
        <f t="shared" si="1"/>
        <v>43.2203389830509</v>
      </c>
      <c r="D34" s="45">
        <f t="shared" si="2"/>
        <v>43.2203389830509</v>
      </c>
      <c r="E34" s="45"/>
      <c r="F34" s="45">
        <f t="shared" si="3"/>
        <v>4.32203389830508</v>
      </c>
      <c r="G34" s="45">
        <v>1.4316</v>
      </c>
      <c r="H34" s="45">
        <f t="shared" si="4"/>
        <v>0.301902339920724</v>
      </c>
      <c r="I34" s="45">
        <f t="shared" si="5"/>
        <v>3.45821695212742</v>
      </c>
      <c r="J34" s="45"/>
    </row>
    <row r="35" spans="1:10">
      <c r="A35" s="46" t="s">
        <v>28</v>
      </c>
      <c r="B35" s="51">
        <v>0.22</v>
      </c>
      <c r="C35" s="47">
        <f t="shared" si="1"/>
        <v>38.3050847457627</v>
      </c>
      <c r="D35" s="47">
        <f t="shared" si="2"/>
        <v>38.3050847457627</v>
      </c>
      <c r="E35" s="47"/>
      <c r="F35" s="47">
        <f t="shared" si="3"/>
        <v>3.83050847457627</v>
      </c>
      <c r="G35" s="47">
        <v>1.4413</v>
      </c>
      <c r="H35" s="47">
        <f t="shared" si="4"/>
        <v>0.265767603869859</v>
      </c>
      <c r="I35" s="47">
        <f t="shared" si="5"/>
        <v>3.04430244982656</v>
      </c>
      <c r="J35" s="45">
        <f>AVERAGE(I33:I35)</f>
        <v>3.01184575079469</v>
      </c>
    </row>
    <row r="36" spans="1:10">
      <c r="A36" s="48" t="s">
        <v>29</v>
      </c>
      <c r="B36" s="45">
        <v>0.245</v>
      </c>
      <c r="C36" s="45">
        <f t="shared" si="1"/>
        <v>42.5423728813559</v>
      </c>
      <c r="D36" s="45">
        <f t="shared" si="2"/>
        <v>42.5423728813559</v>
      </c>
      <c r="E36" s="45"/>
      <c r="F36" s="45">
        <f t="shared" si="3"/>
        <v>4.25423728813559</v>
      </c>
      <c r="G36" s="45">
        <v>1.6296</v>
      </c>
      <c r="H36" s="45">
        <f t="shared" si="4"/>
        <v>0.261060216503166</v>
      </c>
      <c r="I36" s="45">
        <f t="shared" si="5"/>
        <v>2.9903804868633</v>
      </c>
      <c r="J36" s="45"/>
    </row>
    <row r="37" spans="1:10">
      <c r="A37" s="48" t="s">
        <v>30</v>
      </c>
      <c r="B37" s="45">
        <v>0.205</v>
      </c>
      <c r="C37" s="45">
        <f t="shared" si="1"/>
        <v>35.7627118644068</v>
      </c>
      <c r="D37" s="45">
        <f t="shared" si="2"/>
        <v>35.7627118644068</v>
      </c>
      <c r="E37" s="45"/>
      <c r="F37" s="45">
        <f t="shared" si="3"/>
        <v>3.57627118644068</v>
      </c>
      <c r="G37" s="45">
        <v>1.4918</v>
      </c>
      <c r="H37" s="45">
        <f t="shared" si="4"/>
        <v>0.239728595417662</v>
      </c>
      <c r="I37" s="45">
        <f t="shared" si="5"/>
        <v>2.74603202082087</v>
      </c>
      <c r="J37" s="45"/>
    </row>
    <row r="38" spans="1:10">
      <c r="A38" s="46" t="s">
        <v>31</v>
      </c>
      <c r="B38" s="51">
        <v>0.23</v>
      </c>
      <c r="C38" s="47">
        <f t="shared" si="1"/>
        <v>40</v>
      </c>
      <c r="D38" s="47">
        <f t="shared" si="2"/>
        <v>40</v>
      </c>
      <c r="E38" s="47"/>
      <c r="F38" s="47">
        <f t="shared" si="3"/>
        <v>4</v>
      </c>
      <c r="G38" s="47">
        <v>1.7035</v>
      </c>
      <c r="H38" s="47">
        <f t="shared" si="4"/>
        <v>0.234810683886117</v>
      </c>
      <c r="I38" s="47">
        <f t="shared" si="5"/>
        <v>2.68969855539653</v>
      </c>
      <c r="J38" s="47">
        <f>AVERAGE(I36:I38)</f>
        <v>2.80870368769356</v>
      </c>
    </row>
    <row r="39" spans="1:10">
      <c r="A39" s="43" t="s">
        <v>32</v>
      </c>
      <c r="B39" s="44">
        <v>0.15</v>
      </c>
      <c r="C39" s="44">
        <f t="shared" si="1"/>
        <v>26.4406779661017</v>
      </c>
      <c r="D39" s="44">
        <f t="shared" si="2"/>
        <v>26.4406779661017</v>
      </c>
      <c r="E39" s="44"/>
      <c r="F39" s="44">
        <f t="shared" si="3"/>
        <v>2.64406779661017</v>
      </c>
      <c r="G39" s="44">
        <v>1.5053</v>
      </c>
      <c r="H39" s="44">
        <f t="shared" si="4"/>
        <v>0.17565055448151</v>
      </c>
      <c r="I39" s="44">
        <f t="shared" si="5"/>
        <v>2.01203384285807</v>
      </c>
      <c r="J39" s="45"/>
    </row>
    <row r="40" spans="1:10">
      <c r="A40" s="43" t="s">
        <v>33</v>
      </c>
      <c r="B40" s="44">
        <v>0.142</v>
      </c>
      <c r="C40" s="44">
        <f t="shared" si="1"/>
        <v>25.0847457627119</v>
      </c>
      <c r="D40" s="44">
        <f t="shared" si="2"/>
        <v>25.0847457627119</v>
      </c>
      <c r="E40" s="44"/>
      <c r="F40" s="44">
        <f t="shared" si="3"/>
        <v>2.50847457627119</v>
      </c>
      <c r="G40" s="44">
        <v>1.0501</v>
      </c>
      <c r="H40" s="44">
        <f t="shared" si="4"/>
        <v>0.238879590160098</v>
      </c>
      <c r="I40" s="44">
        <f t="shared" si="5"/>
        <v>2.73630687468611</v>
      </c>
      <c r="J40" s="45"/>
    </row>
    <row r="41" spans="1:10">
      <c r="A41" s="46" t="s">
        <v>34</v>
      </c>
      <c r="B41" s="47">
        <v>0.197</v>
      </c>
      <c r="C41" s="47">
        <f t="shared" si="1"/>
        <v>34.406779661017</v>
      </c>
      <c r="D41" s="47">
        <f t="shared" si="2"/>
        <v>34.406779661017</v>
      </c>
      <c r="E41" s="47"/>
      <c r="F41" s="47">
        <f t="shared" si="3"/>
        <v>3.4406779661017</v>
      </c>
      <c r="G41" s="47">
        <v>1.1852</v>
      </c>
      <c r="H41" s="47">
        <f t="shared" si="4"/>
        <v>0.290303574595148</v>
      </c>
      <c r="I41" s="47">
        <f t="shared" si="5"/>
        <v>3.32535595183445</v>
      </c>
      <c r="J41" s="47">
        <f>AVERAGE(I39:I41)</f>
        <v>2.69123222312621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I28"/>
  <sheetViews>
    <sheetView workbookViewId="0">
      <selection activeCell="A7" sqref="A7"/>
    </sheetView>
  </sheetViews>
  <sheetFormatPr defaultColWidth="9" defaultRowHeight="14"/>
  <cols>
    <col min="1" max="6" width="9" style="3"/>
    <col min="7" max="10" width="12.8181818181818" style="3"/>
    <col min="11" max="16384" width="9" style="3"/>
  </cols>
  <sheetData>
    <row r="7" spans="1:1">
      <c r="A7" s="14" t="s">
        <v>35</v>
      </c>
    </row>
    <row r="10" spans="1:2">
      <c r="A10" s="3" t="s">
        <v>36</v>
      </c>
      <c r="B10" s="3" t="s">
        <v>37</v>
      </c>
    </row>
    <row r="11" spans="1:3">
      <c r="A11" s="3" t="s">
        <v>17</v>
      </c>
      <c r="B11" s="36">
        <v>0.035416</v>
      </c>
      <c r="C11" s="37">
        <v>3.5416</v>
      </c>
    </row>
    <row r="12" spans="1:3">
      <c r="A12" s="3" t="s">
        <v>18</v>
      </c>
      <c r="B12" s="36">
        <v>0.042542</v>
      </c>
      <c r="C12" s="37">
        <v>4.2542</v>
      </c>
    </row>
    <row r="13" spans="1:3">
      <c r="A13" s="3" t="s">
        <v>19</v>
      </c>
      <c r="B13" s="36">
        <v>0.040319</v>
      </c>
      <c r="C13" s="37">
        <v>4.0319</v>
      </c>
    </row>
    <row r="14" spans="1:9">
      <c r="A14" s="3" t="s">
        <v>20</v>
      </c>
      <c r="B14" s="36">
        <v>0.046154</v>
      </c>
      <c r="C14" s="37">
        <v>4.6154</v>
      </c>
      <c r="E14" s="11"/>
      <c r="F14" s="11" t="s">
        <v>38</v>
      </c>
      <c r="G14" s="11" t="s">
        <v>39</v>
      </c>
      <c r="H14" s="11" t="s">
        <v>40</v>
      </c>
      <c r="I14" s="11"/>
    </row>
    <row r="15" spans="1:9">
      <c r="A15" s="3" t="s">
        <v>21</v>
      </c>
      <c r="B15" s="38">
        <v>0.044113</v>
      </c>
      <c r="C15" s="39">
        <v>4.4113</v>
      </c>
      <c r="E15" s="11">
        <v>1</v>
      </c>
      <c r="F15" s="11" t="s">
        <v>41</v>
      </c>
      <c r="G15" s="11">
        <v>3.942566667</v>
      </c>
      <c r="H15" s="11">
        <v>0.3646025553</v>
      </c>
      <c r="I15" s="11" t="s">
        <v>42</v>
      </c>
    </row>
    <row r="16" spans="1:9">
      <c r="A16" s="3" t="s">
        <v>22</v>
      </c>
      <c r="B16" s="36">
        <v>0.041676</v>
      </c>
      <c r="C16" s="37">
        <v>4.1676</v>
      </c>
      <c r="E16" s="11">
        <v>2</v>
      </c>
      <c r="F16" s="11" t="s">
        <v>43</v>
      </c>
      <c r="G16" s="11">
        <v>4.3981</v>
      </c>
      <c r="H16" s="11">
        <v>0.2241916368</v>
      </c>
      <c r="I16" s="11" t="s">
        <v>44</v>
      </c>
    </row>
    <row r="17" spans="1:9">
      <c r="A17" s="3" t="s">
        <v>23</v>
      </c>
      <c r="B17" s="36">
        <v>0.047924</v>
      </c>
      <c r="C17" s="37">
        <v>4.7924</v>
      </c>
      <c r="E17" s="11">
        <v>3</v>
      </c>
      <c r="F17" s="11" t="s">
        <v>45</v>
      </c>
      <c r="G17" s="11">
        <v>4.605366667</v>
      </c>
      <c r="H17" s="11">
        <v>0.1668295637</v>
      </c>
      <c r="I17" s="11" t="s">
        <v>44</v>
      </c>
    </row>
    <row r="18" spans="1:9">
      <c r="A18" s="3" t="s">
        <v>24</v>
      </c>
      <c r="B18" s="36">
        <v>0.044719</v>
      </c>
      <c r="C18" s="37">
        <v>4.4719</v>
      </c>
      <c r="E18" s="11">
        <v>4</v>
      </c>
      <c r="F18" s="11" t="s">
        <v>46</v>
      </c>
      <c r="G18" s="11">
        <v>4.988266667</v>
      </c>
      <c r="H18" s="11">
        <v>0.3764600554</v>
      </c>
      <c r="I18" s="11" t="s">
        <v>47</v>
      </c>
    </row>
    <row r="19" spans="1:9">
      <c r="A19" s="3" t="s">
        <v>25</v>
      </c>
      <c r="B19" s="36">
        <v>0.045518</v>
      </c>
      <c r="C19" s="37">
        <v>4.5518</v>
      </c>
      <c r="E19" s="11">
        <v>5</v>
      </c>
      <c r="F19" s="11" t="s">
        <v>48</v>
      </c>
      <c r="G19" s="11">
        <v>4.152533333</v>
      </c>
      <c r="H19" s="11">
        <v>0.440063681</v>
      </c>
      <c r="I19" s="11" t="s">
        <v>42</v>
      </c>
    </row>
    <row r="20" spans="1:9">
      <c r="A20" s="3" t="s">
        <v>26</v>
      </c>
      <c r="B20" s="36">
        <v>0.045558</v>
      </c>
      <c r="C20" s="37">
        <v>4.5558</v>
      </c>
      <c r="E20" s="11">
        <v>6</v>
      </c>
      <c r="F20" s="11" t="s">
        <v>49</v>
      </c>
      <c r="G20" s="11">
        <v>4.318033333</v>
      </c>
      <c r="H20" s="11">
        <v>0.6123288768</v>
      </c>
      <c r="I20" s="11" t="s">
        <v>44</v>
      </c>
    </row>
    <row r="21" spans="1:3">
      <c r="A21" s="3" t="s">
        <v>27</v>
      </c>
      <c r="B21" s="36">
        <v>0.051664</v>
      </c>
      <c r="C21" s="37">
        <v>5.1664</v>
      </c>
    </row>
    <row r="22" spans="1:3">
      <c r="A22" s="3" t="s">
        <v>28</v>
      </c>
      <c r="B22" s="36">
        <v>0.052426</v>
      </c>
      <c r="C22" s="37">
        <v>5.2426</v>
      </c>
    </row>
    <row r="23" spans="1:3">
      <c r="A23" s="3" t="s">
        <v>29</v>
      </c>
      <c r="B23" s="36">
        <v>0.046341</v>
      </c>
      <c r="C23" s="37">
        <v>4.6341</v>
      </c>
    </row>
    <row r="24" spans="1:3">
      <c r="A24" s="3" t="s">
        <v>30</v>
      </c>
      <c r="B24" s="36">
        <v>0.040522</v>
      </c>
      <c r="C24" s="37">
        <v>4.0522</v>
      </c>
    </row>
    <row r="25" spans="1:3">
      <c r="A25" s="3" t="s">
        <v>31</v>
      </c>
      <c r="B25" s="36">
        <v>0.037713</v>
      </c>
      <c r="C25" s="37">
        <v>3.7713</v>
      </c>
    </row>
    <row r="26" spans="1:3">
      <c r="A26" s="3" t="s">
        <v>32</v>
      </c>
      <c r="B26" s="36">
        <v>0.041073</v>
      </c>
      <c r="C26" s="37">
        <v>4.1073</v>
      </c>
    </row>
    <row r="27" spans="1:3">
      <c r="A27" s="3" t="s">
        <v>33</v>
      </c>
      <c r="B27" s="36">
        <v>0.038389</v>
      </c>
      <c r="C27" s="37">
        <v>3.8389</v>
      </c>
    </row>
    <row r="28" spans="1:3">
      <c r="A28" s="3" t="s">
        <v>34</v>
      </c>
      <c r="B28" s="36">
        <v>0.050079</v>
      </c>
      <c r="C28" s="37">
        <v>5.0079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24"/>
  <sheetViews>
    <sheetView workbookViewId="0">
      <selection activeCell="A3" sqref="A3"/>
    </sheetView>
  </sheetViews>
  <sheetFormatPr defaultColWidth="9" defaultRowHeight="14" outlineLevelCol="6"/>
  <cols>
    <col min="2" max="2" width="15.4545454545455" customWidth="1"/>
    <col min="3" max="3" width="13.1818181818182" customWidth="1"/>
    <col min="4" max="4" width="14.6363636363636" customWidth="1"/>
    <col min="5" max="5" width="26.4545454545455" customWidth="1"/>
    <col min="6" max="6" width="20.9090909090909" customWidth="1"/>
    <col min="7" max="7" width="12.8181818181818"/>
  </cols>
  <sheetData>
    <row r="3" spans="1:1">
      <c r="A3" s="14" t="s">
        <v>50</v>
      </c>
    </row>
    <row r="5" ht="14.75"/>
    <row r="6" spans="1:7">
      <c r="A6" s="22" t="s">
        <v>38</v>
      </c>
      <c r="B6" s="23" t="s">
        <v>51</v>
      </c>
      <c r="C6" s="23" t="s">
        <v>52</v>
      </c>
      <c r="D6" s="23" t="s">
        <v>53</v>
      </c>
      <c r="E6" s="23" t="s">
        <v>54</v>
      </c>
      <c r="F6" s="24" t="s">
        <v>55</v>
      </c>
      <c r="G6" s="25" t="s">
        <v>39</v>
      </c>
    </row>
    <row r="7" spans="1:7">
      <c r="A7" s="26" t="s">
        <v>17</v>
      </c>
      <c r="B7" s="3">
        <v>0.2738</v>
      </c>
      <c r="C7" s="3">
        <v>1.3076</v>
      </c>
      <c r="D7" s="3">
        <v>1.2398</v>
      </c>
      <c r="E7" s="3">
        <v>24.7626004382761</v>
      </c>
      <c r="F7" s="3">
        <v>2.72388604821038</v>
      </c>
      <c r="G7" s="27"/>
    </row>
    <row r="8" spans="1:7">
      <c r="A8" s="26" t="s">
        <v>18</v>
      </c>
      <c r="B8" s="3">
        <v>0.2896</v>
      </c>
      <c r="C8" s="3">
        <v>1.3436</v>
      </c>
      <c r="D8" s="3">
        <v>1.2812</v>
      </c>
      <c r="E8" s="3">
        <v>21.5469613259669</v>
      </c>
      <c r="F8" s="3">
        <v>2.37016574585635</v>
      </c>
      <c r="G8" s="27"/>
    </row>
    <row r="9" spans="1:7">
      <c r="A9" s="28" t="s">
        <v>19</v>
      </c>
      <c r="B9" s="5">
        <v>0.3034</v>
      </c>
      <c r="C9" s="5">
        <v>1.3404</v>
      </c>
      <c r="D9" s="5">
        <v>1.2796</v>
      </c>
      <c r="E9" s="5">
        <v>20.0395517468688</v>
      </c>
      <c r="F9" s="5">
        <v>2.20435069215557</v>
      </c>
      <c r="G9" s="29">
        <f>AVERAGE(F7:F9)</f>
        <v>2.43280082874077</v>
      </c>
    </row>
    <row r="10" spans="1:7">
      <c r="A10" s="30" t="s">
        <v>20</v>
      </c>
      <c r="B10" s="3">
        <v>0.2827</v>
      </c>
      <c r="C10" s="3">
        <v>1.3219</v>
      </c>
      <c r="D10" s="3">
        <v>1.2521</v>
      </c>
      <c r="E10" s="3">
        <v>24.6904846126636</v>
      </c>
      <c r="F10" s="3">
        <v>2.715953307393</v>
      </c>
      <c r="G10" s="27"/>
    </row>
    <row r="11" spans="1:7">
      <c r="A11" s="30" t="s">
        <v>21</v>
      </c>
      <c r="B11" s="3">
        <v>0.2764</v>
      </c>
      <c r="C11" s="3">
        <v>1.3152</v>
      </c>
      <c r="D11" s="3">
        <v>1.2485</v>
      </c>
      <c r="E11" s="3">
        <v>24.1316931982634</v>
      </c>
      <c r="F11" s="3">
        <v>2.65448625180897</v>
      </c>
      <c r="G11" s="27"/>
    </row>
    <row r="12" spans="1:7">
      <c r="A12" s="31" t="s">
        <v>22</v>
      </c>
      <c r="B12" s="5">
        <v>0.3023</v>
      </c>
      <c r="C12" s="5">
        <v>1.3398</v>
      </c>
      <c r="D12" s="5">
        <v>1.2771</v>
      </c>
      <c r="E12" s="5">
        <v>20.7409857757196</v>
      </c>
      <c r="F12" s="5">
        <v>2.28150843532915</v>
      </c>
      <c r="G12" s="29">
        <f>AVERAGE(F10:F12)</f>
        <v>2.55064933151037</v>
      </c>
    </row>
    <row r="13" spans="1:7">
      <c r="A13" s="30" t="s">
        <v>23</v>
      </c>
      <c r="B13" s="3">
        <v>0.2825</v>
      </c>
      <c r="C13" s="3">
        <v>1.3373</v>
      </c>
      <c r="D13" s="3">
        <v>1.2697</v>
      </c>
      <c r="E13" s="3">
        <v>23.929203539823</v>
      </c>
      <c r="F13" s="3">
        <v>2.63221238938053</v>
      </c>
      <c r="G13" s="27"/>
    </row>
    <row r="14" spans="1:7">
      <c r="A14" s="30" t="s">
        <v>24</v>
      </c>
      <c r="B14" s="3">
        <v>0.2824</v>
      </c>
      <c r="C14" s="3">
        <v>1.3192</v>
      </c>
      <c r="D14" s="3">
        <v>1.2548</v>
      </c>
      <c r="E14" s="3">
        <v>22.8045325779037</v>
      </c>
      <c r="F14" s="3">
        <v>2.5084985835694</v>
      </c>
      <c r="G14" s="27"/>
    </row>
    <row r="15" spans="1:7">
      <c r="A15" s="31" t="s">
        <v>25</v>
      </c>
      <c r="B15" s="5">
        <v>0.2934</v>
      </c>
      <c r="C15" s="18">
        <v>1.326</v>
      </c>
      <c r="D15" s="5">
        <v>1.2621</v>
      </c>
      <c r="E15" s="5">
        <v>21.7791411042945</v>
      </c>
      <c r="F15" s="5">
        <v>2.39570552147239</v>
      </c>
      <c r="G15" s="29">
        <f>AVERAGE(F13:F15)</f>
        <v>2.51213883147411</v>
      </c>
    </row>
    <row r="16" spans="1:7">
      <c r="A16" s="30" t="s">
        <v>26</v>
      </c>
      <c r="B16" s="3">
        <v>0.2881</v>
      </c>
      <c r="C16" s="3">
        <v>1.3261</v>
      </c>
      <c r="D16" s="3">
        <v>1.2606</v>
      </c>
      <c r="E16" s="3">
        <v>22.7351614022909</v>
      </c>
      <c r="F16" s="3">
        <v>2.500867754252</v>
      </c>
      <c r="G16" s="27"/>
    </row>
    <row r="17" spans="1:7">
      <c r="A17" s="30" t="s">
        <v>27</v>
      </c>
      <c r="B17" s="3">
        <v>0.3047</v>
      </c>
      <c r="C17" s="3">
        <v>1.3402</v>
      </c>
      <c r="D17" s="3">
        <v>1.2751</v>
      </c>
      <c r="E17" s="3">
        <v>21.3652773219561</v>
      </c>
      <c r="F17" s="3">
        <v>2.35018050541517</v>
      </c>
      <c r="G17" s="27"/>
    </row>
    <row r="18" spans="1:7">
      <c r="A18" s="31" t="s">
        <v>28</v>
      </c>
      <c r="B18" s="5">
        <v>0.2566</v>
      </c>
      <c r="C18" s="5">
        <v>1.2939</v>
      </c>
      <c r="D18" s="5">
        <v>1.2354</v>
      </c>
      <c r="E18" s="5">
        <v>22.7981293842556</v>
      </c>
      <c r="F18" s="5">
        <v>2.50779423226812</v>
      </c>
      <c r="G18" s="29">
        <f>AVERAGE(F16:F18)</f>
        <v>2.45294749731176</v>
      </c>
    </row>
    <row r="19" spans="1:7">
      <c r="A19" s="30" t="s">
        <v>29</v>
      </c>
      <c r="B19" s="3">
        <v>0.2515</v>
      </c>
      <c r="C19" s="3">
        <v>1.2912</v>
      </c>
      <c r="D19" s="3">
        <v>1.2481</v>
      </c>
      <c r="E19" s="3">
        <v>17.1371769383697</v>
      </c>
      <c r="F19" s="3">
        <v>1.88508946322067</v>
      </c>
      <c r="G19" s="27"/>
    </row>
    <row r="20" spans="1:7">
      <c r="A20" s="30" t="s">
        <v>30</v>
      </c>
      <c r="B20" s="3">
        <v>0.2635</v>
      </c>
      <c r="C20" s="3">
        <v>1.2519</v>
      </c>
      <c r="D20" s="3">
        <v>1.1944</v>
      </c>
      <c r="E20" s="3">
        <v>21.8216318785579</v>
      </c>
      <c r="F20" s="3">
        <v>2.40037950664137</v>
      </c>
      <c r="G20" s="27"/>
    </row>
    <row r="21" spans="1:7">
      <c r="A21" s="31" t="s">
        <v>31</v>
      </c>
      <c r="B21" s="5">
        <v>0.2903</v>
      </c>
      <c r="C21" s="5">
        <v>1.2681</v>
      </c>
      <c r="D21" s="5">
        <v>1.2172</v>
      </c>
      <c r="E21" s="5">
        <v>17.5335859455735</v>
      </c>
      <c r="F21" s="5">
        <v>1.92869445401309</v>
      </c>
      <c r="G21" s="29">
        <f>AVERAGE(F19:F21)</f>
        <v>2.07138780795838</v>
      </c>
    </row>
    <row r="22" spans="1:7">
      <c r="A22" s="30" t="s">
        <v>32</v>
      </c>
      <c r="B22" s="3">
        <v>0.2778</v>
      </c>
      <c r="C22" s="3">
        <v>1.2816</v>
      </c>
      <c r="D22" s="3">
        <v>1.2166</v>
      </c>
      <c r="E22" s="3">
        <v>23.3981281497481</v>
      </c>
      <c r="F22" s="3">
        <v>2.57379409647229</v>
      </c>
      <c r="G22" s="27"/>
    </row>
    <row r="23" spans="1:7">
      <c r="A23" s="30" t="s">
        <v>33</v>
      </c>
      <c r="B23" s="3">
        <v>0.2722</v>
      </c>
      <c r="C23" s="3">
        <v>1.2674</v>
      </c>
      <c r="D23" s="3">
        <v>1.2097</v>
      </c>
      <c r="E23" s="3">
        <v>21.1976487876562</v>
      </c>
      <c r="F23" s="3">
        <v>2.33174136664218</v>
      </c>
      <c r="G23" s="27"/>
    </row>
    <row r="24" ht="14.75" spans="1:7">
      <c r="A24" s="32" t="s">
        <v>34</v>
      </c>
      <c r="B24" s="33">
        <v>0.2518</v>
      </c>
      <c r="C24" s="34">
        <v>1.235</v>
      </c>
      <c r="D24" s="33">
        <v>1.1869</v>
      </c>
      <c r="E24" s="33">
        <v>19.1024622716442</v>
      </c>
      <c r="F24" s="33">
        <v>2.10127084988086</v>
      </c>
      <c r="G24" s="35">
        <f>AVERAGE(F22:F24)</f>
        <v>2.33560210433178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A1" sqref="A1"/>
    </sheetView>
  </sheetViews>
  <sheetFormatPr defaultColWidth="8.72727272727273" defaultRowHeight="14"/>
  <cols>
    <col min="2" max="2" width="13.7272727272727" customWidth="1"/>
    <col min="5" max="5" width="24.1818181818182" customWidth="1"/>
  </cols>
  <sheetData>
    <row r="1" spans="1:1">
      <c r="A1" s="14" t="s">
        <v>56</v>
      </c>
    </row>
    <row r="2" spans="1:10">
      <c r="A2" s="5" t="s">
        <v>38</v>
      </c>
      <c r="B2" s="5" t="s">
        <v>57</v>
      </c>
      <c r="C2" s="5" t="s">
        <v>58</v>
      </c>
      <c r="D2" s="5" t="s">
        <v>51</v>
      </c>
      <c r="E2" s="5" t="s">
        <v>59</v>
      </c>
      <c r="F2" s="3"/>
      <c r="G2" s="3"/>
      <c r="H2" s="3"/>
      <c r="I2" s="3"/>
      <c r="J2" s="3"/>
    </row>
    <row r="3" spans="1:10">
      <c r="A3" s="3" t="s">
        <v>17</v>
      </c>
      <c r="B3" s="3">
        <v>3.043</v>
      </c>
      <c r="C3" s="3">
        <v>33.5494</v>
      </c>
      <c r="D3" s="3">
        <v>30.8318</v>
      </c>
      <c r="E3" s="3">
        <f t="shared" ref="E3:E20" si="0">(C3-D3)/B3*100</f>
        <v>89.3066053236936</v>
      </c>
      <c r="F3" s="3"/>
      <c r="G3" s="3"/>
      <c r="H3" s="3"/>
      <c r="I3" s="3"/>
      <c r="J3" s="3"/>
    </row>
    <row r="4" spans="1:10">
      <c r="A4" s="3" t="s">
        <v>18</v>
      </c>
      <c r="B4" s="3">
        <v>3.0511</v>
      </c>
      <c r="C4" s="3">
        <v>32.8397</v>
      </c>
      <c r="D4" s="3">
        <v>30.1382</v>
      </c>
      <c r="E4" s="3">
        <f t="shared" si="0"/>
        <v>88.5418373701288</v>
      </c>
      <c r="F4" s="3"/>
      <c r="G4" s="3"/>
      <c r="H4" s="3"/>
      <c r="I4" s="3"/>
      <c r="J4" s="3"/>
    </row>
    <row r="5" spans="1:5">
      <c r="A5" s="5" t="s">
        <v>19</v>
      </c>
      <c r="B5" s="5">
        <v>3.0401</v>
      </c>
      <c r="C5" s="5">
        <v>32.7618</v>
      </c>
      <c r="D5" s="5">
        <v>30.0394</v>
      </c>
      <c r="E5" s="5">
        <f t="shared" si="0"/>
        <v>89.5496858655965</v>
      </c>
    </row>
    <row r="6" spans="1:12">
      <c r="A6" s="8" t="s">
        <v>20</v>
      </c>
      <c r="B6" s="3">
        <v>3.1783</v>
      </c>
      <c r="C6" s="3">
        <v>31.9329</v>
      </c>
      <c r="D6" s="3">
        <v>29.1156</v>
      </c>
      <c r="E6" s="3">
        <f t="shared" si="0"/>
        <v>88.6417267092471</v>
      </c>
      <c r="H6" s="3"/>
      <c r="L6" s="3"/>
    </row>
    <row r="7" spans="1:12">
      <c r="A7" s="8" t="s">
        <v>21</v>
      </c>
      <c r="B7" s="3">
        <v>3.0167</v>
      </c>
      <c r="C7" s="3">
        <v>30.7231</v>
      </c>
      <c r="D7" s="3">
        <v>28.1136</v>
      </c>
      <c r="E7" s="3">
        <f t="shared" si="0"/>
        <v>86.5018066098716</v>
      </c>
      <c r="L7" s="3"/>
    </row>
    <row r="8" spans="1:5">
      <c r="A8" s="9" t="s">
        <v>22</v>
      </c>
      <c r="B8" s="15">
        <v>3.1251</v>
      </c>
      <c r="C8" s="16">
        <v>31.1453</v>
      </c>
      <c r="D8" s="16">
        <v>28.4059</v>
      </c>
      <c r="E8" s="16">
        <f t="shared" si="0"/>
        <v>87.6579949441618</v>
      </c>
    </row>
    <row r="9" spans="1:5">
      <c r="A9" s="8" t="s">
        <v>23</v>
      </c>
      <c r="B9" s="3">
        <v>3.1526</v>
      </c>
      <c r="C9" s="3">
        <v>31.9909</v>
      </c>
      <c r="D9" s="3">
        <v>29.1873</v>
      </c>
      <c r="E9" s="3">
        <f t="shared" si="0"/>
        <v>88.9297722514749</v>
      </c>
    </row>
    <row r="10" spans="1:5">
      <c r="A10" s="8" t="s">
        <v>24</v>
      </c>
      <c r="B10" s="3">
        <v>3.0673</v>
      </c>
      <c r="C10" s="3">
        <v>33.6282</v>
      </c>
      <c r="D10" s="3">
        <v>30.8678</v>
      </c>
      <c r="E10" s="3">
        <f t="shared" si="0"/>
        <v>89.9944576663515</v>
      </c>
    </row>
    <row r="11" spans="1:5">
      <c r="A11" s="9" t="s">
        <v>25</v>
      </c>
      <c r="B11" s="5">
        <v>3.0635</v>
      </c>
      <c r="C11" s="5">
        <v>32.273</v>
      </c>
      <c r="D11" s="5">
        <v>29.5297</v>
      </c>
      <c r="E11" s="5">
        <f t="shared" si="0"/>
        <v>89.5479027256408</v>
      </c>
    </row>
    <row r="12" spans="1:5">
      <c r="A12" s="8" t="s">
        <v>26</v>
      </c>
      <c r="B12" s="17">
        <v>3.072</v>
      </c>
      <c r="C12" s="3">
        <v>33.3791</v>
      </c>
      <c r="D12" s="3">
        <v>30.6226</v>
      </c>
      <c r="E12" s="3">
        <f t="shared" si="0"/>
        <v>89.7298177083334</v>
      </c>
    </row>
    <row r="13" spans="1:7">
      <c r="A13" s="8" t="s">
        <v>27</v>
      </c>
      <c r="B13" s="3">
        <v>3.1695</v>
      </c>
      <c r="C13" s="3">
        <v>31.6932</v>
      </c>
      <c r="D13" s="3">
        <v>28.8947</v>
      </c>
      <c r="E13" s="3">
        <f t="shared" si="0"/>
        <v>88.2946837040543</v>
      </c>
      <c r="F13" s="3"/>
      <c r="G13" s="3"/>
    </row>
    <row r="14" spans="1:10">
      <c r="A14" s="9" t="s">
        <v>28</v>
      </c>
      <c r="B14" s="5">
        <v>3.2019</v>
      </c>
      <c r="C14" s="5">
        <v>30.8888</v>
      </c>
      <c r="D14" s="5">
        <v>28.1783</v>
      </c>
      <c r="E14" s="5">
        <f t="shared" si="0"/>
        <v>84.652862362972</v>
      </c>
      <c r="F14" s="3"/>
      <c r="G14" s="3"/>
      <c r="H14" s="3"/>
      <c r="I14" s="3"/>
      <c r="J14" s="3"/>
    </row>
    <row r="15" spans="1:10">
      <c r="A15" s="8" t="s">
        <v>29</v>
      </c>
      <c r="B15" s="3">
        <v>3.1105</v>
      </c>
      <c r="C15" s="3">
        <v>34.2637</v>
      </c>
      <c r="D15" s="3">
        <v>31.4414</v>
      </c>
      <c r="E15" s="3">
        <f t="shared" si="0"/>
        <v>90.7346085838289</v>
      </c>
      <c r="F15" s="3"/>
      <c r="G15" s="3"/>
      <c r="H15" s="3"/>
      <c r="I15" s="3"/>
      <c r="J15" s="3"/>
    </row>
    <row r="16" spans="1:10">
      <c r="A16" s="8" t="s">
        <v>30</v>
      </c>
      <c r="B16" s="3">
        <v>3.1524</v>
      </c>
      <c r="C16" s="3">
        <v>34.0974</v>
      </c>
      <c r="D16" s="3">
        <v>31.2376</v>
      </c>
      <c r="E16" s="3">
        <f t="shared" si="0"/>
        <v>90.7181829717041</v>
      </c>
      <c r="F16" s="3"/>
      <c r="G16" s="3"/>
      <c r="H16" s="3"/>
      <c r="I16" s="3"/>
      <c r="J16" s="3"/>
    </row>
    <row r="17" spans="1:10">
      <c r="A17" s="9" t="s">
        <v>31</v>
      </c>
      <c r="B17" s="5">
        <v>3.0046</v>
      </c>
      <c r="C17" s="18">
        <v>32.372</v>
      </c>
      <c r="D17" s="5">
        <v>29.6866</v>
      </c>
      <c r="E17" s="5">
        <f t="shared" si="0"/>
        <v>89.3762896891434</v>
      </c>
      <c r="F17" s="3"/>
      <c r="G17" s="3"/>
      <c r="H17" s="3"/>
      <c r="I17" s="3"/>
      <c r="J17" s="3"/>
    </row>
    <row r="18" spans="1:10">
      <c r="A18" s="8" t="s">
        <v>32</v>
      </c>
      <c r="B18" s="3">
        <v>3.0267</v>
      </c>
      <c r="C18" s="3">
        <v>32.3482</v>
      </c>
      <c r="D18" s="3">
        <v>29.6341</v>
      </c>
      <c r="E18" s="3">
        <f t="shared" si="0"/>
        <v>89.6719199127762</v>
      </c>
      <c r="F18" s="3"/>
      <c r="G18" s="3"/>
      <c r="H18" s="3"/>
      <c r="I18" s="3"/>
      <c r="J18" s="3"/>
    </row>
    <row r="19" spans="1:10">
      <c r="A19" s="8" t="s">
        <v>33</v>
      </c>
      <c r="B19" s="3">
        <v>3.1231</v>
      </c>
      <c r="C19" s="3">
        <v>32.8415</v>
      </c>
      <c r="D19" s="3">
        <v>30.0555</v>
      </c>
      <c r="E19" s="3">
        <f t="shared" si="0"/>
        <v>89.2062373923347</v>
      </c>
      <c r="F19" s="3"/>
      <c r="G19" s="3"/>
      <c r="H19" s="3"/>
      <c r="I19" s="3"/>
      <c r="J19" s="3"/>
    </row>
    <row r="20" spans="1:10">
      <c r="A20" s="9" t="s">
        <v>34</v>
      </c>
      <c r="B20" s="5">
        <v>3.1106</v>
      </c>
      <c r="C20" s="5">
        <v>31.8605</v>
      </c>
      <c r="D20" s="5">
        <v>29.0299</v>
      </c>
      <c r="E20" s="5">
        <f t="shared" si="0"/>
        <v>90.9985211856233</v>
      </c>
      <c r="F20" s="3"/>
      <c r="G20" s="3"/>
      <c r="H20" s="3"/>
      <c r="I20" s="3"/>
      <c r="J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11" t="s">
        <v>38</v>
      </c>
      <c r="B24" s="11" t="s">
        <v>39</v>
      </c>
      <c r="C24" s="11" t="s">
        <v>40</v>
      </c>
      <c r="D24" s="3"/>
      <c r="E24" s="3"/>
    </row>
    <row r="25" spans="1:5">
      <c r="A25" s="12" t="s">
        <v>41</v>
      </c>
      <c r="B25" s="19">
        <v>0.891333</v>
      </c>
      <c r="C25" s="3">
        <v>0.30465</v>
      </c>
      <c r="D25" s="3" t="s">
        <v>44</v>
      </c>
      <c r="E25" s="3"/>
    </row>
    <row r="26" spans="1:5">
      <c r="A26" s="12" t="s">
        <v>43</v>
      </c>
      <c r="B26" s="20">
        <v>87.6</v>
      </c>
      <c r="C26" s="21">
        <v>0.61849</v>
      </c>
      <c r="D26" s="21" t="s">
        <v>42</v>
      </c>
      <c r="E26" s="3"/>
    </row>
    <row r="27" spans="1:5">
      <c r="A27" s="12" t="s">
        <v>45</v>
      </c>
      <c r="B27" s="19">
        <v>89.49</v>
      </c>
      <c r="C27" s="3">
        <v>0.30746</v>
      </c>
      <c r="D27" s="3" t="s">
        <v>44</v>
      </c>
      <c r="E27" s="3"/>
    </row>
    <row r="28" spans="1:5">
      <c r="A28" s="12" t="s">
        <v>46</v>
      </c>
      <c r="B28" s="19">
        <v>87.5567</v>
      </c>
      <c r="C28" s="3">
        <v>1.51161</v>
      </c>
      <c r="D28" s="3" t="s">
        <v>42</v>
      </c>
      <c r="E28" s="3"/>
    </row>
    <row r="29" spans="1:5">
      <c r="A29" s="12" t="s">
        <v>48</v>
      </c>
      <c r="B29" s="19">
        <v>90.2767</v>
      </c>
      <c r="C29" s="3">
        <v>0.44834</v>
      </c>
      <c r="D29" s="3" t="s">
        <v>47</v>
      </c>
      <c r="E29" s="3"/>
    </row>
    <row r="30" spans="1:5">
      <c r="A30" s="12" t="s">
        <v>49</v>
      </c>
      <c r="B30" s="19">
        <v>89.96</v>
      </c>
      <c r="C30" s="3">
        <v>0.53669</v>
      </c>
      <c r="D30" s="3" t="s">
        <v>44</v>
      </c>
      <c r="E30" s="3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A1" sqref="A1"/>
    </sheetView>
  </sheetViews>
  <sheetFormatPr defaultColWidth="8.72727272727273" defaultRowHeight="14"/>
  <cols>
    <col min="2" max="2" width="14.5454545454545" customWidth="1"/>
    <col min="3" max="3" width="16" customWidth="1"/>
    <col min="4" max="4" width="12.6363636363636" customWidth="1"/>
    <col min="5" max="5" width="12.8181818181818"/>
    <col min="6" max="6" width="18.0909090909091" customWidth="1"/>
    <col min="7" max="7" width="12.8181818181818"/>
  </cols>
  <sheetData>
    <row r="1" spans="1:8">
      <c r="A1" s="1" t="s">
        <v>60</v>
      </c>
      <c r="B1" s="2"/>
      <c r="C1" s="2"/>
      <c r="D1" s="2"/>
      <c r="E1" s="2"/>
      <c r="F1" s="2"/>
      <c r="G1" s="2"/>
      <c r="H1" s="2"/>
    </row>
    <row r="2" spans="1:8">
      <c r="A2" s="2" t="s">
        <v>38</v>
      </c>
      <c r="B2" s="2" t="s">
        <v>57</v>
      </c>
      <c r="C2" s="2" t="s">
        <v>58</v>
      </c>
      <c r="D2" s="2" t="s">
        <v>61</v>
      </c>
      <c r="E2" s="2" t="s">
        <v>62</v>
      </c>
      <c r="F2" s="2" t="s">
        <v>63</v>
      </c>
      <c r="G2" s="2" t="s">
        <v>39</v>
      </c>
      <c r="H2" s="2"/>
    </row>
    <row r="3" spans="1:8">
      <c r="A3" s="3" t="s">
        <v>17</v>
      </c>
      <c r="B3" s="4">
        <v>5.0385</v>
      </c>
      <c r="C3" s="2">
        <v>24.9074</v>
      </c>
      <c r="D3" s="2">
        <v>20.0217</v>
      </c>
      <c r="E3" s="2">
        <f t="shared" ref="E3:E9" si="0">1-(C3-D3)/B3</f>
        <v>0.0303264860573583</v>
      </c>
      <c r="F3" s="4">
        <f t="shared" ref="F3:F9" si="1">E3*100</f>
        <v>3.03264860573583</v>
      </c>
      <c r="G3" s="2"/>
      <c r="H3" s="2"/>
    </row>
    <row r="4" spans="1:8">
      <c r="A4" s="3" t="s">
        <v>18</v>
      </c>
      <c r="B4" s="4">
        <v>5.0828</v>
      </c>
      <c r="C4" s="2">
        <v>25.8427</v>
      </c>
      <c r="D4" s="2">
        <v>20.9408</v>
      </c>
      <c r="E4" s="2">
        <f t="shared" si="0"/>
        <v>0.0355906193436686</v>
      </c>
      <c r="F4" s="4">
        <f t="shared" si="1"/>
        <v>3.55906193436686</v>
      </c>
      <c r="G4" s="2"/>
      <c r="H4" s="2"/>
    </row>
    <row r="5" spans="1:8">
      <c r="A5" s="5" t="s">
        <v>19</v>
      </c>
      <c r="B5" s="6">
        <v>5.0578</v>
      </c>
      <c r="C5" s="7">
        <v>26.3326</v>
      </c>
      <c r="D5" s="7">
        <v>21.4948</v>
      </c>
      <c r="E5" s="7">
        <f t="shared" si="0"/>
        <v>0.0434971726837761</v>
      </c>
      <c r="F5" s="6">
        <f t="shared" si="1"/>
        <v>4.34971726837761</v>
      </c>
      <c r="G5" s="7">
        <f>AVERAGE(F3:F5)</f>
        <v>3.64714260282677</v>
      </c>
      <c r="H5" s="2"/>
    </row>
    <row r="6" spans="1:8">
      <c r="A6" s="8" t="s">
        <v>20</v>
      </c>
      <c r="B6" s="4">
        <v>5.0397</v>
      </c>
      <c r="C6" s="2">
        <v>25.9499</v>
      </c>
      <c r="D6" s="2">
        <v>21.1346</v>
      </c>
      <c r="E6" s="2">
        <f t="shared" si="0"/>
        <v>0.0445264599083277</v>
      </c>
      <c r="F6" s="4">
        <f t="shared" si="1"/>
        <v>4.45264599083277</v>
      </c>
      <c r="G6" s="2"/>
      <c r="H6" s="2"/>
    </row>
    <row r="7" spans="1:8">
      <c r="A7" s="8" t="s">
        <v>21</v>
      </c>
      <c r="B7" s="4">
        <v>5.1341</v>
      </c>
      <c r="C7" s="2">
        <v>27.4406</v>
      </c>
      <c r="D7" s="2">
        <v>22.5366</v>
      </c>
      <c r="E7" s="2">
        <f t="shared" si="0"/>
        <v>0.0448179817300014</v>
      </c>
      <c r="F7" s="4">
        <f t="shared" si="1"/>
        <v>4.48179817300014</v>
      </c>
      <c r="G7" s="2"/>
      <c r="H7" s="2"/>
    </row>
    <row r="8" spans="1:8">
      <c r="A8" s="9" t="s">
        <v>22</v>
      </c>
      <c r="B8" s="6">
        <v>5.0708</v>
      </c>
      <c r="C8" s="7">
        <v>25.4834</v>
      </c>
      <c r="D8" s="7">
        <v>20.6331</v>
      </c>
      <c r="E8" s="7">
        <f t="shared" si="0"/>
        <v>0.0434842628382108</v>
      </c>
      <c r="F8" s="6">
        <f t="shared" si="1"/>
        <v>4.34842628382108</v>
      </c>
      <c r="G8" s="7">
        <f>AVERAGE(F6:F8)</f>
        <v>4.42762348255133</v>
      </c>
      <c r="H8" s="2"/>
    </row>
    <row r="9" spans="1:8">
      <c r="A9" s="8" t="s">
        <v>23</v>
      </c>
      <c r="B9" s="4">
        <v>5.0594</v>
      </c>
      <c r="C9" s="2">
        <v>26.6395</v>
      </c>
      <c r="D9" s="2">
        <v>21.8031</v>
      </c>
      <c r="E9" s="2">
        <f t="shared" si="0"/>
        <v>0.0440763726924139</v>
      </c>
      <c r="F9" s="4">
        <f t="shared" si="1"/>
        <v>4.40763726924139</v>
      </c>
      <c r="G9" s="2"/>
      <c r="H9" s="2"/>
    </row>
    <row r="10" spans="1:8">
      <c r="A10" s="8" t="s">
        <v>24</v>
      </c>
      <c r="B10" s="4">
        <v>5.1321</v>
      </c>
      <c r="C10" s="2">
        <v>25.2724</v>
      </c>
      <c r="D10" s="10">
        <v>20.364</v>
      </c>
      <c r="E10" s="2">
        <f t="shared" ref="E10:E20" si="2">1-(C10-D10)/B10</f>
        <v>0.0435883946142904</v>
      </c>
      <c r="F10" s="4">
        <f t="shared" ref="F10:F20" si="3">E10*100</f>
        <v>4.35883946142904</v>
      </c>
      <c r="G10" s="2"/>
      <c r="H10" s="2"/>
    </row>
    <row r="11" spans="1:8">
      <c r="A11" s="9" t="s">
        <v>25</v>
      </c>
      <c r="B11" s="6">
        <v>5.1821</v>
      </c>
      <c r="C11" s="7">
        <v>26.1065</v>
      </c>
      <c r="D11" s="7">
        <v>21.0881</v>
      </c>
      <c r="E11" s="7">
        <f t="shared" si="2"/>
        <v>0.0315895100441906</v>
      </c>
      <c r="F11" s="6">
        <f t="shared" si="3"/>
        <v>3.15895100441906</v>
      </c>
      <c r="G11" s="7">
        <f>AVERAGE(F9,F10,F11)</f>
        <v>3.97514257836317</v>
      </c>
      <c r="H11" s="2"/>
    </row>
    <row r="12" spans="1:8">
      <c r="A12" s="8" t="s">
        <v>26</v>
      </c>
      <c r="B12" s="4">
        <v>5.0072</v>
      </c>
      <c r="C12" s="2">
        <v>25.9446</v>
      </c>
      <c r="D12" s="2">
        <v>21.0809</v>
      </c>
      <c r="E12" s="2">
        <f t="shared" si="2"/>
        <v>0.0286587314267452</v>
      </c>
      <c r="F12" s="4">
        <f t="shared" si="3"/>
        <v>2.86587314267452</v>
      </c>
      <c r="G12" s="2"/>
      <c r="H12" s="2"/>
    </row>
    <row r="13" spans="1:12">
      <c r="A13" s="8" t="s">
        <v>27</v>
      </c>
      <c r="B13" s="4">
        <v>5.0522</v>
      </c>
      <c r="C13" s="2">
        <v>25.7502</v>
      </c>
      <c r="D13" s="2">
        <v>20.8614</v>
      </c>
      <c r="E13" s="2">
        <f t="shared" si="2"/>
        <v>0.0323423459087131</v>
      </c>
      <c r="F13" s="4">
        <f t="shared" si="3"/>
        <v>3.23423459087131</v>
      </c>
      <c r="G13" s="2"/>
      <c r="H13" s="2"/>
      <c r="I13" s="13"/>
      <c r="J13" s="13"/>
      <c r="K13" s="13"/>
      <c r="L13" s="13"/>
    </row>
    <row r="14" spans="1:8">
      <c r="A14" s="9" t="s">
        <v>28</v>
      </c>
      <c r="B14" s="6">
        <v>5.1624</v>
      </c>
      <c r="C14" s="7">
        <v>26.0256</v>
      </c>
      <c r="D14" s="7">
        <v>21.0311</v>
      </c>
      <c r="E14" s="7">
        <f t="shared" si="2"/>
        <v>0.0325236324190294</v>
      </c>
      <c r="F14" s="6">
        <f t="shared" si="3"/>
        <v>3.25236324190294</v>
      </c>
      <c r="G14" s="7">
        <f>AVERAGE(F12:F14)</f>
        <v>3.11749032514959</v>
      </c>
      <c r="H14" s="2"/>
    </row>
    <row r="15" spans="1:8">
      <c r="A15" s="8" t="s">
        <v>29</v>
      </c>
      <c r="B15" s="4">
        <v>5.3517</v>
      </c>
      <c r="C15" s="2">
        <v>26.6909</v>
      </c>
      <c r="D15" s="2">
        <v>21.5153</v>
      </c>
      <c r="E15" s="2">
        <f t="shared" si="2"/>
        <v>0.0329054319188297</v>
      </c>
      <c r="F15" s="4">
        <f t="shared" si="3"/>
        <v>3.29054319188297</v>
      </c>
      <c r="G15" s="2"/>
      <c r="H15" s="2"/>
    </row>
    <row r="16" spans="1:8">
      <c r="A16" s="8" t="s">
        <v>30</v>
      </c>
      <c r="B16" s="4">
        <v>5.0259</v>
      </c>
      <c r="C16" s="2">
        <v>27.3286</v>
      </c>
      <c r="D16" s="2">
        <v>22.4805</v>
      </c>
      <c r="E16" s="2">
        <f t="shared" si="2"/>
        <v>0.0353767484430645</v>
      </c>
      <c r="F16" s="4">
        <f t="shared" si="3"/>
        <v>3.53767484430645</v>
      </c>
      <c r="G16" s="2"/>
      <c r="H16" s="2"/>
    </row>
    <row r="17" spans="1:8">
      <c r="A17" s="9" t="s">
        <v>31</v>
      </c>
      <c r="B17" s="6">
        <v>5.3482</v>
      </c>
      <c r="C17" s="7">
        <v>25.2264</v>
      </c>
      <c r="D17" s="7">
        <v>20.0749</v>
      </c>
      <c r="E17" s="7">
        <f t="shared" si="2"/>
        <v>0.0367787292920979</v>
      </c>
      <c r="F17" s="6">
        <f t="shared" si="3"/>
        <v>3.67787292920979</v>
      </c>
      <c r="G17" s="7">
        <f>AVERAGE(F15:F17)</f>
        <v>3.50203032179974</v>
      </c>
      <c r="H17" s="2"/>
    </row>
    <row r="18" spans="1:8">
      <c r="A18" s="8" t="s">
        <v>32</v>
      </c>
      <c r="B18" s="4">
        <v>5.0508</v>
      </c>
      <c r="C18" s="10">
        <v>25.976</v>
      </c>
      <c r="D18" s="2">
        <v>21.0913</v>
      </c>
      <c r="E18" s="2">
        <f t="shared" si="2"/>
        <v>0.0328858794646395</v>
      </c>
      <c r="F18" s="4">
        <f t="shared" si="3"/>
        <v>3.28858794646395</v>
      </c>
      <c r="G18" s="2"/>
      <c r="H18" s="2"/>
    </row>
    <row r="19" spans="1:8">
      <c r="A19" s="8" t="s">
        <v>33</v>
      </c>
      <c r="B19" s="4">
        <v>5.1056</v>
      </c>
      <c r="C19" s="10">
        <v>25.598</v>
      </c>
      <c r="D19" s="2">
        <v>20.6432</v>
      </c>
      <c r="E19" s="2">
        <f t="shared" si="2"/>
        <v>0.0295361955499845</v>
      </c>
      <c r="F19" s="4">
        <f t="shared" si="3"/>
        <v>2.95361955499845</v>
      </c>
      <c r="G19" s="2"/>
      <c r="H19" s="2"/>
    </row>
    <row r="20" spans="1:8">
      <c r="A20" s="9" t="s">
        <v>34</v>
      </c>
      <c r="B20" s="6">
        <v>5.0367</v>
      </c>
      <c r="C20" s="7">
        <v>25.8324</v>
      </c>
      <c r="D20" s="7">
        <v>20.9518</v>
      </c>
      <c r="E20" s="7">
        <f t="shared" si="2"/>
        <v>0.0309925149403376</v>
      </c>
      <c r="F20" s="6">
        <f t="shared" si="3"/>
        <v>3.09925149403376</v>
      </c>
      <c r="G20" s="7">
        <f>AVERAGE(F18:F20)</f>
        <v>3.11381966516539</v>
      </c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E24" s="2"/>
      <c r="F24" s="3"/>
      <c r="G24" s="2"/>
      <c r="H24" s="2"/>
    </row>
    <row r="25" spans="1:8">
      <c r="A25" s="2"/>
      <c r="B25" s="11" t="s">
        <v>38</v>
      </c>
      <c r="C25" s="11" t="s">
        <v>39</v>
      </c>
      <c r="D25" s="11" t="s">
        <v>40</v>
      </c>
      <c r="E25" s="2"/>
      <c r="F25" s="3"/>
      <c r="G25" s="2"/>
      <c r="H25" s="2"/>
    </row>
    <row r="26" spans="1:8">
      <c r="A26" s="2"/>
      <c r="B26" s="12" t="s">
        <v>41</v>
      </c>
      <c r="C26" s="2">
        <v>3.6471</v>
      </c>
      <c r="D26" s="2">
        <v>0.38275</v>
      </c>
      <c r="E26" s="2" t="s">
        <v>64</v>
      </c>
      <c r="F26" s="3"/>
      <c r="G26" s="2"/>
      <c r="H26" s="2"/>
    </row>
    <row r="27" spans="1:8">
      <c r="A27" s="2"/>
      <c r="B27" s="12" t="s">
        <v>43</v>
      </c>
      <c r="C27" s="2">
        <v>4.4276</v>
      </c>
      <c r="D27" s="2">
        <v>0.04048</v>
      </c>
      <c r="E27" s="2" t="s">
        <v>47</v>
      </c>
      <c r="F27" s="3"/>
      <c r="G27" s="2"/>
      <c r="H27" s="2"/>
    </row>
    <row r="28" spans="1:8">
      <c r="A28" s="2"/>
      <c r="B28" s="12" t="s">
        <v>45</v>
      </c>
      <c r="C28" s="2">
        <v>3.9751</v>
      </c>
      <c r="D28" s="2">
        <v>0.40834</v>
      </c>
      <c r="E28" s="2" t="s">
        <v>44</v>
      </c>
      <c r="F28" s="3"/>
      <c r="G28" s="2"/>
      <c r="H28" s="2"/>
    </row>
    <row r="29" spans="1:8">
      <c r="A29" s="2"/>
      <c r="B29" s="12" t="s">
        <v>46</v>
      </c>
      <c r="C29" s="2">
        <v>3.1175</v>
      </c>
      <c r="D29" s="2">
        <v>0.12592</v>
      </c>
      <c r="E29" s="2" t="s">
        <v>65</v>
      </c>
      <c r="F29" s="3"/>
      <c r="G29" s="2"/>
      <c r="H29" s="2"/>
    </row>
    <row r="30" spans="1:8">
      <c r="A30" s="2"/>
      <c r="B30" s="12" t="s">
        <v>48</v>
      </c>
      <c r="C30" s="2">
        <v>3.502</v>
      </c>
      <c r="D30" s="2">
        <v>0.11322</v>
      </c>
      <c r="E30" s="2" t="s">
        <v>66</v>
      </c>
      <c r="F30" s="3"/>
      <c r="G30" s="2"/>
      <c r="H30" s="2"/>
    </row>
    <row r="31" spans="1:8">
      <c r="A31" s="2"/>
      <c r="B31" s="12" t="s">
        <v>49</v>
      </c>
      <c r="C31" s="2">
        <v>3.1138</v>
      </c>
      <c r="D31" s="2">
        <v>0.09697</v>
      </c>
      <c r="E31" s="2" t="s">
        <v>65</v>
      </c>
      <c r="F31" s="3"/>
      <c r="G31" s="2"/>
      <c r="H31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Polysaccharide content</vt:lpstr>
      <vt:lpstr>Protein Content</vt:lpstr>
      <vt:lpstr>Lipid Content</vt:lpstr>
      <vt:lpstr>Moisture</vt:lpstr>
      <vt:lpstr>Ash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刘奎美</dc:creator>
  <cp:lastModifiedBy>刘奎美</cp:lastModifiedBy>
  <dcterms:created xsi:type="dcterms:W3CDTF">2023-05-12T11:15:00Z</dcterms:created>
  <dcterms:modified xsi:type="dcterms:W3CDTF">2025-05-09T02:36:38Z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2A00E9EAAAB4428D899F892B662B5C81_12</vt:lpwstr>
  </property>
</Properties>
</file>