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 activeTab="2"/>
  </bookViews>
  <sheets>
    <sheet name="T-SOD" sheetId="1" r:id="rId1"/>
    <sheet name="T-AOC" sheetId="2" r:id="rId2"/>
    <sheet name="H2O2" sheetId="3" r:id="rId3"/>
    <sheet name="MDA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<sst xmlns="http://schemas.openxmlformats.org/spreadsheetml/2006/main" count="233" uniqueCount="45">
  <si>
    <t>T-SOD</t>
  </si>
  <si>
    <t>Sample</t>
  </si>
  <si>
    <t>Absorbance</t>
  </si>
  <si>
    <t>T-SOD(U/ml)</t>
  </si>
  <si>
    <t>Average</t>
  </si>
  <si>
    <t>HS0-1</t>
  </si>
  <si>
    <t>HS0-2</t>
  </si>
  <si>
    <t>HS0-3</t>
  </si>
  <si>
    <t>吸光度</t>
  </si>
  <si>
    <t>HS1-1</t>
  </si>
  <si>
    <t>HS1-2</t>
  </si>
  <si>
    <t>HS1-3</t>
  </si>
  <si>
    <t>HS2-1</t>
  </si>
  <si>
    <t>HS2-2</t>
  </si>
  <si>
    <t>HS2-3</t>
  </si>
  <si>
    <t>HS3-1</t>
  </si>
  <si>
    <t>HS3-2</t>
  </si>
  <si>
    <t>HS3-3</t>
  </si>
  <si>
    <t>HS4-1</t>
  </si>
  <si>
    <t>HS4-2</t>
  </si>
  <si>
    <t>HS4-3</t>
  </si>
  <si>
    <t>HS5-1</t>
  </si>
  <si>
    <t>HS5-2</t>
  </si>
  <si>
    <t>HS5-3</t>
  </si>
  <si>
    <t>Groups</t>
  </si>
  <si>
    <t>sd</t>
  </si>
  <si>
    <t>HS0</t>
  </si>
  <si>
    <t>c</t>
  </si>
  <si>
    <t>HS1</t>
  </si>
  <si>
    <t>b</t>
  </si>
  <si>
    <t>HS2</t>
  </si>
  <si>
    <t>a</t>
  </si>
  <si>
    <t>HS3</t>
  </si>
  <si>
    <t>HS4</t>
  </si>
  <si>
    <t>ab</t>
  </si>
  <si>
    <t>HS5</t>
  </si>
  <si>
    <t>T-AOC</t>
  </si>
  <si>
    <t>T-AOC(U/mL)</t>
  </si>
  <si>
    <t>H2O2</t>
  </si>
  <si>
    <r>
      <t>H2O2(mmol/L</t>
    </r>
    <r>
      <rPr>
        <sz val="11"/>
        <rFont val="宋体"/>
        <charset val="134"/>
      </rPr>
      <t>）</t>
    </r>
  </si>
  <si>
    <t>MDA</t>
  </si>
  <si>
    <t>MDA(nmol/mL)</t>
  </si>
  <si>
    <t>bc</t>
  </si>
  <si>
    <t>cd</t>
  </si>
  <si>
    <t>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</si>
</sst>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Fill="1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177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176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D2" sqref="D2"/>
    </sheetView>
  </sheetViews>
  <sheetFormatPr defaultColWidth="9" defaultRowHeight="14" outlineLevelCol="7"/>
  <cols>
    <col min="2" max="2" width="18.7272727272727" customWidth="1"/>
    <col min="3" max="3" width="18.0909090909091" customWidth="1"/>
    <col min="4" max="4" width="14.3636363636364" customWidth="1"/>
    <col min="5" max="6" width="12.8181818181818"/>
  </cols>
  <sheetData>
    <row r="1" spans="1:4">
      <c r="A1" s="40" t="s">
        <v>0</v>
      </c>
      <c r="B1" s="41"/>
      <c r="C1" s="41"/>
      <c r="D1" s="41"/>
    </row>
    <row r="2" spans="1:4">
      <c r="A2" s="1" t="s">
        <v>1</v>
      </c>
      <c r="B2" s="42" t="s">
        <v>2</v>
      </c>
      <c r="C2" s="43" t="s">
        <v>3</v>
      </c>
      <c r="D2" s="44" t="s">
        <v>4</v>
      </c>
    </row>
    <row r="3" spans="1:4">
      <c r="A3" s="5" t="s">
        <v>5</v>
      </c>
      <c r="B3" s="45">
        <v>0.386</v>
      </c>
      <c r="C3" s="45">
        <f t="shared" ref="C3:C7" si="0">(0.611-B3)/0.611/0.5*5*3.35/0.05</f>
        <v>246.726677577741</v>
      </c>
      <c r="D3" s="41"/>
    </row>
    <row r="4" spans="1:4">
      <c r="A4" s="5" t="s">
        <v>6</v>
      </c>
      <c r="B4" s="46">
        <v>0.371</v>
      </c>
      <c r="C4" s="45">
        <v>226.125</v>
      </c>
      <c r="D4" s="41"/>
    </row>
    <row r="5" spans="1:8">
      <c r="A5" s="8" t="s">
        <v>7</v>
      </c>
      <c r="B5" s="47">
        <v>0.357</v>
      </c>
      <c r="C5" s="47">
        <v>242.875</v>
      </c>
      <c r="D5" s="48">
        <f>AVERAGE(C3:C5)</f>
        <v>238.57555919258</v>
      </c>
      <c r="H5" t="s">
        <v>8</v>
      </c>
    </row>
    <row r="6" spans="1:4">
      <c r="A6" s="5" t="s">
        <v>9</v>
      </c>
      <c r="B6" s="46">
        <v>0.342</v>
      </c>
      <c r="C6" s="45">
        <f t="shared" si="0"/>
        <v>294.975450081833</v>
      </c>
      <c r="D6" s="41"/>
    </row>
    <row r="7" spans="1:4">
      <c r="A7" s="5" t="s">
        <v>10</v>
      </c>
      <c r="B7" s="46">
        <v>0.369</v>
      </c>
      <c r="C7" s="45">
        <f t="shared" si="0"/>
        <v>265.368248772504</v>
      </c>
      <c r="D7" s="41"/>
    </row>
    <row r="8" spans="1:4">
      <c r="A8" s="8" t="s">
        <v>11</v>
      </c>
      <c r="B8" s="47">
        <v>0.324</v>
      </c>
      <c r="C8" s="47">
        <v>282.357142857143</v>
      </c>
      <c r="D8" s="48">
        <f>AVERAGE(C6:C8)</f>
        <v>280.900280570493</v>
      </c>
    </row>
    <row r="9" spans="1:4">
      <c r="A9" s="5" t="s">
        <v>12</v>
      </c>
      <c r="B9" s="46">
        <v>0.276</v>
      </c>
      <c r="C9" s="45">
        <f t="shared" ref="C9:C13" si="1">(0.611-B9)/0.611/0.5*5*3.35/0.05</f>
        <v>367.348608837971</v>
      </c>
      <c r="D9" s="41"/>
    </row>
    <row r="10" spans="1:4">
      <c r="A10" s="5" t="s">
        <v>13</v>
      </c>
      <c r="B10" s="46">
        <v>0.324</v>
      </c>
      <c r="C10" s="45">
        <f t="shared" si="1"/>
        <v>314.713584288052</v>
      </c>
      <c r="D10" s="41"/>
    </row>
    <row r="11" spans="1:4">
      <c r="A11" s="8" t="s">
        <v>14</v>
      </c>
      <c r="B11" s="49">
        <v>0.283</v>
      </c>
      <c r="C11" s="47">
        <v>331.410714285714</v>
      </c>
      <c r="D11" s="48">
        <f>AVERAGE(C9:C11)</f>
        <v>337.824302470579</v>
      </c>
    </row>
    <row r="12" spans="1:4">
      <c r="A12" s="5" t="s">
        <v>15</v>
      </c>
      <c r="B12" s="46">
        <v>0.311</v>
      </c>
      <c r="C12" s="45">
        <f t="shared" si="1"/>
        <v>328.968903436988</v>
      </c>
      <c r="D12" s="41"/>
    </row>
    <row r="13" spans="1:4">
      <c r="A13" s="5" t="s">
        <v>16</v>
      </c>
      <c r="B13" s="46">
        <v>0.286</v>
      </c>
      <c r="C13" s="45">
        <f t="shared" si="1"/>
        <v>356.382978723404</v>
      </c>
      <c r="D13" s="41"/>
    </row>
    <row r="14" spans="1:4">
      <c r="A14" s="8" t="s">
        <v>17</v>
      </c>
      <c r="B14" s="47">
        <v>0.289</v>
      </c>
      <c r="C14" s="47">
        <v>324.232142857143</v>
      </c>
      <c r="D14" s="48">
        <f>AVERAGE(C12:C14)</f>
        <v>336.528008339179</v>
      </c>
    </row>
    <row r="15" spans="1:4">
      <c r="A15" s="5" t="s">
        <v>18</v>
      </c>
      <c r="B15" s="46">
        <v>0.312</v>
      </c>
      <c r="C15" s="45">
        <f t="shared" ref="C15:C18" si="2">(0.611-B15)/0.611/0.5*5*3.35/0.05</f>
        <v>327.872340425532</v>
      </c>
      <c r="D15" s="41"/>
    </row>
    <row r="16" spans="1:4">
      <c r="A16" s="5" t="s">
        <v>19</v>
      </c>
      <c r="B16" s="46">
        <v>0.34</v>
      </c>
      <c r="C16" s="45">
        <f t="shared" si="2"/>
        <v>297.168576104746</v>
      </c>
      <c r="D16" s="41"/>
    </row>
    <row r="17" spans="1:4">
      <c r="A17" s="8" t="s">
        <v>20</v>
      </c>
      <c r="B17" s="49">
        <v>0.296</v>
      </c>
      <c r="C17" s="47">
        <v>315.857142857143</v>
      </c>
      <c r="D17" s="48">
        <f>AVERAGE(C15:C17)</f>
        <v>313.632686462474</v>
      </c>
    </row>
    <row r="18" spans="1:4">
      <c r="A18" s="5" t="s">
        <v>21</v>
      </c>
      <c r="B18" s="46">
        <v>0.351</v>
      </c>
      <c r="C18" s="45">
        <f t="shared" si="2"/>
        <v>285.106382978723</v>
      </c>
      <c r="D18" s="41"/>
    </row>
    <row r="19" spans="1:4">
      <c r="A19" s="5" t="s">
        <v>22</v>
      </c>
      <c r="B19" s="46">
        <v>0.311</v>
      </c>
      <c r="C19" s="45">
        <v>297.910714285714</v>
      </c>
      <c r="D19" s="41"/>
    </row>
    <row r="20" spans="1:4">
      <c r="A20" s="8" t="s">
        <v>23</v>
      </c>
      <c r="B20" s="47">
        <v>0.349</v>
      </c>
      <c r="C20" s="47">
        <v>252.446428571429</v>
      </c>
      <c r="D20" s="48">
        <f>AVERAGE(C18:C20)</f>
        <v>278.487841945289</v>
      </c>
    </row>
    <row r="23" spans="1:2">
      <c r="A23" s="20" t="s">
        <v>24</v>
      </c>
      <c r="B23" s="20" t="s">
        <v>0</v>
      </c>
    </row>
    <row r="24" spans="1:2">
      <c r="A24" s="20" t="s">
        <v>5</v>
      </c>
      <c r="B24" s="20">
        <v>246.726677577741</v>
      </c>
    </row>
    <row r="25" spans="1:7">
      <c r="A25" s="20" t="s">
        <v>6</v>
      </c>
      <c r="B25" s="20">
        <v>226.125</v>
      </c>
      <c r="D25" s="20"/>
      <c r="E25" s="20"/>
      <c r="F25" s="20"/>
      <c r="G25" s="20"/>
    </row>
    <row r="26" spans="1:7">
      <c r="A26" s="20" t="s">
        <v>7</v>
      </c>
      <c r="B26" s="20">
        <v>242.875</v>
      </c>
      <c r="D26" s="50" t="s">
        <v>1</v>
      </c>
      <c r="E26" s="51" t="s">
        <v>4</v>
      </c>
      <c r="F26" s="51" t="s">
        <v>25</v>
      </c>
      <c r="G26" s="20"/>
    </row>
    <row r="27" spans="1:7">
      <c r="A27" s="20" t="s">
        <v>9</v>
      </c>
      <c r="B27" s="20">
        <v>294.975450081833</v>
      </c>
      <c r="D27" s="52" t="s">
        <v>26</v>
      </c>
      <c r="E27" s="24">
        <v>238.58</v>
      </c>
      <c r="F27" s="24">
        <v>6.32</v>
      </c>
      <c r="G27" s="20" t="s">
        <v>27</v>
      </c>
    </row>
    <row r="28" spans="1:7">
      <c r="A28" s="20" t="s">
        <v>10</v>
      </c>
      <c r="B28" s="20">
        <v>265.368248772504</v>
      </c>
      <c r="D28" s="52" t="s">
        <v>28</v>
      </c>
      <c r="E28" s="24">
        <v>280.9</v>
      </c>
      <c r="F28" s="24">
        <v>8.58</v>
      </c>
      <c r="G28" s="20" t="s">
        <v>29</v>
      </c>
    </row>
    <row r="29" spans="1:7">
      <c r="A29" s="20" t="s">
        <v>11</v>
      </c>
      <c r="B29" s="20">
        <v>282.357142857143</v>
      </c>
      <c r="D29" s="52" t="s">
        <v>30</v>
      </c>
      <c r="E29" s="24">
        <v>337.82</v>
      </c>
      <c r="F29" s="24">
        <v>15.53</v>
      </c>
      <c r="G29" s="20" t="s">
        <v>31</v>
      </c>
    </row>
    <row r="30" spans="1:7">
      <c r="A30" s="20" t="s">
        <v>12</v>
      </c>
      <c r="B30" s="20">
        <v>367.348608837971</v>
      </c>
      <c r="D30" s="52" t="s">
        <v>32</v>
      </c>
      <c r="E30" s="24">
        <v>336.53</v>
      </c>
      <c r="F30" s="24">
        <v>10.02</v>
      </c>
      <c r="G30" s="20" t="s">
        <v>31</v>
      </c>
    </row>
    <row r="31" spans="1:7">
      <c r="A31" s="20" t="s">
        <v>13</v>
      </c>
      <c r="B31" s="20">
        <v>314.713584288052</v>
      </c>
      <c r="D31" s="52" t="s">
        <v>33</v>
      </c>
      <c r="E31" s="24">
        <v>313.63</v>
      </c>
      <c r="F31" s="24">
        <v>8.93</v>
      </c>
      <c r="G31" s="20" t="s">
        <v>34</v>
      </c>
    </row>
    <row r="32" spans="1:7">
      <c r="A32" s="20" t="s">
        <v>14</v>
      </c>
      <c r="B32" s="20">
        <v>331.410714285714</v>
      </c>
      <c r="D32" s="52" t="s">
        <v>35</v>
      </c>
      <c r="E32" s="24">
        <v>278.49</v>
      </c>
      <c r="F32" s="24">
        <v>13.54</v>
      </c>
      <c r="G32" s="20" t="s">
        <v>29</v>
      </c>
    </row>
    <row r="33" spans="1:7">
      <c r="A33" s="20" t="s">
        <v>15</v>
      </c>
      <c r="B33" s="20">
        <v>328.968903436988</v>
      </c>
      <c r="D33" s="20"/>
      <c r="E33" s="20"/>
      <c r="F33" s="25"/>
      <c r="G33" s="20"/>
    </row>
    <row r="34" spans="1:7">
      <c r="A34" s="20" t="s">
        <v>16</v>
      </c>
      <c r="B34" s="20">
        <v>356.382978723404</v>
      </c>
      <c r="D34" s="20"/>
      <c r="E34" s="20"/>
      <c r="F34" s="20"/>
      <c r="G34" s="20"/>
    </row>
    <row r="35" spans="1:7">
      <c r="A35" s="20" t="s">
        <v>17</v>
      </c>
      <c r="B35" s="20">
        <v>324.232142857143</v>
      </c>
      <c r="D35" s="20"/>
      <c r="E35" s="20"/>
      <c r="F35" s="20"/>
      <c r="G35" s="20"/>
    </row>
    <row r="36" spans="1:7">
      <c r="A36" s="20" t="s">
        <v>18</v>
      </c>
      <c r="B36" s="20">
        <v>327.872340425532</v>
      </c>
      <c r="D36" s="20"/>
      <c r="E36" s="20"/>
      <c r="F36" s="20"/>
      <c r="G36" s="20"/>
    </row>
    <row r="37" spans="1:7">
      <c r="A37" s="20" t="s">
        <v>19</v>
      </c>
      <c r="B37" s="20">
        <v>297.168576104746</v>
      </c>
      <c r="D37" s="20"/>
      <c r="E37" s="20"/>
      <c r="F37" s="20"/>
      <c r="G37" s="20"/>
    </row>
    <row r="38" spans="1:7">
      <c r="A38" s="20" t="s">
        <v>20</v>
      </c>
      <c r="B38" s="20">
        <v>315.857142857143</v>
      </c>
      <c r="D38" s="20"/>
      <c r="E38" s="20"/>
      <c r="F38" s="20"/>
      <c r="G38" s="20"/>
    </row>
    <row r="39" spans="1:7">
      <c r="A39" s="20" t="s">
        <v>21</v>
      </c>
      <c r="B39" s="20">
        <v>285.106382978723</v>
      </c>
      <c r="D39" s="20"/>
      <c r="E39" s="20"/>
      <c r="F39" s="20"/>
      <c r="G39" s="20"/>
    </row>
    <row r="40" spans="1:2">
      <c r="A40" s="20" t="s">
        <v>22</v>
      </c>
      <c r="B40" s="20">
        <v>297.910714285714</v>
      </c>
    </row>
    <row r="41" spans="1:2">
      <c r="A41" s="20" t="s">
        <v>23</v>
      </c>
      <c r="B41" s="20">
        <v>252.446428571429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opLeftCell="A7" workbookViewId="0">
      <selection activeCell="D28" sqref="D28:E28"/>
    </sheetView>
  </sheetViews>
  <sheetFormatPr defaultColWidth="9" defaultRowHeight="14"/>
  <cols>
    <col min="1" max="1" width="9" style="26"/>
    <col min="2" max="2" width="13.9090909090909" style="26" customWidth="1"/>
    <col min="3" max="3" width="21.9090909090909" style="26" customWidth="1"/>
    <col min="4" max="4" width="12.8181818181818" style="26"/>
    <col min="5" max="16384" width="9" style="26"/>
  </cols>
  <sheetData>
    <row r="1" spans="1:1">
      <c r="A1" s="27" t="s">
        <v>36</v>
      </c>
    </row>
    <row r="3" spans="1:4">
      <c r="A3" s="1" t="s">
        <v>1</v>
      </c>
      <c r="B3" s="28" t="s">
        <v>2</v>
      </c>
      <c r="C3" s="29" t="s">
        <v>37</v>
      </c>
      <c r="D3" s="38" t="s">
        <v>4</v>
      </c>
    </row>
    <row r="4" spans="1:3">
      <c r="A4" s="5" t="s">
        <v>5</v>
      </c>
      <c r="B4" s="31">
        <v>0.115</v>
      </c>
      <c r="C4" s="32">
        <f t="shared" ref="C4:C8" si="0">(B4-0.012)/0.01/30*4.1/0.5</f>
        <v>2.81533333333333</v>
      </c>
    </row>
    <row r="5" spans="1:3">
      <c r="A5" s="5" t="s">
        <v>6</v>
      </c>
      <c r="B5" s="31">
        <v>0.144</v>
      </c>
      <c r="C5" s="32">
        <f t="shared" ref="C5:C9" si="1">(B5-0.035)/0.01/30*4.1/0.5</f>
        <v>2.97933333333333</v>
      </c>
    </row>
    <row r="6" spans="1:4">
      <c r="A6" s="8" t="s">
        <v>7</v>
      </c>
      <c r="B6" s="33">
        <v>0.109</v>
      </c>
      <c r="C6" s="34">
        <f t="shared" si="1"/>
        <v>2.02266666666667</v>
      </c>
      <c r="D6" s="35">
        <f>AVERAGE(C4:C6)</f>
        <v>2.60577777777778</v>
      </c>
    </row>
    <row r="7" spans="1:3">
      <c r="A7" s="5" t="s">
        <v>9</v>
      </c>
      <c r="B7" s="31">
        <v>0.116</v>
      </c>
      <c r="C7" s="32">
        <f t="shared" si="0"/>
        <v>2.84266666666667</v>
      </c>
    </row>
    <row r="8" spans="1:3">
      <c r="A8" s="5" t="s">
        <v>10</v>
      </c>
      <c r="B8" s="31">
        <v>0.129</v>
      </c>
      <c r="C8" s="32">
        <f t="shared" si="0"/>
        <v>3.198</v>
      </c>
    </row>
    <row r="9" spans="1:4">
      <c r="A9" s="8" t="s">
        <v>11</v>
      </c>
      <c r="B9" s="33">
        <v>0.129</v>
      </c>
      <c r="C9" s="34">
        <f t="shared" si="1"/>
        <v>2.56933333333333</v>
      </c>
      <c r="D9" s="35">
        <f>AVERAGE(C7:C9)</f>
        <v>2.87</v>
      </c>
    </row>
    <row r="10" spans="1:3">
      <c r="A10" s="5" t="s">
        <v>12</v>
      </c>
      <c r="B10" s="31">
        <v>0.108</v>
      </c>
      <c r="C10" s="32">
        <f t="shared" ref="C10:C14" si="2">(B10-0.012)/0.01/30*4.1/0.5</f>
        <v>2.624</v>
      </c>
    </row>
    <row r="11" spans="1:3">
      <c r="A11" s="5" t="s">
        <v>13</v>
      </c>
      <c r="B11" s="31">
        <v>0.154</v>
      </c>
      <c r="C11" s="32">
        <f t="shared" ref="C11:C15" si="3">(B11-0.035)/0.01/30*4.1/0.5</f>
        <v>3.25266666666667</v>
      </c>
    </row>
    <row r="12" spans="1:4">
      <c r="A12" s="8" t="s">
        <v>14</v>
      </c>
      <c r="B12" s="33">
        <v>0.129</v>
      </c>
      <c r="C12" s="34">
        <f t="shared" si="3"/>
        <v>2.56933333333333</v>
      </c>
      <c r="D12" s="35">
        <f>AVERAGE(C10:C12)</f>
        <v>2.81533333333333</v>
      </c>
    </row>
    <row r="13" spans="1:3">
      <c r="A13" s="5" t="s">
        <v>15</v>
      </c>
      <c r="B13" s="31">
        <v>0.15</v>
      </c>
      <c r="C13" s="32">
        <f t="shared" si="2"/>
        <v>3.772</v>
      </c>
    </row>
    <row r="14" spans="1:3">
      <c r="A14" s="5" t="s">
        <v>16</v>
      </c>
      <c r="B14" s="31">
        <v>0.162</v>
      </c>
      <c r="C14" s="32">
        <f t="shared" si="2"/>
        <v>4.1</v>
      </c>
    </row>
    <row r="15" spans="1:4">
      <c r="A15" s="8" t="s">
        <v>17</v>
      </c>
      <c r="B15" s="33">
        <v>0.148</v>
      </c>
      <c r="C15" s="34">
        <f t="shared" si="3"/>
        <v>3.08866666666667</v>
      </c>
      <c r="D15" s="35">
        <f>AVERAGE(C13:C15)</f>
        <v>3.65355555555555</v>
      </c>
    </row>
    <row r="16" spans="1:3">
      <c r="A16" s="5" t="s">
        <v>18</v>
      </c>
      <c r="B16" s="31">
        <v>0.146</v>
      </c>
      <c r="C16" s="32">
        <f t="shared" ref="C16:C20" si="4">(B16-0.012)/0.01/30*4.1/0.5</f>
        <v>3.66266666666667</v>
      </c>
    </row>
    <row r="17" spans="1:3">
      <c r="A17" s="5" t="s">
        <v>19</v>
      </c>
      <c r="B17" s="31">
        <v>0.161</v>
      </c>
      <c r="C17" s="32">
        <f t="shared" ref="C17:C21" si="5">(B17-0.035)/0.01/30*4.1/0.5</f>
        <v>3.444</v>
      </c>
    </row>
    <row r="18" spans="1:4">
      <c r="A18" s="8" t="s">
        <v>20</v>
      </c>
      <c r="B18" s="33">
        <v>0.173</v>
      </c>
      <c r="C18" s="34">
        <f t="shared" si="5"/>
        <v>3.772</v>
      </c>
      <c r="D18" s="35">
        <f>AVERAGE(C16:C18)</f>
        <v>3.62622222222222</v>
      </c>
    </row>
    <row r="19" spans="1:3">
      <c r="A19" s="5" t="s">
        <v>21</v>
      </c>
      <c r="B19" s="31">
        <v>0.179</v>
      </c>
      <c r="C19" s="32">
        <f t="shared" si="4"/>
        <v>4.56466666666667</v>
      </c>
    </row>
    <row r="20" spans="1:3">
      <c r="A20" s="5" t="s">
        <v>22</v>
      </c>
      <c r="B20" s="31">
        <v>0.131</v>
      </c>
      <c r="C20" s="32">
        <f t="shared" si="4"/>
        <v>3.25266666666667</v>
      </c>
    </row>
    <row r="21" spans="1:4">
      <c r="A21" s="8" t="s">
        <v>23</v>
      </c>
      <c r="B21" s="39">
        <v>0.154</v>
      </c>
      <c r="C21" s="34">
        <f t="shared" si="5"/>
        <v>3.25266666666667</v>
      </c>
      <c r="D21" s="35">
        <f>AVERAGE(C19:C21)</f>
        <v>3.69</v>
      </c>
    </row>
    <row r="24" spans="1:9">
      <c r="A24" s="36" t="s">
        <v>24</v>
      </c>
      <c r="B24" s="36" t="s">
        <v>36</v>
      </c>
      <c r="C24" s="36"/>
      <c r="D24" s="36"/>
      <c r="E24" s="36"/>
      <c r="F24" s="36"/>
      <c r="G24" s="36"/>
      <c r="H24" s="36"/>
      <c r="I24" s="36"/>
    </row>
    <row r="25" spans="1:9">
      <c r="A25" s="36" t="s">
        <v>5</v>
      </c>
      <c r="B25" s="36">
        <v>2.81533333333333</v>
      </c>
      <c r="C25" s="36"/>
      <c r="D25" s="36"/>
      <c r="E25" s="36"/>
      <c r="F25" s="36"/>
      <c r="G25" s="36"/>
      <c r="H25" s="36"/>
      <c r="I25" s="36"/>
    </row>
    <row r="26" spans="1:9">
      <c r="A26" s="36" t="s">
        <v>6</v>
      </c>
      <c r="B26" s="36">
        <v>2.97933333333333</v>
      </c>
      <c r="C26" s="36"/>
      <c r="D26" s="36"/>
      <c r="E26" s="36"/>
      <c r="F26" s="36"/>
      <c r="G26" s="36"/>
      <c r="H26" s="36"/>
      <c r="I26" s="36"/>
    </row>
    <row r="27" spans="1:9">
      <c r="A27" s="36" t="s">
        <v>7</v>
      </c>
      <c r="B27" s="36">
        <v>2.02266666666667</v>
      </c>
      <c r="C27" s="36"/>
      <c r="D27" s="36"/>
      <c r="E27" s="36"/>
      <c r="F27" s="36"/>
      <c r="G27" s="36"/>
      <c r="H27" s="36"/>
      <c r="I27" s="36"/>
    </row>
    <row r="28" spans="1:5">
      <c r="A28" s="36" t="s">
        <v>9</v>
      </c>
      <c r="B28" s="36">
        <v>2.84266666666667</v>
      </c>
      <c r="C28" s="21" t="s">
        <v>1</v>
      </c>
      <c r="D28" s="22" t="s">
        <v>4</v>
      </c>
      <c r="E28" s="22" t="s">
        <v>25</v>
      </c>
    </row>
    <row r="29" spans="1:6">
      <c r="A29" s="36" t="s">
        <v>10</v>
      </c>
      <c r="B29" s="36">
        <v>3.198</v>
      </c>
      <c r="C29" s="23" t="s">
        <v>26</v>
      </c>
      <c r="D29" s="37">
        <v>2.61</v>
      </c>
      <c r="E29" s="37">
        <v>0.3</v>
      </c>
      <c r="F29" s="36" t="s">
        <v>29</v>
      </c>
    </row>
    <row r="30" spans="1:6">
      <c r="A30" s="36" t="s">
        <v>11</v>
      </c>
      <c r="B30" s="36">
        <v>2.56933333333333</v>
      </c>
      <c r="C30" s="23" t="s">
        <v>28</v>
      </c>
      <c r="D30" s="37">
        <v>2.87</v>
      </c>
      <c r="E30" s="37">
        <v>0.18</v>
      </c>
      <c r="F30" s="36" t="s">
        <v>34</v>
      </c>
    </row>
    <row r="31" spans="1:6">
      <c r="A31" s="36" t="s">
        <v>12</v>
      </c>
      <c r="B31" s="36">
        <v>2.624</v>
      </c>
      <c r="C31" s="23" t="s">
        <v>30</v>
      </c>
      <c r="D31" s="37">
        <v>2.82</v>
      </c>
      <c r="E31" s="37">
        <v>0.22</v>
      </c>
      <c r="F31" s="36" t="s">
        <v>34</v>
      </c>
    </row>
    <row r="32" spans="1:6">
      <c r="A32" s="36" t="s">
        <v>13</v>
      </c>
      <c r="B32" s="36">
        <v>3.25266666666667</v>
      </c>
      <c r="C32" s="23" t="s">
        <v>32</v>
      </c>
      <c r="D32" s="37">
        <v>3.65</v>
      </c>
      <c r="E32" s="37">
        <v>0.3</v>
      </c>
      <c r="F32" s="36" t="s">
        <v>31</v>
      </c>
    </row>
    <row r="33" spans="1:6">
      <c r="A33" s="36" t="s">
        <v>14</v>
      </c>
      <c r="B33" s="36">
        <v>2.56933333333333</v>
      </c>
      <c r="C33" s="23" t="s">
        <v>33</v>
      </c>
      <c r="D33" s="37">
        <v>3.63</v>
      </c>
      <c r="E33" s="37">
        <v>0.1</v>
      </c>
      <c r="F33" s="36" t="s">
        <v>31</v>
      </c>
    </row>
    <row r="34" spans="1:9">
      <c r="A34" s="36" t="s">
        <v>15</v>
      </c>
      <c r="B34" s="36">
        <v>3.772</v>
      </c>
      <c r="C34" s="23" t="s">
        <v>35</v>
      </c>
      <c r="D34" s="37">
        <v>3.69</v>
      </c>
      <c r="E34" s="37">
        <v>0.44</v>
      </c>
      <c r="F34" s="36" t="s">
        <v>31</v>
      </c>
      <c r="G34" s="36"/>
      <c r="H34" s="36"/>
      <c r="I34" s="36"/>
    </row>
    <row r="35" spans="1:9">
      <c r="A35" s="36" t="s">
        <v>16</v>
      </c>
      <c r="B35" s="36">
        <v>4.1</v>
      </c>
      <c r="C35" s="36"/>
      <c r="D35" s="36"/>
      <c r="I35" s="36"/>
    </row>
    <row r="36" spans="1:9">
      <c r="A36" s="36" t="s">
        <v>17</v>
      </c>
      <c r="B36" s="36">
        <v>3.08866666666667</v>
      </c>
      <c r="C36" s="36"/>
      <c r="D36" s="36"/>
      <c r="I36" s="36"/>
    </row>
    <row r="37" spans="1:9">
      <c r="A37" s="36" t="s">
        <v>18</v>
      </c>
      <c r="B37" s="36">
        <v>3.66266666666667</v>
      </c>
      <c r="C37" s="36"/>
      <c r="D37" s="36"/>
      <c r="I37" s="36"/>
    </row>
    <row r="38" spans="1:9">
      <c r="A38" s="36" t="s">
        <v>19</v>
      </c>
      <c r="B38" s="36">
        <v>3.444</v>
      </c>
      <c r="C38" s="36"/>
      <c r="D38" s="36"/>
      <c r="I38" s="36"/>
    </row>
    <row r="39" spans="1:12">
      <c r="A39" s="36" t="s">
        <v>20</v>
      </c>
      <c r="B39" s="36">
        <v>3.772</v>
      </c>
      <c r="C39" s="36"/>
      <c r="D39" s="36"/>
      <c r="I39" s="36"/>
      <c r="J39" s="36"/>
      <c r="L39" s="36"/>
    </row>
    <row r="40" spans="1:12">
      <c r="A40" s="36" t="s">
        <v>21</v>
      </c>
      <c r="B40" s="36">
        <v>4.56466666666667</v>
      </c>
      <c r="C40" s="36"/>
      <c r="D40" s="36"/>
      <c r="I40" s="36"/>
      <c r="J40" s="36"/>
      <c r="L40" s="36"/>
    </row>
    <row r="41" spans="1:12">
      <c r="A41" s="36" t="s">
        <v>22</v>
      </c>
      <c r="B41" s="36">
        <v>3.25266666666667</v>
      </c>
      <c r="C41" s="36"/>
      <c r="D41" s="36"/>
      <c r="I41" s="36"/>
      <c r="J41" s="36"/>
      <c r="L41" s="36"/>
    </row>
    <row r="42" spans="1:12">
      <c r="A42" s="36" t="s">
        <v>23</v>
      </c>
      <c r="B42" s="36">
        <v>3.25266666666667</v>
      </c>
      <c r="C42" s="36"/>
      <c r="D42" s="36"/>
      <c r="E42" s="36"/>
      <c r="F42" s="36"/>
      <c r="G42" s="36"/>
      <c r="H42" s="36"/>
      <c r="I42" s="36"/>
      <c r="J42" s="36"/>
      <c r="L42" s="36"/>
    </row>
    <row r="43" spans="9:12">
      <c r="I43" s="36"/>
      <c r="J43" s="36"/>
      <c r="L43" s="36"/>
    </row>
    <row r="44" spans="9:12">
      <c r="I44" s="36"/>
      <c r="J44" s="36"/>
      <c r="L44" s="36"/>
    </row>
    <row r="45" spans="9:12">
      <c r="I45" s="36"/>
      <c r="J45" s="36"/>
      <c r="K45" s="36"/>
      <c r="L45" s="3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10" workbookViewId="0">
      <selection activeCell="I28" sqref="I28"/>
    </sheetView>
  </sheetViews>
  <sheetFormatPr defaultColWidth="9" defaultRowHeight="14"/>
  <cols>
    <col min="1" max="1" width="9" style="26"/>
    <col min="2" max="2" width="15.6363636363636" style="26" customWidth="1"/>
    <col min="3" max="3" width="18.0909090909091" style="26" customWidth="1"/>
    <col min="4" max="4" width="12.8181818181818" style="26"/>
    <col min="5" max="16384" width="9" style="26"/>
  </cols>
  <sheetData>
    <row r="1" spans="1:1">
      <c r="A1" s="27" t="s">
        <v>38</v>
      </c>
    </row>
    <row r="2" spans="1:4">
      <c r="A2" s="1" t="s">
        <v>1</v>
      </c>
      <c r="B2" s="28" t="s">
        <v>2</v>
      </c>
      <c r="C2" s="29" t="s">
        <v>39</v>
      </c>
      <c r="D2" s="30" t="s">
        <v>4</v>
      </c>
    </row>
    <row r="3" spans="1:3">
      <c r="A3" s="5" t="s">
        <v>5</v>
      </c>
      <c r="B3" s="31">
        <v>0.096</v>
      </c>
      <c r="C3" s="32">
        <f t="shared" ref="C3:C7" si="0">(B3-0.008)/(0.388-0.008)*163</f>
        <v>37.7473684210526</v>
      </c>
    </row>
    <row r="4" spans="1:3">
      <c r="A4" s="5" t="s">
        <v>6</v>
      </c>
      <c r="B4" s="31">
        <v>0.094</v>
      </c>
      <c r="C4" s="32">
        <f t="shared" ref="C4:C8" si="1">(B4-0.007)/(0.375-0.007)*163</f>
        <v>38.5353260869565</v>
      </c>
    </row>
    <row r="5" spans="1:4">
      <c r="A5" s="8" t="s">
        <v>7</v>
      </c>
      <c r="B5" s="33">
        <v>0.087</v>
      </c>
      <c r="C5" s="34">
        <f t="shared" si="1"/>
        <v>35.4347826086956</v>
      </c>
      <c r="D5" s="35">
        <f>AVERAGE(C3:C5)</f>
        <v>37.2391590389016</v>
      </c>
    </row>
    <row r="6" spans="1:3">
      <c r="A6" s="5" t="s">
        <v>9</v>
      </c>
      <c r="B6" s="31">
        <v>0.122</v>
      </c>
      <c r="C6" s="32">
        <f t="shared" si="0"/>
        <v>48.9</v>
      </c>
    </row>
    <row r="7" spans="1:3">
      <c r="A7" s="5" t="s">
        <v>10</v>
      </c>
      <c r="B7" s="31">
        <v>0.132</v>
      </c>
      <c r="C7" s="32">
        <f t="shared" si="0"/>
        <v>53.1894736842105</v>
      </c>
    </row>
    <row r="8" spans="1:4">
      <c r="A8" s="8" t="s">
        <v>11</v>
      </c>
      <c r="B8" s="33">
        <v>0.144</v>
      </c>
      <c r="C8" s="34">
        <f t="shared" si="1"/>
        <v>60.6820652173913</v>
      </c>
      <c r="D8" s="35">
        <f>AVERAGE(C6:C8)</f>
        <v>54.2571796338673</v>
      </c>
    </row>
    <row r="9" spans="1:3">
      <c r="A9" s="5" t="s">
        <v>12</v>
      </c>
      <c r="B9" s="31">
        <v>0.153</v>
      </c>
      <c r="C9" s="32">
        <f t="shared" ref="C9:C13" si="2">(B9-0.008)/(0.388-0.008)*163</f>
        <v>62.1973684210526</v>
      </c>
    </row>
    <row r="10" spans="1:3">
      <c r="A10" s="5" t="s">
        <v>13</v>
      </c>
      <c r="B10" s="31">
        <v>0.145</v>
      </c>
      <c r="C10" s="32">
        <f t="shared" ref="C10:C14" si="3">(B10-0.007)/(0.375-0.007)*163</f>
        <v>61.125</v>
      </c>
    </row>
    <row r="11" spans="1:4">
      <c r="A11" s="8" t="s">
        <v>14</v>
      </c>
      <c r="B11" s="33">
        <v>0.167</v>
      </c>
      <c r="C11" s="34">
        <f t="shared" si="3"/>
        <v>70.8695652173913</v>
      </c>
      <c r="D11" s="35">
        <f>AVERAGE(C9:C11)</f>
        <v>64.730644546148</v>
      </c>
    </row>
    <row r="12" spans="1:3">
      <c r="A12" s="5" t="s">
        <v>15</v>
      </c>
      <c r="B12" s="31">
        <v>0.126</v>
      </c>
      <c r="C12" s="32">
        <f t="shared" si="2"/>
        <v>50.6157894736842</v>
      </c>
    </row>
    <row r="13" spans="1:3">
      <c r="A13" s="5" t="s">
        <v>16</v>
      </c>
      <c r="B13" s="31">
        <v>0.137</v>
      </c>
      <c r="C13" s="32">
        <f t="shared" si="2"/>
        <v>55.3342105263158</v>
      </c>
    </row>
    <row r="14" spans="1:4">
      <c r="A14" s="8" t="s">
        <v>17</v>
      </c>
      <c r="B14" s="33">
        <v>0.117</v>
      </c>
      <c r="C14" s="34">
        <f t="shared" si="3"/>
        <v>48.7228260869565</v>
      </c>
      <c r="D14" s="35">
        <f>AVERAGE(C12:C14)</f>
        <v>51.5576086956522</v>
      </c>
    </row>
    <row r="15" spans="1:3">
      <c r="A15" s="5" t="s">
        <v>18</v>
      </c>
      <c r="B15" s="31">
        <v>0.137</v>
      </c>
      <c r="C15" s="32">
        <f t="shared" ref="C15:C18" si="4">(B15-0.008)/(0.388-0.008)*163</f>
        <v>55.3342105263158</v>
      </c>
    </row>
    <row r="16" spans="1:3">
      <c r="A16" s="5" t="s">
        <v>19</v>
      </c>
      <c r="B16" s="31">
        <v>0.115</v>
      </c>
      <c r="C16" s="32">
        <f t="shared" si="4"/>
        <v>45.8973684210526</v>
      </c>
    </row>
    <row r="17" spans="1:4">
      <c r="A17" s="8" t="s">
        <v>20</v>
      </c>
      <c r="B17" s="33">
        <v>0.133</v>
      </c>
      <c r="C17" s="34">
        <f t="shared" ref="C17:C20" si="5">(B17-0.007)/(0.375-0.007)*163</f>
        <v>55.8097826086957</v>
      </c>
      <c r="D17" s="35">
        <f>AVERAGE(C15:C17)</f>
        <v>52.347120518688</v>
      </c>
    </row>
    <row r="18" spans="1:3">
      <c r="A18" s="5" t="s">
        <v>21</v>
      </c>
      <c r="B18" s="31">
        <v>0.107</v>
      </c>
      <c r="C18" s="32">
        <f t="shared" si="4"/>
        <v>42.4657894736842</v>
      </c>
    </row>
    <row r="19" spans="1:3">
      <c r="A19" s="5" t="s">
        <v>22</v>
      </c>
      <c r="B19" s="31">
        <v>0.107</v>
      </c>
      <c r="C19" s="32">
        <f t="shared" si="5"/>
        <v>44.2934782608696</v>
      </c>
    </row>
    <row r="20" spans="1:4">
      <c r="A20" s="8" t="s">
        <v>23</v>
      </c>
      <c r="B20" s="33">
        <v>0.096</v>
      </c>
      <c r="C20" s="34">
        <f t="shared" si="5"/>
        <v>39.4211956521739</v>
      </c>
      <c r="D20" s="35">
        <f>AVERAGE(C18:C20)</f>
        <v>42.0601544622426</v>
      </c>
    </row>
    <row r="26" spans="1:9">
      <c r="A26" s="36" t="s">
        <v>24</v>
      </c>
      <c r="B26" s="36" t="s">
        <v>38</v>
      </c>
      <c r="C26" s="36"/>
      <c r="D26" s="36"/>
      <c r="E26" s="36"/>
      <c r="F26" s="36"/>
      <c r="G26" s="36"/>
      <c r="H26" s="36"/>
      <c r="I26" s="36"/>
    </row>
    <row r="27" spans="1:9">
      <c r="A27" s="36" t="s">
        <v>5</v>
      </c>
      <c r="B27" s="36">
        <v>37.7473684210526</v>
      </c>
      <c r="C27" s="36"/>
      <c r="D27" s="36"/>
      <c r="E27" s="36"/>
      <c r="F27" s="36"/>
      <c r="G27" s="36"/>
      <c r="H27" s="36"/>
      <c r="I27" s="36"/>
    </row>
    <row r="28" spans="1:9">
      <c r="A28" s="36" t="s">
        <v>6</v>
      </c>
      <c r="B28" s="36">
        <v>38.5353260869565</v>
      </c>
      <c r="C28" s="36"/>
      <c r="D28" s="36"/>
      <c r="E28" s="36"/>
      <c r="F28" s="36"/>
      <c r="G28" s="36"/>
      <c r="H28" s="36"/>
      <c r="I28" s="36"/>
    </row>
    <row r="29" spans="1:6">
      <c r="A29" s="36" t="s">
        <v>7</v>
      </c>
      <c r="B29" s="36">
        <v>35.4347826086956</v>
      </c>
      <c r="C29" s="21" t="s">
        <v>1</v>
      </c>
      <c r="D29" s="22" t="s">
        <v>4</v>
      </c>
      <c r="E29" s="22" t="s">
        <v>25</v>
      </c>
      <c r="F29" s="36"/>
    </row>
    <row r="30" spans="1:6">
      <c r="A30" s="36" t="s">
        <v>9</v>
      </c>
      <c r="B30" s="36">
        <v>48.9</v>
      </c>
      <c r="C30" s="23" t="s">
        <v>26</v>
      </c>
      <c r="D30" s="37">
        <v>37.24</v>
      </c>
      <c r="E30" s="37">
        <v>0.93</v>
      </c>
      <c r="F30" s="36" t="s">
        <v>27</v>
      </c>
    </row>
    <row r="31" spans="1:6">
      <c r="A31" s="36" t="s">
        <v>10</v>
      </c>
      <c r="B31" s="36">
        <v>53.1894736842105</v>
      </c>
      <c r="C31" s="23" t="s">
        <v>28</v>
      </c>
      <c r="D31" s="37">
        <v>54.26</v>
      </c>
      <c r="E31" s="37">
        <v>3.44</v>
      </c>
      <c r="F31" s="36" t="s">
        <v>29</v>
      </c>
    </row>
    <row r="32" spans="1:6">
      <c r="A32" s="36" t="s">
        <v>11</v>
      </c>
      <c r="B32" s="36">
        <v>60.6820652173913</v>
      </c>
      <c r="C32" s="23" t="s">
        <v>30</v>
      </c>
      <c r="D32" s="37">
        <v>64.73</v>
      </c>
      <c r="E32" s="37">
        <v>3.09</v>
      </c>
      <c r="F32" s="36" t="s">
        <v>31</v>
      </c>
    </row>
    <row r="33" spans="1:6">
      <c r="A33" s="36" t="s">
        <v>12</v>
      </c>
      <c r="B33" s="36">
        <v>62.1973684210526</v>
      </c>
      <c r="C33" s="23" t="s">
        <v>32</v>
      </c>
      <c r="D33" s="37">
        <v>51.56</v>
      </c>
      <c r="E33" s="37">
        <v>1.97</v>
      </c>
      <c r="F33" s="36" t="s">
        <v>29</v>
      </c>
    </row>
    <row r="34" spans="1:6">
      <c r="A34" s="36" t="s">
        <v>13</v>
      </c>
      <c r="B34" s="36">
        <v>61.125</v>
      </c>
      <c r="C34" s="23" t="s">
        <v>33</v>
      </c>
      <c r="D34" s="37">
        <v>52.35</v>
      </c>
      <c r="E34" s="37">
        <v>3.23</v>
      </c>
      <c r="F34" s="36" t="s">
        <v>29</v>
      </c>
    </row>
    <row r="35" spans="1:8">
      <c r="A35" s="36" t="s">
        <v>14</v>
      </c>
      <c r="B35" s="36">
        <v>70.8695652173913</v>
      </c>
      <c r="C35" s="23" t="s">
        <v>35</v>
      </c>
      <c r="D35" s="37">
        <v>42.06</v>
      </c>
      <c r="E35" s="37">
        <v>1.42</v>
      </c>
      <c r="F35" s="36" t="s">
        <v>27</v>
      </c>
      <c r="G35" s="36"/>
      <c r="H35" s="36"/>
    </row>
    <row r="36" spans="1:9">
      <c r="A36" s="36" t="s">
        <v>15</v>
      </c>
      <c r="B36" s="36">
        <v>50.6157894736842</v>
      </c>
      <c r="C36" s="36"/>
      <c r="D36" s="36"/>
      <c r="E36" s="36"/>
      <c r="F36" s="36"/>
      <c r="G36" s="36"/>
      <c r="I36" s="36"/>
    </row>
    <row r="37" spans="1:9">
      <c r="A37" s="36" t="s">
        <v>16</v>
      </c>
      <c r="B37" s="36">
        <v>55.3342105263158</v>
      </c>
      <c r="C37" s="36"/>
      <c r="D37" s="36"/>
      <c r="E37" s="36"/>
      <c r="F37" s="36"/>
      <c r="G37" s="36"/>
      <c r="I37" s="36"/>
    </row>
    <row r="38" spans="1:9">
      <c r="A38" s="36" t="s">
        <v>17</v>
      </c>
      <c r="B38" s="36">
        <v>48.7228260869565</v>
      </c>
      <c r="C38" s="36"/>
      <c r="D38" s="36"/>
      <c r="E38" s="36"/>
      <c r="F38" s="36"/>
      <c r="G38" s="36"/>
      <c r="I38" s="36"/>
    </row>
    <row r="39" spans="1:9">
      <c r="A39" s="36" t="s">
        <v>18</v>
      </c>
      <c r="B39" s="36">
        <v>55.3342105263158</v>
      </c>
      <c r="C39" s="36"/>
      <c r="D39" s="36"/>
      <c r="E39" s="36"/>
      <c r="F39" s="36"/>
      <c r="G39" s="36"/>
      <c r="I39" s="36"/>
    </row>
    <row r="40" spans="1:9">
      <c r="A40" s="36" t="s">
        <v>19</v>
      </c>
      <c r="B40" s="36">
        <v>45.8973684210526</v>
      </c>
      <c r="C40" s="36"/>
      <c r="D40" s="36"/>
      <c r="E40" s="36"/>
      <c r="F40" s="36"/>
      <c r="G40" s="36"/>
      <c r="I40" s="36"/>
    </row>
    <row r="41" spans="1:9">
      <c r="A41" s="36" t="s">
        <v>20</v>
      </c>
      <c r="B41" s="36">
        <v>55.8097826086957</v>
      </c>
      <c r="C41" s="36"/>
      <c r="D41" s="36"/>
      <c r="E41" s="36"/>
      <c r="F41" s="36"/>
      <c r="G41" s="36"/>
      <c r="I41" s="36"/>
    </row>
    <row r="42" spans="1:9">
      <c r="A42" s="36" t="s">
        <v>21</v>
      </c>
      <c r="B42" s="36">
        <v>42.4657894736842</v>
      </c>
      <c r="C42" s="36"/>
      <c r="D42" s="36"/>
      <c r="E42" s="36"/>
      <c r="F42" s="36"/>
      <c r="G42" s="36"/>
      <c r="H42" s="36"/>
      <c r="I42" s="36"/>
    </row>
    <row r="43" spans="1:9">
      <c r="A43" s="36" t="s">
        <v>22</v>
      </c>
      <c r="B43" s="36">
        <v>44.2934782608696</v>
      </c>
      <c r="C43" s="36"/>
      <c r="D43" s="36"/>
      <c r="E43" s="36"/>
      <c r="F43" s="36"/>
      <c r="G43" s="36"/>
      <c r="H43" s="36"/>
      <c r="I43" s="36"/>
    </row>
    <row r="44" spans="1:9">
      <c r="A44" s="36" t="s">
        <v>23</v>
      </c>
      <c r="B44" s="36">
        <v>39.4211956521739</v>
      </c>
      <c r="C44" s="36"/>
      <c r="D44" s="36"/>
      <c r="E44" s="36"/>
      <c r="F44" s="36"/>
      <c r="G44" s="36"/>
      <c r="H44" s="36"/>
      <c r="I44" s="36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opLeftCell="A13" workbookViewId="0">
      <selection activeCell="D29" sqref="D29:E29"/>
    </sheetView>
  </sheetViews>
  <sheetFormatPr defaultColWidth="8.72727272727273" defaultRowHeight="14"/>
  <cols>
    <col min="2" max="2" width="14.5454545454545" customWidth="1"/>
    <col min="3" max="3" width="18.0909090909091" customWidth="1"/>
    <col min="4" max="4" width="12.8181818181818"/>
  </cols>
  <sheetData>
    <row r="1" spans="1:1">
      <c r="A1" t="s">
        <v>40</v>
      </c>
    </row>
    <row r="2" spans="1:4">
      <c r="A2" s="1" t="s">
        <v>1</v>
      </c>
      <c r="B2" s="2" t="s">
        <v>2</v>
      </c>
      <c r="C2" s="3" t="s">
        <v>41</v>
      </c>
      <c r="D2" s="4" t="s">
        <v>4</v>
      </c>
    </row>
    <row r="3" spans="1:3">
      <c r="A3" s="5" t="s">
        <v>5</v>
      </c>
      <c r="B3" s="6">
        <v>0.046</v>
      </c>
      <c r="C3" s="7">
        <f t="shared" ref="C3:C10" si="0">(B3-0.026)/(0.147-0.026)*10</f>
        <v>1.65289256198347</v>
      </c>
    </row>
    <row r="4" spans="1:3">
      <c r="A4" s="5" t="s">
        <v>6</v>
      </c>
      <c r="B4" s="6">
        <v>0.058</v>
      </c>
      <c r="C4" s="7">
        <f t="shared" ref="C4:C7" si="1">(B4-0.025)/(0.34-0.026)*10</f>
        <v>1.05095541401274</v>
      </c>
    </row>
    <row r="5" spans="1:4">
      <c r="A5" s="8" t="s">
        <v>7</v>
      </c>
      <c r="B5" s="9">
        <v>0.049</v>
      </c>
      <c r="C5" s="10">
        <f t="shared" si="1"/>
        <v>0.764331210191083</v>
      </c>
      <c r="D5" s="4">
        <f>AVERAGE(C3:C5)</f>
        <v>1.1560597287291</v>
      </c>
    </row>
    <row r="6" spans="1:3">
      <c r="A6" s="5" t="s">
        <v>9</v>
      </c>
      <c r="B6" s="11">
        <v>0.06</v>
      </c>
      <c r="C6">
        <f t="shared" si="1"/>
        <v>1.11464968152866</v>
      </c>
    </row>
    <row r="7" spans="1:3">
      <c r="A7" s="5" t="s">
        <v>10</v>
      </c>
      <c r="B7" s="6">
        <v>0.063</v>
      </c>
      <c r="C7" s="12">
        <f t="shared" si="1"/>
        <v>1.21019108280255</v>
      </c>
    </row>
    <row r="8" spans="1:4">
      <c r="A8" s="8" t="s">
        <v>11</v>
      </c>
      <c r="B8" s="13">
        <v>0.038</v>
      </c>
      <c r="C8" s="14">
        <f t="shared" si="0"/>
        <v>0.991735537190083</v>
      </c>
      <c r="D8" s="4">
        <f>AVERAGE(C6:C8)</f>
        <v>1.10552543384043</v>
      </c>
    </row>
    <row r="9" spans="1:3">
      <c r="A9" s="5" t="s">
        <v>12</v>
      </c>
      <c r="B9" s="15">
        <v>0.034</v>
      </c>
      <c r="C9" s="16">
        <f t="shared" si="0"/>
        <v>0.661157024793389</v>
      </c>
    </row>
    <row r="10" spans="1:3">
      <c r="A10" s="5" t="s">
        <v>13</v>
      </c>
      <c r="B10" s="15">
        <v>0.038</v>
      </c>
      <c r="C10" s="16">
        <f t="shared" si="0"/>
        <v>0.991735537190083</v>
      </c>
    </row>
    <row r="11" spans="1:4">
      <c r="A11" s="8" t="s">
        <v>14</v>
      </c>
      <c r="B11" s="17">
        <v>0.046</v>
      </c>
      <c r="C11" s="18">
        <v>0.668789808917197</v>
      </c>
      <c r="D11" s="4">
        <f>AVERAGE(C9:C11)</f>
        <v>0.773894123633556</v>
      </c>
    </row>
    <row r="12" spans="1:3">
      <c r="A12" s="5" t="s">
        <v>15</v>
      </c>
      <c r="B12" s="6">
        <v>0.033</v>
      </c>
      <c r="C12" s="12">
        <f t="shared" ref="C12:C15" si="2">(B12-0.026)/(0.147-0.026)*10</f>
        <v>0.578512396694215</v>
      </c>
    </row>
    <row r="13" spans="1:3">
      <c r="A13" s="5" t="s">
        <v>16</v>
      </c>
      <c r="B13" s="6">
        <v>0.032</v>
      </c>
      <c r="C13" s="12">
        <f t="shared" si="2"/>
        <v>0.495867768595041</v>
      </c>
    </row>
    <row r="14" spans="1:4">
      <c r="A14" s="8" t="s">
        <v>17</v>
      </c>
      <c r="B14" s="19">
        <v>0.032</v>
      </c>
      <c r="C14" s="18">
        <f t="shared" ref="C14:C17" si="3">(B14-0.025)/(0.34-0.026)*10</f>
        <v>0.222929936305732</v>
      </c>
      <c r="D14" s="4">
        <f>AVERAGE(C12:C14)</f>
        <v>0.432436700531663</v>
      </c>
    </row>
    <row r="15" spans="1:3">
      <c r="A15" s="5" t="s">
        <v>18</v>
      </c>
      <c r="B15" s="15">
        <v>0.047</v>
      </c>
      <c r="C15" s="16">
        <f t="shared" si="2"/>
        <v>1.73553719008264</v>
      </c>
    </row>
    <row r="16" spans="1:3">
      <c r="A16" s="5" t="s">
        <v>19</v>
      </c>
      <c r="B16" s="6">
        <v>0.08</v>
      </c>
      <c r="C16" s="12">
        <f t="shared" si="3"/>
        <v>1.7515923566879</v>
      </c>
    </row>
    <row r="17" spans="1:4">
      <c r="A17" s="8" t="s">
        <v>20</v>
      </c>
      <c r="B17" s="19">
        <v>0.092</v>
      </c>
      <c r="C17" s="18">
        <f t="shared" si="3"/>
        <v>2.13375796178344</v>
      </c>
      <c r="D17" s="4">
        <f>AVERAGE(C15:C17)</f>
        <v>1.87362916951799</v>
      </c>
    </row>
    <row r="18" spans="1:3">
      <c r="A18" s="5" t="s">
        <v>21</v>
      </c>
      <c r="B18" s="15">
        <v>0.045</v>
      </c>
      <c r="C18" s="16">
        <f>(B18-0.026)/(0.147-0.026)*10</f>
        <v>1.5702479338843</v>
      </c>
    </row>
    <row r="19" spans="1:3">
      <c r="A19" s="5" t="s">
        <v>22</v>
      </c>
      <c r="B19" s="6">
        <v>0.082</v>
      </c>
      <c r="C19" s="12">
        <f>(B19-0.025)/(0.34-0.026)*10</f>
        <v>1.81528662420382</v>
      </c>
    </row>
    <row r="20" spans="1:4">
      <c r="A20" s="8" t="s">
        <v>23</v>
      </c>
      <c r="B20" s="19">
        <v>0.067</v>
      </c>
      <c r="C20" s="18">
        <f>(B20-0.025)/(0.34-0.026)*10</f>
        <v>1.33757961783439</v>
      </c>
      <c r="D20" s="4">
        <f>AVERAGE(C18:C20)</f>
        <v>1.57437139197417</v>
      </c>
    </row>
    <row r="26" spans="1:9">
      <c r="A26" s="20" t="s">
        <v>24</v>
      </c>
      <c r="B26" s="20" t="s">
        <v>40</v>
      </c>
      <c r="C26" s="20"/>
      <c r="D26" s="20"/>
      <c r="E26" s="20"/>
      <c r="F26" s="20"/>
      <c r="G26" s="20"/>
      <c r="H26" s="20"/>
      <c r="I26" s="20"/>
    </row>
    <row r="27" spans="1:9">
      <c r="A27" s="20" t="s">
        <v>5</v>
      </c>
      <c r="B27" s="20">
        <v>1.65289256198347</v>
      </c>
      <c r="C27" s="20"/>
      <c r="D27" s="20"/>
      <c r="E27" s="20"/>
      <c r="F27" s="20"/>
      <c r="G27" s="20"/>
      <c r="H27" s="20"/>
      <c r="I27" s="20"/>
    </row>
    <row r="28" spans="1:6">
      <c r="A28" s="20" t="s">
        <v>6</v>
      </c>
      <c r="B28" s="20">
        <v>1.05095541401274</v>
      </c>
      <c r="C28" s="20"/>
      <c r="D28" s="20"/>
      <c r="E28" s="20"/>
      <c r="F28" s="20"/>
    </row>
    <row r="29" spans="1:6">
      <c r="A29" s="20" t="s">
        <v>7</v>
      </c>
      <c r="B29" s="20">
        <v>0.764331210191083</v>
      </c>
      <c r="C29" s="21" t="s">
        <v>1</v>
      </c>
      <c r="D29" s="22" t="s">
        <v>4</v>
      </c>
      <c r="E29" s="22" t="s">
        <v>25</v>
      </c>
      <c r="F29" s="20"/>
    </row>
    <row r="30" spans="1:6">
      <c r="A30" s="20" t="s">
        <v>9</v>
      </c>
      <c r="B30" s="20">
        <v>1.21019108280255</v>
      </c>
      <c r="C30" s="23" t="s">
        <v>26</v>
      </c>
      <c r="D30" s="24">
        <v>1.16</v>
      </c>
      <c r="E30" s="24">
        <v>0.26</v>
      </c>
      <c r="F30" s="20" t="s">
        <v>42</v>
      </c>
    </row>
    <row r="31" spans="1:6">
      <c r="A31" s="20" t="s">
        <v>10</v>
      </c>
      <c r="B31" s="20">
        <v>1.11464968152866</v>
      </c>
      <c r="C31" s="23" t="s">
        <v>28</v>
      </c>
      <c r="D31" s="24">
        <v>1.11</v>
      </c>
      <c r="E31" s="24">
        <v>0.06</v>
      </c>
      <c r="F31" s="20" t="s">
        <v>42</v>
      </c>
    </row>
    <row r="32" spans="1:6">
      <c r="A32" s="20" t="s">
        <v>11</v>
      </c>
      <c r="B32" s="20">
        <v>0.991735537190083</v>
      </c>
      <c r="C32" s="23" t="s">
        <v>30</v>
      </c>
      <c r="D32" s="24">
        <v>0.77</v>
      </c>
      <c r="E32" s="24">
        <v>0.11</v>
      </c>
      <c r="F32" s="20" t="s">
        <v>43</v>
      </c>
    </row>
    <row r="33" spans="1:6">
      <c r="A33" s="20" t="s">
        <v>12</v>
      </c>
      <c r="B33" s="20">
        <v>0.661157024793389</v>
      </c>
      <c r="C33" s="23" t="s">
        <v>32</v>
      </c>
      <c r="D33" s="24">
        <v>0.43</v>
      </c>
      <c r="E33" s="24">
        <v>0.11</v>
      </c>
      <c r="F33" s="20" t="s">
        <v>44</v>
      </c>
    </row>
    <row r="34" spans="1:9">
      <c r="A34" s="20" t="s">
        <v>13</v>
      </c>
      <c r="B34" s="20">
        <v>0.991735537190083</v>
      </c>
      <c r="C34" s="23" t="s">
        <v>33</v>
      </c>
      <c r="D34" s="24">
        <v>1.87</v>
      </c>
      <c r="E34" s="24">
        <v>0.13</v>
      </c>
      <c r="F34" s="20" t="s">
        <v>31</v>
      </c>
      <c r="G34" s="20"/>
      <c r="H34" s="25"/>
      <c r="I34" s="20"/>
    </row>
    <row r="35" spans="1:9">
      <c r="A35" s="20" t="s">
        <v>14</v>
      </c>
      <c r="B35" s="20">
        <v>0.668789808917197</v>
      </c>
      <c r="C35" s="23" t="s">
        <v>35</v>
      </c>
      <c r="D35" s="24">
        <v>1.57</v>
      </c>
      <c r="E35" s="24">
        <v>0.14</v>
      </c>
      <c r="F35" s="20" t="s">
        <v>34</v>
      </c>
      <c r="G35" s="20"/>
      <c r="I35" s="20"/>
    </row>
    <row r="36" spans="1:9">
      <c r="A36" s="20" t="s">
        <v>15</v>
      </c>
      <c r="B36" s="20">
        <v>0.578512396694215</v>
      </c>
      <c r="C36" s="20"/>
      <c r="D36" s="20"/>
      <c r="E36" s="20"/>
      <c r="F36" s="20"/>
      <c r="G36" s="20"/>
      <c r="I36" s="20"/>
    </row>
    <row r="37" spans="1:9">
      <c r="A37" s="20" t="s">
        <v>16</v>
      </c>
      <c r="B37" s="20">
        <v>0.495867768595041</v>
      </c>
      <c r="C37" s="20"/>
      <c r="D37" s="20"/>
      <c r="E37" s="20"/>
      <c r="F37" s="20"/>
      <c r="G37" s="20"/>
      <c r="I37" s="20"/>
    </row>
    <row r="38" spans="1:9">
      <c r="A38" s="20" t="s">
        <v>17</v>
      </c>
      <c r="B38" s="20">
        <v>0.222929936305732</v>
      </c>
      <c r="C38" s="20"/>
      <c r="D38" s="20"/>
      <c r="E38" s="20"/>
      <c r="F38" s="20"/>
      <c r="G38" s="20"/>
      <c r="I38" s="20"/>
    </row>
    <row r="39" spans="1:9">
      <c r="A39" s="20" t="s">
        <v>18</v>
      </c>
      <c r="B39" s="20">
        <v>1.73553719008264</v>
      </c>
      <c r="C39" s="20"/>
      <c r="D39" s="20"/>
      <c r="E39" s="20"/>
      <c r="F39" s="20"/>
      <c r="G39" s="20"/>
      <c r="I39" s="20"/>
    </row>
    <row r="40" spans="1:9">
      <c r="A40" s="20" t="s">
        <v>19</v>
      </c>
      <c r="B40" s="20">
        <v>1.7515923566879</v>
      </c>
      <c r="C40" s="20"/>
      <c r="D40" s="20"/>
      <c r="E40" s="20"/>
      <c r="F40" s="20"/>
      <c r="G40" s="20"/>
      <c r="I40" s="20"/>
    </row>
    <row r="41" spans="1:9">
      <c r="A41" s="20" t="s">
        <v>20</v>
      </c>
      <c r="B41" s="20">
        <v>2.13375796178344</v>
      </c>
      <c r="C41" s="20"/>
      <c r="D41" s="20"/>
      <c r="E41" s="20"/>
      <c r="F41" s="20"/>
      <c r="G41" s="20"/>
      <c r="H41" s="20"/>
      <c r="I41" s="20"/>
    </row>
    <row r="42" spans="1:9">
      <c r="A42" s="20" t="s">
        <v>21</v>
      </c>
      <c r="B42" s="20">
        <v>1.5702479338843</v>
      </c>
      <c r="C42" s="20"/>
      <c r="D42" s="20"/>
      <c r="E42" s="20"/>
      <c r="F42" s="20"/>
      <c r="G42" s="20"/>
      <c r="H42" s="20"/>
      <c r="I42" s="20"/>
    </row>
    <row r="43" spans="1:9">
      <c r="A43" s="20" t="s">
        <v>22</v>
      </c>
      <c r="B43" s="20">
        <v>1.81528662420382</v>
      </c>
      <c r="C43" s="20"/>
      <c r="D43" s="20"/>
      <c r="E43" s="20"/>
      <c r="F43" s="20"/>
      <c r="G43" s="20"/>
      <c r="H43" s="20"/>
      <c r="I43" s="20"/>
    </row>
    <row r="44" spans="1:9">
      <c r="A44" s="20" t="s">
        <v>23</v>
      </c>
      <c r="B44" s="20">
        <v>1.33757961783439</v>
      </c>
      <c r="C44" s="20"/>
      <c r="D44" s="20"/>
      <c r="E44" s="20"/>
      <c r="F44" s="20"/>
      <c r="G44" s="20"/>
      <c r="H44" s="20"/>
      <c r="I44" s="2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T-SOD</vt:lpstr>
      <vt:lpstr>T-AOC</vt:lpstr>
      <vt:lpstr>H2O2</vt:lpstr>
      <vt:lpstr>MDA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刘奎美</dc:creator>
  <cp:lastModifiedBy>刘奎美</cp:lastModifiedBy>
  <dcterms:created xsi:type="dcterms:W3CDTF">2023-05-12T11:15:00Z</dcterms:created>
  <dcterms:modified xsi:type="dcterms:W3CDTF">2025-05-09T02:22:25Z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EA3F6F930A7C410DBF6FB25082DBF25A_12</vt:lpwstr>
  </property>
</Properties>
</file>