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Ex6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Ex7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8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Ex9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0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11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12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harts/chartEx13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14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charts/chartEx15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1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Ex1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Ex17.xml" ContentType="application/vnd.ms-office.chartex+xml"/>
  <Override PartName="/xl/charts/style27.xml" ContentType="application/vnd.ms-office.chartstyle+xml"/>
  <Override PartName="/xl/charts/colors27.xml" ContentType="application/vnd.ms-office.chartcolorstyle+xml"/>
  <Override PartName="/xl/charts/chartEx18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charts/chartEx19.xml" ContentType="application/vnd.ms-office.chartex+xml"/>
  <Override PartName="/xl/charts/style29.xml" ContentType="application/vnd.ms-office.chartstyle+xml"/>
  <Override PartName="/xl/charts/colors29.xml" ContentType="application/vnd.ms-office.chartcolorstyle+xml"/>
  <Override PartName="/xl/charts/chartEx20.xml" ContentType="application/vnd.ms-office.chartex+xml"/>
  <Override PartName="/xl/charts/style30.xml" ContentType="application/vnd.ms-office.chartstyle+xml"/>
  <Override PartName="/xl/charts/colors30.xml" ContentType="application/vnd.ms-office.chartcolorstyle+xml"/>
  <Override PartName="/xl/charts/chartEx21.xml" ContentType="application/vnd.ms-office.chartex+xml"/>
  <Override PartName="/xl/charts/style31.xml" ContentType="application/vnd.ms-office.chartstyle+xml"/>
  <Override PartName="/xl/charts/colors31.xml" ContentType="application/vnd.ms-office.chartcolorstyle+xml"/>
  <Override PartName="/xl/charts/chartEx22.xml" ContentType="application/vnd.ms-office.chartex+xml"/>
  <Override PartName="/xl/charts/style32.xml" ContentType="application/vnd.ms-office.chartstyle+xml"/>
  <Override PartName="/xl/charts/colors32.xml" ContentType="application/vnd.ms-office.chartcolorstyle+xml"/>
  <Override PartName="/xl/charts/chartEx23.xml" ContentType="application/vnd.ms-office.chartex+xml"/>
  <Override PartName="/xl/charts/style33.xml" ContentType="application/vnd.ms-office.chartstyle+xml"/>
  <Override PartName="/xl/charts/colors33.xml" ContentType="application/vnd.ms-office.chartcolorstyle+xml"/>
  <Override PartName="/xl/charts/chartEx24.xml" ContentType="application/vnd.ms-office.chartex+xml"/>
  <Override PartName="/xl/charts/style34.xml" ContentType="application/vnd.ms-office.chartstyle+xml"/>
  <Override PartName="/xl/charts/colors34.xml" ContentType="application/vnd.ms-office.chartcolorstyle+xml"/>
  <Override PartName="/xl/charts/chartEx25.xml" ContentType="application/vnd.ms-office.chartex+xml"/>
  <Override PartName="/xl/charts/style35.xml" ContentType="application/vnd.ms-office.chartstyle+xml"/>
  <Override PartName="/xl/charts/colors35.xml" ContentType="application/vnd.ms-office.chartcolorstyle+xml"/>
  <Override PartName="/xl/charts/chart11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12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Ex26.xml" ContentType="application/vnd.ms-office.chartex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2CD1B4A4-5A95-4499-9E4B-E4E61C4AAB4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New curves-1" sheetId="15" r:id="rId1"/>
    <sheet name=" Curves-2" sheetId="12" r:id="rId2"/>
    <sheet name="arranged" sheetId="11" r:id="rId3"/>
    <sheet name="curves (last Lastt) (2)" sheetId="9" r:id="rId4"/>
    <sheet name="Figure ANN" sheetId="8" r:id="rId5"/>
    <sheet name="ANN data" sheetId="7" r:id="rId6"/>
    <sheet name="curves (last)" sheetId="6" r:id="rId7"/>
    <sheet name="Sheet1 (2)" sheetId="4" r:id="rId8"/>
    <sheet name="Sheet1" sheetId="3" r:id="rId9"/>
    <sheet name="Frist season" sheetId="1" r:id="rId10"/>
    <sheet name="second season" sheetId="2" r:id="rId11"/>
  </sheets>
  <definedNames>
    <definedName name="_xlchart.v1.0" hidden="1">'curves (last Lastt) (2)'!$E$5:$E$166</definedName>
    <definedName name="_xlchart.v1.1" hidden="1">'curves (last Lastt) (2)'!$X$5:$X$166</definedName>
    <definedName name="_xlchart.v1.10" hidden="1">'curves (last Lastt) (2)'!$E$5:$E$166</definedName>
    <definedName name="_xlchart.v1.11" hidden="1">'curves (last Lastt) (2)'!$J$5:$J$166</definedName>
    <definedName name="_xlchart.v1.12" hidden="1">'curves (last Lastt) (2)'!$AF$5:$AF$166</definedName>
    <definedName name="_xlchart.v1.13" hidden="1">'curves (last Lastt) (2)'!$E$5:$E$166</definedName>
    <definedName name="_xlchart.v1.14" hidden="1">'curves (last Lastt) (2)'!$E$5:$E$166</definedName>
    <definedName name="_xlchart.v1.15" hidden="1">'curves (last Lastt) (2)'!$G$5:$G$166</definedName>
    <definedName name="_xlchart.v1.16" hidden="1">'curves (last Lastt) (2)'!$AF$5:$AF$85</definedName>
    <definedName name="_xlchart.v1.17" hidden="1">'curves (last Lastt) (2)'!$E$5:$E$85</definedName>
    <definedName name="_xlchart.v1.18" hidden="1">'curves (last Lastt) (2)'!$AF$5:$AF$166</definedName>
    <definedName name="_xlchart.v1.19" hidden="1">'curves (last Lastt) (2)'!$E$5:$E$166</definedName>
    <definedName name="_xlchart.v1.2" hidden="1">'curves (last Lastt) (2)'!$E$5:$E$166</definedName>
    <definedName name="_xlchart.v1.20" hidden="1">'curves (last Lastt) (2)'!$E$5:$E$166</definedName>
    <definedName name="_xlchart.v1.21" hidden="1">'curves (last Lastt) (2)'!$X$5:$X$166</definedName>
    <definedName name="_xlchart.v1.22" hidden="1">'curves (last Lastt) (2)'!$AF$86:$AF$166</definedName>
    <definedName name="_xlchart.v1.23" hidden="1">'curves (last Lastt) (2)'!$E$5:$E$85</definedName>
    <definedName name="_xlchart.v1.24" hidden="1">'curves (last Lastt) (2)'!$AC$5:$AC$166</definedName>
    <definedName name="_xlchart.v1.25" hidden="1">'curves (last Lastt) (2)'!$E$5:$E$166</definedName>
    <definedName name="_xlchart.v1.26" hidden="1">'curves (last Lastt) (2)'!$E$5:$E$166</definedName>
    <definedName name="_xlchart.v1.27" hidden="1">'curves (last Lastt) (2)'!$J$5:$J$166</definedName>
    <definedName name="_xlchart.v1.28" hidden="1">'curves (last Lastt) (2)'!$E$5:$E$166</definedName>
    <definedName name="_xlchart.v1.29" hidden="1">'curves (last Lastt) (2)'!$H$5:$H$166</definedName>
    <definedName name="_xlchart.v1.3" hidden="1">'curves (last Lastt) (2)'!$G$5:$G$166</definedName>
    <definedName name="_xlchart.v1.30" hidden="1">'curves (last Lastt) (2)'!$E$5:$E$166</definedName>
    <definedName name="_xlchart.v1.31" hidden="1">'curves (last Lastt) (2)'!$I$5:$I$166</definedName>
    <definedName name="_xlchart.v1.32" hidden="1">'curves (last Lastt) (2)'!$E$5:$E$166</definedName>
    <definedName name="_xlchart.v1.33" hidden="1">'curves (last Lastt) (2)'!$N$5:$N$166</definedName>
    <definedName name="_xlchart.v1.34" hidden="1">'curves (last)'!$E$5:$E$166</definedName>
    <definedName name="_xlchart.v1.35" hidden="1">'curves (last)'!$Q$5:$Q$166</definedName>
    <definedName name="_xlchart.v1.36" hidden="1">'curves (last)'!$AG$5:$AG$85</definedName>
    <definedName name="_xlchart.v1.37" hidden="1">'curves (last)'!$E$5:$E$85</definedName>
    <definedName name="_xlchart.v1.38" hidden="1">'curves (last)'!$AD$5:$AD$166</definedName>
    <definedName name="_xlchart.v1.39" hidden="1">'curves (last)'!$E$5:$E$166</definedName>
    <definedName name="_xlchart.v1.4" hidden="1">'curves (last Lastt) (2)'!$E$5:$E$166</definedName>
    <definedName name="_xlchart.v1.40" hidden="1">'curves (last)'!$AG$86:$AG$166</definedName>
    <definedName name="_xlchart.v1.41" hidden="1">'curves (last)'!$E$5:$E$85</definedName>
    <definedName name="_xlchart.v1.42" hidden="1">'curves (last)'!$AG$5:$AG$166</definedName>
    <definedName name="_xlchart.v1.43" hidden="1">'curves (last)'!$E$5:$E$166</definedName>
    <definedName name="_xlchart.v1.44" hidden="1">'curves (last)'!$E$5:$E$166</definedName>
    <definedName name="_xlchart.v1.45" hidden="1">'curves (last)'!$I$5:$I$166</definedName>
    <definedName name="_xlchart.v1.46" hidden="1">'curves (last)'!$E$5:$E$166</definedName>
    <definedName name="_xlchart.v1.47" hidden="1">'curves (last)'!$J$5:$J$166</definedName>
    <definedName name="_xlchart.v1.48" hidden="1">'curves (last)'!$E$5:$E$166</definedName>
    <definedName name="_xlchart.v1.49" hidden="1">'curves (last)'!$Y$5:$Y$166</definedName>
    <definedName name="_xlchart.v1.5" hidden="1">'curves (last Lastt) (2)'!$H$5:$H$166</definedName>
    <definedName name="_xlchart.v1.50" hidden="1">'curves (last)'!$E$5:$E$166</definedName>
    <definedName name="_xlchart.v1.51" hidden="1">'curves (last)'!$H$5:$H$166</definedName>
    <definedName name="_xlchart.v1.52" hidden="1">'curves (last)'!$E$5:$E$166</definedName>
    <definedName name="_xlchart.v1.53" hidden="1">'curves (last)'!$G$5:$G$166</definedName>
    <definedName name="_xlchart.v1.6" hidden="1">'curves (last Lastt) (2)'!$E$5:$E$166</definedName>
    <definedName name="_xlchart.v1.7" hidden="1">'curves (last Lastt) (2)'!$I$5:$I$166</definedName>
    <definedName name="_xlchart.v1.8" hidden="1">'curves (last Lastt) (2)'!$E$5:$E$166</definedName>
    <definedName name="_xlchart.v1.9" hidden="1">'curves (last Lastt) (2)'!$J$5:$J$166</definedName>
  </definedNames>
  <calcPr calcId="181029"/>
</workbook>
</file>

<file path=xl/calcChain.xml><?xml version="1.0" encoding="utf-8"?>
<calcChain xmlns="http://schemas.openxmlformats.org/spreadsheetml/2006/main">
  <c r="R167" i="11" l="1"/>
  <c r="Q167" i="11"/>
  <c r="P167" i="11"/>
  <c r="R166" i="11"/>
  <c r="Q166" i="11"/>
  <c r="P166" i="11"/>
  <c r="R165" i="11"/>
  <c r="Q165" i="11"/>
  <c r="P165" i="11"/>
  <c r="R164" i="11"/>
  <c r="Q164" i="11"/>
  <c r="P164" i="11"/>
  <c r="R163" i="11"/>
  <c r="Q163" i="11"/>
  <c r="P163" i="11"/>
  <c r="R162" i="11"/>
  <c r="Q162" i="11"/>
  <c r="P162" i="11"/>
  <c r="R161" i="11"/>
  <c r="Q161" i="11"/>
  <c r="P161" i="11"/>
  <c r="R160" i="11"/>
  <c r="Q160" i="11"/>
  <c r="P160" i="11"/>
  <c r="R159" i="11"/>
  <c r="Q159" i="11"/>
  <c r="P159" i="11"/>
  <c r="R158" i="11"/>
  <c r="Q158" i="11"/>
  <c r="P158" i="11"/>
  <c r="R157" i="11"/>
  <c r="Q157" i="11"/>
  <c r="P157" i="11"/>
  <c r="R156" i="11"/>
  <c r="Q156" i="11"/>
  <c r="P156" i="11"/>
  <c r="R155" i="11"/>
  <c r="Q155" i="11"/>
  <c r="P155" i="11"/>
  <c r="R154" i="11"/>
  <c r="Q154" i="11"/>
  <c r="P154" i="11"/>
  <c r="R153" i="11"/>
  <c r="Q153" i="11"/>
  <c r="P153" i="11"/>
  <c r="R152" i="11"/>
  <c r="Q152" i="11"/>
  <c r="P152" i="11"/>
  <c r="R151" i="11"/>
  <c r="Q151" i="11"/>
  <c r="P151" i="11"/>
  <c r="R150" i="11"/>
  <c r="Q150" i="11"/>
  <c r="P150" i="11"/>
  <c r="R149" i="11"/>
  <c r="Q149" i="11"/>
  <c r="P149" i="11"/>
  <c r="R148" i="11"/>
  <c r="Q148" i="11"/>
  <c r="P148" i="11"/>
  <c r="R147" i="11"/>
  <c r="Q147" i="11"/>
  <c r="P147" i="11"/>
  <c r="R146" i="11"/>
  <c r="Q146" i="11"/>
  <c r="P146" i="11"/>
  <c r="R145" i="11"/>
  <c r="Q145" i="11"/>
  <c r="P145" i="11"/>
  <c r="R144" i="11"/>
  <c r="Q144" i="11"/>
  <c r="P144" i="11"/>
  <c r="R143" i="11"/>
  <c r="Q143" i="11"/>
  <c r="P143" i="11"/>
  <c r="R142" i="11"/>
  <c r="Q142" i="11"/>
  <c r="P142" i="11"/>
  <c r="R141" i="11"/>
  <c r="Q141" i="11"/>
  <c r="P141" i="11"/>
  <c r="R140" i="11"/>
  <c r="Q140" i="11"/>
  <c r="P140" i="11"/>
  <c r="R139" i="11"/>
  <c r="Q139" i="11"/>
  <c r="P139" i="11"/>
  <c r="R138" i="11"/>
  <c r="Q138" i="11"/>
  <c r="P138" i="11"/>
  <c r="R137" i="11"/>
  <c r="Q137" i="11"/>
  <c r="P137" i="11"/>
  <c r="R136" i="11"/>
  <c r="Q136" i="11"/>
  <c r="P136" i="11"/>
  <c r="R135" i="11"/>
  <c r="Q135" i="11"/>
  <c r="P135" i="11"/>
  <c r="R134" i="11"/>
  <c r="Q134" i="11"/>
  <c r="P134" i="11"/>
  <c r="R133" i="11"/>
  <c r="Q133" i="11"/>
  <c r="P133" i="11"/>
  <c r="R132" i="11"/>
  <c r="Q132" i="11"/>
  <c r="P132" i="11"/>
  <c r="R131" i="11"/>
  <c r="Q131" i="11"/>
  <c r="P131" i="11"/>
  <c r="R130" i="11"/>
  <c r="Q130" i="11"/>
  <c r="P130" i="11"/>
  <c r="R129" i="11"/>
  <c r="Q129" i="11"/>
  <c r="P129" i="11"/>
  <c r="R128" i="11"/>
  <c r="Q128" i="11"/>
  <c r="P128" i="11"/>
  <c r="R127" i="11"/>
  <c r="Q127" i="11"/>
  <c r="P127" i="11"/>
  <c r="R126" i="11"/>
  <c r="Q126" i="11"/>
  <c r="P126" i="11"/>
  <c r="R125" i="11"/>
  <c r="Q125" i="11"/>
  <c r="P125" i="11"/>
  <c r="R124" i="11"/>
  <c r="Q124" i="11"/>
  <c r="P124" i="11"/>
  <c r="R123" i="11"/>
  <c r="Q123" i="11"/>
  <c r="P123" i="11"/>
  <c r="R122" i="11"/>
  <c r="Q122" i="11"/>
  <c r="P122" i="11"/>
  <c r="R121" i="11"/>
  <c r="Q121" i="11"/>
  <c r="P121" i="11"/>
  <c r="R120" i="11"/>
  <c r="Q120" i="11"/>
  <c r="P120" i="11"/>
  <c r="R119" i="11"/>
  <c r="Q119" i="11"/>
  <c r="P119" i="11"/>
  <c r="R118" i="11"/>
  <c r="Q118" i="11"/>
  <c r="P118" i="11"/>
  <c r="R117" i="11"/>
  <c r="Q117" i="11"/>
  <c r="P117" i="11"/>
  <c r="R116" i="11"/>
  <c r="Q116" i="11"/>
  <c r="P116" i="11"/>
  <c r="R115" i="11"/>
  <c r="Q115" i="11"/>
  <c r="P115" i="11"/>
  <c r="R114" i="11"/>
  <c r="Q114" i="11"/>
  <c r="P114" i="11"/>
  <c r="R113" i="11"/>
  <c r="Q113" i="11"/>
  <c r="P113" i="11"/>
  <c r="R112" i="11"/>
  <c r="Q112" i="11"/>
  <c r="P112" i="11"/>
  <c r="R111" i="11"/>
  <c r="Q111" i="11"/>
  <c r="P111" i="11"/>
  <c r="R110" i="11"/>
  <c r="Q110" i="11"/>
  <c r="P110" i="11"/>
  <c r="R109" i="11"/>
  <c r="Q109" i="11"/>
  <c r="P109" i="11"/>
  <c r="R108" i="11"/>
  <c r="Q108" i="11"/>
  <c r="P108" i="11"/>
  <c r="R107" i="11"/>
  <c r="Q107" i="11"/>
  <c r="P107" i="11"/>
  <c r="R106" i="11"/>
  <c r="Q106" i="11"/>
  <c r="P106" i="11"/>
  <c r="R105" i="11"/>
  <c r="Q105" i="11"/>
  <c r="P105" i="11"/>
  <c r="R104" i="11"/>
  <c r="Q104" i="11"/>
  <c r="P104" i="11"/>
  <c r="R103" i="11"/>
  <c r="Q103" i="11"/>
  <c r="P103" i="11"/>
  <c r="R102" i="11"/>
  <c r="Q102" i="11"/>
  <c r="P102" i="11"/>
  <c r="R101" i="11"/>
  <c r="Q101" i="11"/>
  <c r="P101" i="11"/>
  <c r="R100" i="11"/>
  <c r="Q100" i="11"/>
  <c r="P100" i="11"/>
  <c r="R99" i="11"/>
  <c r="Q99" i="11"/>
  <c r="P99" i="11"/>
  <c r="R98" i="11"/>
  <c r="Q98" i="11"/>
  <c r="P98" i="11"/>
  <c r="R97" i="11"/>
  <c r="Q97" i="11"/>
  <c r="P97" i="11"/>
  <c r="R96" i="11"/>
  <c r="Q96" i="11"/>
  <c r="P96" i="11"/>
  <c r="R95" i="11"/>
  <c r="Q95" i="11"/>
  <c r="P95" i="11"/>
  <c r="R94" i="11"/>
  <c r="Q94" i="11"/>
  <c r="P94" i="11"/>
  <c r="R93" i="11"/>
  <c r="Q93" i="11"/>
  <c r="P93" i="11"/>
  <c r="R92" i="11"/>
  <c r="Q92" i="11"/>
  <c r="P92" i="11"/>
  <c r="R91" i="11"/>
  <c r="Q91" i="11"/>
  <c r="P91" i="11"/>
  <c r="R90" i="11"/>
  <c r="Q90" i="11"/>
  <c r="P90" i="11"/>
  <c r="R89" i="11"/>
  <c r="Q89" i="11"/>
  <c r="P89" i="11"/>
  <c r="R88" i="11"/>
  <c r="Q88" i="11"/>
  <c r="P88" i="11"/>
  <c r="R87" i="11"/>
  <c r="Q87" i="11"/>
  <c r="P87" i="11"/>
  <c r="R86" i="11"/>
  <c r="Q86" i="11"/>
  <c r="P86" i="11"/>
  <c r="R85" i="11"/>
  <c r="Q85" i="11"/>
  <c r="P85" i="11"/>
  <c r="R84" i="11"/>
  <c r="Q84" i="11"/>
  <c r="P84" i="11"/>
  <c r="R83" i="11"/>
  <c r="Q83" i="11"/>
  <c r="P83" i="11"/>
  <c r="R82" i="11"/>
  <c r="Q82" i="11"/>
  <c r="P82" i="11"/>
  <c r="R81" i="11"/>
  <c r="Q81" i="11"/>
  <c r="P81" i="11"/>
  <c r="R80" i="11"/>
  <c r="Q80" i="11"/>
  <c r="P80" i="11"/>
  <c r="R79" i="11"/>
  <c r="Q79" i="11"/>
  <c r="P79" i="11"/>
  <c r="R78" i="11"/>
  <c r="Q78" i="11"/>
  <c r="P78" i="11"/>
  <c r="R77" i="11"/>
  <c r="Q77" i="11"/>
  <c r="P77" i="11"/>
  <c r="R76" i="11"/>
  <c r="Q76" i="11"/>
  <c r="P76" i="11"/>
  <c r="R75" i="11"/>
  <c r="Q75" i="11"/>
  <c r="P75" i="11"/>
  <c r="R74" i="11"/>
  <c r="Q74" i="11"/>
  <c r="P74" i="11"/>
  <c r="R73" i="11"/>
  <c r="Q73" i="11"/>
  <c r="P73" i="11"/>
  <c r="R72" i="11"/>
  <c r="Q72" i="11"/>
  <c r="P72" i="11"/>
  <c r="R71" i="11"/>
  <c r="Q71" i="11"/>
  <c r="P71" i="11"/>
  <c r="R70" i="11"/>
  <c r="Q70" i="11"/>
  <c r="P70" i="11"/>
  <c r="R69" i="11"/>
  <c r="Q69" i="11"/>
  <c r="P69" i="11"/>
  <c r="R68" i="11"/>
  <c r="Q68" i="11"/>
  <c r="P68" i="11"/>
  <c r="R67" i="11"/>
  <c r="Q67" i="11"/>
  <c r="P67" i="11"/>
  <c r="R66" i="11"/>
  <c r="Q66" i="11"/>
  <c r="P66" i="11"/>
  <c r="R65" i="11"/>
  <c r="Q65" i="11"/>
  <c r="P65" i="11"/>
  <c r="R64" i="11"/>
  <c r="Q64" i="11"/>
  <c r="P64" i="11"/>
  <c r="R63" i="11"/>
  <c r="Q63" i="11"/>
  <c r="P63" i="11"/>
  <c r="R62" i="11"/>
  <c r="Q62" i="11"/>
  <c r="P62" i="11"/>
  <c r="R61" i="11"/>
  <c r="Q61" i="11"/>
  <c r="P61" i="11"/>
  <c r="R60" i="11"/>
  <c r="Q60" i="11"/>
  <c r="P60" i="11"/>
  <c r="R59" i="11"/>
  <c r="Q59" i="11"/>
  <c r="P59" i="11"/>
  <c r="R58" i="11"/>
  <c r="Q58" i="11"/>
  <c r="P58" i="11"/>
  <c r="R57" i="11"/>
  <c r="Q57" i="11"/>
  <c r="P57" i="11"/>
  <c r="R56" i="11"/>
  <c r="Q56" i="11"/>
  <c r="P56" i="11"/>
  <c r="R55" i="11"/>
  <c r="Q55" i="11"/>
  <c r="P55" i="11"/>
  <c r="R54" i="11"/>
  <c r="Q54" i="11"/>
  <c r="P54" i="11"/>
  <c r="R53" i="11"/>
  <c r="Q53" i="11"/>
  <c r="P53" i="11"/>
  <c r="R52" i="11"/>
  <c r="Q52" i="11"/>
  <c r="P52" i="11"/>
  <c r="R51" i="11"/>
  <c r="Q51" i="11"/>
  <c r="P51" i="11"/>
  <c r="R50" i="11"/>
  <c r="Q50" i="11"/>
  <c r="P50" i="11"/>
  <c r="R49" i="11"/>
  <c r="Q49" i="11"/>
  <c r="P49" i="11"/>
  <c r="R48" i="11"/>
  <c r="Q48" i="11"/>
  <c r="P48" i="11"/>
  <c r="R47" i="11"/>
  <c r="Q47" i="11"/>
  <c r="P47" i="11"/>
  <c r="R46" i="11"/>
  <c r="Q46" i="11"/>
  <c r="P46" i="11"/>
  <c r="R45" i="11"/>
  <c r="Q45" i="11"/>
  <c r="P45" i="11"/>
  <c r="R44" i="11"/>
  <c r="Q44" i="11"/>
  <c r="P44" i="11"/>
  <c r="T41" i="11"/>
  <c r="R43" i="11"/>
  <c r="Q43" i="11"/>
  <c r="P43" i="11"/>
  <c r="R42" i="11"/>
  <c r="Q42" i="11"/>
  <c r="P42" i="11"/>
  <c r="R41" i="11"/>
  <c r="Q41" i="11"/>
  <c r="P41" i="11"/>
  <c r="R40" i="11"/>
  <c r="Q40" i="11"/>
  <c r="P40" i="11"/>
  <c r="T34" i="11"/>
  <c r="R39" i="11"/>
  <c r="Q39" i="11"/>
  <c r="P39" i="11"/>
  <c r="R38" i="11"/>
  <c r="Q38" i="11"/>
  <c r="P38" i="11"/>
  <c r="R36" i="11"/>
  <c r="Q36" i="11"/>
  <c r="P36" i="11"/>
  <c r="R35" i="11"/>
  <c r="Q35" i="11"/>
  <c r="P35" i="11"/>
  <c r="R34" i="11"/>
  <c r="Q34" i="11"/>
  <c r="P34" i="11"/>
  <c r="R33" i="11"/>
  <c r="Q33" i="11"/>
  <c r="P33" i="11"/>
  <c r="R32" i="11"/>
  <c r="Q32" i="11"/>
  <c r="P32" i="11"/>
  <c r="R31" i="11"/>
  <c r="Q31" i="11"/>
  <c r="P31" i="11"/>
  <c r="R30" i="11"/>
  <c r="Q30" i="11"/>
  <c r="P30" i="11"/>
  <c r="R29" i="11"/>
  <c r="Q29" i="11"/>
  <c r="P29" i="11"/>
  <c r="R28" i="11"/>
  <c r="Q28" i="11"/>
  <c r="P28" i="11"/>
  <c r="R27" i="11"/>
  <c r="Q27" i="11"/>
  <c r="P27" i="11"/>
  <c r="R26" i="11"/>
  <c r="Q26" i="11"/>
  <c r="P26" i="11"/>
  <c r="R25" i="11"/>
  <c r="Q25" i="11"/>
  <c r="P25" i="11"/>
  <c r="R24" i="11"/>
  <c r="Q24" i="11"/>
  <c r="P24" i="11"/>
  <c r="R23" i="11"/>
  <c r="Q23" i="11"/>
  <c r="P23" i="11"/>
  <c r="R22" i="11"/>
  <c r="Q22" i="11"/>
  <c r="P22" i="11"/>
  <c r="R21" i="11"/>
  <c r="Q21" i="11"/>
  <c r="P21" i="11"/>
  <c r="R20" i="11"/>
  <c r="Q20" i="11"/>
  <c r="P20" i="11"/>
  <c r="R19" i="11"/>
  <c r="Q19" i="11"/>
  <c r="P19" i="11"/>
  <c r="R18" i="11"/>
  <c r="Q18" i="11"/>
  <c r="P18" i="11"/>
  <c r="R17" i="11"/>
  <c r="Q17" i="11"/>
  <c r="P17" i="11"/>
  <c r="R16" i="11"/>
  <c r="Q16" i="11"/>
  <c r="P16" i="11"/>
  <c r="R15" i="11"/>
  <c r="Q15" i="11"/>
  <c r="P15" i="11"/>
  <c r="R14" i="11"/>
  <c r="Q14" i="11"/>
  <c r="P14" i="11"/>
  <c r="R13" i="11"/>
  <c r="Q13" i="11"/>
  <c r="P13" i="11"/>
  <c r="R12" i="11"/>
  <c r="Q12" i="11"/>
  <c r="P12" i="11"/>
  <c r="R11" i="11"/>
  <c r="Q11" i="11"/>
  <c r="P11" i="11"/>
  <c r="R10" i="11"/>
  <c r="Q10" i="11"/>
  <c r="P10" i="11"/>
  <c r="R9" i="11"/>
  <c r="Q9" i="11"/>
  <c r="P9" i="11"/>
  <c r="R8" i="11"/>
  <c r="Q8" i="11"/>
  <c r="P8" i="11"/>
  <c r="R7" i="11"/>
  <c r="Q7" i="11"/>
  <c r="P7" i="11"/>
  <c r="R6" i="11"/>
  <c r="Q6" i="11"/>
  <c r="P6" i="11"/>
  <c r="Q5" i="11"/>
  <c r="P5" i="11"/>
  <c r="J4" i="11"/>
  <c r="I4" i="11"/>
  <c r="H4" i="11"/>
  <c r="G4" i="11"/>
  <c r="F4" i="11"/>
  <c r="E4" i="11"/>
  <c r="D4" i="11"/>
  <c r="C4" i="11"/>
  <c r="K3" i="11"/>
  <c r="J3" i="11"/>
  <c r="I3" i="11"/>
  <c r="H3" i="11"/>
  <c r="G3" i="11"/>
  <c r="F3" i="11"/>
  <c r="E3" i="11"/>
  <c r="D3" i="11"/>
  <c r="C3" i="11"/>
  <c r="K2" i="11"/>
  <c r="J2" i="11"/>
  <c r="I2" i="11"/>
  <c r="H2" i="11"/>
  <c r="G2" i="11"/>
  <c r="F2" i="11"/>
  <c r="E2" i="11"/>
  <c r="D2" i="11"/>
  <c r="C2" i="11"/>
  <c r="K1" i="11"/>
  <c r="P85" i="9"/>
  <c r="P166" i="9"/>
  <c r="AF166" i="9"/>
  <c r="AE166" i="9"/>
  <c r="AD166" i="9"/>
  <c r="AC166" i="9"/>
  <c r="AB166" i="9"/>
  <c r="AA166" i="9"/>
  <c r="Z166" i="9"/>
  <c r="Y166" i="9"/>
  <c r="X166" i="9"/>
  <c r="AF165" i="9"/>
  <c r="AE165" i="9"/>
  <c r="AD165" i="9"/>
  <c r="AC165" i="9"/>
  <c r="AB165" i="9"/>
  <c r="AA165" i="9"/>
  <c r="Z165" i="9"/>
  <c r="Y165" i="9"/>
  <c r="X165" i="9"/>
  <c r="AF164" i="9"/>
  <c r="AE164" i="9"/>
  <c r="AD164" i="9"/>
  <c r="AC164" i="9"/>
  <c r="AB164" i="9"/>
  <c r="AA164" i="9"/>
  <c r="Z164" i="9"/>
  <c r="Y164" i="9"/>
  <c r="X164" i="9"/>
  <c r="AF163" i="9"/>
  <c r="AE163" i="9"/>
  <c r="AD163" i="9"/>
  <c r="AC163" i="9"/>
  <c r="AB163" i="9"/>
  <c r="AA163" i="9"/>
  <c r="Z163" i="9"/>
  <c r="Y163" i="9"/>
  <c r="X163" i="9"/>
  <c r="AF162" i="9"/>
  <c r="AE162" i="9"/>
  <c r="AD162" i="9"/>
  <c r="AC162" i="9"/>
  <c r="AB162" i="9"/>
  <c r="AA162" i="9"/>
  <c r="Z162" i="9"/>
  <c r="Y162" i="9"/>
  <c r="X162" i="9"/>
  <c r="AF161" i="9"/>
  <c r="AE161" i="9"/>
  <c r="AD161" i="9"/>
  <c r="AC161" i="9"/>
  <c r="AB161" i="9"/>
  <c r="AA161" i="9"/>
  <c r="Z161" i="9"/>
  <c r="Y161" i="9"/>
  <c r="X161" i="9"/>
  <c r="AF160" i="9"/>
  <c r="AE160" i="9"/>
  <c r="AD160" i="9"/>
  <c r="AC160" i="9"/>
  <c r="AB160" i="9"/>
  <c r="AA160" i="9"/>
  <c r="Z160" i="9"/>
  <c r="Y160" i="9"/>
  <c r="X160" i="9"/>
  <c r="AF159" i="9"/>
  <c r="AE159" i="9"/>
  <c r="AD159" i="9"/>
  <c r="AC159" i="9"/>
  <c r="AB159" i="9"/>
  <c r="AA159" i="9"/>
  <c r="Z159" i="9"/>
  <c r="Y159" i="9"/>
  <c r="X159" i="9"/>
  <c r="AF158" i="9"/>
  <c r="AE158" i="9"/>
  <c r="AD158" i="9"/>
  <c r="AC158" i="9"/>
  <c r="AB158" i="9"/>
  <c r="AA158" i="9"/>
  <c r="Z158" i="9"/>
  <c r="Y158" i="9"/>
  <c r="X158" i="9"/>
  <c r="AF157" i="9"/>
  <c r="AE157" i="9"/>
  <c r="AD157" i="9"/>
  <c r="AC157" i="9"/>
  <c r="AB157" i="9"/>
  <c r="AA157" i="9"/>
  <c r="Z157" i="9"/>
  <c r="Y157" i="9"/>
  <c r="X157" i="9"/>
  <c r="AF156" i="9"/>
  <c r="AE156" i="9"/>
  <c r="AD156" i="9"/>
  <c r="AC156" i="9"/>
  <c r="AB156" i="9"/>
  <c r="AA156" i="9"/>
  <c r="Z156" i="9"/>
  <c r="Y156" i="9"/>
  <c r="X156" i="9"/>
  <c r="AF155" i="9"/>
  <c r="AE155" i="9"/>
  <c r="AD155" i="9"/>
  <c r="AC155" i="9"/>
  <c r="AB155" i="9"/>
  <c r="AA155" i="9"/>
  <c r="Z155" i="9"/>
  <c r="Y155" i="9"/>
  <c r="X155" i="9"/>
  <c r="AF154" i="9"/>
  <c r="AE154" i="9"/>
  <c r="AD154" i="9"/>
  <c r="AC154" i="9"/>
  <c r="AB154" i="9"/>
  <c r="AA154" i="9"/>
  <c r="Z154" i="9"/>
  <c r="Y154" i="9"/>
  <c r="X154" i="9"/>
  <c r="AF153" i="9"/>
  <c r="AE153" i="9"/>
  <c r="AD153" i="9"/>
  <c r="AC153" i="9"/>
  <c r="AB153" i="9"/>
  <c r="AA153" i="9"/>
  <c r="Z153" i="9"/>
  <c r="Y153" i="9"/>
  <c r="X153" i="9"/>
  <c r="AF152" i="9"/>
  <c r="AE152" i="9"/>
  <c r="AD152" i="9"/>
  <c r="AC152" i="9"/>
  <c r="AB152" i="9"/>
  <c r="AA152" i="9"/>
  <c r="Z152" i="9"/>
  <c r="Y152" i="9"/>
  <c r="X152" i="9"/>
  <c r="AF151" i="9"/>
  <c r="AE151" i="9"/>
  <c r="AD151" i="9"/>
  <c r="AC151" i="9"/>
  <c r="AB151" i="9"/>
  <c r="AA151" i="9"/>
  <c r="Z151" i="9"/>
  <c r="Y151" i="9"/>
  <c r="X151" i="9"/>
  <c r="AF150" i="9"/>
  <c r="AE150" i="9"/>
  <c r="AD150" i="9"/>
  <c r="AC150" i="9"/>
  <c r="AB150" i="9"/>
  <c r="AA150" i="9"/>
  <c r="Z150" i="9"/>
  <c r="Y150" i="9"/>
  <c r="X150" i="9"/>
  <c r="AF149" i="9"/>
  <c r="AE149" i="9"/>
  <c r="AD149" i="9"/>
  <c r="AC149" i="9"/>
  <c r="AB149" i="9"/>
  <c r="AA149" i="9"/>
  <c r="Z149" i="9"/>
  <c r="Y149" i="9"/>
  <c r="X149" i="9"/>
  <c r="AF148" i="9"/>
  <c r="AE148" i="9"/>
  <c r="AD148" i="9"/>
  <c r="AC148" i="9"/>
  <c r="AB148" i="9"/>
  <c r="AA148" i="9"/>
  <c r="Z148" i="9"/>
  <c r="Y148" i="9"/>
  <c r="X148" i="9"/>
  <c r="AF147" i="9"/>
  <c r="AE147" i="9"/>
  <c r="AD147" i="9"/>
  <c r="AC147" i="9"/>
  <c r="AB147" i="9"/>
  <c r="AA147" i="9"/>
  <c r="Z147" i="9"/>
  <c r="Y147" i="9"/>
  <c r="X147" i="9"/>
  <c r="AF146" i="9"/>
  <c r="AE146" i="9"/>
  <c r="AD146" i="9"/>
  <c r="AC146" i="9"/>
  <c r="AB146" i="9"/>
  <c r="AA146" i="9"/>
  <c r="Z146" i="9"/>
  <c r="Y146" i="9"/>
  <c r="X146" i="9"/>
  <c r="AF145" i="9"/>
  <c r="AE145" i="9"/>
  <c r="AD145" i="9"/>
  <c r="AC145" i="9"/>
  <c r="AB145" i="9"/>
  <c r="AA145" i="9"/>
  <c r="Z145" i="9"/>
  <c r="Y145" i="9"/>
  <c r="X145" i="9"/>
  <c r="AF144" i="9"/>
  <c r="AE144" i="9"/>
  <c r="AD144" i="9"/>
  <c r="AC144" i="9"/>
  <c r="AB144" i="9"/>
  <c r="AA144" i="9"/>
  <c r="Z144" i="9"/>
  <c r="Y144" i="9"/>
  <c r="X144" i="9"/>
  <c r="AF143" i="9"/>
  <c r="AE143" i="9"/>
  <c r="AD143" i="9"/>
  <c r="AC143" i="9"/>
  <c r="AB143" i="9"/>
  <c r="AA143" i="9"/>
  <c r="Z143" i="9"/>
  <c r="Y143" i="9"/>
  <c r="X143" i="9"/>
  <c r="AF142" i="9"/>
  <c r="AE142" i="9"/>
  <c r="AD142" i="9"/>
  <c r="AC142" i="9"/>
  <c r="AB142" i="9"/>
  <c r="AA142" i="9"/>
  <c r="Z142" i="9"/>
  <c r="Y142" i="9"/>
  <c r="X142" i="9"/>
  <c r="AF141" i="9"/>
  <c r="AE141" i="9"/>
  <c r="AD141" i="9"/>
  <c r="AC141" i="9"/>
  <c r="AB141" i="9"/>
  <c r="AA141" i="9"/>
  <c r="Z141" i="9"/>
  <c r="Y141" i="9"/>
  <c r="X141" i="9"/>
  <c r="AF140" i="9"/>
  <c r="AE140" i="9"/>
  <c r="AD140" i="9"/>
  <c r="AC140" i="9"/>
  <c r="AB140" i="9"/>
  <c r="AA140" i="9"/>
  <c r="Z140" i="9"/>
  <c r="Y140" i="9"/>
  <c r="X140" i="9"/>
  <c r="AF139" i="9"/>
  <c r="AE139" i="9"/>
  <c r="AD139" i="9"/>
  <c r="AC139" i="9"/>
  <c r="AB139" i="9"/>
  <c r="AA139" i="9"/>
  <c r="Z139" i="9"/>
  <c r="Y139" i="9"/>
  <c r="X139" i="9"/>
  <c r="AF138" i="9"/>
  <c r="AE138" i="9"/>
  <c r="AD138" i="9"/>
  <c r="AC138" i="9"/>
  <c r="AB138" i="9"/>
  <c r="AA138" i="9"/>
  <c r="Z138" i="9"/>
  <c r="Y138" i="9"/>
  <c r="X138" i="9"/>
  <c r="AF137" i="9"/>
  <c r="AE137" i="9"/>
  <c r="AD137" i="9"/>
  <c r="AC137" i="9"/>
  <c r="AB137" i="9"/>
  <c r="AA137" i="9"/>
  <c r="Z137" i="9"/>
  <c r="Y137" i="9"/>
  <c r="X137" i="9"/>
  <c r="AF136" i="9"/>
  <c r="AE136" i="9"/>
  <c r="AD136" i="9"/>
  <c r="AC136" i="9"/>
  <c r="AB136" i="9"/>
  <c r="AA136" i="9"/>
  <c r="Z136" i="9"/>
  <c r="Y136" i="9"/>
  <c r="X136" i="9"/>
  <c r="AF135" i="9"/>
  <c r="AE135" i="9"/>
  <c r="AD135" i="9"/>
  <c r="AC135" i="9"/>
  <c r="AB135" i="9"/>
  <c r="AA135" i="9"/>
  <c r="Z135" i="9"/>
  <c r="Y135" i="9"/>
  <c r="X135" i="9"/>
  <c r="AF134" i="9"/>
  <c r="AE134" i="9"/>
  <c r="AD134" i="9"/>
  <c r="AC134" i="9"/>
  <c r="AB134" i="9"/>
  <c r="AA134" i="9"/>
  <c r="Z134" i="9"/>
  <c r="Y134" i="9"/>
  <c r="X134" i="9"/>
  <c r="AF133" i="9"/>
  <c r="AE133" i="9"/>
  <c r="AD133" i="9"/>
  <c r="AC133" i="9"/>
  <c r="AB133" i="9"/>
  <c r="AA133" i="9"/>
  <c r="Z133" i="9"/>
  <c r="Y133" i="9"/>
  <c r="X133" i="9"/>
  <c r="AF132" i="9"/>
  <c r="AE132" i="9"/>
  <c r="AD132" i="9"/>
  <c r="AC132" i="9"/>
  <c r="AB132" i="9"/>
  <c r="AA132" i="9"/>
  <c r="Z132" i="9"/>
  <c r="Y132" i="9"/>
  <c r="X132" i="9"/>
  <c r="AF131" i="9"/>
  <c r="AE131" i="9"/>
  <c r="AD131" i="9"/>
  <c r="AC131" i="9"/>
  <c r="AB131" i="9"/>
  <c r="AA131" i="9"/>
  <c r="Z131" i="9"/>
  <c r="Y131" i="9"/>
  <c r="X131" i="9"/>
  <c r="AF130" i="9"/>
  <c r="AE130" i="9"/>
  <c r="AD130" i="9"/>
  <c r="AC130" i="9"/>
  <c r="AB130" i="9"/>
  <c r="AA130" i="9"/>
  <c r="Z130" i="9"/>
  <c r="Y130" i="9"/>
  <c r="X130" i="9"/>
  <c r="AF129" i="9"/>
  <c r="AE129" i="9"/>
  <c r="AD129" i="9"/>
  <c r="AC129" i="9"/>
  <c r="AB129" i="9"/>
  <c r="AA129" i="9"/>
  <c r="Z129" i="9"/>
  <c r="Y129" i="9"/>
  <c r="X129" i="9"/>
  <c r="AF128" i="9"/>
  <c r="AE128" i="9"/>
  <c r="AD128" i="9"/>
  <c r="AC128" i="9"/>
  <c r="AB128" i="9"/>
  <c r="AA128" i="9"/>
  <c r="Z128" i="9"/>
  <c r="Y128" i="9"/>
  <c r="X128" i="9"/>
  <c r="AF127" i="9"/>
  <c r="AE127" i="9"/>
  <c r="AD127" i="9"/>
  <c r="AC127" i="9"/>
  <c r="AB127" i="9"/>
  <c r="AA127" i="9"/>
  <c r="Z127" i="9"/>
  <c r="Y127" i="9"/>
  <c r="X127" i="9"/>
  <c r="AF126" i="9"/>
  <c r="AE126" i="9"/>
  <c r="AD126" i="9"/>
  <c r="AC126" i="9"/>
  <c r="AB126" i="9"/>
  <c r="AA126" i="9"/>
  <c r="Z126" i="9"/>
  <c r="Y126" i="9"/>
  <c r="X126" i="9"/>
  <c r="AF125" i="9"/>
  <c r="AE125" i="9"/>
  <c r="AD125" i="9"/>
  <c r="AC125" i="9"/>
  <c r="AB125" i="9"/>
  <c r="AA125" i="9"/>
  <c r="Z125" i="9"/>
  <c r="Y125" i="9"/>
  <c r="X125" i="9"/>
  <c r="AF124" i="9"/>
  <c r="AE124" i="9"/>
  <c r="AD124" i="9"/>
  <c r="AC124" i="9"/>
  <c r="AB124" i="9"/>
  <c r="AA124" i="9"/>
  <c r="Z124" i="9"/>
  <c r="Y124" i="9"/>
  <c r="X124" i="9"/>
  <c r="AF123" i="9"/>
  <c r="AE123" i="9"/>
  <c r="AD123" i="9"/>
  <c r="AC123" i="9"/>
  <c r="AB123" i="9"/>
  <c r="AA123" i="9"/>
  <c r="Z123" i="9"/>
  <c r="Y123" i="9"/>
  <c r="X123" i="9"/>
  <c r="AF122" i="9"/>
  <c r="AE122" i="9"/>
  <c r="AD122" i="9"/>
  <c r="AC122" i="9"/>
  <c r="AB122" i="9"/>
  <c r="AA122" i="9"/>
  <c r="Z122" i="9"/>
  <c r="Y122" i="9"/>
  <c r="X122" i="9"/>
  <c r="AF121" i="9"/>
  <c r="AE121" i="9"/>
  <c r="AD121" i="9"/>
  <c r="AC121" i="9"/>
  <c r="AB121" i="9"/>
  <c r="AA121" i="9"/>
  <c r="Z121" i="9"/>
  <c r="Y121" i="9"/>
  <c r="X121" i="9"/>
  <c r="AF120" i="9"/>
  <c r="AE120" i="9"/>
  <c r="AD120" i="9"/>
  <c r="AC120" i="9"/>
  <c r="AB120" i="9"/>
  <c r="AA120" i="9"/>
  <c r="Z120" i="9"/>
  <c r="Y120" i="9"/>
  <c r="X120" i="9"/>
  <c r="AF119" i="9"/>
  <c r="AE119" i="9"/>
  <c r="AD119" i="9"/>
  <c r="AC119" i="9"/>
  <c r="AB119" i="9"/>
  <c r="AA119" i="9"/>
  <c r="Z119" i="9"/>
  <c r="Y119" i="9"/>
  <c r="X119" i="9"/>
  <c r="AF118" i="9"/>
  <c r="AE118" i="9"/>
  <c r="AD118" i="9"/>
  <c r="AC118" i="9"/>
  <c r="AB118" i="9"/>
  <c r="AA118" i="9"/>
  <c r="Z118" i="9"/>
  <c r="Y118" i="9"/>
  <c r="X118" i="9"/>
  <c r="AF117" i="9"/>
  <c r="AE117" i="9"/>
  <c r="AD117" i="9"/>
  <c r="AC117" i="9"/>
  <c r="AB117" i="9"/>
  <c r="AA117" i="9"/>
  <c r="Z117" i="9"/>
  <c r="Y117" i="9"/>
  <c r="X117" i="9"/>
  <c r="AF116" i="9"/>
  <c r="AE116" i="9"/>
  <c r="AD116" i="9"/>
  <c r="AC116" i="9"/>
  <c r="AB116" i="9"/>
  <c r="AA116" i="9"/>
  <c r="Z116" i="9"/>
  <c r="Y116" i="9"/>
  <c r="X116" i="9"/>
  <c r="AF115" i="9"/>
  <c r="AE115" i="9"/>
  <c r="AD115" i="9"/>
  <c r="AC115" i="9"/>
  <c r="AB115" i="9"/>
  <c r="AA115" i="9"/>
  <c r="Z115" i="9"/>
  <c r="Y115" i="9"/>
  <c r="X115" i="9"/>
  <c r="AF114" i="9"/>
  <c r="AE114" i="9"/>
  <c r="AD114" i="9"/>
  <c r="AC114" i="9"/>
  <c r="AB114" i="9"/>
  <c r="AA114" i="9"/>
  <c r="Z114" i="9"/>
  <c r="Y114" i="9"/>
  <c r="X114" i="9"/>
  <c r="AF113" i="9"/>
  <c r="AE113" i="9"/>
  <c r="AD113" i="9"/>
  <c r="AC113" i="9"/>
  <c r="AB113" i="9"/>
  <c r="AA113" i="9"/>
  <c r="Z113" i="9"/>
  <c r="Y113" i="9"/>
  <c r="X113" i="9"/>
  <c r="AF112" i="9"/>
  <c r="AE112" i="9"/>
  <c r="AD112" i="9"/>
  <c r="AC112" i="9"/>
  <c r="AB112" i="9"/>
  <c r="AA112" i="9"/>
  <c r="Z112" i="9"/>
  <c r="Y112" i="9"/>
  <c r="X112" i="9"/>
  <c r="AF111" i="9"/>
  <c r="AE111" i="9"/>
  <c r="AD111" i="9"/>
  <c r="AC111" i="9"/>
  <c r="AB111" i="9"/>
  <c r="AA111" i="9"/>
  <c r="Z111" i="9"/>
  <c r="Y111" i="9"/>
  <c r="X111" i="9"/>
  <c r="AF110" i="9"/>
  <c r="AE110" i="9"/>
  <c r="AD110" i="9"/>
  <c r="AC110" i="9"/>
  <c r="AB110" i="9"/>
  <c r="AA110" i="9"/>
  <c r="Z110" i="9"/>
  <c r="Y110" i="9"/>
  <c r="X110" i="9"/>
  <c r="AF109" i="9"/>
  <c r="AE109" i="9"/>
  <c r="AD109" i="9"/>
  <c r="AC109" i="9"/>
  <c r="AB109" i="9"/>
  <c r="AA109" i="9"/>
  <c r="Z109" i="9"/>
  <c r="Y109" i="9"/>
  <c r="X109" i="9"/>
  <c r="AF108" i="9"/>
  <c r="AE108" i="9"/>
  <c r="AD108" i="9"/>
  <c r="AC108" i="9"/>
  <c r="AB108" i="9"/>
  <c r="AA108" i="9"/>
  <c r="Z108" i="9"/>
  <c r="Y108" i="9"/>
  <c r="X108" i="9"/>
  <c r="AF107" i="9"/>
  <c r="AE107" i="9"/>
  <c r="AD107" i="9"/>
  <c r="AC107" i="9"/>
  <c r="AB107" i="9"/>
  <c r="AA107" i="9"/>
  <c r="Z107" i="9"/>
  <c r="Y107" i="9"/>
  <c r="X107" i="9"/>
  <c r="AF106" i="9"/>
  <c r="AE106" i="9"/>
  <c r="AD106" i="9"/>
  <c r="AC106" i="9"/>
  <c r="AB106" i="9"/>
  <c r="AA106" i="9"/>
  <c r="Z106" i="9"/>
  <c r="Y106" i="9"/>
  <c r="X106" i="9"/>
  <c r="AF105" i="9"/>
  <c r="AE105" i="9"/>
  <c r="AD105" i="9"/>
  <c r="AC105" i="9"/>
  <c r="AB105" i="9"/>
  <c r="AA105" i="9"/>
  <c r="Z105" i="9"/>
  <c r="Y105" i="9"/>
  <c r="X105" i="9"/>
  <c r="AF104" i="9"/>
  <c r="AE104" i="9"/>
  <c r="AD104" i="9"/>
  <c r="AC104" i="9"/>
  <c r="AB104" i="9"/>
  <c r="AA104" i="9"/>
  <c r="Z104" i="9"/>
  <c r="Y104" i="9"/>
  <c r="X104" i="9"/>
  <c r="AF103" i="9"/>
  <c r="AE103" i="9"/>
  <c r="AD103" i="9"/>
  <c r="AC103" i="9"/>
  <c r="AB103" i="9"/>
  <c r="AA103" i="9"/>
  <c r="Z103" i="9"/>
  <c r="Y103" i="9"/>
  <c r="X103" i="9"/>
  <c r="AF102" i="9"/>
  <c r="AE102" i="9"/>
  <c r="AD102" i="9"/>
  <c r="AC102" i="9"/>
  <c r="AB102" i="9"/>
  <c r="AA102" i="9"/>
  <c r="Z102" i="9"/>
  <c r="Y102" i="9"/>
  <c r="X102" i="9"/>
  <c r="AF101" i="9"/>
  <c r="AE101" i="9"/>
  <c r="AD101" i="9"/>
  <c r="AC101" i="9"/>
  <c r="AB101" i="9"/>
  <c r="AA101" i="9"/>
  <c r="Z101" i="9"/>
  <c r="Y101" i="9"/>
  <c r="X101" i="9"/>
  <c r="AF100" i="9"/>
  <c r="AE100" i="9"/>
  <c r="AD100" i="9"/>
  <c r="AC100" i="9"/>
  <c r="AB100" i="9"/>
  <c r="AA100" i="9"/>
  <c r="Z100" i="9"/>
  <c r="Y100" i="9"/>
  <c r="X100" i="9"/>
  <c r="AF99" i="9"/>
  <c r="AE99" i="9"/>
  <c r="AD99" i="9"/>
  <c r="AC99" i="9"/>
  <c r="AB99" i="9"/>
  <c r="AA99" i="9"/>
  <c r="Z99" i="9"/>
  <c r="Y99" i="9"/>
  <c r="X99" i="9"/>
  <c r="AF98" i="9"/>
  <c r="AE98" i="9"/>
  <c r="AD98" i="9"/>
  <c r="AC98" i="9"/>
  <c r="AB98" i="9"/>
  <c r="AA98" i="9"/>
  <c r="Z98" i="9"/>
  <c r="Y98" i="9"/>
  <c r="X98" i="9"/>
  <c r="AF97" i="9"/>
  <c r="AE97" i="9"/>
  <c r="AD97" i="9"/>
  <c r="AC97" i="9"/>
  <c r="AB97" i="9"/>
  <c r="AA97" i="9"/>
  <c r="Z97" i="9"/>
  <c r="Y97" i="9"/>
  <c r="X97" i="9"/>
  <c r="AF96" i="9"/>
  <c r="AE96" i="9"/>
  <c r="AD96" i="9"/>
  <c r="AC96" i="9"/>
  <c r="AB96" i="9"/>
  <c r="AA96" i="9"/>
  <c r="Z96" i="9"/>
  <c r="Y96" i="9"/>
  <c r="X96" i="9"/>
  <c r="AF95" i="9"/>
  <c r="AE95" i="9"/>
  <c r="AD95" i="9"/>
  <c r="AC95" i="9"/>
  <c r="AB95" i="9"/>
  <c r="AA95" i="9"/>
  <c r="Z95" i="9"/>
  <c r="Y95" i="9"/>
  <c r="X95" i="9"/>
  <c r="AF94" i="9"/>
  <c r="AE94" i="9"/>
  <c r="AD94" i="9"/>
  <c r="AC94" i="9"/>
  <c r="AB94" i="9"/>
  <c r="AA94" i="9"/>
  <c r="Z94" i="9"/>
  <c r="Y94" i="9"/>
  <c r="X94" i="9"/>
  <c r="AF93" i="9"/>
  <c r="AE93" i="9"/>
  <c r="AD93" i="9"/>
  <c r="AC93" i="9"/>
  <c r="AB93" i="9"/>
  <c r="AA93" i="9"/>
  <c r="Z93" i="9"/>
  <c r="Y93" i="9"/>
  <c r="X93" i="9"/>
  <c r="AF92" i="9"/>
  <c r="AE92" i="9"/>
  <c r="AD92" i="9"/>
  <c r="AC92" i="9"/>
  <c r="AB92" i="9"/>
  <c r="AA92" i="9"/>
  <c r="Z92" i="9"/>
  <c r="Y92" i="9"/>
  <c r="X92" i="9"/>
  <c r="AF91" i="9"/>
  <c r="AE91" i="9"/>
  <c r="AD91" i="9"/>
  <c r="AC91" i="9"/>
  <c r="AB91" i="9"/>
  <c r="AA91" i="9"/>
  <c r="Z91" i="9"/>
  <c r="Y91" i="9"/>
  <c r="X91" i="9"/>
  <c r="AF90" i="9"/>
  <c r="AE90" i="9"/>
  <c r="AD90" i="9"/>
  <c r="AC90" i="9"/>
  <c r="AB90" i="9"/>
  <c r="AA90" i="9"/>
  <c r="Z90" i="9"/>
  <c r="Y90" i="9"/>
  <c r="X90" i="9"/>
  <c r="AF89" i="9"/>
  <c r="AE89" i="9"/>
  <c r="AD89" i="9"/>
  <c r="AC89" i="9"/>
  <c r="AB89" i="9"/>
  <c r="AA89" i="9"/>
  <c r="Z89" i="9"/>
  <c r="Y89" i="9"/>
  <c r="X89" i="9"/>
  <c r="AF88" i="9"/>
  <c r="AE88" i="9"/>
  <c r="AD88" i="9"/>
  <c r="AC88" i="9"/>
  <c r="AB88" i="9"/>
  <c r="AA88" i="9"/>
  <c r="Z88" i="9"/>
  <c r="Y88" i="9"/>
  <c r="X88" i="9"/>
  <c r="AF87" i="9"/>
  <c r="AE87" i="9"/>
  <c r="AD87" i="9"/>
  <c r="AC87" i="9"/>
  <c r="AB87" i="9"/>
  <c r="AA87" i="9"/>
  <c r="Z87" i="9"/>
  <c r="Y87" i="9"/>
  <c r="X87" i="9"/>
  <c r="AF86" i="9"/>
  <c r="AE86" i="9"/>
  <c r="AD86" i="9"/>
  <c r="AC86" i="9"/>
  <c r="AB86" i="9"/>
  <c r="AA86" i="9"/>
  <c r="Z86" i="9"/>
  <c r="Y86" i="9"/>
  <c r="X86" i="9"/>
  <c r="AF85" i="9"/>
  <c r="AE85" i="9"/>
  <c r="AD85" i="9"/>
  <c r="AC85" i="9"/>
  <c r="AB85" i="9"/>
  <c r="AA85" i="9"/>
  <c r="Z85" i="9"/>
  <c r="Y85" i="9"/>
  <c r="X85" i="9"/>
  <c r="AF84" i="9"/>
  <c r="AE84" i="9"/>
  <c r="AD84" i="9"/>
  <c r="AC84" i="9"/>
  <c r="AB84" i="9"/>
  <c r="AA84" i="9"/>
  <c r="Z84" i="9"/>
  <c r="Y84" i="9"/>
  <c r="X84" i="9"/>
  <c r="AF83" i="9"/>
  <c r="AE83" i="9"/>
  <c r="AD83" i="9"/>
  <c r="AC83" i="9"/>
  <c r="AB83" i="9"/>
  <c r="AA83" i="9"/>
  <c r="Z83" i="9"/>
  <c r="Y83" i="9"/>
  <c r="X83" i="9"/>
  <c r="AF82" i="9"/>
  <c r="AE82" i="9"/>
  <c r="AD82" i="9"/>
  <c r="AC82" i="9"/>
  <c r="AB82" i="9"/>
  <c r="AA82" i="9"/>
  <c r="Z82" i="9"/>
  <c r="Y82" i="9"/>
  <c r="X82" i="9"/>
  <c r="AF81" i="9"/>
  <c r="AE81" i="9"/>
  <c r="AD81" i="9"/>
  <c r="AC81" i="9"/>
  <c r="AB81" i="9"/>
  <c r="AA81" i="9"/>
  <c r="Z81" i="9"/>
  <c r="Y81" i="9"/>
  <c r="X81" i="9"/>
  <c r="AF80" i="9"/>
  <c r="AE80" i="9"/>
  <c r="AD80" i="9"/>
  <c r="AC80" i="9"/>
  <c r="AB80" i="9"/>
  <c r="AA80" i="9"/>
  <c r="Z80" i="9"/>
  <c r="Y80" i="9"/>
  <c r="X80" i="9"/>
  <c r="AF79" i="9"/>
  <c r="AE79" i="9"/>
  <c r="AD79" i="9"/>
  <c r="AC79" i="9"/>
  <c r="AB79" i="9"/>
  <c r="AA79" i="9"/>
  <c r="Z79" i="9"/>
  <c r="Y79" i="9"/>
  <c r="X79" i="9"/>
  <c r="AF78" i="9"/>
  <c r="AE78" i="9"/>
  <c r="AD78" i="9"/>
  <c r="AC78" i="9"/>
  <c r="AB78" i="9"/>
  <c r="AA78" i="9"/>
  <c r="Z78" i="9"/>
  <c r="Y78" i="9"/>
  <c r="X78" i="9"/>
  <c r="AF77" i="9"/>
  <c r="AE77" i="9"/>
  <c r="AD77" i="9"/>
  <c r="AC77" i="9"/>
  <c r="AB77" i="9"/>
  <c r="AA77" i="9"/>
  <c r="Z77" i="9"/>
  <c r="Y77" i="9"/>
  <c r="X77" i="9"/>
  <c r="AF76" i="9"/>
  <c r="AE76" i="9"/>
  <c r="AD76" i="9"/>
  <c r="AC76" i="9"/>
  <c r="AB76" i="9"/>
  <c r="AA76" i="9"/>
  <c r="Z76" i="9"/>
  <c r="Y76" i="9"/>
  <c r="X76" i="9"/>
  <c r="AF75" i="9"/>
  <c r="AE75" i="9"/>
  <c r="AD75" i="9"/>
  <c r="AC75" i="9"/>
  <c r="AB75" i="9"/>
  <c r="AA75" i="9"/>
  <c r="Z75" i="9"/>
  <c r="Y75" i="9"/>
  <c r="X75" i="9"/>
  <c r="AF74" i="9"/>
  <c r="AE74" i="9"/>
  <c r="AD74" i="9"/>
  <c r="AC74" i="9"/>
  <c r="AB74" i="9"/>
  <c r="AA74" i="9"/>
  <c r="Z74" i="9"/>
  <c r="Y74" i="9"/>
  <c r="X74" i="9"/>
  <c r="AF73" i="9"/>
  <c r="AE73" i="9"/>
  <c r="AD73" i="9"/>
  <c r="AC73" i="9"/>
  <c r="AB73" i="9"/>
  <c r="AA73" i="9"/>
  <c r="Z73" i="9"/>
  <c r="Y73" i="9"/>
  <c r="X73" i="9"/>
  <c r="AF72" i="9"/>
  <c r="AE72" i="9"/>
  <c r="AD72" i="9"/>
  <c r="AC72" i="9"/>
  <c r="AB72" i="9"/>
  <c r="AA72" i="9"/>
  <c r="Z72" i="9"/>
  <c r="Y72" i="9"/>
  <c r="X72" i="9"/>
  <c r="AF71" i="9"/>
  <c r="AE71" i="9"/>
  <c r="AD71" i="9"/>
  <c r="AC71" i="9"/>
  <c r="AB71" i="9"/>
  <c r="AA71" i="9"/>
  <c r="Z71" i="9"/>
  <c r="Y71" i="9"/>
  <c r="X71" i="9"/>
  <c r="AF70" i="9"/>
  <c r="AE70" i="9"/>
  <c r="AD70" i="9"/>
  <c r="AC70" i="9"/>
  <c r="AB70" i="9"/>
  <c r="AA70" i="9"/>
  <c r="Z70" i="9"/>
  <c r="Y70" i="9"/>
  <c r="X70" i="9"/>
  <c r="AF69" i="9"/>
  <c r="AE69" i="9"/>
  <c r="AD69" i="9"/>
  <c r="AC69" i="9"/>
  <c r="AB69" i="9"/>
  <c r="AA69" i="9"/>
  <c r="Z69" i="9"/>
  <c r="Y69" i="9"/>
  <c r="X69" i="9"/>
  <c r="AF68" i="9"/>
  <c r="AE68" i="9"/>
  <c r="AD68" i="9"/>
  <c r="AC68" i="9"/>
  <c r="AB68" i="9"/>
  <c r="AA68" i="9"/>
  <c r="Z68" i="9"/>
  <c r="Y68" i="9"/>
  <c r="X68" i="9"/>
  <c r="AF67" i="9"/>
  <c r="AE67" i="9"/>
  <c r="AD67" i="9"/>
  <c r="AC67" i="9"/>
  <c r="AB67" i="9"/>
  <c r="AA67" i="9"/>
  <c r="Z67" i="9"/>
  <c r="Y67" i="9"/>
  <c r="X67" i="9"/>
  <c r="AF66" i="9"/>
  <c r="AE66" i="9"/>
  <c r="AD66" i="9"/>
  <c r="AC66" i="9"/>
  <c r="AB66" i="9"/>
  <c r="AA66" i="9"/>
  <c r="Z66" i="9"/>
  <c r="Y66" i="9"/>
  <c r="X66" i="9"/>
  <c r="AF65" i="9"/>
  <c r="AE65" i="9"/>
  <c r="AD65" i="9"/>
  <c r="AC65" i="9"/>
  <c r="AB65" i="9"/>
  <c r="AA65" i="9"/>
  <c r="Z65" i="9"/>
  <c r="Y65" i="9"/>
  <c r="X65" i="9"/>
  <c r="AF64" i="9"/>
  <c r="AE64" i="9"/>
  <c r="AD64" i="9"/>
  <c r="AC64" i="9"/>
  <c r="AB64" i="9"/>
  <c r="AA64" i="9"/>
  <c r="Z64" i="9"/>
  <c r="Y64" i="9"/>
  <c r="X64" i="9"/>
  <c r="AF63" i="9"/>
  <c r="AE63" i="9"/>
  <c r="AD63" i="9"/>
  <c r="AC63" i="9"/>
  <c r="AB63" i="9"/>
  <c r="AA63" i="9"/>
  <c r="Z63" i="9"/>
  <c r="Y63" i="9"/>
  <c r="X63" i="9"/>
  <c r="AF62" i="9"/>
  <c r="AE62" i="9"/>
  <c r="AD62" i="9"/>
  <c r="AC62" i="9"/>
  <c r="AB62" i="9"/>
  <c r="AA62" i="9"/>
  <c r="Z62" i="9"/>
  <c r="Y62" i="9"/>
  <c r="X62" i="9"/>
  <c r="AF61" i="9"/>
  <c r="AE61" i="9"/>
  <c r="AD61" i="9"/>
  <c r="AC61" i="9"/>
  <c r="AB61" i="9"/>
  <c r="AA61" i="9"/>
  <c r="Z61" i="9"/>
  <c r="Y61" i="9"/>
  <c r="X61" i="9"/>
  <c r="AF60" i="9"/>
  <c r="AE60" i="9"/>
  <c r="AD60" i="9"/>
  <c r="AC60" i="9"/>
  <c r="AB60" i="9"/>
  <c r="AA60" i="9"/>
  <c r="Z60" i="9"/>
  <c r="Y60" i="9"/>
  <c r="X60" i="9"/>
  <c r="AF59" i="9"/>
  <c r="AE59" i="9"/>
  <c r="AD59" i="9"/>
  <c r="AC59" i="9"/>
  <c r="AB59" i="9"/>
  <c r="AA59" i="9"/>
  <c r="Z59" i="9"/>
  <c r="Y59" i="9"/>
  <c r="X59" i="9"/>
  <c r="AF58" i="9"/>
  <c r="AE58" i="9"/>
  <c r="AD58" i="9"/>
  <c r="AC58" i="9"/>
  <c r="AB58" i="9"/>
  <c r="AA58" i="9"/>
  <c r="Z58" i="9"/>
  <c r="Y58" i="9"/>
  <c r="X58" i="9"/>
  <c r="AF57" i="9"/>
  <c r="AE57" i="9"/>
  <c r="AD57" i="9"/>
  <c r="AC57" i="9"/>
  <c r="AB57" i="9"/>
  <c r="AA57" i="9"/>
  <c r="Z57" i="9"/>
  <c r="Y57" i="9"/>
  <c r="X57" i="9"/>
  <c r="AF56" i="9"/>
  <c r="AE56" i="9"/>
  <c r="AD56" i="9"/>
  <c r="AC56" i="9"/>
  <c r="AB56" i="9"/>
  <c r="AA56" i="9"/>
  <c r="Z56" i="9"/>
  <c r="Y56" i="9"/>
  <c r="X56" i="9"/>
  <c r="AF55" i="9"/>
  <c r="AE55" i="9"/>
  <c r="AD55" i="9"/>
  <c r="AC55" i="9"/>
  <c r="AB55" i="9"/>
  <c r="AA55" i="9"/>
  <c r="Z55" i="9"/>
  <c r="Y55" i="9"/>
  <c r="X55" i="9"/>
  <c r="AF54" i="9"/>
  <c r="AE54" i="9"/>
  <c r="AD54" i="9"/>
  <c r="AC54" i="9"/>
  <c r="AB54" i="9"/>
  <c r="AA54" i="9"/>
  <c r="Z54" i="9"/>
  <c r="Y54" i="9"/>
  <c r="X54" i="9"/>
  <c r="AF53" i="9"/>
  <c r="AE53" i="9"/>
  <c r="AD53" i="9"/>
  <c r="AC53" i="9"/>
  <c r="AB53" i="9"/>
  <c r="AA53" i="9"/>
  <c r="Z53" i="9"/>
  <c r="Y53" i="9"/>
  <c r="X53" i="9"/>
  <c r="AF52" i="9"/>
  <c r="AE52" i="9"/>
  <c r="AD52" i="9"/>
  <c r="AC52" i="9"/>
  <c r="AB52" i="9"/>
  <c r="AA52" i="9"/>
  <c r="Z52" i="9"/>
  <c r="Y52" i="9"/>
  <c r="X52" i="9"/>
  <c r="AF51" i="9"/>
  <c r="AE51" i="9"/>
  <c r="AD51" i="9"/>
  <c r="AC51" i="9"/>
  <c r="AB51" i="9"/>
  <c r="AA51" i="9"/>
  <c r="Z51" i="9"/>
  <c r="Y51" i="9"/>
  <c r="X51" i="9"/>
  <c r="AF50" i="9"/>
  <c r="AE50" i="9"/>
  <c r="AD50" i="9"/>
  <c r="AC50" i="9"/>
  <c r="AB50" i="9"/>
  <c r="AA50" i="9"/>
  <c r="Z50" i="9"/>
  <c r="Y50" i="9"/>
  <c r="X50" i="9"/>
  <c r="AF49" i="9"/>
  <c r="AE49" i="9"/>
  <c r="AD49" i="9"/>
  <c r="AC49" i="9"/>
  <c r="AB49" i="9"/>
  <c r="AA49" i="9"/>
  <c r="Z49" i="9"/>
  <c r="Y49" i="9"/>
  <c r="X49" i="9"/>
  <c r="AF48" i="9"/>
  <c r="AE48" i="9"/>
  <c r="AD48" i="9"/>
  <c r="AC48" i="9"/>
  <c r="AB48" i="9"/>
  <c r="AA48" i="9"/>
  <c r="Z48" i="9"/>
  <c r="Y48" i="9"/>
  <c r="X48" i="9"/>
  <c r="AF47" i="9"/>
  <c r="AE47" i="9"/>
  <c r="AD47" i="9"/>
  <c r="AC47" i="9"/>
  <c r="AB47" i="9"/>
  <c r="AA47" i="9"/>
  <c r="Z47" i="9"/>
  <c r="Y47" i="9"/>
  <c r="X47" i="9"/>
  <c r="AF46" i="9"/>
  <c r="AE46" i="9"/>
  <c r="AD46" i="9"/>
  <c r="AC46" i="9"/>
  <c r="AB46" i="9"/>
  <c r="AA46" i="9"/>
  <c r="Z46" i="9"/>
  <c r="Y46" i="9"/>
  <c r="X46" i="9"/>
  <c r="AF45" i="9"/>
  <c r="AE45" i="9"/>
  <c r="AD45" i="9"/>
  <c r="AC45" i="9"/>
  <c r="AB45" i="9"/>
  <c r="AA45" i="9"/>
  <c r="Z45" i="9"/>
  <c r="Y45" i="9"/>
  <c r="X45" i="9"/>
  <c r="AF44" i="9"/>
  <c r="AE44" i="9"/>
  <c r="AD44" i="9"/>
  <c r="AC44" i="9"/>
  <c r="AB44" i="9"/>
  <c r="AA44" i="9"/>
  <c r="Z44" i="9"/>
  <c r="Y44" i="9"/>
  <c r="X44" i="9"/>
  <c r="AF43" i="9"/>
  <c r="AE43" i="9"/>
  <c r="AD43" i="9"/>
  <c r="AC43" i="9"/>
  <c r="AB43" i="9"/>
  <c r="AA43" i="9"/>
  <c r="Z43" i="9"/>
  <c r="Y43" i="9"/>
  <c r="X43" i="9"/>
  <c r="AF42" i="9"/>
  <c r="AE42" i="9"/>
  <c r="AD42" i="9"/>
  <c r="AC42" i="9"/>
  <c r="AB42" i="9"/>
  <c r="AA42" i="9"/>
  <c r="Z42" i="9"/>
  <c r="Y42" i="9"/>
  <c r="X42" i="9"/>
  <c r="AF41" i="9"/>
  <c r="AE41" i="9"/>
  <c r="AD41" i="9"/>
  <c r="AC41" i="9"/>
  <c r="AB41" i="9"/>
  <c r="AA41" i="9"/>
  <c r="Z41" i="9"/>
  <c r="Y41" i="9"/>
  <c r="X41" i="9"/>
  <c r="AF40" i="9"/>
  <c r="AE40" i="9"/>
  <c r="AD40" i="9"/>
  <c r="AC40" i="9"/>
  <c r="AB40" i="9"/>
  <c r="AA40" i="9"/>
  <c r="Z40" i="9"/>
  <c r="Y40" i="9"/>
  <c r="X40" i="9"/>
  <c r="AF39" i="9"/>
  <c r="AE39" i="9"/>
  <c r="AD39" i="9"/>
  <c r="AC39" i="9"/>
  <c r="AB39" i="9"/>
  <c r="AA39" i="9"/>
  <c r="Z39" i="9"/>
  <c r="Y39" i="9"/>
  <c r="X39" i="9"/>
  <c r="AF38" i="9"/>
  <c r="AE38" i="9"/>
  <c r="AD38" i="9"/>
  <c r="AC38" i="9"/>
  <c r="AB38" i="9"/>
  <c r="AA38" i="9"/>
  <c r="Z38" i="9"/>
  <c r="Y38" i="9"/>
  <c r="X38" i="9"/>
  <c r="AF37" i="9"/>
  <c r="AE37" i="9"/>
  <c r="AD37" i="9"/>
  <c r="AC37" i="9"/>
  <c r="AB37" i="9"/>
  <c r="AA37" i="9"/>
  <c r="Z37" i="9"/>
  <c r="Y37" i="9"/>
  <c r="X37" i="9"/>
  <c r="AF36" i="9"/>
  <c r="AE36" i="9"/>
  <c r="AD36" i="9"/>
  <c r="AC36" i="9"/>
  <c r="AB36" i="9"/>
  <c r="AA36" i="9"/>
  <c r="Z36" i="9"/>
  <c r="Y36" i="9"/>
  <c r="X36" i="9"/>
  <c r="AF35" i="9"/>
  <c r="AE35" i="9"/>
  <c r="AD35" i="9"/>
  <c r="AC35" i="9"/>
  <c r="AB35" i="9"/>
  <c r="AA35" i="9"/>
  <c r="Z35" i="9"/>
  <c r="Y35" i="9"/>
  <c r="X35" i="9"/>
  <c r="AF34" i="9"/>
  <c r="AE34" i="9"/>
  <c r="AD34" i="9"/>
  <c r="AC34" i="9"/>
  <c r="AB34" i="9"/>
  <c r="AA34" i="9"/>
  <c r="Z34" i="9"/>
  <c r="Y34" i="9"/>
  <c r="X34" i="9"/>
  <c r="AF33" i="9"/>
  <c r="AE33" i="9"/>
  <c r="AD33" i="9"/>
  <c r="AC33" i="9"/>
  <c r="AB33" i="9"/>
  <c r="AA33" i="9"/>
  <c r="Z33" i="9"/>
  <c r="Y33" i="9"/>
  <c r="X33" i="9"/>
  <c r="AF32" i="9"/>
  <c r="AE32" i="9"/>
  <c r="AD32" i="9"/>
  <c r="AC32" i="9"/>
  <c r="AB32" i="9"/>
  <c r="AA32" i="9"/>
  <c r="Z32" i="9"/>
  <c r="Y32" i="9"/>
  <c r="X32" i="9"/>
  <c r="AF31" i="9"/>
  <c r="AE31" i="9"/>
  <c r="AD31" i="9"/>
  <c r="AC31" i="9"/>
  <c r="AB31" i="9"/>
  <c r="AA31" i="9"/>
  <c r="Z31" i="9"/>
  <c r="Y31" i="9"/>
  <c r="X31" i="9"/>
  <c r="AF30" i="9"/>
  <c r="AE30" i="9"/>
  <c r="AD30" i="9"/>
  <c r="AC30" i="9"/>
  <c r="AB30" i="9"/>
  <c r="AA30" i="9"/>
  <c r="Z30" i="9"/>
  <c r="Y30" i="9"/>
  <c r="X30" i="9"/>
  <c r="AF29" i="9"/>
  <c r="AE29" i="9"/>
  <c r="AD29" i="9"/>
  <c r="AC29" i="9"/>
  <c r="AB29" i="9"/>
  <c r="AA29" i="9"/>
  <c r="Z29" i="9"/>
  <c r="Y29" i="9"/>
  <c r="X29" i="9"/>
  <c r="AF28" i="9"/>
  <c r="AE28" i="9"/>
  <c r="AD28" i="9"/>
  <c r="AC28" i="9"/>
  <c r="AB28" i="9"/>
  <c r="AA28" i="9"/>
  <c r="Z28" i="9"/>
  <c r="Y28" i="9"/>
  <c r="X28" i="9"/>
  <c r="AF27" i="9"/>
  <c r="AE27" i="9"/>
  <c r="AD27" i="9"/>
  <c r="AC27" i="9"/>
  <c r="AB27" i="9"/>
  <c r="AA27" i="9"/>
  <c r="Z27" i="9"/>
  <c r="Y27" i="9"/>
  <c r="X27" i="9"/>
  <c r="AF26" i="9"/>
  <c r="AE26" i="9"/>
  <c r="AD26" i="9"/>
  <c r="AC26" i="9"/>
  <c r="AB26" i="9"/>
  <c r="AA26" i="9"/>
  <c r="Z26" i="9"/>
  <c r="Y26" i="9"/>
  <c r="X26" i="9"/>
  <c r="AF25" i="9"/>
  <c r="AE25" i="9"/>
  <c r="AD25" i="9"/>
  <c r="AC25" i="9"/>
  <c r="AB25" i="9"/>
  <c r="AA25" i="9"/>
  <c r="Z25" i="9"/>
  <c r="Y25" i="9"/>
  <c r="X25" i="9"/>
  <c r="AF24" i="9"/>
  <c r="AE24" i="9"/>
  <c r="AD24" i="9"/>
  <c r="AC24" i="9"/>
  <c r="AB24" i="9"/>
  <c r="AA24" i="9"/>
  <c r="Z24" i="9"/>
  <c r="Y24" i="9"/>
  <c r="X24" i="9"/>
  <c r="AF23" i="9"/>
  <c r="AE23" i="9"/>
  <c r="AD23" i="9"/>
  <c r="AC23" i="9"/>
  <c r="AB23" i="9"/>
  <c r="AA23" i="9"/>
  <c r="Z23" i="9"/>
  <c r="Y23" i="9"/>
  <c r="X23" i="9"/>
  <c r="AF22" i="9"/>
  <c r="AE22" i="9"/>
  <c r="AD22" i="9"/>
  <c r="AC22" i="9"/>
  <c r="AB22" i="9"/>
  <c r="AA22" i="9"/>
  <c r="Z22" i="9"/>
  <c r="Y22" i="9"/>
  <c r="X22" i="9"/>
  <c r="AF21" i="9"/>
  <c r="AE21" i="9"/>
  <c r="AD21" i="9"/>
  <c r="AC21" i="9"/>
  <c r="AB21" i="9"/>
  <c r="AA21" i="9"/>
  <c r="Z21" i="9"/>
  <c r="Y21" i="9"/>
  <c r="X21" i="9"/>
  <c r="AF20" i="9"/>
  <c r="AE20" i="9"/>
  <c r="AD20" i="9"/>
  <c r="AC20" i="9"/>
  <c r="AB20" i="9"/>
  <c r="AA20" i="9"/>
  <c r="Z20" i="9"/>
  <c r="Y20" i="9"/>
  <c r="X20" i="9"/>
  <c r="AF19" i="9"/>
  <c r="AE19" i="9"/>
  <c r="AD19" i="9"/>
  <c r="AC19" i="9"/>
  <c r="AB19" i="9"/>
  <c r="AA19" i="9"/>
  <c r="Z19" i="9"/>
  <c r="Y19" i="9"/>
  <c r="X19" i="9"/>
  <c r="AF18" i="9"/>
  <c r="AE18" i="9"/>
  <c r="AD18" i="9"/>
  <c r="AC18" i="9"/>
  <c r="AB18" i="9"/>
  <c r="AA18" i="9"/>
  <c r="Z18" i="9"/>
  <c r="Y18" i="9"/>
  <c r="X18" i="9"/>
  <c r="AF17" i="9"/>
  <c r="AE17" i="9"/>
  <c r="AD17" i="9"/>
  <c r="AC17" i="9"/>
  <c r="AB17" i="9"/>
  <c r="AA17" i="9"/>
  <c r="Z17" i="9"/>
  <c r="Y17" i="9"/>
  <c r="X17" i="9"/>
  <c r="AF16" i="9"/>
  <c r="AE16" i="9"/>
  <c r="AD16" i="9"/>
  <c r="AC16" i="9"/>
  <c r="AB16" i="9"/>
  <c r="AA16" i="9"/>
  <c r="Z16" i="9"/>
  <c r="Y16" i="9"/>
  <c r="X16" i="9"/>
  <c r="AF15" i="9"/>
  <c r="AE15" i="9"/>
  <c r="AD15" i="9"/>
  <c r="AC15" i="9"/>
  <c r="AB15" i="9"/>
  <c r="AA15" i="9"/>
  <c r="Z15" i="9"/>
  <c r="Y15" i="9"/>
  <c r="X15" i="9"/>
  <c r="AF14" i="9"/>
  <c r="AE14" i="9"/>
  <c r="AD14" i="9"/>
  <c r="AC14" i="9"/>
  <c r="AB14" i="9"/>
  <c r="AA14" i="9"/>
  <c r="Z14" i="9"/>
  <c r="Y14" i="9"/>
  <c r="X14" i="9"/>
  <c r="AF13" i="9"/>
  <c r="AE13" i="9"/>
  <c r="AD13" i="9"/>
  <c r="AC13" i="9"/>
  <c r="AB13" i="9"/>
  <c r="AA13" i="9"/>
  <c r="Z13" i="9"/>
  <c r="Y13" i="9"/>
  <c r="X13" i="9"/>
  <c r="AF12" i="9"/>
  <c r="AE12" i="9"/>
  <c r="AD12" i="9"/>
  <c r="AC12" i="9"/>
  <c r="AB12" i="9"/>
  <c r="AA12" i="9"/>
  <c r="Z12" i="9"/>
  <c r="Y12" i="9"/>
  <c r="X12" i="9"/>
  <c r="AF11" i="9"/>
  <c r="AE11" i="9"/>
  <c r="AD11" i="9"/>
  <c r="AC11" i="9"/>
  <c r="AB11" i="9"/>
  <c r="AA11" i="9"/>
  <c r="Z11" i="9"/>
  <c r="Y11" i="9"/>
  <c r="X11" i="9"/>
  <c r="AF10" i="9"/>
  <c r="AE10" i="9"/>
  <c r="AD10" i="9"/>
  <c r="AC10" i="9"/>
  <c r="AB10" i="9"/>
  <c r="AA10" i="9"/>
  <c r="Z10" i="9"/>
  <c r="Y10" i="9"/>
  <c r="X10" i="9"/>
  <c r="AF9" i="9"/>
  <c r="AE9" i="9"/>
  <c r="AD9" i="9"/>
  <c r="AC9" i="9"/>
  <c r="AB9" i="9"/>
  <c r="AA9" i="9"/>
  <c r="Z9" i="9"/>
  <c r="Y9" i="9"/>
  <c r="X9" i="9"/>
  <c r="AF8" i="9"/>
  <c r="AE8" i="9"/>
  <c r="AD8" i="9"/>
  <c r="AC8" i="9"/>
  <c r="AB8" i="9"/>
  <c r="AA8" i="9"/>
  <c r="Z8" i="9"/>
  <c r="Y8" i="9"/>
  <c r="X8" i="9"/>
  <c r="AF7" i="9"/>
  <c r="AE7" i="9"/>
  <c r="AD7" i="9"/>
  <c r="AC7" i="9"/>
  <c r="AB7" i="9"/>
  <c r="AA7" i="9"/>
  <c r="Z7" i="9"/>
  <c r="Y7" i="9"/>
  <c r="X7" i="9"/>
  <c r="AF6" i="9"/>
  <c r="AE6" i="9"/>
  <c r="AD6" i="9"/>
  <c r="AC6" i="9"/>
  <c r="AB6" i="9"/>
  <c r="AA6" i="9"/>
  <c r="Z6" i="9"/>
  <c r="Y6" i="9"/>
  <c r="X6" i="9"/>
  <c r="AF5" i="9"/>
  <c r="AE5" i="9"/>
  <c r="AD5" i="9"/>
  <c r="AC5" i="9"/>
  <c r="AB5" i="9"/>
  <c r="AA5" i="9"/>
  <c r="Z5" i="9"/>
  <c r="Y5" i="9"/>
  <c r="X5" i="9"/>
  <c r="T94" i="9"/>
  <c r="T93" i="9"/>
  <c r="T92" i="9"/>
  <c r="T91" i="9"/>
  <c r="T90" i="9"/>
  <c r="T89" i="9"/>
  <c r="T88" i="9"/>
  <c r="T87" i="9"/>
  <c r="T86" i="9"/>
  <c r="U168" i="11" l="1"/>
  <c r="S168" i="11"/>
  <c r="S167" i="11"/>
  <c r="T38" i="11" s="1"/>
  <c r="T31" i="11"/>
  <c r="T168" i="11"/>
  <c r="U39" i="11" s="1"/>
  <c r="U31" i="11"/>
  <c r="R5" i="11"/>
  <c r="V31" i="11" s="1"/>
  <c r="T39" i="11"/>
  <c r="V39" i="11"/>
  <c r="T32" i="11"/>
  <c r="T167" i="11"/>
  <c r="U38" i="11" s="1"/>
  <c r="U32" i="11"/>
  <c r="U167" i="11"/>
  <c r="V38" i="11" s="1"/>
  <c r="U33" i="11" l="1"/>
  <c r="T33" i="11"/>
  <c r="V32" i="11"/>
  <c r="V33" i="11" s="1"/>
  <c r="S169" i="11"/>
  <c r="T40" i="11" s="1"/>
  <c r="U169" i="11"/>
  <c r="V40" i="11" s="1"/>
  <c r="T169" i="11"/>
  <c r="U40" i="11" s="1"/>
  <c r="T21" i="9"/>
  <c r="T20" i="9"/>
  <c r="T19" i="9"/>
  <c r="T18" i="9"/>
  <c r="T17" i="9"/>
  <c r="T16" i="9"/>
  <c r="T15" i="9"/>
  <c r="T14" i="9"/>
  <c r="T13" i="9"/>
  <c r="T95" i="9"/>
  <c r="O177" i="9"/>
  <c r="M177" i="9"/>
  <c r="L177" i="9"/>
  <c r="K177" i="9"/>
  <c r="J177" i="9"/>
  <c r="O176" i="9"/>
  <c r="M176" i="9"/>
  <c r="L176" i="9"/>
  <c r="K176" i="9"/>
  <c r="J176" i="9"/>
  <c r="O175" i="9"/>
  <c r="M175" i="9"/>
  <c r="L175" i="9"/>
  <c r="K175" i="9"/>
  <c r="J175" i="9"/>
  <c r="O174" i="9"/>
  <c r="M174" i="9"/>
  <c r="L174" i="9"/>
  <c r="K174" i="9"/>
  <c r="J174" i="9"/>
  <c r="I177" i="9"/>
  <c r="I176" i="9"/>
  <c r="I175" i="9"/>
  <c r="I174" i="9"/>
  <c r="H177" i="9"/>
  <c r="H176" i="9"/>
  <c r="H175" i="9"/>
  <c r="H174" i="9"/>
  <c r="G177" i="9"/>
  <c r="G176" i="9"/>
  <c r="G175" i="9"/>
  <c r="G174" i="9"/>
  <c r="O171" i="9"/>
  <c r="O170" i="9"/>
  <c r="O169" i="9"/>
  <c r="O168" i="9"/>
  <c r="M171" i="9"/>
  <c r="L171" i="9"/>
  <c r="K171" i="9"/>
  <c r="J171" i="9"/>
  <c r="I171" i="9"/>
  <c r="H171" i="9"/>
  <c r="G171" i="9"/>
  <c r="M170" i="9"/>
  <c r="L170" i="9"/>
  <c r="K170" i="9"/>
  <c r="J170" i="9"/>
  <c r="I170" i="9"/>
  <c r="H170" i="9"/>
  <c r="G170" i="9"/>
  <c r="M169" i="9"/>
  <c r="L169" i="9"/>
  <c r="K169" i="9"/>
  <c r="J169" i="9"/>
  <c r="I169" i="9"/>
  <c r="H169" i="9"/>
  <c r="G169" i="9"/>
  <c r="M168" i="9"/>
  <c r="L168" i="9"/>
  <c r="K168" i="9"/>
  <c r="J168" i="9"/>
  <c r="I168" i="9"/>
  <c r="H168" i="9"/>
  <c r="G168" i="9"/>
  <c r="O178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M178" i="9"/>
  <c r="L178" i="9"/>
  <c r="K178" i="9"/>
  <c r="J178" i="9"/>
  <c r="I178" i="9"/>
  <c r="H178" i="9"/>
  <c r="G178" i="9"/>
  <c r="F178" i="9"/>
  <c r="T177" i="9"/>
  <c r="F177" i="9"/>
  <c r="F176" i="9"/>
  <c r="F175" i="9"/>
  <c r="F174" i="9"/>
  <c r="T171" i="9"/>
  <c r="F171" i="9"/>
  <c r="F170" i="9"/>
  <c r="F169" i="9"/>
  <c r="F168" i="9"/>
  <c r="AF167" i="9"/>
  <c r="AE167" i="9"/>
  <c r="AD167" i="9"/>
  <c r="AC167" i="9"/>
  <c r="AB167" i="9"/>
  <c r="AA167" i="9"/>
  <c r="Z167" i="9"/>
  <c r="Y167" i="9"/>
  <c r="X167" i="9"/>
  <c r="BR166" i="9"/>
  <c r="V166" i="9"/>
  <c r="U166" i="9"/>
  <c r="R94" i="9"/>
  <c r="E199" i="9" s="1"/>
  <c r="Q94" i="9"/>
  <c r="D199" i="9" s="1"/>
  <c r="BR165" i="9"/>
  <c r="V165" i="9"/>
  <c r="U165" i="9"/>
  <c r="BR164" i="9"/>
  <c r="V164" i="9"/>
  <c r="U164" i="9"/>
  <c r="BR163" i="9"/>
  <c r="V163" i="9"/>
  <c r="U163" i="9"/>
  <c r="BR162" i="9"/>
  <c r="V162" i="9"/>
  <c r="U162" i="9"/>
  <c r="BR161" i="9"/>
  <c r="V161" i="9"/>
  <c r="U161" i="9"/>
  <c r="BR160" i="9"/>
  <c r="V160" i="9"/>
  <c r="U160" i="9"/>
  <c r="BR159" i="9"/>
  <c r="V159" i="9"/>
  <c r="U159" i="9"/>
  <c r="BR158" i="9"/>
  <c r="V158" i="9"/>
  <c r="U158" i="9"/>
  <c r="BR157" i="9"/>
  <c r="V157" i="9"/>
  <c r="U157" i="9"/>
  <c r="R93" i="9"/>
  <c r="E198" i="9" s="1"/>
  <c r="Q93" i="9"/>
  <c r="D198" i="9" s="1"/>
  <c r="BR156" i="9"/>
  <c r="V156" i="9"/>
  <c r="U156" i="9"/>
  <c r="BR155" i="9"/>
  <c r="V155" i="9"/>
  <c r="U155" i="9"/>
  <c r="BR154" i="9"/>
  <c r="V154" i="9"/>
  <c r="U154" i="9"/>
  <c r="BR153" i="9"/>
  <c r="V153" i="9"/>
  <c r="U153" i="9"/>
  <c r="BR152" i="9"/>
  <c r="V152" i="9"/>
  <c r="U152" i="9"/>
  <c r="BR151" i="9"/>
  <c r="V151" i="9"/>
  <c r="U151" i="9"/>
  <c r="BR150" i="9"/>
  <c r="V150" i="9"/>
  <c r="U150" i="9"/>
  <c r="BR149" i="9"/>
  <c r="V149" i="9"/>
  <c r="U149" i="9"/>
  <c r="BR148" i="9"/>
  <c r="V148" i="9"/>
  <c r="U148" i="9"/>
  <c r="R92" i="9"/>
  <c r="E197" i="9" s="1"/>
  <c r="Q92" i="9"/>
  <c r="D197" i="9" s="1"/>
  <c r="BR147" i="9"/>
  <c r="V147" i="9"/>
  <c r="U147" i="9"/>
  <c r="BR146" i="9"/>
  <c r="V146" i="9"/>
  <c r="U146" i="9"/>
  <c r="BR145" i="9"/>
  <c r="V145" i="9"/>
  <c r="U145" i="9"/>
  <c r="BR144" i="9"/>
  <c r="V144" i="9"/>
  <c r="U144" i="9"/>
  <c r="BR143" i="9"/>
  <c r="V143" i="9"/>
  <c r="U143" i="9"/>
  <c r="BR142" i="9"/>
  <c r="V142" i="9"/>
  <c r="U142" i="9"/>
  <c r="BR141" i="9"/>
  <c r="V141" i="9"/>
  <c r="U141" i="9"/>
  <c r="BR140" i="9"/>
  <c r="V140" i="9"/>
  <c r="U140" i="9"/>
  <c r="BR139" i="9"/>
  <c r="V139" i="9"/>
  <c r="U139" i="9"/>
  <c r="R91" i="9"/>
  <c r="E196" i="9" s="1"/>
  <c r="Q91" i="9"/>
  <c r="D196" i="9" s="1"/>
  <c r="BR138" i="9"/>
  <c r="V138" i="9"/>
  <c r="U138" i="9"/>
  <c r="BR137" i="9"/>
  <c r="V137" i="9"/>
  <c r="U137" i="9"/>
  <c r="BR136" i="9"/>
  <c r="V136" i="9"/>
  <c r="U136" i="9"/>
  <c r="BR135" i="9"/>
  <c r="V135" i="9"/>
  <c r="U135" i="9"/>
  <c r="BR134" i="9"/>
  <c r="V134" i="9"/>
  <c r="U134" i="9"/>
  <c r="BR133" i="9"/>
  <c r="V133" i="9"/>
  <c r="U133" i="9"/>
  <c r="BR132" i="9"/>
  <c r="V132" i="9"/>
  <c r="U132" i="9"/>
  <c r="BR131" i="9"/>
  <c r="V131" i="9"/>
  <c r="U131" i="9"/>
  <c r="BR130" i="9"/>
  <c r="V130" i="9"/>
  <c r="U130" i="9"/>
  <c r="R90" i="9"/>
  <c r="E195" i="9" s="1"/>
  <c r="Q90" i="9"/>
  <c r="D195" i="9" s="1"/>
  <c r="BR129" i="9"/>
  <c r="V129" i="9"/>
  <c r="U129" i="9"/>
  <c r="BR128" i="9"/>
  <c r="V128" i="9"/>
  <c r="U128" i="9"/>
  <c r="BR127" i="9"/>
  <c r="V127" i="9"/>
  <c r="U127" i="9"/>
  <c r="BR126" i="9"/>
  <c r="V126" i="9"/>
  <c r="U126" i="9"/>
  <c r="BR125" i="9"/>
  <c r="V125" i="9"/>
  <c r="U125" i="9"/>
  <c r="BR124" i="9"/>
  <c r="V124" i="9"/>
  <c r="U124" i="9"/>
  <c r="BR123" i="9"/>
  <c r="V123" i="9"/>
  <c r="U123" i="9"/>
  <c r="BR122" i="9"/>
  <c r="V122" i="9"/>
  <c r="U122" i="9"/>
  <c r="BR121" i="9"/>
  <c r="V121" i="9"/>
  <c r="U121" i="9"/>
  <c r="R89" i="9"/>
  <c r="E194" i="9" s="1"/>
  <c r="Q89" i="9"/>
  <c r="D194" i="9" s="1"/>
  <c r="BR120" i="9"/>
  <c r="V120" i="9"/>
  <c r="U120" i="9"/>
  <c r="BR119" i="9"/>
  <c r="V119" i="9"/>
  <c r="U119" i="9"/>
  <c r="BR118" i="9"/>
  <c r="V118" i="9"/>
  <c r="U118" i="9"/>
  <c r="BR117" i="9"/>
  <c r="V117" i="9"/>
  <c r="U117" i="9"/>
  <c r="BR116" i="9"/>
  <c r="V116" i="9"/>
  <c r="U116" i="9"/>
  <c r="BR115" i="9"/>
  <c r="V115" i="9"/>
  <c r="U115" i="9"/>
  <c r="BR114" i="9"/>
  <c r="V114" i="9"/>
  <c r="U114" i="9"/>
  <c r="BR113" i="9"/>
  <c r="V113" i="9"/>
  <c r="U113" i="9"/>
  <c r="R88" i="9"/>
  <c r="E193" i="9" s="1"/>
  <c r="Q88" i="9"/>
  <c r="D193" i="9" s="1"/>
  <c r="BR112" i="9"/>
  <c r="V112" i="9"/>
  <c r="U112" i="9"/>
  <c r="BR111" i="9"/>
  <c r="V111" i="9"/>
  <c r="U111" i="9"/>
  <c r="BR110" i="9"/>
  <c r="V110" i="9"/>
  <c r="U110" i="9"/>
  <c r="BR109" i="9"/>
  <c r="V109" i="9"/>
  <c r="U109" i="9"/>
  <c r="BR108" i="9"/>
  <c r="V108" i="9"/>
  <c r="U108" i="9"/>
  <c r="BR107" i="9"/>
  <c r="V107" i="9"/>
  <c r="U107" i="9"/>
  <c r="BR106" i="9"/>
  <c r="V106" i="9"/>
  <c r="U106" i="9"/>
  <c r="BR105" i="9"/>
  <c r="V105" i="9"/>
  <c r="U105" i="9"/>
  <c r="BR104" i="9"/>
  <c r="V104" i="9"/>
  <c r="U104" i="9"/>
  <c r="R87" i="9"/>
  <c r="E192" i="9" s="1"/>
  <c r="Q87" i="9"/>
  <c r="D192" i="9" s="1"/>
  <c r="BR103" i="9"/>
  <c r="V103" i="9"/>
  <c r="U103" i="9"/>
  <c r="BR102" i="9"/>
  <c r="V102" i="9"/>
  <c r="U102" i="9"/>
  <c r="BR101" i="9"/>
  <c r="V101" i="9"/>
  <c r="U101" i="9"/>
  <c r="BR100" i="9"/>
  <c r="V100" i="9"/>
  <c r="U100" i="9"/>
  <c r="BR99" i="9"/>
  <c r="V99" i="9"/>
  <c r="U99" i="9"/>
  <c r="BR98" i="9"/>
  <c r="V98" i="9"/>
  <c r="U98" i="9"/>
  <c r="BR97" i="9"/>
  <c r="V97" i="9"/>
  <c r="U97" i="9"/>
  <c r="BR96" i="9"/>
  <c r="V96" i="9"/>
  <c r="U96" i="9"/>
  <c r="BR95" i="9"/>
  <c r="V95" i="9"/>
  <c r="U95" i="9"/>
  <c r="R86" i="9"/>
  <c r="E191" i="9" s="1"/>
  <c r="Q86" i="9"/>
  <c r="D191" i="9" s="1"/>
  <c r="BR94" i="9"/>
  <c r="V94" i="9"/>
  <c r="U94" i="9"/>
  <c r="BR93" i="9"/>
  <c r="V93" i="9"/>
  <c r="U93" i="9"/>
  <c r="BR92" i="9"/>
  <c r="V92" i="9"/>
  <c r="U92" i="9"/>
  <c r="BR91" i="9"/>
  <c r="V91" i="9"/>
  <c r="U91" i="9"/>
  <c r="BR90" i="9"/>
  <c r="V90" i="9"/>
  <c r="U90" i="9"/>
  <c r="BR89" i="9"/>
  <c r="V89" i="9"/>
  <c r="U89" i="9"/>
  <c r="BR88" i="9"/>
  <c r="V88" i="9"/>
  <c r="U88" i="9"/>
  <c r="BR87" i="9"/>
  <c r="V87" i="9"/>
  <c r="U87" i="9"/>
  <c r="BR86" i="9"/>
  <c r="V86" i="9"/>
  <c r="U86" i="9"/>
  <c r="BR85" i="9"/>
  <c r="V85" i="9"/>
  <c r="U85" i="9"/>
  <c r="R21" i="9"/>
  <c r="E190" i="9" s="1"/>
  <c r="Q21" i="9"/>
  <c r="D190" i="9" s="1"/>
  <c r="BR84" i="9"/>
  <c r="V84" i="9"/>
  <c r="U84" i="9"/>
  <c r="BR83" i="9"/>
  <c r="V83" i="9"/>
  <c r="U83" i="9"/>
  <c r="BR82" i="9"/>
  <c r="V82" i="9"/>
  <c r="U82" i="9"/>
  <c r="BR81" i="9"/>
  <c r="V81" i="9"/>
  <c r="U81" i="9"/>
  <c r="BR80" i="9"/>
  <c r="V80" i="9"/>
  <c r="U80" i="9"/>
  <c r="BR79" i="9"/>
  <c r="V79" i="9"/>
  <c r="U79" i="9"/>
  <c r="BR78" i="9"/>
  <c r="V78" i="9"/>
  <c r="U78" i="9"/>
  <c r="BR77" i="9"/>
  <c r="V77" i="9"/>
  <c r="U77" i="9"/>
  <c r="BR76" i="9"/>
  <c r="V76" i="9"/>
  <c r="U76" i="9"/>
  <c r="R20" i="9"/>
  <c r="E189" i="9" s="1"/>
  <c r="Q20" i="9"/>
  <c r="D189" i="9" s="1"/>
  <c r="BR75" i="9"/>
  <c r="V75" i="9"/>
  <c r="U75" i="9"/>
  <c r="BR74" i="9"/>
  <c r="V74" i="9"/>
  <c r="U74" i="9"/>
  <c r="BR73" i="9"/>
  <c r="V73" i="9"/>
  <c r="U73" i="9"/>
  <c r="BR72" i="9"/>
  <c r="V72" i="9"/>
  <c r="U72" i="9"/>
  <c r="BR71" i="9"/>
  <c r="V71" i="9"/>
  <c r="U71" i="9"/>
  <c r="BR70" i="9"/>
  <c r="V70" i="9"/>
  <c r="U70" i="9"/>
  <c r="BR69" i="9"/>
  <c r="V69" i="9"/>
  <c r="U69" i="9"/>
  <c r="BR68" i="9"/>
  <c r="V68" i="9"/>
  <c r="U68" i="9"/>
  <c r="BR67" i="9"/>
  <c r="V67" i="9"/>
  <c r="U67" i="9"/>
  <c r="R19" i="9"/>
  <c r="E188" i="9" s="1"/>
  <c r="Q19" i="9"/>
  <c r="D188" i="9" s="1"/>
  <c r="BR66" i="9"/>
  <c r="V66" i="9"/>
  <c r="U66" i="9"/>
  <c r="BR65" i="9"/>
  <c r="V65" i="9"/>
  <c r="U65" i="9"/>
  <c r="BR64" i="9"/>
  <c r="V64" i="9"/>
  <c r="U64" i="9"/>
  <c r="BR63" i="9"/>
  <c r="V63" i="9"/>
  <c r="U63" i="9"/>
  <c r="BR62" i="9"/>
  <c r="V62" i="9"/>
  <c r="U62" i="9"/>
  <c r="BR61" i="9"/>
  <c r="V61" i="9"/>
  <c r="U61" i="9"/>
  <c r="BR60" i="9"/>
  <c r="V60" i="9"/>
  <c r="U60" i="9"/>
  <c r="BR59" i="9"/>
  <c r="V59" i="9"/>
  <c r="U59" i="9"/>
  <c r="BR58" i="9"/>
  <c r="V58" i="9"/>
  <c r="U58" i="9"/>
  <c r="R18" i="9"/>
  <c r="E187" i="9" s="1"/>
  <c r="Q18" i="9"/>
  <c r="D187" i="9" s="1"/>
  <c r="BR57" i="9"/>
  <c r="V57" i="9"/>
  <c r="U57" i="9"/>
  <c r="BR56" i="9"/>
  <c r="V56" i="9"/>
  <c r="U56" i="9"/>
  <c r="BR55" i="9"/>
  <c r="V55" i="9"/>
  <c r="U55" i="9"/>
  <c r="BR54" i="9"/>
  <c r="V54" i="9"/>
  <c r="U54" i="9"/>
  <c r="BR53" i="9"/>
  <c r="V53" i="9"/>
  <c r="U53" i="9"/>
  <c r="BR52" i="9"/>
  <c r="V52" i="9"/>
  <c r="U52" i="9"/>
  <c r="BR51" i="9"/>
  <c r="V51" i="9"/>
  <c r="U51" i="9"/>
  <c r="BR50" i="9"/>
  <c r="V50" i="9"/>
  <c r="U50" i="9"/>
  <c r="BR49" i="9"/>
  <c r="V49" i="9"/>
  <c r="U49" i="9"/>
  <c r="R17" i="9"/>
  <c r="E186" i="9" s="1"/>
  <c r="Q17" i="9"/>
  <c r="D186" i="9" s="1"/>
  <c r="BR48" i="9"/>
  <c r="V48" i="9"/>
  <c r="U48" i="9"/>
  <c r="BR47" i="9"/>
  <c r="V47" i="9"/>
  <c r="U47" i="9"/>
  <c r="BR46" i="9"/>
  <c r="V46" i="9"/>
  <c r="U46" i="9"/>
  <c r="BR45" i="9"/>
  <c r="V45" i="9"/>
  <c r="U45" i="9"/>
  <c r="BR44" i="9"/>
  <c r="V44" i="9"/>
  <c r="U44" i="9"/>
  <c r="BR43" i="9"/>
  <c r="V43" i="9"/>
  <c r="U43" i="9"/>
  <c r="BR42" i="9"/>
  <c r="V42" i="9"/>
  <c r="U42" i="9"/>
  <c r="BR41" i="9"/>
  <c r="V41" i="9"/>
  <c r="U41" i="9"/>
  <c r="BR40" i="9"/>
  <c r="V40" i="9"/>
  <c r="U40" i="9"/>
  <c r="R16" i="9"/>
  <c r="E185" i="9" s="1"/>
  <c r="Q16" i="9"/>
  <c r="D185" i="9" s="1"/>
  <c r="BR39" i="9"/>
  <c r="V39" i="9"/>
  <c r="U39" i="9"/>
  <c r="BR38" i="9"/>
  <c r="V38" i="9"/>
  <c r="U38" i="9"/>
  <c r="BR37" i="9"/>
  <c r="V37" i="9"/>
  <c r="U37" i="9"/>
  <c r="BR36" i="9"/>
  <c r="V36" i="9"/>
  <c r="U36" i="9"/>
  <c r="BR35" i="9"/>
  <c r="V35" i="9"/>
  <c r="U35" i="9"/>
  <c r="BR34" i="9"/>
  <c r="V34" i="9"/>
  <c r="U34" i="9"/>
  <c r="BR33" i="9"/>
  <c r="V33" i="9"/>
  <c r="U33" i="9"/>
  <c r="BR32" i="9"/>
  <c r="V32" i="9"/>
  <c r="U32" i="9"/>
  <c r="BR31" i="9"/>
  <c r="V31" i="9"/>
  <c r="U31" i="9"/>
  <c r="R15" i="9"/>
  <c r="E184" i="9" s="1"/>
  <c r="Q15" i="9"/>
  <c r="D184" i="9" s="1"/>
  <c r="BR30" i="9"/>
  <c r="V30" i="9"/>
  <c r="U30" i="9"/>
  <c r="BR29" i="9"/>
  <c r="V29" i="9"/>
  <c r="U29" i="9"/>
  <c r="BR28" i="9"/>
  <c r="V28" i="9"/>
  <c r="U28" i="9"/>
  <c r="BR27" i="9"/>
  <c r="V27" i="9"/>
  <c r="U27" i="9"/>
  <c r="BR26" i="9"/>
  <c r="V26" i="9"/>
  <c r="U26" i="9"/>
  <c r="BR25" i="9"/>
  <c r="V25" i="9"/>
  <c r="U25" i="9"/>
  <c r="BR24" i="9"/>
  <c r="V24" i="9"/>
  <c r="U24" i="9"/>
  <c r="BR23" i="9"/>
  <c r="V23" i="9"/>
  <c r="U23" i="9"/>
  <c r="BR22" i="9"/>
  <c r="V22" i="9"/>
  <c r="U22" i="9"/>
  <c r="R14" i="9"/>
  <c r="E183" i="9" s="1"/>
  <c r="Q14" i="9"/>
  <c r="D183" i="9" s="1"/>
  <c r="BR21" i="9"/>
  <c r="V21" i="9"/>
  <c r="U21" i="9"/>
  <c r="BR20" i="9"/>
  <c r="V20" i="9"/>
  <c r="U20" i="9"/>
  <c r="BR19" i="9"/>
  <c r="V19" i="9"/>
  <c r="U19" i="9"/>
  <c r="BR18" i="9"/>
  <c r="V18" i="9"/>
  <c r="U18" i="9"/>
  <c r="BR17" i="9"/>
  <c r="V17" i="9"/>
  <c r="U17" i="9"/>
  <c r="BR16" i="9"/>
  <c r="V16" i="9"/>
  <c r="U16" i="9"/>
  <c r="BR15" i="9"/>
  <c r="V15" i="9"/>
  <c r="U15" i="9"/>
  <c r="BR14" i="9"/>
  <c r="V14" i="9"/>
  <c r="U14" i="9"/>
  <c r="BR13" i="9"/>
  <c r="V13" i="9"/>
  <c r="U13" i="9"/>
  <c r="R13" i="9"/>
  <c r="E182" i="9" s="1"/>
  <c r="Q13" i="9"/>
  <c r="D182" i="9" s="1"/>
  <c r="BR12" i="9"/>
  <c r="V12" i="9"/>
  <c r="U12" i="9"/>
  <c r="BR11" i="9"/>
  <c r="V11" i="9"/>
  <c r="U11" i="9"/>
  <c r="BR10" i="9"/>
  <c r="V10" i="9"/>
  <c r="U10" i="9"/>
  <c r="BR9" i="9"/>
  <c r="V9" i="9"/>
  <c r="U9" i="9"/>
  <c r="BR8" i="9"/>
  <c r="V8" i="9"/>
  <c r="U8" i="9"/>
  <c r="BR7" i="9"/>
  <c r="V7" i="9"/>
  <c r="U7" i="9"/>
  <c r="BR6" i="9"/>
  <c r="V6" i="9"/>
  <c r="U6" i="9"/>
  <c r="BR5" i="9"/>
  <c r="V5" i="9"/>
  <c r="U5" i="9"/>
  <c r="AF4" i="9"/>
  <c r="N171" i="9" l="1"/>
  <c r="N174" i="9"/>
  <c r="S94" i="9"/>
  <c r="F199" i="9" s="1"/>
  <c r="N168" i="9"/>
  <c r="N170" i="9"/>
  <c r="S89" i="9"/>
  <c r="F194" i="9" s="1"/>
  <c r="N177" i="9"/>
  <c r="S90" i="9"/>
  <c r="F195" i="9" s="1"/>
  <c r="N175" i="9"/>
  <c r="S91" i="9"/>
  <c r="F196" i="9" s="1"/>
  <c r="S86" i="9"/>
  <c r="N176" i="9"/>
  <c r="S92" i="9"/>
  <c r="F197" i="9" s="1"/>
  <c r="S87" i="9"/>
  <c r="N169" i="9"/>
  <c r="S88" i="9"/>
  <c r="F193" i="9" s="1"/>
  <c r="S93" i="9"/>
  <c r="T22" i="9"/>
  <c r="X170" i="9"/>
  <c r="Y178" i="9"/>
  <c r="AA172" i="9"/>
  <c r="AD177" i="9"/>
  <c r="Y175" i="9"/>
  <c r="S14" i="9"/>
  <c r="F183" i="9" s="1"/>
  <c r="S16" i="9"/>
  <c r="F185" i="9" s="1"/>
  <c r="S15" i="9"/>
  <c r="F184" i="9" s="1"/>
  <c r="S19" i="9"/>
  <c r="F188" i="9" s="1"/>
  <c r="S21" i="9"/>
  <c r="F190" i="9" s="1"/>
  <c r="S17" i="9"/>
  <c r="F186" i="9" s="1"/>
  <c r="N178" i="9"/>
  <c r="AD176" i="9"/>
  <c r="Y172" i="9"/>
  <c r="Y169" i="9"/>
  <c r="Y170" i="9"/>
  <c r="Y171" i="9"/>
  <c r="Y168" i="9"/>
  <c r="S18" i="9"/>
  <c r="F187" i="9" s="1"/>
  <c r="S20" i="9"/>
  <c r="F189" i="9" s="1"/>
  <c r="X178" i="9"/>
  <c r="X175" i="9"/>
  <c r="X176" i="9"/>
  <c r="X177" i="9"/>
  <c r="X174" i="9"/>
  <c r="U171" i="9"/>
  <c r="U168" i="9"/>
  <c r="U172" i="9"/>
  <c r="U169" i="9"/>
  <c r="U170" i="9"/>
  <c r="Z172" i="9"/>
  <c r="Z169" i="9"/>
  <c r="Z170" i="9"/>
  <c r="Z171" i="9"/>
  <c r="Z168" i="9"/>
  <c r="AA170" i="9"/>
  <c r="AA171" i="9"/>
  <c r="AA168" i="9"/>
  <c r="AA169" i="9"/>
  <c r="Z176" i="9"/>
  <c r="Z177" i="9"/>
  <c r="Z174" i="9"/>
  <c r="Z178" i="9"/>
  <c r="Z175" i="9"/>
  <c r="F192" i="9"/>
  <c r="AB170" i="9"/>
  <c r="AB171" i="9"/>
  <c r="AB168" i="9"/>
  <c r="AB172" i="9"/>
  <c r="AB169" i="9"/>
  <c r="AA175" i="9"/>
  <c r="AD171" i="9"/>
  <c r="AD168" i="9"/>
  <c r="AD172" i="9"/>
  <c r="AD169" i="9"/>
  <c r="AD170" i="9"/>
  <c r="X172" i="9"/>
  <c r="X169" i="9"/>
  <c r="X171" i="9"/>
  <c r="X168" i="9"/>
  <c r="AC170" i="9"/>
  <c r="AC171" i="9"/>
  <c r="AC168" i="9"/>
  <c r="AC172" i="9"/>
  <c r="AC169" i="9"/>
  <c r="Y176" i="9"/>
  <c r="Y177" i="9"/>
  <c r="Y174" i="9"/>
  <c r="AA176" i="9"/>
  <c r="AA177" i="9"/>
  <c r="AA174" i="9"/>
  <c r="AA178" i="9"/>
  <c r="AB177" i="9"/>
  <c r="AB174" i="9"/>
  <c r="AB178" i="9"/>
  <c r="AB175" i="9"/>
  <c r="AB176" i="9"/>
  <c r="AC177" i="9"/>
  <c r="AC174" i="9"/>
  <c r="AC178" i="9"/>
  <c r="AC175" i="9"/>
  <c r="AC176" i="9"/>
  <c r="U178" i="9"/>
  <c r="U175" i="9"/>
  <c r="U176" i="9"/>
  <c r="U177" i="9"/>
  <c r="U174" i="9"/>
  <c r="AD178" i="9"/>
  <c r="AD175" i="9"/>
  <c r="F198" i="9"/>
  <c r="AD174" i="9"/>
  <c r="S95" i="9" l="1"/>
  <c r="F191" i="9"/>
  <c r="H199" i="9" s="1"/>
  <c r="N184" i="9" s="1"/>
  <c r="G186" i="9"/>
  <c r="S13" i="9"/>
  <c r="G185" i="9"/>
  <c r="G187" i="9"/>
  <c r="G196" i="9"/>
  <c r="AE178" i="9"/>
  <c r="AE175" i="9"/>
  <c r="AE176" i="9"/>
  <c r="AE177" i="9"/>
  <c r="AE174" i="9"/>
  <c r="G182" i="9"/>
  <c r="G188" i="9"/>
  <c r="G199" i="9"/>
  <c r="G184" i="9"/>
  <c r="G191" i="9"/>
  <c r="G193" i="9"/>
  <c r="G194" i="9"/>
  <c r="G189" i="9"/>
  <c r="G198" i="9"/>
  <c r="G190" i="9"/>
  <c r="G183" i="9"/>
  <c r="G195" i="9"/>
  <c r="G192" i="9"/>
  <c r="G197" i="9"/>
  <c r="U177" i="6"/>
  <c r="U171" i="6"/>
  <c r="I1" i="7"/>
  <c r="A2" i="7"/>
  <c r="B2" i="7"/>
  <c r="C2" i="7"/>
  <c r="D2" i="7"/>
  <c r="E2" i="7"/>
  <c r="F2" i="7"/>
  <c r="G2" i="7"/>
  <c r="H2" i="7"/>
  <c r="I2" i="7"/>
  <c r="A3" i="7"/>
  <c r="B3" i="7"/>
  <c r="C3" i="7"/>
  <c r="D3" i="7"/>
  <c r="E3" i="7"/>
  <c r="F3" i="7"/>
  <c r="G3" i="7"/>
  <c r="H3" i="7"/>
  <c r="I3" i="7"/>
  <c r="A4" i="7"/>
  <c r="B4" i="7"/>
  <c r="C4" i="7"/>
  <c r="D4" i="7"/>
  <c r="E4" i="7"/>
  <c r="F4" i="7"/>
  <c r="G4" i="7"/>
  <c r="H4" i="7"/>
  <c r="AE166" i="6"/>
  <c r="AD166" i="6"/>
  <c r="AC166" i="6"/>
  <c r="AB166" i="6"/>
  <c r="AA166" i="6"/>
  <c r="Z166" i="6"/>
  <c r="Y166" i="6"/>
  <c r="AE165" i="6"/>
  <c r="AD165" i="6"/>
  <c r="AC165" i="6"/>
  <c r="AB165" i="6"/>
  <c r="AA165" i="6"/>
  <c r="Z165" i="6"/>
  <c r="Y165" i="6"/>
  <c r="AE164" i="6"/>
  <c r="AD164" i="6"/>
  <c r="AC164" i="6"/>
  <c r="AB164" i="6"/>
  <c r="AA164" i="6"/>
  <c r="Z164" i="6"/>
  <c r="Y164" i="6"/>
  <c r="AE163" i="6"/>
  <c r="AD163" i="6"/>
  <c r="AC163" i="6"/>
  <c r="AB163" i="6"/>
  <c r="AA163" i="6"/>
  <c r="Z163" i="6"/>
  <c r="Y163" i="6"/>
  <c r="AE162" i="6"/>
  <c r="AD162" i="6"/>
  <c r="AC162" i="6"/>
  <c r="AB162" i="6"/>
  <c r="AA162" i="6"/>
  <c r="Z162" i="6"/>
  <c r="Y162" i="6"/>
  <c r="AF161" i="6"/>
  <c r="AE161" i="6"/>
  <c r="AD161" i="6"/>
  <c r="AC161" i="6"/>
  <c r="AB161" i="6"/>
  <c r="AA161" i="6"/>
  <c r="Z161" i="6"/>
  <c r="Y161" i="6"/>
  <c r="AE160" i="6"/>
  <c r="AD160" i="6"/>
  <c r="AC160" i="6"/>
  <c r="AB160" i="6"/>
  <c r="AA160" i="6"/>
  <c r="Z160" i="6"/>
  <c r="Y160" i="6"/>
  <c r="AE159" i="6"/>
  <c r="AD159" i="6"/>
  <c r="AC159" i="6"/>
  <c r="AB159" i="6"/>
  <c r="AA159" i="6"/>
  <c r="Z159" i="6"/>
  <c r="Y159" i="6"/>
  <c r="AE158" i="6"/>
  <c r="AD158" i="6"/>
  <c r="AC158" i="6"/>
  <c r="AB158" i="6"/>
  <c r="AA158" i="6"/>
  <c r="Z158" i="6"/>
  <c r="Y158" i="6"/>
  <c r="AE157" i="6"/>
  <c r="AD157" i="6"/>
  <c r="AC157" i="6"/>
  <c r="AB157" i="6"/>
  <c r="AA157" i="6"/>
  <c r="Z157" i="6"/>
  <c r="Y157" i="6"/>
  <c r="AE156" i="6"/>
  <c r="AD156" i="6"/>
  <c r="AC156" i="6"/>
  <c r="AB156" i="6"/>
  <c r="AA156" i="6"/>
  <c r="Z156" i="6"/>
  <c r="Y156" i="6"/>
  <c r="AE155" i="6"/>
  <c r="AD155" i="6"/>
  <c r="AC155" i="6"/>
  <c r="AB155" i="6"/>
  <c r="AA155" i="6"/>
  <c r="Z155" i="6"/>
  <c r="Y155" i="6"/>
  <c r="AE154" i="6"/>
  <c r="AD154" i="6"/>
  <c r="AC154" i="6"/>
  <c r="AB154" i="6"/>
  <c r="AA154" i="6"/>
  <c r="Z154" i="6"/>
  <c r="Y154" i="6"/>
  <c r="AE153" i="6"/>
  <c r="AD153" i="6"/>
  <c r="AC153" i="6"/>
  <c r="AB153" i="6"/>
  <c r="AA153" i="6"/>
  <c r="Z153" i="6"/>
  <c r="Y153" i="6"/>
  <c r="AE152" i="6"/>
  <c r="AD152" i="6"/>
  <c r="AC152" i="6"/>
  <c r="AB152" i="6"/>
  <c r="AA152" i="6"/>
  <c r="Z152" i="6"/>
  <c r="Y152" i="6"/>
  <c r="AE151" i="6"/>
  <c r="AD151" i="6"/>
  <c r="AC151" i="6"/>
  <c r="AB151" i="6"/>
  <c r="AA151" i="6"/>
  <c r="Z151" i="6"/>
  <c r="Y151" i="6"/>
  <c r="AE150" i="6"/>
  <c r="AD150" i="6"/>
  <c r="AC150" i="6"/>
  <c r="AB150" i="6"/>
  <c r="AA150" i="6"/>
  <c r="Z150" i="6"/>
  <c r="Y150" i="6"/>
  <c r="AE149" i="6"/>
  <c r="AD149" i="6"/>
  <c r="AC149" i="6"/>
  <c r="AB149" i="6"/>
  <c r="AA149" i="6"/>
  <c r="Z149" i="6"/>
  <c r="Y149" i="6"/>
  <c r="AE148" i="6"/>
  <c r="AD148" i="6"/>
  <c r="AC148" i="6"/>
  <c r="AB148" i="6"/>
  <c r="AA148" i="6"/>
  <c r="Z148" i="6"/>
  <c r="Y148" i="6"/>
  <c r="AE147" i="6"/>
  <c r="AD147" i="6"/>
  <c r="AC147" i="6"/>
  <c r="AB147" i="6"/>
  <c r="AA147" i="6"/>
  <c r="Z147" i="6"/>
  <c r="Y147" i="6"/>
  <c r="AE146" i="6"/>
  <c r="AD146" i="6"/>
  <c r="AC146" i="6"/>
  <c r="AB146" i="6"/>
  <c r="AA146" i="6"/>
  <c r="Z146" i="6"/>
  <c r="Y146" i="6"/>
  <c r="AE145" i="6"/>
  <c r="AD145" i="6"/>
  <c r="AC145" i="6"/>
  <c r="AB145" i="6"/>
  <c r="AA145" i="6"/>
  <c r="Z145" i="6"/>
  <c r="Y145" i="6"/>
  <c r="AE144" i="6"/>
  <c r="AD144" i="6"/>
  <c r="AC144" i="6"/>
  <c r="AB144" i="6"/>
  <c r="AA144" i="6"/>
  <c r="Z144" i="6"/>
  <c r="Y144" i="6"/>
  <c r="AE143" i="6"/>
  <c r="AD143" i="6"/>
  <c r="AC143" i="6"/>
  <c r="AB143" i="6"/>
  <c r="AA143" i="6"/>
  <c r="Z143" i="6"/>
  <c r="Y143" i="6"/>
  <c r="AE142" i="6"/>
  <c r="AD142" i="6"/>
  <c r="AC142" i="6"/>
  <c r="AB142" i="6"/>
  <c r="AA142" i="6"/>
  <c r="Z142" i="6"/>
  <c r="Y142" i="6"/>
  <c r="AE141" i="6"/>
  <c r="AD141" i="6"/>
  <c r="AC141" i="6"/>
  <c r="AB141" i="6"/>
  <c r="AA141" i="6"/>
  <c r="Z141" i="6"/>
  <c r="Y141" i="6"/>
  <c r="AE140" i="6"/>
  <c r="AD140" i="6"/>
  <c r="AC140" i="6"/>
  <c r="AB140" i="6"/>
  <c r="AA140" i="6"/>
  <c r="Z140" i="6"/>
  <c r="Y140" i="6"/>
  <c r="AE139" i="6"/>
  <c r="AD139" i="6"/>
  <c r="AC139" i="6"/>
  <c r="AB139" i="6"/>
  <c r="AA139" i="6"/>
  <c r="Z139" i="6"/>
  <c r="Y139" i="6"/>
  <c r="AE138" i="6"/>
  <c r="AD138" i="6"/>
  <c r="AC138" i="6"/>
  <c r="AB138" i="6"/>
  <c r="AA138" i="6"/>
  <c r="Z138" i="6"/>
  <c r="Y138" i="6"/>
  <c r="AF137" i="6"/>
  <c r="AE137" i="6"/>
  <c r="AD137" i="6"/>
  <c r="AC137" i="6"/>
  <c r="AB137" i="6"/>
  <c r="AA137" i="6"/>
  <c r="Z137" i="6"/>
  <c r="Y137" i="6"/>
  <c r="AE136" i="6"/>
  <c r="AD136" i="6"/>
  <c r="AC136" i="6"/>
  <c r="AB136" i="6"/>
  <c r="AA136" i="6"/>
  <c r="Z136" i="6"/>
  <c r="Y136" i="6"/>
  <c r="AE135" i="6"/>
  <c r="AD135" i="6"/>
  <c r="AC135" i="6"/>
  <c r="AB135" i="6"/>
  <c r="AA135" i="6"/>
  <c r="Z135" i="6"/>
  <c r="Y135" i="6"/>
  <c r="AE134" i="6"/>
  <c r="AD134" i="6"/>
  <c r="AC134" i="6"/>
  <c r="AB134" i="6"/>
  <c r="AA134" i="6"/>
  <c r="Z134" i="6"/>
  <c r="Y134" i="6"/>
  <c r="AE133" i="6"/>
  <c r="AD133" i="6"/>
  <c r="AC133" i="6"/>
  <c r="AB133" i="6"/>
  <c r="AA133" i="6"/>
  <c r="Z133" i="6"/>
  <c r="Y133" i="6"/>
  <c r="AE132" i="6"/>
  <c r="AD132" i="6"/>
  <c r="AC132" i="6"/>
  <c r="AB132" i="6"/>
  <c r="AA132" i="6"/>
  <c r="Z132" i="6"/>
  <c r="Y132" i="6"/>
  <c r="AE131" i="6"/>
  <c r="AD131" i="6"/>
  <c r="AC131" i="6"/>
  <c r="AB131" i="6"/>
  <c r="AA131" i="6"/>
  <c r="Z131" i="6"/>
  <c r="Y131" i="6"/>
  <c r="AE130" i="6"/>
  <c r="AD130" i="6"/>
  <c r="AC130" i="6"/>
  <c r="AB130" i="6"/>
  <c r="AA130" i="6"/>
  <c r="Z130" i="6"/>
  <c r="Y130" i="6"/>
  <c r="AE129" i="6"/>
  <c r="AD129" i="6"/>
  <c r="AC129" i="6"/>
  <c r="AB129" i="6"/>
  <c r="AA129" i="6"/>
  <c r="Z129" i="6"/>
  <c r="Y129" i="6"/>
  <c r="AE128" i="6"/>
  <c r="AD128" i="6"/>
  <c r="AC128" i="6"/>
  <c r="AB128" i="6"/>
  <c r="AA128" i="6"/>
  <c r="Z128" i="6"/>
  <c r="Y128" i="6"/>
  <c r="AE127" i="6"/>
  <c r="AD127" i="6"/>
  <c r="AC127" i="6"/>
  <c r="AB127" i="6"/>
  <c r="AA127" i="6"/>
  <c r="Z127" i="6"/>
  <c r="Y127" i="6"/>
  <c r="AE126" i="6"/>
  <c r="AD126" i="6"/>
  <c r="AC126" i="6"/>
  <c r="AB126" i="6"/>
  <c r="AA126" i="6"/>
  <c r="Z126" i="6"/>
  <c r="Y126" i="6"/>
  <c r="AE125" i="6"/>
  <c r="AD125" i="6"/>
  <c r="AC125" i="6"/>
  <c r="AB125" i="6"/>
  <c r="AA125" i="6"/>
  <c r="Z125" i="6"/>
  <c r="Y125" i="6"/>
  <c r="AE124" i="6"/>
  <c r="AD124" i="6"/>
  <c r="AC124" i="6"/>
  <c r="AB124" i="6"/>
  <c r="AA124" i="6"/>
  <c r="Z124" i="6"/>
  <c r="Y124" i="6"/>
  <c r="AE123" i="6"/>
  <c r="AD123" i="6"/>
  <c r="AC123" i="6"/>
  <c r="AB123" i="6"/>
  <c r="AA123" i="6"/>
  <c r="Z123" i="6"/>
  <c r="Y123" i="6"/>
  <c r="AE122" i="6"/>
  <c r="AD122" i="6"/>
  <c r="AC122" i="6"/>
  <c r="AB122" i="6"/>
  <c r="AA122" i="6"/>
  <c r="Z122" i="6"/>
  <c r="Y122" i="6"/>
  <c r="AE121" i="6"/>
  <c r="AD121" i="6"/>
  <c r="AC121" i="6"/>
  <c r="AB121" i="6"/>
  <c r="AA121" i="6"/>
  <c r="Z121" i="6"/>
  <c r="Y121" i="6"/>
  <c r="AE120" i="6"/>
  <c r="AD120" i="6"/>
  <c r="AC120" i="6"/>
  <c r="AB120" i="6"/>
  <c r="AA120" i="6"/>
  <c r="Z120" i="6"/>
  <c r="Y120" i="6"/>
  <c r="AE119" i="6"/>
  <c r="AD119" i="6"/>
  <c r="AC119" i="6"/>
  <c r="AB119" i="6"/>
  <c r="AA119" i="6"/>
  <c r="Z119" i="6"/>
  <c r="Y119" i="6"/>
  <c r="AE118" i="6"/>
  <c r="AD118" i="6"/>
  <c r="AC118" i="6"/>
  <c r="AB118" i="6"/>
  <c r="AA118" i="6"/>
  <c r="Z118" i="6"/>
  <c r="Y118" i="6"/>
  <c r="AE117" i="6"/>
  <c r="AD117" i="6"/>
  <c r="AC117" i="6"/>
  <c r="AB117" i="6"/>
  <c r="AA117" i="6"/>
  <c r="Z117" i="6"/>
  <c r="Y117" i="6"/>
  <c r="AE116" i="6"/>
  <c r="AD116" i="6"/>
  <c r="AC116" i="6"/>
  <c r="AB116" i="6"/>
  <c r="AA116" i="6"/>
  <c r="Z116" i="6"/>
  <c r="Y116" i="6"/>
  <c r="AE115" i="6"/>
  <c r="AD115" i="6"/>
  <c r="AC115" i="6"/>
  <c r="AB115" i="6"/>
  <c r="AA115" i="6"/>
  <c r="Z115" i="6"/>
  <c r="Y115" i="6"/>
  <c r="AE114" i="6"/>
  <c r="AD114" i="6"/>
  <c r="AC114" i="6"/>
  <c r="AB114" i="6"/>
  <c r="AA114" i="6"/>
  <c r="Z114" i="6"/>
  <c r="Y114" i="6"/>
  <c r="AE113" i="6"/>
  <c r="AD113" i="6"/>
  <c r="AC113" i="6"/>
  <c r="AB113" i="6"/>
  <c r="AA113" i="6"/>
  <c r="Z113" i="6"/>
  <c r="Y113" i="6"/>
  <c r="AE112" i="6"/>
  <c r="AD112" i="6"/>
  <c r="AC112" i="6"/>
  <c r="AB112" i="6"/>
  <c r="AA112" i="6"/>
  <c r="Z112" i="6"/>
  <c r="Y112" i="6"/>
  <c r="AE111" i="6"/>
  <c r="AD111" i="6"/>
  <c r="AC111" i="6"/>
  <c r="AB111" i="6"/>
  <c r="AA111" i="6"/>
  <c r="Z111" i="6"/>
  <c r="Y111" i="6"/>
  <c r="AE110" i="6"/>
  <c r="AD110" i="6"/>
  <c r="AC110" i="6"/>
  <c r="AB110" i="6"/>
  <c r="AA110" i="6"/>
  <c r="Z110" i="6"/>
  <c r="Y110" i="6"/>
  <c r="AE109" i="6"/>
  <c r="AD109" i="6"/>
  <c r="AC109" i="6"/>
  <c r="AB109" i="6"/>
  <c r="AA109" i="6"/>
  <c r="Z109" i="6"/>
  <c r="Y109" i="6"/>
  <c r="AE108" i="6"/>
  <c r="AD108" i="6"/>
  <c r="AC108" i="6"/>
  <c r="AB108" i="6"/>
  <c r="AA108" i="6"/>
  <c r="Z108" i="6"/>
  <c r="Y108" i="6"/>
  <c r="AE107" i="6"/>
  <c r="AD107" i="6"/>
  <c r="AC107" i="6"/>
  <c r="AB107" i="6"/>
  <c r="AA107" i="6"/>
  <c r="Z107" i="6"/>
  <c r="Y107" i="6"/>
  <c r="AE106" i="6"/>
  <c r="AD106" i="6"/>
  <c r="AC106" i="6"/>
  <c r="AB106" i="6"/>
  <c r="AA106" i="6"/>
  <c r="Z106" i="6"/>
  <c r="Y106" i="6"/>
  <c r="AF105" i="6"/>
  <c r="AE105" i="6"/>
  <c r="AD105" i="6"/>
  <c r="AC105" i="6"/>
  <c r="AB105" i="6"/>
  <c r="AA105" i="6"/>
  <c r="Z105" i="6"/>
  <c r="Y105" i="6"/>
  <c r="AE104" i="6"/>
  <c r="AD104" i="6"/>
  <c r="AC104" i="6"/>
  <c r="AB104" i="6"/>
  <c r="AA104" i="6"/>
  <c r="Z104" i="6"/>
  <c r="Y104" i="6"/>
  <c r="AE103" i="6"/>
  <c r="AD103" i="6"/>
  <c r="AC103" i="6"/>
  <c r="AB103" i="6"/>
  <c r="AA103" i="6"/>
  <c r="Z103" i="6"/>
  <c r="Y103" i="6"/>
  <c r="AE102" i="6"/>
  <c r="AD102" i="6"/>
  <c r="AC102" i="6"/>
  <c r="AB102" i="6"/>
  <c r="AA102" i="6"/>
  <c r="Z102" i="6"/>
  <c r="Y102" i="6"/>
  <c r="AE101" i="6"/>
  <c r="AD101" i="6"/>
  <c r="AC101" i="6"/>
  <c r="AB101" i="6"/>
  <c r="AA101" i="6"/>
  <c r="Z101" i="6"/>
  <c r="Y101" i="6"/>
  <c r="AE100" i="6"/>
  <c r="AD100" i="6"/>
  <c r="AC100" i="6"/>
  <c r="AB100" i="6"/>
  <c r="AA100" i="6"/>
  <c r="Z100" i="6"/>
  <c r="Y100" i="6"/>
  <c r="AE99" i="6"/>
  <c r="AD99" i="6"/>
  <c r="AC99" i="6"/>
  <c r="AB99" i="6"/>
  <c r="AA99" i="6"/>
  <c r="Z99" i="6"/>
  <c r="Y99" i="6"/>
  <c r="AE98" i="6"/>
  <c r="AD98" i="6"/>
  <c r="AC98" i="6"/>
  <c r="AB98" i="6"/>
  <c r="AA98" i="6"/>
  <c r="Z98" i="6"/>
  <c r="Y98" i="6"/>
  <c r="AE97" i="6"/>
  <c r="AD97" i="6"/>
  <c r="AC97" i="6"/>
  <c r="AB97" i="6"/>
  <c r="AA97" i="6"/>
  <c r="Z97" i="6"/>
  <c r="Y97" i="6"/>
  <c r="AE96" i="6"/>
  <c r="AD96" i="6"/>
  <c r="AC96" i="6"/>
  <c r="AB96" i="6"/>
  <c r="AA96" i="6"/>
  <c r="Z96" i="6"/>
  <c r="Y96" i="6"/>
  <c r="AE95" i="6"/>
  <c r="AD95" i="6"/>
  <c r="AC95" i="6"/>
  <c r="AB95" i="6"/>
  <c r="AA95" i="6"/>
  <c r="Z95" i="6"/>
  <c r="Y95" i="6"/>
  <c r="AE94" i="6"/>
  <c r="AD94" i="6"/>
  <c r="AC94" i="6"/>
  <c r="AB94" i="6"/>
  <c r="AA94" i="6"/>
  <c r="Z94" i="6"/>
  <c r="Y94" i="6"/>
  <c r="AE93" i="6"/>
  <c r="AD93" i="6"/>
  <c r="AC93" i="6"/>
  <c r="AB93" i="6"/>
  <c r="AA93" i="6"/>
  <c r="Z93" i="6"/>
  <c r="Y93" i="6"/>
  <c r="AE92" i="6"/>
  <c r="AD92" i="6"/>
  <c r="AC92" i="6"/>
  <c r="AB92" i="6"/>
  <c r="AA92" i="6"/>
  <c r="Z92" i="6"/>
  <c r="Y92" i="6"/>
  <c r="AE91" i="6"/>
  <c r="AD91" i="6"/>
  <c r="AC91" i="6"/>
  <c r="AB91" i="6"/>
  <c r="AA91" i="6"/>
  <c r="Z91" i="6"/>
  <c r="Y91" i="6"/>
  <c r="AE90" i="6"/>
  <c r="AD90" i="6"/>
  <c r="AC90" i="6"/>
  <c r="AB90" i="6"/>
  <c r="AA90" i="6"/>
  <c r="Z90" i="6"/>
  <c r="Y90" i="6"/>
  <c r="AE89" i="6"/>
  <c r="AD89" i="6"/>
  <c r="AC89" i="6"/>
  <c r="AB89" i="6"/>
  <c r="AA89" i="6"/>
  <c r="Z89" i="6"/>
  <c r="Y89" i="6"/>
  <c r="AE88" i="6"/>
  <c r="AD88" i="6"/>
  <c r="AC88" i="6"/>
  <c r="AB88" i="6"/>
  <c r="AA88" i="6"/>
  <c r="Z88" i="6"/>
  <c r="Y88" i="6"/>
  <c r="AE87" i="6"/>
  <c r="AD87" i="6"/>
  <c r="AC87" i="6"/>
  <c r="AB87" i="6"/>
  <c r="AA87" i="6"/>
  <c r="Z87" i="6"/>
  <c r="Y87" i="6"/>
  <c r="AE86" i="6"/>
  <c r="AD86" i="6"/>
  <c r="AC86" i="6"/>
  <c r="AB86" i="6"/>
  <c r="AA86" i="6"/>
  <c r="Z86" i="6"/>
  <c r="Y86" i="6"/>
  <c r="AE85" i="6"/>
  <c r="AD85" i="6"/>
  <c r="AC85" i="6"/>
  <c r="AB85" i="6"/>
  <c r="AA85" i="6"/>
  <c r="Z85" i="6"/>
  <c r="Y85" i="6"/>
  <c r="AE84" i="6"/>
  <c r="AD84" i="6"/>
  <c r="AC84" i="6"/>
  <c r="AB84" i="6"/>
  <c r="AA84" i="6"/>
  <c r="Z84" i="6"/>
  <c r="Y84" i="6"/>
  <c r="AE83" i="6"/>
  <c r="AD83" i="6"/>
  <c r="AC83" i="6"/>
  <c r="AB83" i="6"/>
  <c r="AA83" i="6"/>
  <c r="Z83" i="6"/>
  <c r="Y83" i="6"/>
  <c r="AE82" i="6"/>
  <c r="AD82" i="6"/>
  <c r="AC82" i="6"/>
  <c r="AB82" i="6"/>
  <c r="AA82" i="6"/>
  <c r="Z82" i="6"/>
  <c r="Y82" i="6"/>
  <c r="AE81" i="6"/>
  <c r="AD81" i="6"/>
  <c r="AC81" i="6"/>
  <c r="AB81" i="6"/>
  <c r="AA81" i="6"/>
  <c r="Z81" i="6"/>
  <c r="Y81" i="6"/>
  <c r="AE80" i="6"/>
  <c r="AD80" i="6"/>
  <c r="AC80" i="6"/>
  <c r="AB80" i="6"/>
  <c r="AA80" i="6"/>
  <c r="Z80" i="6"/>
  <c r="Y80" i="6"/>
  <c r="AE79" i="6"/>
  <c r="AD79" i="6"/>
  <c r="AC79" i="6"/>
  <c r="AB79" i="6"/>
  <c r="AA79" i="6"/>
  <c r="Z79" i="6"/>
  <c r="Y79" i="6"/>
  <c r="AE78" i="6"/>
  <c r="AD78" i="6"/>
  <c r="AC78" i="6"/>
  <c r="AB78" i="6"/>
  <c r="AA78" i="6"/>
  <c r="Z78" i="6"/>
  <c r="Y78" i="6"/>
  <c r="AE77" i="6"/>
  <c r="AD77" i="6"/>
  <c r="AC77" i="6"/>
  <c r="AB77" i="6"/>
  <c r="AA77" i="6"/>
  <c r="Z77" i="6"/>
  <c r="Y77" i="6"/>
  <c r="AE76" i="6"/>
  <c r="AD76" i="6"/>
  <c r="AC76" i="6"/>
  <c r="AB76" i="6"/>
  <c r="AA76" i="6"/>
  <c r="Z76" i="6"/>
  <c r="Y76" i="6"/>
  <c r="AE75" i="6"/>
  <c r="AD75" i="6"/>
  <c r="AC75" i="6"/>
  <c r="AB75" i="6"/>
  <c r="AA75" i="6"/>
  <c r="Z75" i="6"/>
  <c r="Y75" i="6"/>
  <c r="AE74" i="6"/>
  <c r="AD74" i="6"/>
  <c r="AC74" i="6"/>
  <c r="AB74" i="6"/>
  <c r="AA74" i="6"/>
  <c r="Z74" i="6"/>
  <c r="Y74" i="6"/>
  <c r="AF73" i="6"/>
  <c r="AE73" i="6"/>
  <c r="AD73" i="6"/>
  <c r="AC73" i="6"/>
  <c r="AB73" i="6"/>
  <c r="AA73" i="6"/>
  <c r="Z73" i="6"/>
  <c r="Y73" i="6"/>
  <c r="AE72" i="6"/>
  <c r="AD72" i="6"/>
  <c r="AC72" i="6"/>
  <c r="AB72" i="6"/>
  <c r="AA72" i="6"/>
  <c r="Z72" i="6"/>
  <c r="Y72" i="6"/>
  <c r="AE71" i="6"/>
  <c r="AD71" i="6"/>
  <c r="AC71" i="6"/>
  <c r="AB71" i="6"/>
  <c r="AA71" i="6"/>
  <c r="Z71" i="6"/>
  <c r="Y71" i="6"/>
  <c r="AE70" i="6"/>
  <c r="AD70" i="6"/>
  <c r="AC70" i="6"/>
  <c r="AB70" i="6"/>
  <c r="AA70" i="6"/>
  <c r="Z70" i="6"/>
  <c r="Y70" i="6"/>
  <c r="AE69" i="6"/>
  <c r="AD69" i="6"/>
  <c r="AC69" i="6"/>
  <c r="AB69" i="6"/>
  <c r="AA69" i="6"/>
  <c r="Z69" i="6"/>
  <c r="Y69" i="6"/>
  <c r="AE68" i="6"/>
  <c r="AD68" i="6"/>
  <c r="AC68" i="6"/>
  <c r="AB68" i="6"/>
  <c r="AA68" i="6"/>
  <c r="Z68" i="6"/>
  <c r="Y68" i="6"/>
  <c r="AE67" i="6"/>
  <c r="AD67" i="6"/>
  <c r="AC67" i="6"/>
  <c r="AB67" i="6"/>
  <c r="AA67" i="6"/>
  <c r="Z67" i="6"/>
  <c r="Y67" i="6"/>
  <c r="AE66" i="6"/>
  <c r="AD66" i="6"/>
  <c r="AC66" i="6"/>
  <c r="AB66" i="6"/>
  <c r="AA66" i="6"/>
  <c r="Z66" i="6"/>
  <c r="Y66" i="6"/>
  <c r="AF65" i="6"/>
  <c r="AE65" i="6"/>
  <c r="AD65" i="6"/>
  <c r="AC65" i="6"/>
  <c r="AB65" i="6"/>
  <c r="AA65" i="6"/>
  <c r="Z65" i="6"/>
  <c r="Y65" i="6"/>
  <c r="AE64" i="6"/>
  <c r="AD64" i="6"/>
  <c r="AC64" i="6"/>
  <c r="AB64" i="6"/>
  <c r="AA64" i="6"/>
  <c r="Z64" i="6"/>
  <c r="Y64" i="6"/>
  <c r="AE63" i="6"/>
  <c r="AD63" i="6"/>
  <c r="AC63" i="6"/>
  <c r="AB63" i="6"/>
  <c r="AA63" i="6"/>
  <c r="Z63" i="6"/>
  <c r="Y63" i="6"/>
  <c r="AE62" i="6"/>
  <c r="AD62" i="6"/>
  <c r="AC62" i="6"/>
  <c r="AB62" i="6"/>
  <c r="AA62" i="6"/>
  <c r="Z62" i="6"/>
  <c r="Y62" i="6"/>
  <c r="AE61" i="6"/>
  <c r="AD61" i="6"/>
  <c r="AC61" i="6"/>
  <c r="AB61" i="6"/>
  <c r="AA61" i="6"/>
  <c r="Z61" i="6"/>
  <c r="Y61" i="6"/>
  <c r="AE60" i="6"/>
  <c r="AD60" i="6"/>
  <c r="AC60" i="6"/>
  <c r="AB60" i="6"/>
  <c r="AA60" i="6"/>
  <c r="Z60" i="6"/>
  <c r="Y60" i="6"/>
  <c r="AE59" i="6"/>
  <c r="AD59" i="6"/>
  <c r="AC59" i="6"/>
  <c r="AB59" i="6"/>
  <c r="AA59" i="6"/>
  <c r="Z59" i="6"/>
  <c r="Y59" i="6"/>
  <c r="AE58" i="6"/>
  <c r="AD58" i="6"/>
  <c r="AC58" i="6"/>
  <c r="AB58" i="6"/>
  <c r="AA58" i="6"/>
  <c r="Z58" i="6"/>
  <c r="Y58" i="6"/>
  <c r="AE57" i="6"/>
  <c r="AD57" i="6"/>
  <c r="AC57" i="6"/>
  <c r="AB57" i="6"/>
  <c r="AA57" i="6"/>
  <c r="Z57" i="6"/>
  <c r="Y57" i="6"/>
  <c r="AE56" i="6"/>
  <c r="AD56" i="6"/>
  <c r="AC56" i="6"/>
  <c r="AB56" i="6"/>
  <c r="AA56" i="6"/>
  <c r="Z56" i="6"/>
  <c r="Y56" i="6"/>
  <c r="AE55" i="6"/>
  <c r="AD55" i="6"/>
  <c r="AC55" i="6"/>
  <c r="AB55" i="6"/>
  <c r="AA55" i="6"/>
  <c r="Z55" i="6"/>
  <c r="Y55" i="6"/>
  <c r="AE54" i="6"/>
  <c r="AD54" i="6"/>
  <c r="AC54" i="6"/>
  <c r="AB54" i="6"/>
  <c r="AA54" i="6"/>
  <c r="Z54" i="6"/>
  <c r="Y54" i="6"/>
  <c r="AE53" i="6"/>
  <c r="AD53" i="6"/>
  <c r="AC53" i="6"/>
  <c r="AB53" i="6"/>
  <c r="AA53" i="6"/>
  <c r="Z53" i="6"/>
  <c r="Y53" i="6"/>
  <c r="AE52" i="6"/>
  <c r="AD52" i="6"/>
  <c r="AC52" i="6"/>
  <c r="AB52" i="6"/>
  <c r="AA52" i="6"/>
  <c r="Z52" i="6"/>
  <c r="Y52" i="6"/>
  <c r="AE51" i="6"/>
  <c r="AD51" i="6"/>
  <c r="AC51" i="6"/>
  <c r="AB51" i="6"/>
  <c r="AA51" i="6"/>
  <c r="Z51" i="6"/>
  <c r="Y51" i="6"/>
  <c r="AE50" i="6"/>
  <c r="AD50" i="6"/>
  <c r="AC50" i="6"/>
  <c r="AB50" i="6"/>
  <c r="AA50" i="6"/>
  <c r="Z50" i="6"/>
  <c r="Y50" i="6"/>
  <c r="AE49" i="6"/>
  <c r="AD49" i="6"/>
  <c r="AC49" i="6"/>
  <c r="AB49" i="6"/>
  <c r="AA49" i="6"/>
  <c r="Z49" i="6"/>
  <c r="Y49" i="6"/>
  <c r="AE48" i="6"/>
  <c r="AD48" i="6"/>
  <c r="AC48" i="6"/>
  <c r="AB48" i="6"/>
  <c r="AA48" i="6"/>
  <c r="Z48" i="6"/>
  <c r="Y48" i="6"/>
  <c r="AE47" i="6"/>
  <c r="AD47" i="6"/>
  <c r="AC47" i="6"/>
  <c r="AB47" i="6"/>
  <c r="AA47" i="6"/>
  <c r="Z47" i="6"/>
  <c r="Y47" i="6"/>
  <c r="AE46" i="6"/>
  <c r="AD46" i="6"/>
  <c r="AC46" i="6"/>
  <c r="AB46" i="6"/>
  <c r="AA46" i="6"/>
  <c r="Z46" i="6"/>
  <c r="Y46" i="6"/>
  <c r="AE45" i="6"/>
  <c r="AD45" i="6"/>
  <c r="AC45" i="6"/>
  <c r="AB45" i="6"/>
  <c r="AA45" i="6"/>
  <c r="Z45" i="6"/>
  <c r="Y45" i="6"/>
  <c r="AE44" i="6"/>
  <c r="AD44" i="6"/>
  <c r="AC44" i="6"/>
  <c r="AB44" i="6"/>
  <c r="AA44" i="6"/>
  <c r="Z44" i="6"/>
  <c r="Y44" i="6"/>
  <c r="AE43" i="6"/>
  <c r="AD43" i="6"/>
  <c r="AC43" i="6"/>
  <c r="AB43" i="6"/>
  <c r="AA43" i="6"/>
  <c r="Z43" i="6"/>
  <c r="Y43" i="6"/>
  <c r="AE42" i="6"/>
  <c r="AD42" i="6"/>
  <c r="AC42" i="6"/>
  <c r="AB42" i="6"/>
  <c r="AA42" i="6"/>
  <c r="Z42" i="6"/>
  <c r="Y42" i="6"/>
  <c r="AF41" i="6"/>
  <c r="AE41" i="6"/>
  <c r="AD41" i="6"/>
  <c r="AC41" i="6"/>
  <c r="AB41" i="6"/>
  <c r="AA41" i="6"/>
  <c r="Z41" i="6"/>
  <c r="Y41" i="6"/>
  <c r="AE40" i="6"/>
  <c r="AD40" i="6"/>
  <c r="AC40" i="6"/>
  <c r="AB40" i="6"/>
  <c r="AA40" i="6"/>
  <c r="Z40" i="6"/>
  <c r="Y40" i="6"/>
  <c r="AE39" i="6"/>
  <c r="AD39" i="6"/>
  <c r="AC39" i="6"/>
  <c r="AB39" i="6"/>
  <c r="AA39" i="6"/>
  <c r="Z39" i="6"/>
  <c r="Y39" i="6"/>
  <c r="AE38" i="6"/>
  <c r="AD38" i="6"/>
  <c r="AC38" i="6"/>
  <c r="AB38" i="6"/>
  <c r="AA38" i="6"/>
  <c r="Z38" i="6"/>
  <c r="Y38" i="6"/>
  <c r="AE37" i="6"/>
  <c r="AD37" i="6"/>
  <c r="AC37" i="6"/>
  <c r="AB37" i="6"/>
  <c r="AA37" i="6"/>
  <c r="Z37" i="6"/>
  <c r="Y37" i="6"/>
  <c r="AE36" i="6"/>
  <c r="AD36" i="6"/>
  <c r="AC36" i="6"/>
  <c r="AB36" i="6"/>
  <c r="AA36" i="6"/>
  <c r="Z36" i="6"/>
  <c r="Y36" i="6"/>
  <c r="AE35" i="6"/>
  <c r="AD35" i="6"/>
  <c r="AC35" i="6"/>
  <c r="AB35" i="6"/>
  <c r="AA35" i="6"/>
  <c r="Z35" i="6"/>
  <c r="Y35" i="6"/>
  <c r="AE34" i="6"/>
  <c r="AD34" i="6"/>
  <c r="AC34" i="6"/>
  <c r="AB34" i="6"/>
  <c r="AA34" i="6"/>
  <c r="Z34" i="6"/>
  <c r="Y34" i="6"/>
  <c r="AE33" i="6"/>
  <c r="AD33" i="6"/>
  <c r="AC33" i="6"/>
  <c r="AB33" i="6"/>
  <c r="AA33" i="6"/>
  <c r="Z33" i="6"/>
  <c r="Y33" i="6"/>
  <c r="AE32" i="6"/>
  <c r="AD32" i="6"/>
  <c r="AC32" i="6"/>
  <c r="AB32" i="6"/>
  <c r="AA32" i="6"/>
  <c r="Z32" i="6"/>
  <c r="Y32" i="6"/>
  <c r="AE31" i="6"/>
  <c r="AD31" i="6"/>
  <c r="AC31" i="6"/>
  <c r="AB31" i="6"/>
  <c r="AA31" i="6"/>
  <c r="Z31" i="6"/>
  <c r="Y31" i="6"/>
  <c r="AE30" i="6"/>
  <c r="AD30" i="6"/>
  <c r="AC30" i="6"/>
  <c r="AB30" i="6"/>
  <c r="AA30" i="6"/>
  <c r="Z30" i="6"/>
  <c r="Y30" i="6"/>
  <c r="AE29" i="6"/>
  <c r="AD29" i="6"/>
  <c r="AC29" i="6"/>
  <c r="AB29" i="6"/>
  <c r="AA29" i="6"/>
  <c r="Z29" i="6"/>
  <c r="Y29" i="6"/>
  <c r="AE28" i="6"/>
  <c r="AD28" i="6"/>
  <c r="AC28" i="6"/>
  <c r="AB28" i="6"/>
  <c r="AA28" i="6"/>
  <c r="Z28" i="6"/>
  <c r="Y28" i="6"/>
  <c r="AE27" i="6"/>
  <c r="AD27" i="6"/>
  <c r="AC27" i="6"/>
  <c r="AB27" i="6"/>
  <c r="AA27" i="6"/>
  <c r="Z27" i="6"/>
  <c r="Y27" i="6"/>
  <c r="AE26" i="6"/>
  <c r="AD26" i="6"/>
  <c r="AC26" i="6"/>
  <c r="AB26" i="6"/>
  <c r="AA26" i="6"/>
  <c r="Z26" i="6"/>
  <c r="Y26" i="6"/>
  <c r="AE25" i="6"/>
  <c r="AD25" i="6"/>
  <c r="AC25" i="6"/>
  <c r="AB25" i="6"/>
  <c r="AA25" i="6"/>
  <c r="Z25" i="6"/>
  <c r="Y25" i="6"/>
  <c r="AE24" i="6"/>
  <c r="AD24" i="6"/>
  <c r="AC24" i="6"/>
  <c r="AB24" i="6"/>
  <c r="AA24" i="6"/>
  <c r="Z24" i="6"/>
  <c r="Y24" i="6"/>
  <c r="AE23" i="6"/>
  <c r="AD23" i="6"/>
  <c r="AC23" i="6"/>
  <c r="AB23" i="6"/>
  <c r="AA23" i="6"/>
  <c r="Z23" i="6"/>
  <c r="Y23" i="6"/>
  <c r="AE22" i="6"/>
  <c r="AD22" i="6"/>
  <c r="AC22" i="6"/>
  <c r="AB22" i="6"/>
  <c r="AA22" i="6"/>
  <c r="Z22" i="6"/>
  <c r="Y22" i="6"/>
  <c r="AE21" i="6"/>
  <c r="AD21" i="6"/>
  <c r="AC21" i="6"/>
  <c r="AB21" i="6"/>
  <c r="AA21" i="6"/>
  <c r="Z21" i="6"/>
  <c r="Y21" i="6"/>
  <c r="AE20" i="6"/>
  <c r="AD20" i="6"/>
  <c r="AC20" i="6"/>
  <c r="AB20" i="6"/>
  <c r="AA20" i="6"/>
  <c r="Z20" i="6"/>
  <c r="Y20" i="6"/>
  <c r="AE19" i="6"/>
  <c r="AD19" i="6"/>
  <c r="AC19" i="6"/>
  <c r="AB19" i="6"/>
  <c r="AA19" i="6"/>
  <c r="Z19" i="6"/>
  <c r="Y19" i="6"/>
  <c r="AE18" i="6"/>
  <c r="AD18" i="6"/>
  <c r="AC18" i="6"/>
  <c r="AB18" i="6"/>
  <c r="AA18" i="6"/>
  <c r="Z18" i="6"/>
  <c r="Y18" i="6"/>
  <c r="AE17" i="6"/>
  <c r="AD17" i="6"/>
  <c r="AC17" i="6"/>
  <c r="AB17" i="6"/>
  <c r="AA17" i="6"/>
  <c r="Z17" i="6"/>
  <c r="Y17" i="6"/>
  <c r="AE16" i="6"/>
  <c r="AD16" i="6"/>
  <c r="AC16" i="6"/>
  <c r="AB16" i="6"/>
  <c r="AA16" i="6"/>
  <c r="Z16" i="6"/>
  <c r="Y16" i="6"/>
  <c r="AE15" i="6"/>
  <c r="AD15" i="6"/>
  <c r="AC15" i="6"/>
  <c r="AB15" i="6"/>
  <c r="AA15" i="6"/>
  <c r="Z15" i="6"/>
  <c r="Y15" i="6"/>
  <c r="AE14" i="6"/>
  <c r="AD14" i="6"/>
  <c r="AC14" i="6"/>
  <c r="AB14" i="6"/>
  <c r="AA14" i="6"/>
  <c r="Z14" i="6"/>
  <c r="Y14" i="6"/>
  <c r="AE13" i="6"/>
  <c r="AD13" i="6"/>
  <c r="AC13" i="6"/>
  <c r="AB13" i="6"/>
  <c r="AA13" i="6"/>
  <c r="Z13" i="6"/>
  <c r="Y13" i="6"/>
  <c r="AE12" i="6"/>
  <c r="AD12" i="6"/>
  <c r="AC12" i="6"/>
  <c r="AB12" i="6"/>
  <c r="AA12" i="6"/>
  <c r="Z12" i="6"/>
  <c r="Y12" i="6"/>
  <c r="AE11" i="6"/>
  <c r="AD11" i="6"/>
  <c r="AC11" i="6"/>
  <c r="AB11" i="6"/>
  <c r="AA11" i="6"/>
  <c r="Z11" i="6"/>
  <c r="Y11" i="6"/>
  <c r="AE10" i="6"/>
  <c r="AD10" i="6"/>
  <c r="AC10" i="6"/>
  <c r="AB10" i="6"/>
  <c r="AA10" i="6"/>
  <c r="Z10" i="6"/>
  <c r="Y10" i="6"/>
  <c r="AF9" i="6"/>
  <c r="AE9" i="6"/>
  <c r="AD9" i="6"/>
  <c r="AC9" i="6"/>
  <c r="AB9" i="6"/>
  <c r="AA9" i="6"/>
  <c r="Z9" i="6"/>
  <c r="Y9" i="6"/>
  <c r="AE8" i="6"/>
  <c r="AD8" i="6"/>
  <c r="AC8" i="6"/>
  <c r="AB8" i="6"/>
  <c r="AA8" i="6"/>
  <c r="Z8" i="6"/>
  <c r="Y8" i="6"/>
  <c r="AE7" i="6"/>
  <c r="AD7" i="6"/>
  <c r="AC7" i="6"/>
  <c r="AB7" i="6"/>
  <c r="AA7" i="6"/>
  <c r="Z7" i="6"/>
  <c r="Y7" i="6"/>
  <c r="AE6" i="6"/>
  <c r="AD6" i="6"/>
  <c r="AC6" i="6"/>
  <c r="AB6" i="6"/>
  <c r="AA6" i="6"/>
  <c r="Z6" i="6"/>
  <c r="Y6" i="6"/>
  <c r="AE5" i="6"/>
  <c r="AD5" i="6"/>
  <c r="AC5" i="6"/>
  <c r="AB5" i="6"/>
  <c r="AA5" i="6"/>
  <c r="Z5" i="6"/>
  <c r="Y5" i="6"/>
  <c r="Q87" i="6"/>
  <c r="AF87" i="6" s="1"/>
  <c r="V166" i="6"/>
  <c r="Q166" i="6" s="1"/>
  <c r="AF166" i="6" s="1"/>
  <c r="V165" i="6"/>
  <c r="Q165" i="6" s="1"/>
  <c r="AF165" i="6" s="1"/>
  <c r="V164" i="6"/>
  <c r="Q164" i="6" s="1"/>
  <c r="AF164" i="6" s="1"/>
  <c r="V163" i="6"/>
  <c r="Q163" i="6" s="1"/>
  <c r="AF163" i="6" s="1"/>
  <c r="V162" i="6"/>
  <c r="Q162" i="6" s="1"/>
  <c r="AF162" i="6" s="1"/>
  <c r="V161" i="6"/>
  <c r="Q161" i="6" s="1"/>
  <c r="V160" i="6"/>
  <c r="Q160" i="6" s="1"/>
  <c r="AF160" i="6" s="1"/>
  <c r="V159" i="6"/>
  <c r="Q159" i="6" s="1"/>
  <c r="AF159" i="6" s="1"/>
  <c r="V158" i="6"/>
  <c r="Q158" i="6" s="1"/>
  <c r="AF158" i="6" s="1"/>
  <c r="V157" i="6"/>
  <c r="Q157" i="6" s="1"/>
  <c r="AF157" i="6" s="1"/>
  <c r="V156" i="6"/>
  <c r="Q156" i="6" s="1"/>
  <c r="AF156" i="6" s="1"/>
  <c r="V155" i="6"/>
  <c r="Q155" i="6" s="1"/>
  <c r="AF155" i="6" s="1"/>
  <c r="V154" i="6"/>
  <c r="Q154" i="6" s="1"/>
  <c r="AF154" i="6" s="1"/>
  <c r="V153" i="6"/>
  <c r="Q153" i="6" s="1"/>
  <c r="AF153" i="6" s="1"/>
  <c r="V152" i="6"/>
  <c r="Q152" i="6" s="1"/>
  <c r="AF152" i="6" s="1"/>
  <c r="V151" i="6"/>
  <c r="Q151" i="6" s="1"/>
  <c r="AF151" i="6" s="1"/>
  <c r="V150" i="6"/>
  <c r="Q150" i="6" s="1"/>
  <c r="AF150" i="6" s="1"/>
  <c r="V149" i="6"/>
  <c r="Q149" i="6" s="1"/>
  <c r="AF149" i="6" s="1"/>
  <c r="V148" i="6"/>
  <c r="Q148" i="6" s="1"/>
  <c r="AF148" i="6" s="1"/>
  <c r="V147" i="6"/>
  <c r="Q147" i="6" s="1"/>
  <c r="AF147" i="6" s="1"/>
  <c r="V146" i="6"/>
  <c r="Q146" i="6" s="1"/>
  <c r="AF146" i="6" s="1"/>
  <c r="V145" i="6"/>
  <c r="Q145" i="6" s="1"/>
  <c r="AF145" i="6" s="1"/>
  <c r="V144" i="6"/>
  <c r="Q144" i="6" s="1"/>
  <c r="AF144" i="6" s="1"/>
  <c r="V143" i="6"/>
  <c r="Q143" i="6" s="1"/>
  <c r="AF143" i="6" s="1"/>
  <c r="V142" i="6"/>
  <c r="Q142" i="6" s="1"/>
  <c r="AF142" i="6" s="1"/>
  <c r="V141" i="6"/>
  <c r="Q141" i="6" s="1"/>
  <c r="AF141" i="6" s="1"/>
  <c r="V140" i="6"/>
  <c r="Q140" i="6" s="1"/>
  <c r="AF140" i="6" s="1"/>
  <c r="V139" i="6"/>
  <c r="Q139" i="6" s="1"/>
  <c r="AF139" i="6" s="1"/>
  <c r="V138" i="6"/>
  <c r="Q138" i="6" s="1"/>
  <c r="AF138" i="6" s="1"/>
  <c r="V137" i="6"/>
  <c r="Q137" i="6" s="1"/>
  <c r="V136" i="6"/>
  <c r="Q136" i="6" s="1"/>
  <c r="AF136" i="6" s="1"/>
  <c r="V135" i="6"/>
  <c r="Q135" i="6" s="1"/>
  <c r="AF135" i="6" s="1"/>
  <c r="V134" i="6"/>
  <c r="Q134" i="6" s="1"/>
  <c r="AF134" i="6" s="1"/>
  <c r="V133" i="6"/>
  <c r="Q133" i="6" s="1"/>
  <c r="AF133" i="6" s="1"/>
  <c r="V132" i="6"/>
  <c r="Q132" i="6" s="1"/>
  <c r="AF132" i="6" s="1"/>
  <c r="V131" i="6"/>
  <c r="Q131" i="6" s="1"/>
  <c r="AF131" i="6" s="1"/>
  <c r="V130" i="6"/>
  <c r="Q130" i="6" s="1"/>
  <c r="AF130" i="6" s="1"/>
  <c r="V129" i="6"/>
  <c r="Q129" i="6" s="1"/>
  <c r="AF129" i="6" s="1"/>
  <c r="V128" i="6"/>
  <c r="Q128" i="6" s="1"/>
  <c r="AF128" i="6" s="1"/>
  <c r="V127" i="6"/>
  <c r="Q127" i="6" s="1"/>
  <c r="AF127" i="6" s="1"/>
  <c r="V126" i="6"/>
  <c r="Q126" i="6" s="1"/>
  <c r="AF126" i="6" s="1"/>
  <c r="V125" i="6"/>
  <c r="Q125" i="6" s="1"/>
  <c r="AF125" i="6" s="1"/>
  <c r="V124" i="6"/>
  <c r="Q124" i="6" s="1"/>
  <c r="AF124" i="6" s="1"/>
  <c r="V123" i="6"/>
  <c r="Q123" i="6" s="1"/>
  <c r="AF123" i="6" s="1"/>
  <c r="V122" i="6"/>
  <c r="Q122" i="6" s="1"/>
  <c r="AF122" i="6" s="1"/>
  <c r="V121" i="6"/>
  <c r="Q121" i="6" s="1"/>
  <c r="AF121" i="6" s="1"/>
  <c r="V120" i="6"/>
  <c r="Q120" i="6" s="1"/>
  <c r="AF120" i="6" s="1"/>
  <c r="V119" i="6"/>
  <c r="Q119" i="6" s="1"/>
  <c r="AF119" i="6" s="1"/>
  <c r="V118" i="6"/>
  <c r="Q118" i="6" s="1"/>
  <c r="AF118" i="6" s="1"/>
  <c r="V117" i="6"/>
  <c r="Q117" i="6" s="1"/>
  <c r="AF117" i="6" s="1"/>
  <c r="V116" i="6"/>
  <c r="Q116" i="6" s="1"/>
  <c r="AF116" i="6" s="1"/>
  <c r="V115" i="6"/>
  <c r="Q115" i="6" s="1"/>
  <c r="AF115" i="6" s="1"/>
  <c r="V114" i="6"/>
  <c r="Q114" i="6" s="1"/>
  <c r="AF114" i="6" s="1"/>
  <c r="V113" i="6"/>
  <c r="Q113" i="6" s="1"/>
  <c r="AF113" i="6" s="1"/>
  <c r="V112" i="6"/>
  <c r="Q112" i="6" s="1"/>
  <c r="AF112" i="6" s="1"/>
  <c r="V111" i="6"/>
  <c r="Q111" i="6" s="1"/>
  <c r="AF111" i="6" s="1"/>
  <c r="V110" i="6"/>
  <c r="Q110" i="6" s="1"/>
  <c r="AF110" i="6" s="1"/>
  <c r="V109" i="6"/>
  <c r="Q109" i="6" s="1"/>
  <c r="AF109" i="6" s="1"/>
  <c r="V108" i="6"/>
  <c r="Q108" i="6" s="1"/>
  <c r="AF108" i="6" s="1"/>
  <c r="V107" i="6"/>
  <c r="Q107" i="6" s="1"/>
  <c r="AF107" i="6" s="1"/>
  <c r="V106" i="6"/>
  <c r="Q106" i="6" s="1"/>
  <c r="AF106" i="6" s="1"/>
  <c r="V105" i="6"/>
  <c r="Q105" i="6" s="1"/>
  <c r="V104" i="6"/>
  <c r="Q104" i="6" s="1"/>
  <c r="AF104" i="6" s="1"/>
  <c r="V103" i="6"/>
  <c r="Q103" i="6" s="1"/>
  <c r="AF103" i="6" s="1"/>
  <c r="V102" i="6"/>
  <c r="Q102" i="6" s="1"/>
  <c r="AF102" i="6" s="1"/>
  <c r="V101" i="6"/>
  <c r="Q101" i="6" s="1"/>
  <c r="AF101" i="6" s="1"/>
  <c r="V100" i="6"/>
  <c r="Q100" i="6" s="1"/>
  <c r="AF100" i="6" s="1"/>
  <c r="V99" i="6"/>
  <c r="Q99" i="6" s="1"/>
  <c r="AF99" i="6" s="1"/>
  <c r="V98" i="6"/>
  <c r="Q98" i="6" s="1"/>
  <c r="AF98" i="6" s="1"/>
  <c r="V97" i="6"/>
  <c r="Q97" i="6" s="1"/>
  <c r="AF97" i="6" s="1"/>
  <c r="V96" i="6"/>
  <c r="Q96" i="6" s="1"/>
  <c r="AF96" i="6" s="1"/>
  <c r="V95" i="6"/>
  <c r="Q95" i="6" s="1"/>
  <c r="AF95" i="6" s="1"/>
  <c r="V94" i="6"/>
  <c r="Q94" i="6" s="1"/>
  <c r="AF94" i="6" s="1"/>
  <c r="V93" i="6"/>
  <c r="Q93" i="6" s="1"/>
  <c r="AF93" i="6" s="1"/>
  <c r="V92" i="6"/>
  <c r="Q92" i="6" s="1"/>
  <c r="AF92" i="6" s="1"/>
  <c r="V91" i="6"/>
  <c r="Q91" i="6" s="1"/>
  <c r="AF91" i="6" s="1"/>
  <c r="V90" i="6"/>
  <c r="Q90" i="6" s="1"/>
  <c r="AF90" i="6" s="1"/>
  <c r="V89" i="6"/>
  <c r="Q89" i="6" s="1"/>
  <c r="AF89" i="6" s="1"/>
  <c r="V88" i="6"/>
  <c r="Q88" i="6" s="1"/>
  <c r="AF88" i="6" s="1"/>
  <c r="V87" i="6"/>
  <c r="V86" i="6"/>
  <c r="Q86" i="6" s="1"/>
  <c r="AF86" i="6" s="1"/>
  <c r="V85" i="6"/>
  <c r="Q85" i="6" s="1"/>
  <c r="AF85" i="6" s="1"/>
  <c r="V84" i="6"/>
  <c r="Q84" i="6" s="1"/>
  <c r="AF84" i="6" s="1"/>
  <c r="V83" i="6"/>
  <c r="Q83" i="6" s="1"/>
  <c r="AF83" i="6" s="1"/>
  <c r="V82" i="6"/>
  <c r="Q82" i="6" s="1"/>
  <c r="AF82" i="6" s="1"/>
  <c r="V81" i="6"/>
  <c r="Q81" i="6" s="1"/>
  <c r="AF81" i="6" s="1"/>
  <c r="V80" i="6"/>
  <c r="Q80" i="6" s="1"/>
  <c r="AF80" i="6" s="1"/>
  <c r="V79" i="6"/>
  <c r="Q79" i="6" s="1"/>
  <c r="AF79" i="6" s="1"/>
  <c r="V78" i="6"/>
  <c r="Q78" i="6" s="1"/>
  <c r="AF78" i="6" s="1"/>
  <c r="V77" i="6"/>
  <c r="Q77" i="6" s="1"/>
  <c r="AF77" i="6" s="1"/>
  <c r="V76" i="6"/>
  <c r="Q76" i="6" s="1"/>
  <c r="AF76" i="6" s="1"/>
  <c r="V75" i="6"/>
  <c r="Q75" i="6" s="1"/>
  <c r="AF75" i="6" s="1"/>
  <c r="V74" i="6"/>
  <c r="Q74" i="6" s="1"/>
  <c r="AF74" i="6" s="1"/>
  <c r="V73" i="6"/>
  <c r="Q73" i="6" s="1"/>
  <c r="V72" i="6"/>
  <c r="Q72" i="6" s="1"/>
  <c r="AF72" i="6" s="1"/>
  <c r="V71" i="6"/>
  <c r="Q71" i="6" s="1"/>
  <c r="AF71" i="6" s="1"/>
  <c r="V70" i="6"/>
  <c r="Q70" i="6" s="1"/>
  <c r="AF70" i="6" s="1"/>
  <c r="V69" i="6"/>
  <c r="Q69" i="6" s="1"/>
  <c r="AF69" i="6" s="1"/>
  <c r="V68" i="6"/>
  <c r="Q68" i="6" s="1"/>
  <c r="AF68" i="6" s="1"/>
  <c r="V67" i="6"/>
  <c r="Q67" i="6" s="1"/>
  <c r="AF67" i="6" s="1"/>
  <c r="V66" i="6"/>
  <c r="Q66" i="6" s="1"/>
  <c r="AF66" i="6" s="1"/>
  <c r="V65" i="6"/>
  <c r="Q65" i="6" s="1"/>
  <c r="V64" i="6"/>
  <c r="Q64" i="6" s="1"/>
  <c r="AF64" i="6" s="1"/>
  <c r="V63" i="6"/>
  <c r="Q63" i="6" s="1"/>
  <c r="AF63" i="6" s="1"/>
  <c r="V62" i="6"/>
  <c r="Q62" i="6" s="1"/>
  <c r="AF62" i="6" s="1"/>
  <c r="V61" i="6"/>
  <c r="Q61" i="6" s="1"/>
  <c r="AF61" i="6" s="1"/>
  <c r="V60" i="6"/>
  <c r="Q60" i="6" s="1"/>
  <c r="AF60" i="6" s="1"/>
  <c r="V59" i="6"/>
  <c r="Q59" i="6" s="1"/>
  <c r="AF59" i="6" s="1"/>
  <c r="V58" i="6"/>
  <c r="Q58" i="6" s="1"/>
  <c r="AF58" i="6" s="1"/>
  <c r="V57" i="6"/>
  <c r="Q57" i="6" s="1"/>
  <c r="AF57" i="6" s="1"/>
  <c r="V56" i="6"/>
  <c r="Q56" i="6" s="1"/>
  <c r="AF56" i="6" s="1"/>
  <c r="V55" i="6"/>
  <c r="Q55" i="6" s="1"/>
  <c r="AF55" i="6" s="1"/>
  <c r="V54" i="6"/>
  <c r="Q54" i="6" s="1"/>
  <c r="AF54" i="6" s="1"/>
  <c r="V53" i="6"/>
  <c r="Q53" i="6" s="1"/>
  <c r="AF53" i="6" s="1"/>
  <c r="V52" i="6"/>
  <c r="Q52" i="6" s="1"/>
  <c r="AF52" i="6" s="1"/>
  <c r="V51" i="6"/>
  <c r="Q51" i="6" s="1"/>
  <c r="AF51" i="6" s="1"/>
  <c r="V50" i="6"/>
  <c r="Q50" i="6" s="1"/>
  <c r="AF50" i="6" s="1"/>
  <c r="V49" i="6"/>
  <c r="Q49" i="6" s="1"/>
  <c r="AF49" i="6" s="1"/>
  <c r="V48" i="6"/>
  <c r="Q48" i="6" s="1"/>
  <c r="AF48" i="6" s="1"/>
  <c r="V47" i="6"/>
  <c r="Q47" i="6" s="1"/>
  <c r="AF47" i="6" s="1"/>
  <c r="V46" i="6"/>
  <c r="Q46" i="6" s="1"/>
  <c r="AF46" i="6" s="1"/>
  <c r="V45" i="6"/>
  <c r="Q45" i="6" s="1"/>
  <c r="AF45" i="6" s="1"/>
  <c r="V44" i="6"/>
  <c r="Q44" i="6" s="1"/>
  <c r="AF44" i="6" s="1"/>
  <c r="V43" i="6"/>
  <c r="Q43" i="6" s="1"/>
  <c r="AF43" i="6" s="1"/>
  <c r="V42" i="6"/>
  <c r="Q42" i="6" s="1"/>
  <c r="AF42" i="6" s="1"/>
  <c r="V41" i="6"/>
  <c r="Q41" i="6" s="1"/>
  <c r="V40" i="6"/>
  <c r="Q40" i="6" s="1"/>
  <c r="AF40" i="6" s="1"/>
  <c r="V39" i="6"/>
  <c r="Q39" i="6" s="1"/>
  <c r="AF39" i="6" s="1"/>
  <c r="V38" i="6"/>
  <c r="Q38" i="6" s="1"/>
  <c r="AF38" i="6" s="1"/>
  <c r="V37" i="6"/>
  <c r="Q37" i="6" s="1"/>
  <c r="AF37" i="6" s="1"/>
  <c r="V36" i="6"/>
  <c r="Q36" i="6" s="1"/>
  <c r="AF36" i="6" s="1"/>
  <c r="V35" i="6"/>
  <c r="Q35" i="6" s="1"/>
  <c r="AF35" i="6" s="1"/>
  <c r="V34" i="6"/>
  <c r="Q34" i="6" s="1"/>
  <c r="AF34" i="6" s="1"/>
  <c r="V33" i="6"/>
  <c r="Q33" i="6" s="1"/>
  <c r="AF33" i="6" s="1"/>
  <c r="V32" i="6"/>
  <c r="Q32" i="6" s="1"/>
  <c r="AF32" i="6" s="1"/>
  <c r="V31" i="6"/>
  <c r="Q31" i="6" s="1"/>
  <c r="AF31" i="6" s="1"/>
  <c r="V30" i="6"/>
  <c r="Q30" i="6" s="1"/>
  <c r="AF30" i="6" s="1"/>
  <c r="V29" i="6"/>
  <c r="Q29" i="6" s="1"/>
  <c r="AF29" i="6" s="1"/>
  <c r="V28" i="6"/>
  <c r="Q28" i="6" s="1"/>
  <c r="AF28" i="6" s="1"/>
  <c r="V27" i="6"/>
  <c r="Q27" i="6" s="1"/>
  <c r="AF27" i="6" s="1"/>
  <c r="V26" i="6"/>
  <c r="Q26" i="6" s="1"/>
  <c r="AF26" i="6" s="1"/>
  <c r="V25" i="6"/>
  <c r="Q25" i="6" s="1"/>
  <c r="AF25" i="6" s="1"/>
  <c r="V24" i="6"/>
  <c r="Q24" i="6" s="1"/>
  <c r="AF24" i="6" s="1"/>
  <c r="V23" i="6"/>
  <c r="Q23" i="6" s="1"/>
  <c r="AF23" i="6" s="1"/>
  <c r="V22" i="6"/>
  <c r="Q22" i="6" s="1"/>
  <c r="AF22" i="6" s="1"/>
  <c r="V21" i="6"/>
  <c r="Q21" i="6" s="1"/>
  <c r="AF21" i="6" s="1"/>
  <c r="V20" i="6"/>
  <c r="Q20" i="6" s="1"/>
  <c r="AF20" i="6" s="1"/>
  <c r="V19" i="6"/>
  <c r="Q19" i="6" s="1"/>
  <c r="AF19" i="6" s="1"/>
  <c r="V18" i="6"/>
  <c r="Q18" i="6" s="1"/>
  <c r="AF18" i="6" s="1"/>
  <c r="V17" i="6"/>
  <c r="Q17" i="6" s="1"/>
  <c r="AF17" i="6" s="1"/>
  <c r="V16" i="6"/>
  <c r="Q16" i="6" s="1"/>
  <c r="AF16" i="6" s="1"/>
  <c r="V15" i="6"/>
  <c r="Q15" i="6" s="1"/>
  <c r="AF15" i="6" s="1"/>
  <c r="V14" i="6"/>
  <c r="Q14" i="6" s="1"/>
  <c r="AF14" i="6" s="1"/>
  <c r="V13" i="6"/>
  <c r="Q13" i="6" s="1"/>
  <c r="AF13" i="6" s="1"/>
  <c r="V12" i="6"/>
  <c r="Q12" i="6" s="1"/>
  <c r="AF12" i="6" s="1"/>
  <c r="V11" i="6"/>
  <c r="Q11" i="6" s="1"/>
  <c r="AF11" i="6" s="1"/>
  <c r="V10" i="6"/>
  <c r="Q10" i="6" s="1"/>
  <c r="AF10" i="6" s="1"/>
  <c r="V9" i="6"/>
  <c r="Q9" i="6" s="1"/>
  <c r="V8" i="6"/>
  <c r="Q8" i="6" s="1"/>
  <c r="AF8" i="6" s="1"/>
  <c r="V7" i="6"/>
  <c r="Q7" i="6" s="1"/>
  <c r="AF7" i="6" s="1"/>
  <c r="V6" i="6"/>
  <c r="Q6" i="6" s="1"/>
  <c r="AF6" i="6" s="1"/>
  <c r="W166" i="6"/>
  <c r="W165" i="6"/>
  <c r="W164" i="6"/>
  <c r="W163" i="6"/>
  <c r="W162" i="6"/>
  <c r="W161" i="6"/>
  <c r="W160" i="6"/>
  <c r="W159" i="6"/>
  <c r="W158" i="6"/>
  <c r="W157" i="6"/>
  <c r="W156" i="6"/>
  <c r="W155" i="6"/>
  <c r="W154" i="6"/>
  <c r="W153" i="6"/>
  <c r="W152" i="6"/>
  <c r="W151" i="6"/>
  <c r="W150" i="6"/>
  <c r="W149" i="6"/>
  <c r="W148" i="6"/>
  <c r="W147" i="6"/>
  <c r="W146" i="6"/>
  <c r="W145" i="6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9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S166" i="6"/>
  <c r="E199" i="6" s="1"/>
  <c r="R166" i="6"/>
  <c r="D199" i="6" s="1"/>
  <c r="S157" i="6"/>
  <c r="R157" i="6"/>
  <c r="S148" i="6"/>
  <c r="R148" i="6"/>
  <c r="S139" i="6"/>
  <c r="E196" i="6" s="1"/>
  <c r="R139" i="6"/>
  <c r="D196" i="6" s="1"/>
  <c r="S130" i="6"/>
  <c r="R130" i="6"/>
  <c r="D195" i="6" s="1"/>
  <c r="S121" i="6"/>
  <c r="E194" i="6" s="1"/>
  <c r="R121" i="6"/>
  <c r="D194" i="6" s="1"/>
  <c r="S113" i="6"/>
  <c r="E193" i="6" s="1"/>
  <c r="R113" i="6"/>
  <c r="D193" i="6" s="1"/>
  <c r="S104" i="6"/>
  <c r="R104" i="6"/>
  <c r="D192" i="6" s="1"/>
  <c r="S95" i="6"/>
  <c r="E191" i="6" s="1"/>
  <c r="R95" i="6"/>
  <c r="D191" i="6" s="1"/>
  <c r="S85" i="6"/>
  <c r="E190" i="6" s="1"/>
  <c r="R85" i="6"/>
  <c r="D190" i="6" s="1"/>
  <c r="S76" i="6"/>
  <c r="R76" i="6"/>
  <c r="D189" i="6" s="1"/>
  <c r="S67" i="6"/>
  <c r="E188" i="6" s="1"/>
  <c r="R67" i="6"/>
  <c r="D188" i="6" s="1"/>
  <c r="S58" i="6"/>
  <c r="E187" i="6" s="1"/>
  <c r="R58" i="6"/>
  <c r="S49" i="6"/>
  <c r="R49" i="6"/>
  <c r="D186" i="6" s="1"/>
  <c r="S40" i="6"/>
  <c r="R40" i="6"/>
  <c r="D185" i="6" s="1"/>
  <c r="S31" i="6"/>
  <c r="E184" i="6" s="1"/>
  <c r="R31" i="6"/>
  <c r="S22" i="6"/>
  <c r="E183" i="6" s="1"/>
  <c r="R22" i="6"/>
  <c r="D183" i="6" s="1"/>
  <c r="E198" i="6"/>
  <c r="D198" i="6"/>
  <c r="E197" i="6"/>
  <c r="D197" i="6"/>
  <c r="E195" i="6"/>
  <c r="E192" i="6"/>
  <c r="E189" i="6"/>
  <c r="D187" i="6"/>
  <c r="E186" i="6"/>
  <c r="E185" i="6"/>
  <c r="D184" i="6"/>
  <c r="R13" i="6"/>
  <c r="D182" i="6" s="1"/>
  <c r="S13" i="6"/>
  <c r="E182" i="6" s="1"/>
  <c r="R38" i="7"/>
  <c r="R42" i="7"/>
  <c r="V176" i="6" l="1"/>
  <c r="V177" i="6"/>
  <c r="V175" i="6"/>
  <c r="V174" i="6"/>
  <c r="V178" i="6"/>
  <c r="F182" i="9"/>
  <c r="H190" i="9" s="1"/>
  <c r="O184" i="9" s="1"/>
  <c r="S22" i="9"/>
  <c r="I190" i="9"/>
  <c r="O183" i="9" s="1"/>
  <c r="AF178" i="9"/>
  <c r="AF175" i="9"/>
  <c r="AF176" i="9"/>
  <c r="AF174" i="9"/>
  <c r="AF177" i="9"/>
  <c r="I199" i="9"/>
  <c r="N183" i="9" s="1"/>
  <c r="AE171" i="9"/>
  <c r="AE168" i="9"/>
  <c r="AE172" i="9"/>
  <c r="AE169" i="9"/>
  <c r="AE170" i="9"/>
  <c r="AF172" i="9"/>
  <c r="AF169" i="9"/>
  <c r="AF168" i="9"/>
  <c r="AF170" i="9"/>
  <c r="AF171" i="9"/>
  <c r="T40" i="6"/>
  <c r="T67" i="6"/>
  <c r="T95" i="6"/>
  <c r="F191" i="6" s="1"/>
  <c r="T166" i="6"/>
  <c r="F199" i="6" s="1"/>
  <c r="T58" i="6"/>
  <c r="F187" i="6" s="1"/>
  <c r="T139" i="6"/>
  <c r="F196" i="6" s="1"/>
  <c r="T157" i="6"/>
  <c r="F198" i="6" s="1"/>
  <c r="T49" i="6"/>
  <c r="F186" i="6" s="1"/>
  <c r="T130" i="6"/>
  <c r="F195" i="6" s="1"/>
  <c r="T22" i="6"/>
  <c r="T85" i="6"/>
  <c r="F190" i="6" s="1"/>
  <c r="T104" i="6"/>
  <c r="F192" i="6" s="1"/>
  <c r="T148" i="6"/>
  <c r="T76" i="6"/>
  <c r="F189" i="6" s="1"/>
  <c r="T121" i="6"/>
  <c r="F194" i="6" s="1"/>
  <c r="T31" i="6"/>
  <c r="F184" i="6" s="1"/>
  <c r="T113" i="6"/>
  <c r="F193" i="6" s="1"/>
  <c r="F188" i="6"/>
  <c r="F197" i="6"/>
  <c r="F183" i="6"/>
  <c r="F185" i="6"/>
  <c r="Q178" i="6"/>
  <c r="Q174" i="6"/>
  <c r="Q175" i="6"/>
  <c r="Q176" i="6"/>
  <c r="Q177" i="6"/>
  <c r="P166" i="7"/>
  <c r="O166" i="7"/>
  <c r="N166" i="7"/>
  <c r="P165" i="7"/>
  <c r="O165" i="7"/>
  <c r="N165" i="7"/>
  <c r="P164" i="7"/>
  <c r="O164" i="7"/>
  <c r="N164" i="7"/>
  <c r="P163" i="7"/>
  <c r="O163" i="7"/>
  <c r="N163" i="7"/>
  <c r="P162" i="7"/>
  <c r="O162" i="7"/>
  <c r="N162" i="7"/>
  <c r="P161" i="7"/>
  <c r="O161" i="7"/>
  <c r="N161" i="7"/>
  <c r="P160" i="7"/>
  <c r="O160" i="7"/>
  <c r="N160" i="7"/>
  <c r="P159" i="7"/>
  <c r="O159" i="7"/>
  <c r="N159" i="7"/>
  <c r="P158" i="7"/>
  <c r="O158" i="7"/>
  <c r="N158" i="7"/>
  <c r="P157" i="7"/>
  <c r="O157" i="7"/>
  <c r="N157" i="7"/>
  <c r="P156" i="7"/>
  <c r="O156" i="7"/>
  <c r="N156" i="7"/>
  <c r="P155" i="7"/>
  <c r="O155" i="7"/>
  <c r="N155" i="7"/>
  <c r="P154" i="7"/>
  <c r="O154" i="7"/>
  <c r="N154" i="7"/>
  <c r="P153" i="7"/>
  <c r="O153" i="7"/>
  <c r="N153" i="7"/>
  <c r="P152" i="7"/>
  <c r="O152" i="7"/>
  <c r="N152" i="7"/>
  <c r="P151" i="7"/>
  <c r="O151" i="7"/>
  <c r="N151" i="7"/>
  <c r="P150" i="7"/>
  <c r="O150" i="7"/>
  <c r="N150" i="7"/>
  <c r="P149" i="7"/>
  <c r="O149" i="7"/>
  <c r="N149" i="7"/>
  <c r="P148" i="7"/>
  <c r="O148" i="7"/>
  <c r="N148" i="7"/>
  <c r="P147" i="7"/>
  <c r="O147" i="7"/>
  <c r="N147" i="7"/>
  <c r="P146" i="7"/>
  <c r="O146" i="7"/>
  <c r="N146" i="7"/>
  <c r="P145" i="7"/>
  <c r="O145" i="7"/>
  <c r="N145" i="7"/>
  <c r="P144" i="7"/>
  <c r="O144" i="7"/>
  <c r="N144" i="7"/>
  <c r="P143" i="7"/>
  <c r="O143" i="7"/>
  <c r="N143" i="7"/>
  <c r="P142" i="7"/>
  <c r="O142" i="7"/>
  <c r="N142" i="7"/>
  <c r="P141" i="7"/>
  <c r="O141" i="7"/>
  <c r="N141" i="7"/>
  <c r="P140" i="7"/>
  <c r="O140" i="7"/>
  <c r="N140" i="7"/>
  <c r="P139" i="7"/>
  <c r="O139" i="7"/>
  <c r="N139" i="7"/>
  <c r="P138" i="7"/>
  <c r="O138" i="7"/>
  <c r="N138" i="7"/>
  <c r="P137" i="7"/>
  <c r="O137" i="7"/>
  <c r="N137" i="7"/>
  <c r="P136" i="7"/>
  <c r="O136" i="7"/>
  <c r="N136" i="7"/>
  <c r="P135" i="7"/>
  <c r="O135" i="7"/>
  <c r="N135" i="7"/>
  <c r="P134" i="7"/>
  <c r="O134" i="7"/>
  <c r="N134" i="7"/>
  <c r="P133" i="7"/>
  <c r="O133" i="7"/>
  <c r="N133" i="7"/>
  <c r="P132" i="7"/>
  <c r="O132" i="7"/>
  <c r="N132" i="7"/>
  <c r="P131" i="7"/>
  <c r="O131" i="7"/>
  <c r="N131" i="7"/>
  <c r="P130" i="7"/>
  <c r="O130" i="7"/>
  <c r="N130" i="7"/>
  <c r="P129" i="7"/>
  <c r="O129" i="7"/>
  <c r="N129" i="7"/>
  <c r="P128" i="7"/>
  <c r="O128" i="7"/>
  <c r="N128" i="7"/>
  <c r="P127" i="7"/>
  <c r="O127" i="7"/>
  <c r="N127" i="7"/>
  <c r="P126" i="7"/>
  <c r="O126" i="7"/>
  <c r="N126" i="7"/>
  <c r="P125" i="7"/>
  <c r="O125" i="7"/>
  <c r="N125" i="7"/>
  <c r="P124" i="7"/>
  <c r="O124" i="7"/>
  <c r="N124" i="7"/>
  <c r="P123" i="7"/>
  <c r="O123" i="7"/>
  <c r="N123" i="7"/>
  <c r="P122" i="7"/>
  <c r="O122" i="7"/>
  <c r="N122" i="7"/>
  <c r="P121" i="7"/>
  <c r="O121" i="7"/>
  <c r="N121" i="7"/>
  <c r="P120" i="7"/>
  <c r="O120" i="7"/>
  <c r="N120" i="7"/>
  <c r="P119" i="7"/>
  <c r="O119" i="7"/>
  <c r="N119" i="7"/>
  <c r="P118" i="7"/>
  <c r="O118" i="7"/>
  <c r="N118" i="7"/>
  <c r="P117" i="7"/>
  <c r="O117" i="7"/>
  <c r="N117" i="7"/>
  <c r="P116" i="7"/>
  <c r="O116" i="7"/>
  <c r="N116" i="7"/>
  <c r="P115" i="7"/>
  <c r="O115" i="7"/>
  <c r="N115" i="7"/>
  <c r="P114" i="7"/>
  <c r="O114" i="7"/>
  <c r="N114" i="7"/>
  <c r="P113" i="7"/>
  <c r="O113" i="7"/>
  <c r="N113" i="7"/>
  <c r="P112" i="7"/>
  <c r="O112" i="7"/>
  <c r="N112" i="7"/>
  <c r="P111" i="7"/>
  <c r="O111" i="7"/>
  <c r="N111" i="7"/>
  <c r="P110" i="7"/>
  <c r="O110" i="7"/>
  <c r="N110" i="7"/>
  <c r="P109" i="7"/>
  <c r="O109" i="7"/>
  <c r="N109" i="7"/>
  <c r="P108" i="7"/>
  <c r="O108" i="7"/>
  <c r="N108" i="7"/>
  <c r="P107" i="7"/>
  <c r="O107" i="7"/>
  <c r="N107" i="7"/>
  <c r="P106" i="7"/>
  <c r="O106" i="7"/>
  <c r="N106" i="7"/>
  <c r="P105" i="7"/>
  <c r="O105" i="7"/>
  <c r="N105" i="7"/>
  <c r="P104" i="7"/>
  <c r="O104" i="7"/>
  <c r="N104" i="7"/>
  <c r="P103" i="7"/>
  <c r="O103" i="7"/>
  <c r="N103" i="7"/>
  <c r="P102" i="7"/>
  <c r="O102" i="7"/>
  <c r="N102" i="7"/>
  <c r="P101" i="7"/>
  <c r="O101" i="7"/>
  <c r="N101" i="7"/>
  <c r="P100" i="7"/>
  <c r="O100" i="7"/>
  <c r="N100" i="7"/>
  <c r="P99" i="7"/>
  <c r="O99" i="7"/>
  <c r="N99" i="7"/>
  <c r="P98" i="7"/>
  <c r="O98" i="7"/>
  <c r="N98" i="7"/>
  <c r="P97" i="7"/>
  <c r="O97" i="7"/>
  <c r="N97" i="7"/>
  <c r="P96" i="7"/>
  <c r="O96" i="7"/>
  <c r="N96" i="7"/>
  <c r="P95" i="7"/>
  <c r="O95" i="7"/>
  <c r="N95" i="7"/>
  <c r="P94" i="7"/>
  <c r="O94" i="7"/>
  <c r="N94" i="7"/>
  <c r="P93" i="7"/>
  <c r="O93" i="7"/>
  <c r="N93" i="7"/>
  <c r="P92" i="7"/>
  <c r="O92" i="7"/>
  <c r="N92" i="7"/>
  <c r="P91" i="7"/>
  <c r="O91" i="7"/>
  <c r="N91" i="7"/>
  <c r="P90" i="7"/>
  <c r="O90" i="7"/>
  <c r="N90" i="7"/>
  <c r="P89" i="7"/>
  <c r="O89" i="7"/>
  <c r="N89" i="7"/>
  <c r="P88" i="7"/>
  <c r="O88" i="7"/>
  <c r="N88" i="7"/>
  <c r="P87" i="7"/>
  <c r="O87" i="7"/>
  <c r="N87" i="7"/>
  <c r="P86" i="7"/>
  <c r="O86" i="7"/>
  <c r="N86" i="7"/>
  <c r="P85" i="7"/>
  <c r="O85" i="7"/>
  <c r="N85" i="7"/>
  <c r="P84" i="7"/>
  <c r="O84" i="7"/>
  <c r="N84" i="7"/>
  <c r="P83" i="7"/>
  <c r="O83" i="7"/>
  <c r="N83" i="7"/>
  <c r="P82" i="7"/>
  <c r="O82" i="7"/>
  <c r="N82" i="7"/>
  <c r="P81" i="7"/>
  <c r="O81" i="7"/>
  <c r="N81" i="7"/>
  <c r="P80" i="7"/>
  <c r="O80" i="7"/>
  <c r="N80" i="7"/>
  <c r="P79" i="7"/>
  <c r="O79" i="7"/>
  <c r="N79" i="7"/>
  <c r="P78" i="7"/>
  <c r="O78" i="7"/>
  <c r="N78" i="7"/>
  <c r="P77" i="7"/>
  <c r="O77" i="7"/>
  <c r="N77" i="7"/>
  <c r="P76" i="7"/>
  <c r="O76" i="7"/>
  <c r="N76" i="7"/>
  <c r="P75" i="7"/>
  <c r="O75" i="7"/>
  <c r="N75" i="7"/>
  <c r="P74" i="7"/>
  <c r="O74" i="7"/>
  <c r="N74" i="7"/>
  <c r="P73" i="7"/>
  <c r="O73" i="7"/>
  <c r="N73" i="7"/>
  <c r="P72" i="7"/>
  <c r="O72" i="7"/>
  <c r="N72" i="7"/>
  <c r="P71" i="7"/>
  <c r="O71" i="7"/>
  <c r="N71" i="7"/>
  <c r="P70" i="7"/>
  <c r="O70" i="7"/>
  <c r="N70" i="7"/>
  <c r="P69" i="7"/>
  <c r="O69" i="7"/>
  <c r="N69" i="7"/>
  <c r="P68" i="7"/>
  <c r="O68" i="7"/>
  <c r="N68" i="7"/>
  <c r="P67" i="7"/>
  <c r="O67" i="7"/>
  <c r="N67" i="7"/>
  <c r="P66" i="7"/>
  <c r="O66" i="7"/>
  <c r="N66" i="7"/>
  <c r="P65" i="7"/>
  <c r="O65" i="7"/>
  <c r="N65" i="7"/>
  <c r="P64" i="7"/>
  <c r="O64" i="7"/>
  <c r="N64" i="7"/>
  <c r="P63" i="7"/>
  <c r="O63" i="7"/>
  <c r="N63" i="7"/>
  <c r="P62" i="7"/>
  <c r="O62" i="7"/>
  <c r="N62" i="7"/>
  <c r="P61" i="7"/>
  <c r="O61" i="7"/>
  <c r="N61" i="7"/>
  <c r="P60" i="7"/>
  <c r="O60" i="7"/>
  <c r="N60" i="7"/>
  <c r="P59" i="7"/>
  <c r="O59" i="7"/>
  <c r="N59" i="7"/>
  <c r="P58" i="7"/>
  <c r="O58" i="7"/>
  <c r="N58" i="7"/>
  <c r="P57" i="7"/>
  <c r="O57" i="7"/>
  <c r="N57" i="7"/>
  <c r="P56" i="7"/>
  <c r="O56" i="7"/>
  <c r="N56" i="7"/>
  <c r="P55" i="7"/>
  <c r="O55" i="7"/>
  <c r="N55" i="7"/>
  <c r="P54" i="7"/>
  <c r="O54" i="7"/>
  <c r="N54" i="7"/>
  <c r="P53" i="7"/>
  <c r="O53" i="7"/>
  <c r="N53" i="7"/>
  <c r="P52" i="7"/>
  <c r="O52" i="7"/>
  <c r="N52" i="7"/>
  <c r="P51" i="7"/>
  <c r="O51" i="7"/>
  <c r="N51" i="7"/>
  <c r="P50" i="7"/>
  <c r="O50" i="7"/>
  <c r="N50" i="7"/>
  <c r="P49" i="7"/>
  <c r="O49" i="7"/>
  <c r="N49" i="7"/>
  <c r="P48" i="7"/>
  <c r="O48" i="7"/>
  <c r="N48" i="7"/>
  <c r="P47" i="7"/>
  <c r="O47" i="7"/>
  <c r="N47" i="7"/>
  <c r="P46" i="7"/>
  <c r="O46" i="7"/>
  <c r="N46" i="7"/>
  <c r="P45" i="7"/>
  <c r="O45" i="7"/>
  <c r="N45" i="7"/>
  <c r="P44" i="7"/>
  <c r="O44" i="7"/>
  <c r="N44" i="7"/>
  <c r="P43" i="7"/>
  <c r="O43" i="7"/>
  <c r="N43" i="7"/>
  <c r="P42" i="7"/>
  <c r="O42" i="7"/>
  <c r="N42" i="7"/>
  <c r="P41" i="7"/>
  <c r="O41" i="7"/>
  <c r="N41" i="7"/>
  <c r="P40" i="7"/>
  <c r="O40" i="7"/>
  <c r="N40" i="7"/>
  <c r="P39" i="7"/>
  <c r="O39" i="7"/>
  <c r="N39" i="7"/>
  <c r="P38" i="7"/>
  <c r="O38" i="7"/>
  <c r="N38" i="7"/>
  <c r="P37" i="7"/>
  <c r="O37" i="7"/>
  <c r="N37" i="7"/>
  <c r="P36" i="7"/>
  <c r="O36" i="7"/>
  <c r="N36" i="7"/>
  <c r="P35" i="7"/>
  <c r="O35" i="7"/>
  <c r="N35" i="7"/>
  <c r="P34" i="7"/>
  <c r="O34" i="7"/>
  <c r="N34" i="7"/>
  <c r="P33" i="7"/>
  <c r="O33" i="7"/>
  <c r="N33" i="7"/>
  <c r="P32" i="7"/>
  <c r="O32" i="7"/>
  <c r="N32" i="7"/>
  <c r="P31" i="7"/>
  <c r="O31" i="7"/>
  <c r="N31" i="7"/>
  <c r="P30" i="7"/>
  <c r="O30" i="7"/>
  <c r="N30" i="7"/>
  <c r="P29" i="7"/>
  <c r="O29" i="7"/>
  <c r="N29" i="7"/>
  <c r="P28" i="7"/>
  <c r="O28" i="7"/>
  <c r="N28" i="7"/>
  <c r="P27" i="7"/>
  <c r="O27" i="7"/>
  <c r="N27" i="7"/>
  <c r="P26" i="7"/>
  <c r="O26" i="7"/>
  <c r="N26" i="7"/>
  <c r="P25" i="7"/>
  <c r="O25" i="7"/>
  <c r="N25" i="7"/>
  <c r="P24" i="7"/>
  <c r="O24" i="7"/>
  <c r="N24" i="7"/>
  <c r="P23" i="7"/>
  <c r="O23" i="7"/>
  <c r="N23" i="7"/>
  <c r="P22" i="7"/>
  <c r="O22" i="7"/>
  <c r="N22" i="7"/>
  <c r="P21" i="7"/>
  <c r="O21" i="7"/>
  <c r="N21" i="7"/>
  <c r="P20" i="7"/>
  <c r="O20" i="7"/>
  <c r="N20" i="7"/>
  <c r="P19" i="7"/>
  <c r="O19" i="7"/>
  <c r="N19" i="7"/>
  <c r="P18" i="7"/>
  <c r="O18" i="7"/>
  <c r="N18" i="7"/>
  <c r="P17" i="7"/>
  <c r="O17" i="7"/>
  <c r="N17" i="7"/>
  <c r="P16" i="7"/>
  <c r="O16" i="7"/>
  <c r="N16" i="7"/>
  <c r="P15" i="7"/>
  <c r="O15" i="7"/>
  <c r="N15" i="7"/>
  <c r="P14" i="7"/>
  <c r="O14" i="7"/>
  <c r="N14" i="7"/>
  <c r="P13" i="7"/>
  <c r="O13" i="7"/>
  <c r="N13" i="7"/>
  <c r="P12" i="7"/>
  <c r="O12" i="7"/>
  <c r="N12" i="7"/>
  <c r="P11" i="7"/>
  <c r="O11" i="7"/>
  <c r="N11" i="7"/>
  <c r="P10" i="7"/>
  <c r="O10" i="7"/>
  <c r="N10" i="7"/>
  <c r="P9" i="7"/>
  <c r="O9" i="7"/>
  <c r="N9" i="7"/>
  <c r="P8" i="7"/>
  <c r="O8" i="7"/>
  <c r="N8" i="7"/>
  <c r="P7" i="7"/>
  <c r="O7" i="7"/>
  <c r="N7" i="7"/>
  <c r="P6" i="7"/>
  <c r="O6" i="7"/>
  <c r="N6" i="7"/>
  <c r="P5" i="7"/>
  <c r="T36" i="7" s="1"/>
  <c r="O5" i="7"/>
  <c r="N5" i="7"/>
  <c r="M177" i="6"/>
  <c r="L177" i="6"/>
  <c r="K177" i="6"/>
  <c r="J177" i="6"/>
  <c r="I177" i="6"/>
  <c r="H177" i="6"/>
  <c r="G177" i="6"/>
  <c r="F177" i="6"/>
  <c r="L171" i="6"/>
  <c r="K171" i="6"/>
  <c r="J171" i="6"/>
  <c r="I171" i="6"/>
  <c r="H171" i="6"/>
  <c r="G171" i="6"/>
  <c r="F171" i="6"/>
  <c r="AG167" i="6"/>
  <c r="AB167" i="6"/>
  <c r="Z167" i="6"/>
  <c r="M178" i="6"/>
  <c r="L178" i="6"/>
  <c r="K178" i="6"/>
  <c r="J178" i="6"/>
  <c r="I178" i="6"/>
  <c r="H178" i="6"/>
  <c r="G178" i="6"/>
  <c r="M176" i="6"/>
  <c r="L176" i="6"/>
  <c r="K176" i="6"/>
  <c r="J176" i="6"/>
  <c r="I176" i="6"/>
  <c r="H176" i="6"/>
  <c r="G176" i="6"/>
  <c r="M175" i="6"/>
  <c r="L175" i="6"/>
  <c r="K175" i="6"/>
  <c r="J175" i="6"/>
  <c r="I175" i="6"/>
  <c r="H175" i="6"/>
  <c r="G175" i="6"/>
  <c r="M174" i="6"/>
  <c r="L174" i="6"/>
  <c r="K174" i="6"/>
  <c r="J174" i="6"/>
  <c r="I174" i="6"/>
  <c r="H174" i="6"/>
  <c r="G174" i="6"/>
  <c r="L172" i="6"/>
  <c r="K172" i="6"/>
  <c r="J172" i="6"/>
  <c r="I172" i="6"/>
  <c r="H172" i="6"/>
  <c r="G172" i="6"/>
  <c r="L170" i="6"/>
  <c r="K170" i="6"/>
  <c r="J170" i="6"/>
  <c r="I170" i="6"/>
  <c r="H170" i="6"/>
  <c r="G170" i="6"/>
  <c r="L169" i="6"/>
  <c r="K169" i="6"/>
  <c r="J169" i="6"/>
  <c r="I169" i="6"/>
  <c r="H169" i="6"/>
  <c r="G169" i="6"/>
  <c r="L168" i="6"/>
  <c r="K168" i="6"/>
  <c r="J168" i="6"/>
  <c r="I168" i="6"/>
  <c r="H168" i="6"/>
  <c r="G168" i="6"/>
  <c r="F178" i="6"/>
  <c r="F176" i="6"/>
  <c r="F175" i="6"/>
  <c r="F174" i="6"/>
  <c r="F172" i="6"/>
  <c r="F170" i="6"/>
  <c r="F169" i="6"/>
  <c r="F168" i="6"/>
  <c r="P2" i="6"/>
  <c r="O166" i="6"/>
  <c r="BS166" i="6"/>
  <c r="O165" i="6"/>
  <c r="BS165" i="6"/>
  <c r="O164" i="6"/>
  <c r="BS164" i="6"/>
  <c r="O163" i="6"/>
  <c r="BS163" i="6"/>
  <c r="O162" i="6"/>
  <c r="BS162" i="6"/>
  <c r="O161" i="6"/>
  <c r="P161" i="6" s="1"/>
  <c r="BS161" i="6"/>
  <c r="O160" i="6"/>
  <c r="BS160" i="6"/>
  <c r="O159" i="6"/>
  <c r="BS159" i="6"/>
  <c r="O158" i="6"/>
  <c r="BS158" i="6"/>
  <c r="O157" i="6"/>
  <c r="BS157" i="6"/>
  <c r="O156" i="6"/>
  <c r="BS156" i="6"/>
  <c r="O155" i="6"/>
  <c r="BS155" i="6"/>
  <c r="O154" i="6"/>
  <c r="BS154" i="6"/>
  <c r="O153" i="6"/>
  <c r="P153" i="6" s="1"/>
  <c r="BS153" i="6"/>
  <c r="O152" i="6"/>
  <c r="BS152" i="6"/>
  <c r="O151" i="6"/>
  <c r="BS151" i="6"/>
  <c r="O150" i="6"/>
  <c r="BS150" i="6"/>
  <c r="O149" i="6"/>
  <c r="BS149" i="6"/>
  <c r="O148" i="6"/>
  <c r="BS148" i="6"/>
  <c r="O147" i="6"/>
  <c r="BS147" i="6"/>
  <c r="O146" i="6"/>
  <c r="BS146" i="6"/>
  <c r="O145" i="6"/>
  <c r="BS145" i="6"/>
  <c r="O144" i="6"/>
  <c r="BS144" i="6"/>
  <c r="O143" i="6"/>
  <c r="BS143" i="6"/>
  <c r="O142" i="6"/>
  <c r="BS142" i="6"/>
  <c r="O141" i="6"/>
  <c r="BS141" i="6"/>
  <c r="O140" i="6"/>
  <c r="BS140" i="6"/>
  <c r="O139" i="6"/>
  <c r="BS139" i="6"/>
  <c r="O138" i="6"/>
  <c r="BS138" i="6"/>
  <c r="O137" i="6"/>
  <c r="P137" i="6" s="1"/>
  <c r="BS137" i="6"/>
  <c r="O136" i="6"/>
  <c r="BS136" i="6"/>
  <c r="O135" i="6"/>
  <c r="BS135" i="6"/>
  <c r="O134" i="6"/>
  <c r="BS134" i="6"/>
  <c r="O133" i="6"/>
  <c r="BS133" i="6"/>
  <c r="O132" i="6"/>
  <c r="BS132" i="6"/>
  <c r="O131" i="6"/>
  <c r="BS131" i="6"/>
  <c r="O130" i="6"/>
  <c r="BS130" i="6"/>
  <c r="O129" i="6"/>
  <c r="P129" i="6" s="1"/>
  <c r="BS129" i="6"/>
  <c r="O128" i="6"/>
  <c r="BS128" i="6"/>
  <c r="O127" i="6"/>
  <c r="BS127" i="6"/>
  <c r="O126" i="6"/>
  <c r="BS126" i="6"/>
  <c r="O125" i="6"/>
  <c r="P125" i="6" s="1"/>
  <c r="BS125" i="6"/>
  <c r="O124" i="6"/>
  <c r="BS124" i="6"/>
  <c r="O123" i="6"/>
  <c r="BS123" i="6"/>
  <c r="O122" i="6"/>
  <c r="BS122" i="6"/>
  <c r="O121" i="6"/>
  <c r="BS121" i="6"/>
  <c r="O120" i="6"/>
  <c r="BS120" i="6"/>
  <c r="O119" i="6"/>
  <c r="BS119" i="6"/>
  <c r="O118" i="6"/>
  <c r="BS118" i="6"/>
  <c r="O117" i="6"/>
  <c r="P117" i="6" s="1"/>
  <c r="BS117" i="6"/>
  <c r="O116" i="6"/>
  <c r="BS116" i="6"/>
  <c r="O115" i="6"/>
  <c r="BS115" i="6"/>
  <c r="O114" i="6"/>
  <c r="BS114" i="6"/>
  <c r="O113" i="6"/>
  <c r="BS113" i="6"/>
  <c r="O112" i="6"/>
  <c r="BS112" i="6"/>
  <c r="O111" i="6"/>
  <c r="BS111" i="6"/>
  <c r="O110" i="6"/>
  <c r="BS110" i="6"/>
  <c r="O109" i="6"/>
  <c r="P109" i="6" s="1"/>
  <c r="BS109" i="6"/>
  <c r="O108" i="6"/>
  <c r="BS108" i="6"/>
  <c r="O107" i="6"/>
  <c r="BS107" i="6"/>
  <c r="O106" i="6"/>
  <c r="BS106" i="6"/>
  <c r="O105" i="6"/>
  <c r="BS105" i="6"/>
  <c r="O104" i="6"/>
  <c r="BS104" i="6"/>
  <c r="O103" i="6"/>
  <c r="BS103" i="6"/>
  <c r="O102" i="6"/>
  <c r="BS102" i="6"/>
  <c r="O101" i="6"/>
  <c r="P101" i="6" s="1"/>
  <c r="BS101" i="6"/>
  <c r="O100" i="6"/>
  <c r="BS100" i="6"/>
  <c r="O99" i="6"/>
  <c r="BS99" i="6"/>
  <c r="O98" i="6"/>
  <c r="BS98" i="6"/>
  <c r="O97" i="6"/>
  <c r="BS97" i="6"/>
  <c r="O96" i="6"/>
  <c r="BS96" i="6"/>
  <c r="O95" i="6"/>
  <c r="BS95" i="6"/>
  <c r="O94" i="6"/>
  <c r="BS94" i="6"/>
  <c r="O93" i="6"/>
  <c r="P93" i="6" s="1"/>
  <c r="BS93" i="6"/>
  <c r="O92" i="6"/>
  <c r="BS92" i="6"/>
  <c r="O91" i="6"/>
  <c r="BS91" i="6"/>
  <c r="O90" i="6"/>
  <c r="BS90" i="6"/>
  <c r="O89" i="6"/>
  <c r="BS89" i="6"/>
  <c r="O88" i="6"/>
  <c r="BS88" i="6"/>
  <c r="O87" i="6"/>
  <c r="BS87" i="6"/>
  <c r="AE175" i="6"/>
  <c r="AA174" i="6"/>
  <c r="Y174" i="6"/>
  <c r="O86" i="6"/>
  <c r="BS86" i="6"/>
  <c r="O85" i="6"/>
  <c r="BS85" i="6"/>
  <c r="O84" i="6"/>
  <c r="BS84" i="6"/>
  <c r="O83" i="6"/>
  <c r="BS83" i="6"/>
  <c r="O82" i="6"/>
  <c r="BS82" i="6"/>
  <c r="O81" i="6"/>
  <c r="BS81" i="6"/>
  <c r="O80" i="6"/>
  <c r="BS80" i="6"/>
  <c r="O79" i="6"/>
  <c r="BS79" i="6"/>
  <c r="O78" i="6"/>
  <c r="BS78" i="6"/>
  <c r="O77" i="6"/>
  <c r="BS77" i="6"/>
  <c r="O76" i="6"/>
  <c r="BS76" i="6"/>
  <c r="O75" i="6"/>
  <c r="BS75" i="6"/>
  <c r="O74" i="6"/>
  <c r="BS74" i="6"/>
  <c r="O73" i="6"/>
  <c r="BS73" i="6"/>
  <c r="O72" i="6"/>
  <c r="BS72" i="6"/>
  <c r="O71" i="6"/>
  <c r="BS71" i="6"/>
  <c r="O70" i="6"/>
  <c r="BS70" i="6"/>
  <c r="O69" i="6"/>
  <c r="BS69" i="6"/>
  <c r="O68" i="6"/>
  <c r="BS68" i="6"/>
  <c r="O67" i="6"/>
  <c r="BS67" i="6"/>
  <c r="O66" i="6"/>
  <c r="BS66" i="6"/>
  <c r="O65" i="6"/>
  <c r="BS65" i="6"/>
  <c r="O64" i="6"/>
  <c r="BS64" i="6"/>
  <c r="O63" i="6"/>
  <c r="BS63" i="6"/>
  <c r="O62" i="6"/>
  <c r="BS62" i="6"/>
  <c r="O61" i="6"/>
  <c r="BS61" i="6"/>
  <c r="O60" i="6"/>
  <c r="BS60" i="6"/>
  <c r="O59" i="6"/>
  <c r="BS59" i="6"/>
  <c r="O58" i="6"/>
  <c r="BS58" i="6"/>
  <c r="O57" i="6"/>
  <c r="BS57" i="6"/>
  <c r="O56" i="6"/>
  <c r="BS56" i="6"/>
  <c r="O55" i="6"/>
  <c r="BS55" i="6"/>
  <c r="O54" i="6"/>
  <c r="BS54" i="6"/>
  <c r="O53" i="6"/>
  <c r="BS53" i="6"/>
  <c r="O52" i="6"/>
  <c r="BS52" i="6"/>
  <c r="O51" i="6"/>
  <c r="BS51" i="6"/>
  <c r="O50" i="6"/>
  <c r="BS50" i="6"/>
  <c r="O49" i="6"/>
  <c r="BS49" i="6"/>
  <c r="O48" i="6"/>
  <c r="BS48" i="6"/>
  <c r="O47" i="6"/>
  <c r="BS47" i="6"/>
  <c r="O46" i="6"/>
  <c r="BS46" i="6"/>
  <c r="O45" i="6"/>
  <c r="BS45" i="6"/>
  <c r="O44" i="6"/>
  <c r="BS44" i="6"/>
  <c r="O43" i="6"/>
  <c r="BS43" i="6"/>
  <c r="O42" i="6"/>
  <c r="BS42" i="6"/>
  <c r="O41" i="6"/>
  <c r="BS41" i="6"/>
  <c r="O40" i="6"/>
  <c r="BS40" i="6"/>
  <c r="O39" i="6"/>
  <c r="BS39" i="6"/>
  <c r="O38" i="6"/>
  <c r="BS38" i="6"/>
  <c r="O37" i="6"/>
  <c r="BS37" i="6"/>
  <c r="O36" i="6"/>
  <c r="BS36" i="6"/>
  <c r="O35" i="6"/>
  <c r="BS35" i="6"/>
  <c r="O34" i="6"/>
  <c r="BS34" i="6"/>
  <c r="O33" i="6"/>
  <c r="BS33" i="6"/>
  <c r="O32" i="6"/>
  <c r="BS32" i="6"/>
  <c r="O31" i="6"/>
  <c r="BS31" i="6"/>
  <c r="O30" i="6"/>
  <c r="BS30" i="6"/>
  <c r="O29" i="6"/>
  <c r="BS29" i="6"/>
  <c r="O28" i="6"/>
  <c r="BS28" i="6"/>
  <c r="O27" i="6"/>
  <c r="BS27" i="6"/>
  <c r="O26" i="6"/>
  <c r="BS26" i="6"/>
  <c r="O25" i="6"/>
  <c r="BS25" i="6"/>
  <c r="O24" i="6"/>
  <c r="BS24" i="6"/>
  <c r="O23" i="6"/>
  <c r="BS23" i="6"/>
  <c r="O22" i="6"/>
  <c r="BS22" i="6"/>
  <c r="O21" i="6"/>
  <c r="BS21" i="6"/>
  <c r="O20" i="6"/>
  <c r="BS20" i="6"/>
  <c r="O19" i="6"/>
  <c r="BS19" i="6"/>
  <c r="O18" i="6"/>
  <c r="BS18" i="6"/>
  <c r="O17" i="6"/>
  <c r="BS17" i="6"/>
  <c r="O16" i="6"/>
  <c r="BS16" i="6"/>
  <c r="O15" i="6"/>
  <c r="BS15" i="6"/>
  <c r="O14" i="6"/>
  <c r="BS14" i="6"/>
  <c r="O13" i="6"/>
  <c r="BS13" i="6"/>
  <c r="O12" i="6"/>
  <c r="BS12" i="6"/>
  <c r="O11" i="6"/>
  <c r="BS11" i="6"/>
  <c r="O10" i="6"/>
  <c r="BS10" i="6"/>
  <c r="O9" i="6"/>
  <c r="BS9" i="6"/>
  <c r="O8" i="6"/>
  <c r="BS8" i="6"/>
  <c r="O7" i="6"/>
  <c r="BS7" i="6"/>
  <c r="O6" i="6"/>
  <c r="BS6" i="6"/>
  <c r="AA168" i="6"/>
  <c r="Y168" i="6"/>
  <c r="O5" i="6"/>
  <c r="P5" i="6" s="1"/>
  <c r="BS5" i="6"/>
  <c r="AG4" i="6"/>
  <c r="AF167" i="6"/>
  <c r="AE167" i="6"/>
  <c r="AD167" i="6"/>
  <c r="AC167" i="6"/>
  <c r="AA167" i="6"/>
  <c r="Y167" i="6"/>
  <c r="K4" i="11" l="1"/>
  <c r="I4" i="7"/>
  <c r="H199" i="6"/>
  <c r="P184" i="6" s="1"/>
  <c r="R36" i="7"/>
  <c r="Q167" i="7"/>
  <c r="S36" i="7"/>
  <c r="R167" i="7"/>
  <c r="S40" i="7" s="1"/>
  <c r="S166" i="7"/>
  <c r="T39" i="7" s="1"/>
  <c r="S167" i="7"/>
  <c r="T40" i="7" s="1"/>
  <c r="R35" i="7"/>
  <c r="S35" i="7"/>
  <c r="Q166" i="7"/>
  <c r="R39" i="7" s="1"/>
  <c r="T35" i="7"/>
  <c r="T37" i="7" s="1"/>
  <c r="R166" i="7"/>
  <c r="S39" i="7" s="1"/>
  <c r="P30" i="6"/>
  <c r="AG109" i="6"/>
  <c r="N109" i="6"/>
  <c r="N129" i="6"/>
  <c r="AG129" i="6"/>
  <c r="N161" i="6"/>
  <c r="AG161" i="6"/>
  <c r="P23" i="6"/>
  <c r="P39" i="6"/>
  <c r="P47" i="6"/>
  <c r="P55" i="6"/>
  <c r="P79" i="6"/>
  <c r="AG101" i="6"/>
  <c r="N101" i="6"/>
  <c r="AG137" i="6"/>
  <c r="N137" i="6"/>
  <c r="AG125" i="6"/>
  <c r="N125" i="6"/>
  <c r="N153" i="6"/>
  <c r="AG153" i="6"/>
  <c r="AG5" i="6"/>
  <c r="N5" i="6"/>
  <c r="AG93" i="6"/>
  <c r="N93" i="6"/>
  <c r="P111" i="6"/>
  <c r="P135" i="6"/>
  <c r="AG117" i="6"/>
  <c r="N117" i="6"/>
  <c r="P13" i="6"/>
  <c r="P21" i="6"/>
  <c r="P41" i="6"/>
  <c r="P45" i="6"/>
  <c r="P49" i="6"/>
  <c r="P53" i="6"/>
  <c r="P57" i="6"/>
  <c r="P61" i="6"/>
  <c r="P69" i="6"/>
  <c r="P77" i="6"/>
  <c r="P85" i="6"/>
  <c r="AB172" i="6"/>
  <c r="P119" i="6"/>
  <c r="Y177" i="6"/>
  <c r="Z178" i="6"/>
  <c r="P25" i="6"/>
  <c r="P81" i="6"/>
  <c r="P113" i="6"/>
  <c r="P159" i="6"/>
  <c r="AA171" i="6"/>
  <c r="AB178" i="6"/>
  <c r="P31" i="6"/>
  <c r="P87" i="6"/>
  <c r="P166" i="6"/>
  <c r="P33" i="6"/>
  <c r="P89" i="6"/>
  <c r="P121" i="6"/>
  <c r="P7" i="6"/>
  <c r="P63" i="6"/>
  <c r="P95" i="6"/>
  <c r="P127" i="6"/>
  <c r="AE170" i="6"/>
  <c r="P9" i="6"/>
  <c r="P65" i="6"/>
  <c r="P97" i="6"/>
  <c r="P143" i="6"/>
  <c r="P15" i="6"/>
  <c r="P71" i="6"/>
  <c r="P103" i="6"/>
  <c r="P145" i="6"/>
  <c r="Z171" i="6"/>
  <c r="Z174" i="6"/>
  <c r="AB169" i="6"/>
  <c r="AB175" i="6"/>
  <c r="P17" i="6"/>
  <c r="P73" i="6"/>
  <c r="P105" i="6"/>
  <c r="P151" i="6"/>
  <c r="Z168" i="6"/>
  <c r="AB168" i="6"/>
  <c r="AB174" i="6"/>
  <c r="P8" i="6"/>
  <c r="P16" i="6"/>
  <c r="P24" i="6"/>
  <c r="P32" i="6"/>
  <c r="P40" i="6"/>
  <c r="P48" i="6"/>
  <c r="P56" i="6"/>
  <c r="P64" i="6"/>
  <c r="P72" i="6"/>
  <c r="P80" i="6"/>
  <c r="P88" i="6"/>
  <c r="P96" i="6"/>
  <c r="P104" i="6"/>
  <c r="P112" i="6"/>
  <c r="P120" i="6"/>
  <c r="P128" i="6"/>
  <c r="P136" i="6"/>
  <c r="P144" i="6"/>
  <c r="P152" i="6"/>
  <c r="P160" i="6"/>
  <c r="Y169" i="6"/>
  <c r="Y175" i="6"/>
  <c r="AA169" i="6"/>
  <c r="AA175" i="6"/>
  <c r="AB171" i="6"/>
  <c r="P10" i="6"/>
  <c r="P18" i="6"/>
  <c r="P26" i="6"/>
  <c r="P34" i="6"/>
  <c r="P42" i="6"/>
  <c r="P50" i="6"/>
  <c r="P58" i="6"/>
  <c r="P66" i="6"/>
  <c r="P74" i="6"/>
  <c r="P82" i="6"/>
  <c r="P90" i="6"/>
  <c r="P98" i="6"/>
  <c r="P106" i="6"/>
  <c r="P114" i="6"/>
  <c r="P122" i="6"/>
  <c r="P130" i="6"/>
  <c r="P138" i="6"/>
  <c r="P146" i="6"/>
  <c r="P154" i="6"/>
  <c r="P162" i="6"/>
  <c r="O168" i="6"/>
  <c r="O169" i="6"/>
  <c r="O170" i="6"/>
  <c r="O172" i="6"/>
  <c r="O174" i="6"/>
  <c r="O175" i="6"/>
  <c r="O176" i="6"/>
  <c r="O178" i="6"/>
  <c r="Y170" i="6"/>
  <c r="Y176" i="6"/>
  <c r="AA170" i="6"/>
  <c r="AA176" i="6"/>
  <c r="O171" i="6"/>
  <c r="Z177" i="6"/>
  <c r="Z169" i="6"/>
  <c r="Z175" i="6"/>
  <c r="P11" i="6"/>
  <c r="P19" i="6"/>
  <c r="P27" i="6"/>
  <c r="P35" i="6"/>
  <c r="P43" i="6"/>
  <c r="P51" i="6"/>
  <c r="P59" i="6"/>
  <c r="P67" i="6"/>
  <c r="P75" i="6"/>
  <c r="P83" i="6"/>
  <c r="P91" i="6"/>
  <c r="P99" i="6"/>
  <c r="P107" i="6"/>
  <c r="P115" i="6"/>
  <c r="P123" i="6"/>
  <c r="P131" i="6"/>
  <c r="P139" i="6"/>
  <c r="P147" i="6"/>
  <c r="P155" i="6"/>
  <c r="P163" i="6"/>
  <c r="Z170" i="6"/>
  <c r="Z176" i="6"/>
  <c r="AB170" i="6"/>
  <c r="AB176" i="6"/>
  <c r="AA177" i="6"/>
  <c r="P12" i="6"/>
  <c r="P20" i="6"/>
  <c r="P28" i="6"/>
  <c r="P36" i="6"/>
  <c r="P44" i="6"/>
  <c r="P52" i="6"/>
  <c r="P60" i="6"/>
  <c r="P68" i="6"/>
  <c r="P76" i="6"/>
  <c r="P84" i="6"/>
  <c r="P92" i="6"/>
  <c r="P100" i="6"/>
  <c r="P108" i="6"/>
  <c r="P116" i="6"/>
  <c r="P124" i="6"/>
  <c r="P132" i="6"/>
  <c r="P140" i="6"/>
  <c r="P148" i="6"/>
  <c r="P156" i="6"/>
  <c r="P164" i="6"/>
  <c r="Y172" i="6"/>
  <c r="Y178" i="6"/>
  <c r="AA172" i="6"/>
  <c r="AA178" i="6"/>
  <c r="AB177" i="6"/>
  <c r="AC171" i="6"/>
  <c r="AE169" i="6"/>
  <c r="AC174" i="6"/>
  <c r="AE176" i="6"/>
  <c r="P29" i="6"/>
  <c r="P37" i="6"/>
  <c r="P133" i="6"/>
  <c r="P141" i="6"/>
  <c r="P149" i="6"/>
  <c r="P157" i="6"/>
  <c r="P165" i="6"/>
  <c r="Z172" i="6"/>
  <c r="Y171" i="6"/>
  <c r="AD171" i="6"/>
  <c r="AD177" i="6"/>
  <c r="P6" i="6"/>
  <c r="P14" i="6"/>
  <c r="P22" i="6"/>
  <c r="P38" i="6"/>
  <c r="P46" i="6"/>
  <c r="P54" i="6"/>
  <c r="P62" i="6"/>
  <c r="P70" i="6"/>
  <c r="P78" i="6"/>
  <c r="P86" i="6"/>
  <c r="P94" i="6"/>
  <c r="P102" i="6"/>
  <c r="P110" i="6"/>
  <c r="P118" i="6"/>
  <c r="P126" i="6"/>
  <c r="P134" i="6"/>
  <c r="P142" i="6"/>
  <c r="P150" i="6"/>
  <c r="P158" i="6"/>
  <c r="O177" i="6"/>
  <c r="AF175" i="6"/>
  <c r="AF174" i="6"/>
  <c r="AC169" i="6"/>
  <c r="AD174" i="6"/>
  <c r="AE178" i="6"/>
  <c r="AE171" i="6"/>
  <c r="AE177" i="6"/>
  <c r="AD169" i="6"/>
  <c r="AE174" i="6"/>
  <c r="AC176" i="6"/>
  <c r="AF178" i="6"/>
  <c r="AF177" i="6"/>
  <c r="AC172" i="6"/>
  <c r="AD176" i="6"/>
  <c r="AC168" i="6"/>
  <c r="AD172" i="6"/>
  <c r="AD168" i="6"/>
  <c r="AE172" i="6"/>
  <c r="AC175" i="6"/>
  <c r="AF176" i="6"/>
  <c r="AE168" i="6"/>
  <c r="AC170" i="6"/>
  <c r="AD175" i="6"/>
  <c r="AD170" i="6"/>
  <c r="AC178" i="6"/>
  <c r="AC177" i="6"/>
  <c r="AD178" i="6"/>
  <c r="R37" i="7" l="1"/>
  <c r="S37" i="7"/>
  <c r="Q168" i="7"/>
  <c r="R41" i="7" s="1"/>
  <c r="R40" i="7"/>
  <c r="S168" i="7"/>
  <c r="T41" i="7" s="1"/>
  <c r="R168" i="7"/>
  <c r="S41" i="7" s="1"/>
  <c r="AG62" i="6"/>
  <c r="N62" i="6"/>
  <c r="AG124" i="6"/>
  <c r="N124" i="6"/>
  <c r="AG98" i="6"/>
  <c r="N98" i="6"/>
  <c r="AG104" i="6"/>
  <c r="N104" i="6"/>
  <c r="AG17" i="6"/>
  <c r="N17" i="6"/>
  <c r="AG166" i="6"/>
  <c r="N166" i="6"/>
  <c r="N25" i="6"/>
  <c r="AG25" i="6"/>
  <c r="AG85" i="6"/>
  <c r="N85" i="6"/>
  <c r="N41" i="6"/>
  <c r="U49" i="6"/>
  <c r="G186" i="6" s="1"/>
  <c r="AG41" i="6"/>
  <c r="N23" i="6"/>
  <c r="U31" i="6"/>
  <c r="AG23" i="6"/>
  <c r="AG118" i="6"/>
  <c r="N118" i="6"/>
  <c r="AG54" i="6"/>
  <c r="N54" i="6"/>
  <c r="AG29" i="6"/>
  <c r="N29" i="6"/>
  <c r="AG116" i="6"/>
  <c r="N116" i="6"/>
  <c r="AG52" i="6"/>
  <c r="N52" i="6"/>
  <c r="AG123" i="6"/>
  <c r="N123" i="6"/>
  <c r="U67" i="6"/>
  <c r="G188" i="6" s="1"/>
  <c r="AG59" i="6"/>
  <c r="N59" i="6"/>
  <c r="AG154" i="6"/>
  <c r="N154" i="6"/>
  <c r="AG90" i="6"/>
  <c r="N90" i="6"/>
  <c r="AG26" i="6"/>
  <c r="N26" i="6"/>
  <c r="AG160" i="6"/>
  <c r="N160" i="6"/>
  <c r="U104" i="6"/>
  <c r="G192" i="6" s="1"/>
  <c r="AG96" i="6"/>
  <c r="N96" i="6"/>
  <c r="AG32" i="6"/>
  <c r="N32" i="6"/>
  <c r="U40" i="6"/>
  <c r="G185" i="6" s="1"/>
  <c r="N103" i="6"/>
  <c r="AG103" i="6"/>
  <c r="N127" i="6"/>
  <c r="AG127" i="6"/>
  <c r="N87" i="6"/>
  <c r="AG87" i="6"/>
  <c r="U95" i="6"/>
  <c r="U85" i="6"/>
  <c r="G190" i="6" s="1"/>
  <c r="AG77" i="6"/>
  <c r="N77" i="6"/>
  <c r="AG21" i="6"/>
  <c r="N21" i="6"/>
  <c r="AG60" i="6"/>
  <c r="N60" i="6"/>
  <c r="AG67" i="6"/>
  <c r="N67" i="6"/>
  <c r="AG34" i="6"/>
  <c r="N34" i="6"/>
  <c r="AG110" i="6"/>
  <c r="N110" i="6"/>
  <c r="AG46" i="6"/>
  <c r="N46" i="6"/>
  <c r="AG146" i="6"/>
  <c r="N146" i="6"/>
  <c r="AG18" i="6"/>
  <c r="N18" i="6"/>
  <c r="AG88" i="6"/>
  <c r="N88" i="6"/>
  <c r="N71" i="6"/>
  <c r="AG71" i="6"/>
  <c r="AG13" i="6"/>
  <c r="N13" i="6"/>
  <c r="AG102" i="6"/>
  <c r="N102" i="6"/>
  <c r="AG38" i="6"/>
  <c r="N38" i="6"/>
  <c r="AG165" i="6"/>
  <c r="N165" i="6"/>
  <c r="AG164" i="6"/>
  <c r="N164" i="6"/>
  <c r="AG100" i="6"/>
  <c r="N100" i="6"/>
  <c r="AG36" i="6"/>
  <c r="N36" i="6"/>
  <c r="AG107" i="6"/>
  <c r="N107" i="6"/>
  <c r="AG43" i="6"/>
  <c r="N43" i="6"/>
  <c r="AG138" i="6"/>
  <c r="N138" i="6"/>
  <c r="AG74" i="6"/>
  <c r="N74" i="6"/>
  <c r="AG10" i="6"/>
  <c r="N10" i="6"/>
  <c r="AG144" i="6"/>
  <c r="N144" i="6"/>
  <c r="AG80" i="6"/>
  <c r="N80" i="6"/>
  <c r="AG16" i="6"/>
  <c r="N16" i="6"/>
  <c r="N15" i="6"/>
  <c r="AG15" i="6"/>
  <c r="N63" i="6"/>
  <c r="AG63" i="6"/>
  <c r="N119" i="6"/>
  <c r="AG119" i="6"/>
  <c r="AG61" i="6"/>
  <c r="N61" i="6"/>
  <c r="AG126" i="6"/>
  <c r="N126" i="6"/>
  <c r="AG37" i="6"/>
  <c r="N37" i="6"/>
  <c r="AG131" i="6"/>
  <c r="U139" i="6"/>
  <c r="N131" i="6"/>
  <c r="AG115" i="6"/>
  <c r="N115" i="6"/>
  <c r="AG158" i="6"/>
  <c r="N158" i="6"/>
  <c r="U166" i="6"/>
  <c r="G199" i="6" s="1"/>
  <c r="AG94" i="6"/>
  <c r="N94" i="6"/>
  <c r="AG22" i="6"/>
  <c r="N22" i="6"/>
  <c r="AG157" i="6"/>
  <c r="N157" i="6"/>
  <c r="AG156" i="6"/>
  <c r="N156" i="6"/>
  <c r="AG92" i="6"/>
  <c r="N92" i="6"/>
  <c r="AG28" i="6"/>
  <c r="N28" i="6"/>
  <c r="AG163" i="6"/>
  <c r="N163" i="6"/>
  <c r="AG99" i="6"/>
  <c r="N99" i="6"/>
  <c r="AG35" i="6"/>
  <c r="N35" i="6"/>
  <c r="AG130" i="6"/>
  <c r="N130" i="6"/>
  <c r="AG66" i="6"/>
  <c r="N66" i="6"/>
  <c r="AG136" i="6"/>
  <c r="N136" i="6"/>
  <c r="AG72" i="6"/>
  <c r="N72" i="6"/>
  <c r="AG8" i="6"/>
  <c r="N8" i="6"/>
  <c r="N143" i="6"/>
  <c r="AG143" i="6"/>
  <c r="N7" i="6"/>
  <c r="AG7" i="6"/>
  <c r="AG57" i="6"/>
  <c r="N57" i="6"/>
  <c r="N79" i="6"/>
  <c r="AG79" i="6"/>
  <c r="AG82" i="6"/>
  <c r="N82" i="6"/>
  <c r="AG152" i="6"/>
  <c r="N152" i="6"/>
  <c r="AG24" i="6"/>
  <c r="N24" i="6"/>
  <c r="N95" i="6"/>
  <c r="AG95" i="6"/>
  <c r="AG150" i="6"/>
  <c r="N150" i="6"/>
  <c r="AG86" i="6"/>
  <c r="N86" i="6"/>
  <c r="AG14" i="6"/>
  <c r="N14" i="6"/>
  <c r="U22" i="6"/>
  <c r="G183" i="6" s="1"/>
  <c r="U157" i="6"/>
  <c r="G198" i="6" s="1"/>
  <c r="AG149" i="6"/>
  <c r="N149" i="6"/>
  <c r="AG148" i="6"/>
  <c r="N148" i="6"/>
  <c r="AG84" i="6"/>
  <c r="N84" i="6"/>
  <c r="AG20" i="6"/>
  <c r="N20" i="6"/>
  <c r="AG155" i="6"/>
  <c r="N155" i="6"/>
  <c r="AG91" i="6"/>
  <c r="N91" i="6"/>
  <c r="AG27" i="6"/>
  <c r="N27" i="6"/>
  <c r="U130" i="6"/>
  <c r="G195" i="6" s="1"/>
  <c r="AG122" i="6"/>
  <c r="N122" i="6"/>
  <c r="AG58" i="6"/>
  <c r="N58" i="6"/>
  <c r="AG128" i="6"/>
  <c r="N128" i="6"/>
  <c r="AG64" i="6"/>
  <c r="N64" i="6"/>
  <c r="N151" i="6"/>
  <c r="AG151" i="6"/>
  <c r="N97" i="6"/>
  <c r="AG97" i="6"/>
  <c r="N121" i="6"/>
  <c r="AG121" i="6"/>
  <c r="N159" i="6"/>
  <c r="AG159" i="6"/>
  <c r="AG53" i="6"/>
  <c r="N53" i="6"/>
  <c r="N135" i="6"/>
  <c r="AG135" i="6"/>
  <c r="N55" i="6"/>
  <c r="AG55" i="6"/>
  <c r="AG40" i="6"/>
  <c r="N40" i="6"/>
  <c r="N145" i="6"/>
  <c r="AG145" i="6"/>
  <c r="AG108" i="6"/>
  <c r="N108" i="6"/>
  <c r="AG44" i="6"/>
  <c r="N44" i="6"/>
  <c r="AG51" i="6"/>
  <c r="N51" i="6"/>
  <c r="AG69" i="6"/>
  <c r="N69" i="6"/>
  <c r="AG142" i="6"/>
  <c r="N142" i="6"/>
  <c r="AG78" i="6"/>
  <c r="N78" i="6"/>
  <c r="U13" i="6"/>
  <c r="G182" i="6" s="1"/>
  <c r="AG6" i="6"/>
  <c r="N6" i="6"/>
  <c r="AG141" i="6"/>
  <c r="N141" i="6"/>
  <c r="AG140" i="6"/>
  <c r="N140" i="6"/>
  <c r="U148" i="6"/>
  <c r="G197" i="6" s="1"/>
  <c r="AG76" i="6"/>
  <c r="N76" i="6"/>
  <c r="AG12" i="6"/>
  <c r="N12" i="6"/>
  <c r="AG147" i="6"/>
  <c r="N147" i="6"/>
  <c r="AG83" i="6"/>
  <c r="N83" i="6"/>
  <c r="AG19" i="6"/>
  <c r="N19" i="6"/>
  <c r="AG114" i="6"/>
  <c r="N114" i="6"/>
  <c r="U58" i="6"/>
  <c r="AG50" i="6"/>
  <c r="N50" i="6"/>
  <c r="AG120" i="6"/>
  <c r="N120" i="6"/>
  <c r="AG56" i="6"/>
  <c r="N56" i="6"/>
  <c r="AG105" i="6"/>
  <c r="N105" i="6"/>
  <c r="U113" i="6"/>
  <c r="G193" i="6" s="1"/>
  <c r="N65" i="6"/>
  <c r="AG65" i="6"/>
  <c r="N89" i="6"/>
  <c r="AG89" i="6"/>
  <c r="N113" i="6"/>
  <c r="U121" i="6"/>
  <c r="G194" i="6" s="1"/>
  <c r="AG113" i="6"/>
  <c r="N49" i="6"/>
  <c r="AG49" i="6"/>
  <c r="N111" i="6"/>
  <c r="AG111" i="6"/>
  <c r="N47" i="6"/>
  <c r="AG47" i="6"/>
  <c r="AG162" i="6"/>
  <c r="N162" i="6"/>
  <c r="N31" i="6"/>
  <c r="AG31" i="6"/>
  <c r="AG134" i="6"/>
  <c r="N134" i="6"/>
  <c r="AG70" i="6"/>
  <c r="N70" i="6"/>
  <c r="AG133" i="6"/>
  <c r="N133" i="6"/>
  <c r="AG132" i="6"/>
  <c r="N132" i="6"/>
  <c r="AG68" i="6"/>
  <c r="N68" i="6"/>
  <c r="U76" i="6"/>
  <c r="G189" i="6" s="1"/>
  <c r="AG139" i="6"/>
  <c r="N139" i="6"/>
  <c r="AG75" i="6"/>
  <c r="N75" i="6"/>
  <c r="AG11" i="6"/>
  <c r="N11" i="6"/>
  <c r="AG106" i="6"/>
  <c r="N106" i="6"/>
  <c r="AG42" i="6"/>
  <c r="N42" i="6"/>
  <c r="AG112" i="6"/>
  <c r="N112" i="6"/>
  <c r="AG48" i="6"/>
  <c r="N48" i="6"/>
  <c r="N73" i="6"/>
  <c r="AG73" i="6"/>
  <c r="N9" i="6"/>
  <c r="AG9" i="6"/>
  <c r="N33" i="6"/>
  <c r="AG33" i="6"/>
  <c r="AG81" i="6"/>
  <c r="N81" i="6"/>
  <c r="AG45" i="6"/>
  <c r="N45" i="6"/>
  <c r="N39" i="6"/>
  <c r="AG39" i="6"/>
  <c r="AG30" i="6"/>
  <c r="N30" i="6"/>
  <c r="G191" i="6"/>
  <c r="G184" i="6"/>
  <c r="G196" i="6"/>
  <c r="G187" i="6"/>
  <c r="P171" i="6"/>
  <c r="P168" i="6"/>
  <c r="P169" i="6"/>
  <c r="P178" i="6"/>
  <c r="P176" i="6"/>
  <c r="P175" i="6"/>
  <c r="P174" i="6"/>
  <c r="P177" i="6"/>
  <c r="P170" i="6"/>
  <c r="P172" i="6"/>
  <c r="X203" i="3"/>
  <c r="W203" i="3"/>
  <c r="V203" i="3"/>
  <c r="U203" i="3"/>
  <c r="T203" i="3"/>
  <c r="S203" i="3"/>
  <c r="R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X202" i="3"/>
  <c r="W202" i="3"/>
  <c r="V202" i="3"/>
  <c r="U202" i="3"/>
  <c r="T202" i="3"/>
  <c r="S202" i="3"/>
  <c r="R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X192" i="3"/>
  <c r="W192" i="3"/>
  <c r="V192" i="3"/>
  <c r="U192" i="3"/>
  <c r="T192" i="3"/>
  <c r="S192" i="3"/>
  <c r="R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X191" i="3"/>
  <c r="W191" i="3"/>
  <c r="V191" i="3"/>
  <c r="U191" i="3"/>
  <c r="T191" i="3"/>
  <c r="S191" i="3"/>
  <c r="R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X181" i="3"/>
  <c r="W181" i="3"/>
  <c r="V181" i="3"/>
  <c r="U181" i="3"/>
  <c r="T181" i="3"/>
  <c r="S181" i="3"/>
  <c r="R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X180" i="3"/>
  <c r="W180" i="3"/>
  <c r="V180" i="3"/>
  <c r="U180" i="3"/>
  <c r="T180" i="3"/>
  <c r="S180" i="3"/>
  <c r="R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X170" i="3"/>
  <c r="W170" i="3"/>
  <c r="V170" i="3"/>
  <c r="U170" i="3"/>
  <c r="T170" i="3"/>
  <c r="S170" i="3"/>
  <c r="R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X169" i="3"/>
  <c r="W169" i="3"/>
  <c r="V169" i="3"/>
  <c r="U169" i="3"/>
  <c r="T169" i="3"/>
  <c r="S169" i="3"/>
  <c r="R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X159" i="3"/>
  <c r="W159" i="3"/>
  <c r="V159" i="3"/>
  <c r="U159" i="3"/>
  <c r="T159" i="3"/>
  <c r="S159" i="3"/>
  <c r="R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X158" i="3"/>
  <c r="W158" i="3"/>
  <c r="V158" i="3"/>
  <c r="U158" i="3"/>
  <c r="T158" i="3"/>
  <c r="S158" i="3"/>
  <c r="R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X148" i="3"/>
  <c r="W148" i="3"/>
  <c r="V148" i="3"/>
  <c r="U148" i="3"/>
  <c r="T148" i="3"/>
  <c r="S148" i="3"/>
  <c r="R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X147" i="3"/>
  <c r="W147" i="3"/>
  <c r="V147" i="3"/>
  <c r="U147" i="3"/>
  <c r="T147" i="3"/>
  <c r="S147" i="3"/>
  <c r="R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X137" i="3"/>
  <c r="W137" i="3"/>
  <c r="V137" i="3"/>
  <c r="U137" i="3"/>
  <c r="T137" i="3"/>
  <c r="S137" i="3"/>
  <c r="R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X136" i="3"/>
  <c r="W136" i="3"/>
  <c r="V136" i="3"/>
  <c r="U136" i="3"/>
  <c r="T136" i="3"/>
  <c r="S136" i="3"/>
  <c r="R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X126" i="3"/>
  <c r="W126" i="3"/>
  <c r="V126" i="3"/>
  <c r="U126" i="3"/>
  <c r="T126" i="3"/>
  <c r="S126" i="3"/>
  <c r="R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X125" i="3"/>
  <c r="W125" i="3"/>
  <c r="V125" i="3"/>
  <c r="U125" i="3"/>
  <c r="T125" i="3"/>
  <c r="S125" i="3"/>
  <c r="R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X115" i="3"/>
  <c r="W115" i="3"/>
  <c r="V115" i="3"/>
  <c r="U115" i="3"/>
  <c r="T115" i="3"/>
  <c r="S115" i="3"/>
  <c r="R115" i="3"/>
  <c r="P115" i="3"/>
  <c r="O115" i="3"/>
  <c r="N115" i="3"/>
  <c r="M115" i="3"/>
  <c r="L115" i="3"/>
  <c r="K115" i="3"/>
  <c r="J115" i="3"/>
  <c r="I115" i="3"/>
  <c r="H115" i="3"/>
  <c r="G115" i="3"/>
  <c r="F115" i="3"/>
  <c r="X114" i="3"/>
  <c r="W114" i="3"/>
  <c r="V114" i="3"/>
  <c r="U114" i="3"/>
  <c r="T114" i="3"/>
  <c r="S114" i="3"/>
  <c r="R114" i="3"/>
  <c r="P114" i="3"/>
  <c r="O114" i="3"/>
  <c r="N114" i="3"/>
  <c r="M114" i="3"/>
  <c r="L114" i="3"/>
  <c r="K114" i="3"/>
  <c r="J114" i="3"/>
  <c r="I114" i="3"/>
  <c r="H114" i="3"/>
  <c r="G114" i="3"/>
  <c r="F114" i="3"/>
  <c r="E115" i="3"/>
  <c r="E114" i="3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O166" i="4"/>
  <c r="N166" i="4"/>
  <c r="M166" i="4"/>
  <c r="L166" i="4"/>
  <c r="K166" i="4"/>
  <c r="J166" i="4"/>
  <c r="I166" i="4"/>
  <c r="I171" i="4" s="1"/>
  <c r="H166" i="4"/>
  <c r="G166" i="4"/>
  <c r="G171" i="4" s="1"/>
  <c r="F166" i="4"/>
  <c r="E166" i="4"/>
  <c r="D166" i="4"/>
  <c r="C166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70" i="4"/>
  <c r="B169" i="4"/>
  <c r="B168" i="4"/>
  <c r="B167" i="4"/>
  <c r="B166" i="4"/>
  <c r="B171" i="4" s="1"/>
  <c r="B165" i="4"/>
  <c r="Y164" i="4"/>
  <c r="Y163" i="4"/>
  <c r="Y162" i="4"/>
  <c r="Y161" i="4"/>
  <c r="Y160" i="4"/>
  <c r="Y159" i="4"/>
  <c r="Y158" i="4"/>
  <c r="Y157" i="4"/>
  <c r="Y156" i="4"/>
  <c r="Y155" i="4"/>
  <c r="Y154" i="4"/>
  <c r="Y153" i="4"/>
  <c r="Y152" i="4"/>
  <c r="Y151" i="4"/>
  <c r="Y150" i="4"/>
  <c r="Y149" i="4"/>
  <c r="Y148" i="4"/>
  <c r="Y147" i="4"/>
  <c r="Y146" i="4"/>
  <c r="Y145" i="4"/>
  <c r="Y144" i="4"/>
  <c r="Y143" i="4"/>
  <c r="Y142" i="4"/>
  <c r="Y141" i="4"/>
  <c r="Y140" i="4"/>
  <c r="Y139" i="4"/>
  <c r="Y138" i="4"/>
  <c r="Y137" i="4"/>
  <c r="Y136" i="4"/>
  <c r="Y135" i="4"/>
  <c r="Y134" i="4"/>
  <c r="Y133" i="4"/>
  <c r="Y132" i="4"/>
  <c r="Y131" i="4"/>
  <c r="Y130" i="4"/>
  <c r="Y129" i="4"/>
  <c r="Y128" i="4"/>
  <c r="Y127" i="4"/>
  <c r="Y126" i="4"/>
  <c r="Y125" i="4"/>
  <c r="Y124" i="4"/>
  <c r="Y123" i="4"/>
  <c r="Y122" i="4"/>
  <c r="Y121" i="4"/>
  <c r="Y120" i="4"/>
  <c r="Y119" i="4"/>
  <c r="Y118" i="4"/>
  <c r="Y117" i="4"/>
  <c r="Y116" i="4"/>
  <c r="Y115" i="4"/>
  <c r="Y114" i="4"/>
  <c r="Y113" i="4"/>
  <c r="Y112" i="4"/>
  <c r="Y111" i="4"/>
  <c r="Y110" i="4"/>
  <c r="Y109" i="4"/>
  <c r="Y108" i="4"/>
  <c r="Y107" i="4"/>
  <c r="Y106" i="4"/>
  <c r="Y105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6" i="4"/>
  <c r="Y85" i="4"/>
  <c r="Y84" i="4"/>
  <c r="Y83" i="4"/>
  <c r="Y82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7" i="4"/>
  <c r="Y66" i="4"/>
  <c r="Y65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P164" i="4"/>
  <c r="T164" i="4"/>
  <c r="P163" i="4"/>
  <c r="T163" i="4"/>
  <c r="P162" i="4"/>
  <c r="T162" i="4"/>
  <c r="P161" i="4"/>
  <c r="T161" i="4"/>
  <c r="P160" i="4"/>
  <c r="T160" i="4"/>
  <c r="P159" i="4"/>
  <c r="T159" i="4"/>
  <c r="P158" i="4"/>
  <c r="T158" i="4"/>
  <c r="P157" i="4"/>
  <c r="T157" i="4"/>
  <c r="P156" i="4"/>
  <c r="T156" i="4"/>
  <c r="P155" i="4"/>
  <c r="T155" i="4"/>
  <c r="P154" i="4"/>
  <c r="T154" i="4"/>
  <c r="P153" i="4"/>
  <c r="T153" i="4"/>
  <c r="P152" i="4"/>
  <c r="T152" i="4"/>
  <c r="P151" i="4"/>
  <c r="T151" i="4"/>
  <c r="P150" i="4"/>
  <c r="T150" i="4"/>
  <c r="P149" i="4"/>
  <c r="T149" i="4"/>
  <c r="P148" i="4"/>
  <c r="T148" i="4"/>
  <c r="P147" i="4"/>
  <c r="T147" i="4"/>
  <c r="P146" i="4"/>
  <c r="T146" i="4"/>
  <c r="P145" i="4"/>
  <c r="T145" i="4"/>
  <c r="P144" i="4"/>
  <c r="T144" i="4"/>
  <c r="P143" i="4"/>
  <c r="T143" i="4"/>
  <c r="P142" i="4"/>
  <c r="T142" i="4"/>
  <c r="P141" i="4"/>
  <c r="T141" i="4"/>
  <c r="P140" i="4"/>
  <c r="T140" i="4"/>
  <c r="P139" i="4"/>
  <c r="T139" i="4"/>
  <c r="P138" i="4"/>
  <c r="T138" i="4"/>
  <c r="P137" i="4"/>
  <c r="T137" i="4"/>
  <c r="P136" i="4"/>
  <c r="T136" i="4"/>
  <c r="P135" i="4"/>
  <c r="T135" i="4"/>
  <c r="P134" i="4"/>
  <c r="T134" i="4"/>
  <c r="P133" i="4"/>
  <c r="T133" i="4"/>
  <c r="P132" i="4"/>
  <c r="T132" i="4"/>
  <c r="P131" i="4"/>
  <c r="T131" i="4"/>
  <c r="P130" i="4"/>
  <c r="T130" i="4"/>
  <c r="P129" i="4"/>
  <c r="T129" i="4"/>
  <c r="P128" i="4"/>
  <c r="T128" i="4"/>
  <c r="P127" i="4"/>
  <c r="T127" i="4"/>
  <c r="P126" i="4"/>
  <c r="T126" i="4"/>
  <c r="P125" i="4"/>
  <c r="T125" i="4"/>
  <c r="P124" i="4"/>
  <c r="T124" i="4"/>
  <c r="P123" i="4"/>
  <c r="T123" i="4"/>
  <c r="P122" i="4"/>
  <c r="T122" i="4"/>
  <c r="P121" i="4"/>
  <c r="T121" i="4"/>
  <c r="P120" i="4"/>
  <c r="T120" i="4"/>
  <c r="P119" i="4"/>
  <c r="T119" i="4"/>
  <c r="P118" i="4"/>
  <c r="T118" i="4"/>
  <c r="P117" i="4"/>
  <c r="T117" i="4"/>
  <c r="P116" i="4"/>
  <c r="T116" i="4"/>
  <c r="P115" i="4"/>
  <c r="T115" i="4"/>
  <c r="P114" i="4"/>
  <c r="T114" i="4"/>
  <c r="P113" i="4"/>
  <c r="T113" i="4"/>
  <c r="P112" i="4"/>
  <c r="T112" i="4"/>
  <c r="P111" i="4"/>
  <c r="T111" i="4"/>
  <c r="P110" i="4"/>
  <c r="T110" i="4"/>
  <c r="P109" i="4"/>
  <c r="T109" i="4"/>
  <c r="P108" i="4"/>
  <c r="T108" i="4"/>
  <c r="P107" i="4"/>
  <c r="T107" i="4"/>
  <c r="P106" i="4"/>
  <c r="T106" i="4"/>
  <c r="P105" i="4"/>
  <c r="T105" i="4"/>
  <c r="P104" i="4"/>
  <c r="T104" i="4"/>
  <c r="P103" i="4"/>
  <c r="T103" i="4"/>
  <c r="P102" i="4"/>
  <c r="T102" i="4"/>
  <c r="P101" i="4"/>
  <c r="T101" i="4"/>
  <c r="P100" i="4"/>
  <c r="T100" i="4"/>
  <c r="P99" i="4"/>
  <c r="T99" i="4"/>
  <c r="P98" i="4"/>
  <c r="T98" i="4"/>
  <c r="P97" i="4"/>
  <c r="T97" i="4"/>
  <c r="P96" i="4"/>
  <c r="T96" i="4"/>
  <c r="P95" i="4"/>
  <c r="T95" i="4"/>
  <c r="P94" i="4"/>
  <c r="T94" i="4"/>
  <c r="P93" i="4"/>
  <c r="T93" i="4"/>
  <c r="P92" i="4"/>
  <c r="T92" i="4"/>
  <c r="P91" i="4"/>
  <c r="T91" i="4"/>
  <c r="P90" i="4"/>
  <c r="T90" i="4"/>
  <c r="P89" i="4"/>
  <c r="T89" i="4"/>
  <c r="P88" i="4"/>
  <c r="T88" i="4"/>
  <c r="P87" i="4"/>
  <c r="T87" i="4"/>
  <c r="P86" i="4"/>
  <c r="T86" i="4"/>
  <c r="P85" i="4"/>
  <c r="T85" i="4"/>
  <c r="P84" i="4"/>
  <c r="T84" i="4"/>
  <c r="P83" i="4"/>
  <c r="T83" i="4"/>
  <c r="P82" i="4"/>
  <c r="T82" i="4"/>
  <c r="P81" i="4"/>
  <c r="T81" i="4"/>
  <c r="P80" i="4"/>
  <c r="T80" i="4"/>
  <c r="P79" i="4"/>
  <c r="T79" i="4"/>
  <c r="P78" i="4"/>
  <c r="T78" i="4"/>
  <c r="P77" i="4"/>
  <c r="T77" i="4"/>
  <c r="P76" i="4"/>
  <c r="T76" i="4"/>
  <c r="P75" i="4"/>
  <c r="T75" i="4"/>
  <c r="P74" i="4"/>
  <c r="T74" i="4"/>
  <c r="P73" i="4"/>
  <c r="T73" i="4"/>
  <c r="P72" i="4"/>
  <c r="T72" i="4"/>
  <c r="P71" i="4"/>
  <c r="T71" i="4"/>
  <c r="P70" i="4"/>
  <c r="T70" i="4"/>
  <c r="P69" i="4"/>
  <c r="T69" i="4"/>
  <c r="P68" i="4"/>
  <c r="T68" i="4"/>
  <c r="P67" i="4"/>
  <c r="T67" i="4"/>
  <c r="P66" i="4"/>
  <c r="T66" i="4"/>
  <c r="P65" i="4"/>
  <c r="T65" i="4"/>
  <c r="P64" i="4"/>
  <c r="T64" i="4"/>
  <c r="P63" i="4"/>
  <c r="T63" i="4"/>
  <c r="P62" i="4"/>
  <c r="T62" i="4"/>
  <c r="P61" i="4"/>
  <c r="T61" i="4"/>
  <c r="P60" i="4"/>
  <c r="T60" i="4"/>
  <c r="P59" i="4"/>
  <c r="T59" i="4"/>
  <c r="P58" i="4"/>
  <c r="T58" i="4"/>
  <c r="P57" i="4"/>
  <c r="T57" i="4"/>
  <c r="P56" i="4"/>
  <c r="T56" i="4"/>
  <c r="P55" i="4"/>
  <c r="T55" i="4"/>
  <c r="P54" i="4"/>
  <c r="T54" i="4"/>
  <c r="P53" i="4"/>
  <c r="T53" i="4"/>
  <c r="P52" i="4"/>
  <c r="T52" i="4"/>
  <c r="P51" i="4"/>
  <c r="T51" i="4"/>
  <c r="P50" i="4"/>
  <c r="T50" i="4"/>
  <c r="P49" i="4"/>
  <c r="T49" i="4"/>
  <c r="P48" i="4"/>
  <c r="T48" i="4"/>
  <c r="P47" i="4"/>
  <c r="T47" i="4"/>
  <c r="P46" i="4"/>
  <c r="T46" i="4"/>
  <c r="P45" i="4"/>
  <c r="T45" i="4"/>
  <c r="P44" i="4"/>
  <c r="T44" i="4"/>
  <c r="P43" i="4"/>
  <c r="T43" i="4"/>
  <c r="P42" i="4"/>
  <c r="T42" i="4"/>
  <c r="P41" i="4"/>
  <c r="T41" i="4"/>
  <c r="P40" i="4"/>
  <c r="T40" i="4"/>
  <c r="P39" i="4"/>
  <c r="T39" i="4"/>
  <c r="P38" i="4"/>
  <c r="T38" i="4"/>
  <c r="P37" i="4"/>
  <c r="T37" i="4"/>
  <c r="P36" i="4"/>
  <c r="T36" i="4"/>
  <c r="P35" i="4"/>
  <c r="T35" i="4"/>
  <c r="P34" i="4"/>
  <c r="T34" i="4"/>
  <c r="P33" i="4"/>
  <c r="T33" i="4"/>
  <c r="P32" i="4"/>
  <c r="T32" i="4"/>
  <c r="P31" i="4"/>
  <c r="T31" i="4"/>
  <c r="P30" i="4"/>
  <c r="T30" i="4"/>
  <c r="P29" i="4"/>
  <c r="T29" i="4"/>
  <c r="P28" i="4"/>
  <c r="T28" i="4"/>
  <c r="P27" i="4"/>
  <c r="T27" i="4"/>
  <c r="P26" i="4"/>
  <c r="T26" i="4"/>
  <c r="P25" i="4"/>
  <c r="T25" i="4"/>
  <c r="P24" i="4"/>
  <c r="T24" i="4"/>
  <c r="P23" i="4"/>
  <c r="T23" i="4"/>
  <c r="P22" i="4"/>
  <c r="T22" i="4"/>
  <c r="P21" i="4"/>
  <c r="T21" i="4"/>
  <c r="P20" i="4"/>
  <c r="T20" i="4"/>
  <c r="P19" i="4"/>
  <c r="T19" i="4"/>
  <c r="P18" i="4"/>
  <c r="T18" i="4"/>
  <c r="P17" i="4"/>
  <c r="T17" i="4"/>
  <c r="P16" i="4"/>
  <c r="T16" i="4"/>
  <c r="P15" i="4"/>
  <c r="T15" i="4"/>
  <c r="P14" i="4"/>
  <c r="T14" i="4"/>
  <c r="P13" i="4"/>
  <c r="T13" i="4"/>
  <c r="P12" i="4"/>
  <c r="T12" i="4"/>
  <c r="P11" i="4"/>
  <c r="T11" i="4"/>
  <c r="P10" i="4"/>
  <c r="T10" i="4"/>
  <c r="P9" i="4"/>
  <c r="T9" i="4"/>
  <c r="P8" i="4"/>
  <c r="T8" i="4"/>
  <c r="P7" i="4"/>
  <c r="T7" i="4"/>
  <c r="P6" i="4"/>
  <c r="T6" i="4"/>
  <c r="P5" i="4"/>
  <c r="T5" i="4"/>
  <c r="P4" i="4"/>
  <c r="T4" i="4"/>
  <c r="P3" i="4"/>
  <c r="T3" i="4"/>
  <c r="Y201" i="3"/>
  <c r="Y200" i="3"/>
  <c r="Y199" i="3"/>
  <c r="Y198" i="3"/>
  <c r="Y197" i="3"/>
  <c r="Y196" i="3"/>
  <c r="Y195" i="3"/>
  <c r="Y194" i="3"/>
  <c r="Y193" i="3"/>
  <c r="Y190" i="3"/>
  <c r="Y189" i="3"/>
  <c r="Y188" i="3"/>
  <c r="Y187" i="3"/>
  <c r="Y186" i="3"/>
  <c r="Y185" i="3"/>
  <c r="Y184" i="3"/>
  <c r="Y183" i="3"/>
  <c r="Y182" i="3"/>
  <c r="Y179" i="3"/>
  <c r="Y178" i="3"/>
  <c r="Y177" i="3"/>
  <c r="Y176" i="3"/>
  <c r="Y175" i="3"/>
  <c r="Y174" i="3"/>
  <c r="Y173" i="3"/>
  <c r="Y172" i="3"/>
  <c r="Y171" i="3"/>
  <c r="Y168" i="3"/>
  <c r="Y167" i="3"/>
  <c r="Y166" i="3"/>
  <c r="Y165" i="3"/>
  <c r="Y164" i="3"/>
  <c r="Y163" i="3"/>
  <c r="Y162" i="3"/>
  <c r="Y161" i="3"/>
  <c r="Y160" i="3"/>
  <c r="Y170" i="3" s="1"/>
  <c r="Y157" i="3"/>
  <c r="Y156" i="3"/>
  <c r="Y155" i="3"/>
  <c r="Y154" i="3"/>
  <c r="Y153" i="3"/>
  <c r="Y152" i="3"/>
  <c r="Y151" i="3"/>
  <c r="Y150" i="3"/>
  <c r="Y149" i="3"/>
  <c r="Y146" i="3"/>
  <c r="Y145" i="3"/>
  <c r="Y144" i="3"/>
  <c r="Y143" i="3"/>
  <c r="Y142" i="3"/>
  <c r="Y141" i="3"/>
  <c r="Y140" i="3"/>
  <c r="Y139" i="3"/>
  <c r="Y138" i="3"/>
  <c r="Y135" i="3"/>
  <c r="Y134" i="3"/>
  <c r="Y133" i="3"/>
  <c r="Y132" i="3"/>
  <c r="Y131" i="3"/>
  <c r="Y130" i="3"/>
  <c r="Y129" i="3"/>
  <c r="Y128" i="3"/>
  <c r="Y127" i="3"/>
  <c r="Y124" i="3"/>
  <c r="Y123" i="3"/>
  <c r="Y122" i="3"/>
  <c r="Y121" i="3"/>
  <c r="Y120" i="3"/>
  <c r="Y119" i="3"/>
  <c r="Y118" i="3"/>
  <c r="Y117" i="3"/>
  <c r="Y116" i="3"/>
  <c r="Y126" i="3" s="1"/>
  <c r="Y113" i="3"/>
  <c r="Y112" i="3"/>
  <c r="Y111" i="3"/>
  <c r="Y110" i="3"/>
  <c r="Y109" i="3"/>
  <c r="Y108" i="3"/>
  <c r="Y107" i="3"/>
  <c r="Y106" i="3"/>
  <c r="Y105" i="3"/>
  <c r="Y99" i="3"/>
  <c r="Y98" i="3"/>
  <c r="Y97" i="3"/>
  <c r="Y96" i="3"/>
  <c r="Y95" i="3"/>
  <c r="Y94" i="3"/>
  <c r="Y93" i="3"/>
  <c r="Y92" i="3"/>
  <c r="Y91" i="3"/>
  <c r="Y88" i="3"/>
  <c r="Y87" i="3"/>
  <c r="Y86" i="3"/>
  <c r="Y85" i="3"/>
  <c r="Y84" i="3"/>
  <c r="Y83" i="3"/>
  <c r="Y82" i="3"/>
  <c r="Y81" i="3"/>
  <c r="Y80" i="3"/>
  <c r="Q201" i="3"/>
  <c r="Q200" i="3"/>
  <c r="Q199" i="3"/>
  <c r="Q198" i="3"/>
  <c r="Q197" i="3"/>
  <c r="Q196" i="3"/>
  <c r="Q195" i="3"/>
  <c r="Q194" i="3"/>
  <c r="Q193" i="3"/>
  <c r="Q202" i="3" s="1"/>
  <c r="Q190" i="3"/>
  <c r="Q189" i="3"/>
  <c r="Q188" i="3"/>
  <c r="Q187" i="3"/>
  <c r="Q186" i="3"/>
  <c r="Q185" i="3"/>
  <c r="Q184" i="3"/>
  <c r="Q183" i="3"/>
  <c r="Q182" i="3"/>
  <c r="Q179" i="3"/>
  <c r="Q178" i="3"/>
  <c r="Q177" i="3"/>
  <c r="Q176" i="3"/>
  <c r="Q175" i="3"/>
  <c r="Q174" i="3"/>
  <c r="Q173" i="3"/>
  <c r="Q172" i="3"/>
  <c r="Q171" i="3"/>
  <c r="Q168" i="3"/>
  <c r="Q167" i="3"/>
  <c r="Q166" i="3"/>
  <c r="Q165" i="3"/>
  <c r="Q164" i="3"/>
  <c r="Q163" i="3"/>
  <c r="Q162" i="3"/>
  <c r="Q161" i="3"/>
  <c r="Q160" i="3"/>
  <c r="Q157" i="3"/>
  <c r="Q156" i="3"/>
  <c r="Q155" i="3"/>
  <c r="Q154" i="3"/>
  <c r="Q153" i="3"/>
  <c r="Q152" i="3"/>
  <c r="Q151" i="3"/>
  <c r="Q150" i="3"/>
  <c r="Q149" i="3"/>
  <c r="Q158" i="3" s="1"/>
  <c r="Q146" i="3"/>
  <c r="Q145" i="3"/>
  <c r="Q144" i="3"/>
  <c r="Q143" i="3"/>
  <c r="Q142" i="3"/>
  <c r="Q141" i="3"/>
  <c r="Q140" i="3"/>
  <c r="Q139" i="3"/>
  <c r="Q138" i="3"/>
  <c r="Q135" i="3"/>
  <c r="Q134" i="3"/>
  <c r="Q133" i="3"/>
  <c r="Q132" i="3"/>
  <c r="Q131" i="3"/>
  <c r="Q130" i="3"/>
  <c r="Q129" i="3"/>
  <c r="Q128" i="3"/>
  <c r="Q127" i="3"/>
  <c r="Q124" i="3"/>
  <c r="Q123" i="3"/>
  <c r="Q122" i="3"/>
  <c r="Q121" i="3"/>
  <c r="Q120" i="3"/>
  <c r="Q119" i="3"/>
  <c r="Q118" i="3"/>
  <c r="Q117" i="3"/>
  <c r="Q116" i="3"/>
  <c r="Q113" i="3"/>
  <c r="Q112" i="3"/>
  <c r="Q111" i="3"/>
  <c r="Q110" i="3"/>
  <c r="Q109" i="3"/>
  <c r="Q108" i="3"/>
  <c r="Q107" i="3"/>
  <c r="Q106" i="3"/>
  <c r="Q105" i="3"/>
  <c r="Q115" i="3" s="1"/>
  <c r="Q99" i="3"/>
  <c r="Q98" i="3"/>
  <c r="Q97" i="3"/>
  <c r="Q96" i="3"/>
  <c r="Q95" i="3"/>
  <c r="Q94" i="3"/>
  <c r="Q93" i="3"/>
  <c r="Q92" i="3"/>
  <c r="Q91" i="3"/>
  <c r="Q88" i="3"/>
  <c r="Q87" i="3"/>
  <c r="Q86" i="3"/>
  <c r="Q85" i="3"/>
  <c r="Q84" i="3"/>
  <c r="Q83" i="3"/>
  <c r="Q82" i="3"/>
  <c r="Q81" i="3"/>
  <c r="Q80" i="3"/>
  <c r="Q77" i="3"/>
  <c r="Q76" i="3"/>
  <c r="Q75" i="3"/>
  <c r="Q74" i="3"/>
  <c r="Q73" i="3"/>
  <c r="Q72" i="3"/>
  <c r="Q71" i="3"/>
  <c r="Q70" i="3"/>
  <c r="Q69" i="3"/>
  <c r="Q66" i="3"/>
  <c r="Q65" i="3"/>
  <c r="Q64" i="3"/>
  <c r="Q63" i="3"/>
  <c r="Q62" i="3"/>
  <c r="Q61" i="3"/>
  <c r="Q60" i="3"/>
  <c r="Q59" i="3"/>
  <c r="Q58" i="3"/>
  <c r="Q55" i="3"/>
  <c r="Q56" i="3" s="1"/>
  <c r="Q54" i="3"/>
  <c r="Q53" i="3"/>
  <c r="Q52" i="3"/>
  <c r="Q51" i="3"/>
  <c r="Q50" i="3"/>
  <c r="Q49" i="3"/>
  <c r="Q57" i="3" s="1"/>
  <c r="Q48" i="3"/>
  <c r="Q47" i="3"/>
  <c r="Q44" i="3"/>
  <c r="Q43" i="3"/>
  <c r="Q42" i="3"/>
  <c r="Q41" i="3"/>
  <c r="Q40" i="3"/>
  <c r="Q39" i="3"/>
  <c r="Q38" i="3"/>
  <c r="Q37" i="3"/>
  <c r="Q45" i="3" s="1"/>
  <c r="Q36" i="3"/>
  <c r="Q33" i="3"/>
  <c r="Q32" i="3"/>
  <c r="Q31" i="3"/>
  <c r="Q30" i="3"/>
  <c r="Q29" i="3"/>
  <c r="Q28" i="3"/>
  <c r="Q27" i="3"/>
  <c r="Q26" i="3"/>
  <c r="Q25" i="3"/>
  <c r="Q22" i="3"/>
  <c r="Q21" i="3"/>
  <c r="Q20" i="3"/>
  <c r="Q19" i="3"/>
  <c r="Q18" i="3"/>
  <c r="Q17" i="3"/>
  <c r="Q16" i="3"/>
  <c r="Q15" i="3"/>
  <c r="Q14" i="3"/>
  <c r="X101" i="3"/>
  <c r="W101" i="3"/>
  <c r="V101" i="3"/>
  <c r="U101" i="3"/>
  <c r="T101" i="3"/>
  <c r="S101" i="3"/>
  <c r="R101" i="3"/>
  <c r="P101" i="3"/>
  <c r="O101" i="3"/>
  <c r="N101" i="3"/>
  <c r="M101" i="3"/>
  <c r="L101" i="3"/>
  <c r="K101" i="3"/>
  <c r="J101" i="3"/>
  <c r="I101" i="3"/>
  <c r="H101" i="3"/>
  <c r="G101" i="3"/>
  <c r="F101" i="3"/>
  <c r="X100" i="3"/>
  <c r="W100" i="3"/>
  <c r="V100" i="3"/>
  <c r="U100" i="3"/>
  <c r="T100" i="3"/>
  <c r="S100" i="3"/>
  <c r="R100" i="3"/>
  <c r="P100" i="3"/>
  <c r="O100" i="3"/>
  <c r="N100" i="3"/>
  <c r="M100" i="3"/>
  <c r="L100" i="3"/>
  <c r="K100" i="3"/>
  <c r="J100" i="3"/>
  <c r="I100" i="3"/>
  <c r="H100" i="3"/>
  <c r="G100" i="3"/>
  <c r="F100" i="3"/>
  <c r="E101" i="3"/>
  <c r="E100" i="3"/>
  <c r="X90" i="3"/>
  <c r="W90" i="3"/>
  <c r="V90" i="3"/>
  <c r="U90" i="3"/>
  <c r="T90" i="3"/>
  <c r="S90" i="3"/>
  <c r="R90" i="3"/>
  <c r="P90" i="3"/>
  <c r="O90" i="3"/>
  <c r="N90" i="3"/>
  <c r="M90" i="3"/>
  <c r="L90" i="3"/>
  <c r="K90" i="3"/>
  <c r="J90" i="3"/>
  <c r="I90" i="3"/>
  <c r="H90" i="3"/>
  <c r="G90" i="3"/>
  <c r="F90" i="3"/>
  <c r="E90" i="3"/>
  <c r="X89" i="3"/>
  <c r="W89" i="3"/>
  <c r="V89" i="3"/>
  <c r="U89" i="3"/>
  <c r="T89" i="3"/>
  <c r="S89" i="3"/>
  <c r="R89" i="3"/>
  <c r="P89" i="3"/>
  <c r="O89" i="3"/>
  <c r="N89" i="3"/>
  <c r="M89" i="3"/>
  <c r="L89" i="3"/>
  <c r="K89" i="3"/>
  <c r="J89" i="3"/>
  <c r="I89" i="3"/>
  <c r="H89" i="3"/>
  <c r="G89" i="3"/>
  <c r="F89" i="3"/>
  <c r="E89" i="3"/>
  <c r="X79" i="3"/>
  <c r="W79" i="3"/>
  <c r="V79" i="3"/>
  <c r="U79" i="3"/>
  <c r="T79" i="3"/>
  <c r="S79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X78" i="3"/>
  <c r="W78" i="3"/>
  <c r="V78" i="3"/>
  <c r="U78" i="3"/>
  <c r="T78" i="3"/>
  <c r="S78" i="3"/>
  <c r="R78" i="3"/>
  <c r="P78" i="3"/>
  <c r="O78" i="3"/>
  <c r="N78" i="3"/>
  <c r="M78" i="3"/>
  <c r="L78" i="3"/>
  <c r="K78" i="3"/>
  <c r="J78" i="3"/>
  <c r="I78" i="3"/>
  <c r="H78" i="3"/>
  <c r="G78" i="3"/>
  <c r="F78" i="3"/>
  <c r="E78" i="3"/>
  <c r="X68" i="3"/>
  <c r="W68" i="3"/>
  <c r="V68" i="3"/>
  <c r="U68" i="3"/>
  <c r="T68" i="3"/>
  <c r="S68" i="3"/>
  <c r="R68" i="3"/>
  <c r="P68" i="3"/>
  <c r="O68" i="3"/>
  <c r="N68" i="3"/>
  <c r="M68" i="3"/>
  <c r="L68" i="3"/>
  <c r="K68" i="3"/>
  <c r="J68" i="3"/>
  <c r="I68" i="3"/>
  <c r="H68" i="3"/>
  <c r="G68" i="3"/>
  <c r="F68" i="3"/>
  <c r="E68" i="3"/>
  <c r="X67" i="3"/>
  <c r="W67" i="3"/>
  <c r="V67" i="3"/>
  <c r="U67" i="3"/>
  <c r="T67" i="3"/>
  <c r="S67" i="3"/>
  <c r="R67" i="3"/>
  <c r="P67" i="3"/>
  <c r="O67" i="3"/>
  <c r="N67" i="3"/>
  <c r="M67" i="3"/>
  <c r="L67" i="3"/>
  <c r="K67" i="3"/>
  <c r="J67" i="3"/>
  <c r="I67" i="3"/>
  <c r="H67" i="3"/>
  <c r="G67" i="3"/>
  <c r="F67" i="3"/>
  <c r="E67" i="3"/>
  <c r="X57" i="3"/>
  <c r="W57" i="3"/>
  <c r="V57" i="3"/>
  <c r="U57" i="3"/>
  <c r="T57" i="3"/>
  <c r="S57" i="3"/>
  <c r="R57" i="3"/>
  <c r="P57" i="3"/>
  <c r="O57" i="3"/>
  <c r="N57" i="3"/>
  <c r="M57" i="3"/>
  <c r="L57" i="3"/>
  <c r="K57" i="3"/>
  <c r="J57" i="3"/>
  <c r="I57" i="3"/>
  <c r="H57" i="3"/>
  <c r="G57" i="3"/>
  <c r="F57" i="3"/>
  <c r="E57" i="3"/>
  <c r="X56" i="3"/>
  <c r="W56" i="3"/>
  <c r="V56" i="3"/>
  <c r="U56" i="3"/>
  <c r="T56" i="3"/>
  <c r="S56" i="3"/>
  <c r="R56" i="3"/>
  <c r="P56" i="3"/>
  <c r="O56" i="3"/>
  <c r="N56" i="3"/>
  <c r="M56" i="3"/>
  <c r="L56" i="3"/>
  <c r="K56" i="3"/>
  <c r="J56" i="3"/>
  <c r="I56" i="3"/>
  <c r="H56" i="3"/>
  <c r="G56" i="3"/>
  <c r="F56" i="3"/>
  <c r="E56" i="3"/>
  <c r="X46" i="3"/>
  <c r="W46" i="3"/>
  <c r="V46" i="3"/>
  <c r="U46" i="3"/>
  <c r="T46" i="3"/>
  <c r="S46" i="3"/>
  <c r="R46" i="3"/>
  <c r="P46" i="3"/>
  <c r="O46" i="3"/>
  <c r="N46" i="3"/>
  <c r="M46" i="3"/>
  <c r="L46" i="3"/>
  <c r="K46" i="3"/>
  <c r="J46" i="3"/>
  <c r="I46" i="3"/>
  <c r="H46" i="3"/>
  <c r="G46" i="3"/>
  <c r="F46" i="3"/>
  <c r="E46" i="3"/>
  <c r="X45" i="3"/>
  <c r="W45" i="3"/>
  <c r="V45" i="3"/>
  <c r="U45" i="3"/>
  <c r="T45" i="3"/>
  <c r="S45" i="3"/>
  <c r="R45" i="3"/>
  <c r="P45" i="3"/>
  <c r="O45" i="3"/>
  <c r="N45" i="3"/>
  <c r="M45" i="3"/>
  <c r="L45" i="3"/>
  <c r="K45" i="3"/>
  <c r="J45" i="3"/>
  <c r="I45" i="3"/>
  <c r="H45" i="3"/>
  <c r="G45" i="3"/>
  <c r="F45" i="3"/>
  <c r="E45" i="3"/>
  <c r="X35" i="3"/>
  <c r="W35" i="3"/>
  <c r="V35" i="3"/>
  <c r="U35" i="3"/>
  <c r="T35" i="3"/>
  <c r="S35" i="3"/>
  <c r="R35" i="3"/>
  <c r="P35" i="3"/>
  <c r="O35" i="3"/>
  <c r="N35" i="3"/>
  <c r="M35" i="3"/>
  <c r="L35" i="3"/>
  <c r="K35" i="3"/>
  <c r="J35" i="3"/>
  <c r="I35" i="3"/>
  <c r="H35" i="3"/>
  <c r="G35" i="3"/>
  <c r="F35" i="3"/>
  <c r="X34" i="3"/>
  <c r="W34" i="3"/>
  <c r="V34" i="3"/>
  <c r="U34" i="3"/>
  <c r="T34" i="3"/>
  <c r="S34" i="3"/>
  <c r="R34" i="3"/>
  <c r="P34" i="3"/>
  <c r="O34" i="3"/>
  <c r="N34" i="3"/>
  <c r="M34" i="3"/>
  <c r="L34" i="3"/>
  <c r="K34" i="3"/>
  <c r="J34" i="3"/>
  <c r="I34" i="3"/>
  <c r="H34" i="3"/>
  <c r="G34" i="3"/>
  <c r="F34" i="3"/>
  <c r="E35" i="3"/>
  <c r="E34" i="3"/>
  <c r="Y77" i="3"/>
  <c r="Y76" i="3"/>
  <c r="Y75" i="3"/>
  <c r="Y74" i="3"/>
  <c r="Y73" i="3"/>
  <c r="Y72" i="3"/>
  <c r="Y71" i="3"/>
  <c r="Y70" i="3"/>
  <c r="Y69" i="3"/>
  <c r="Y66" i="3"/>
  <c r="Y65" i="3"/>
  <c r="Y64" i="3"/>
  <c r="Y63" i="3"/>
  <c r="Y62" i="3"/>
  <c r="Y61" i="3"/>
  <c r="Y60" i="3"/>
  <c r="Y59" i="3"/>
  <c r="Y58" i="3"/>
  <c r="Y55" i="3"/>
  <c r="Y54" i="3"/>
  <c r="Y53" i="3"/>
  <c r="Y52" i="3"/>
  <c r="Y51" i="3"/>
  <c r="Y50" i="3"/>
  <c r="Y49" i="3"/>
  <c r="Y48" i="3"/>
  <c r="Y47" i="3"/>
  <c r="Y44" i="3"/>
  <c r="Y43" i="3"/>
  <c r="Y42" i="3"/>
  <c r="Y41" i="3"/>
  <c r="Y40" i="3"/>
  <c r="Y39" i="3"/>
  <c r="Y38" i="3"/>
  <c r="Y37" i="3"/>
  <c r="Y36" i="3"/>
  <c r="Y33" i="3"/>
  <c r="Y32" i="3"/>
  <c r="Y31" i="3"/>
  <c r="Y30" i="3"/>
  <c r="Y29" i="3"/>
  <c r="Y28" i="3"/>
  <c r="Y27" i="3"/>
  <c r="Y26" i="3"/>
  <c r="Y25" i="3"/>
  <c r="Y22" i="3"/>
  <c r="Y21" i="3"/>
  <c r="Y20" i="3"/>
  <c r="Y19" i="3"/>
  <c r="Y18" i="3"/>
  <c r="Y17" i="3"/>
  <c r="Y16" i="3"/>
  <c r="Y15" i="3"/>
  <c r="Y14" i="3"/>
  <c r="Y11" i="3"/>
  <c r="Y10" i="3"/>
  <c r="Y9" i="3"/>
  <c r="Y8" i="3"/>
  <c r="Y7" i="3"/>
  <c r="Y6" i="3"/>
  <c r="Y5" i="3"/>
  <c r="Y4" i="3"/>
  <c r="Y3" i="3"/>
  <c r="X24" i="3"/>
  <c r="W24" i="3"/>
  <c r="V24" i="3"/>
  <c r="U24" i="3"/>
  <c r="T24" i="3"/>
  <c r="S24" i="3"/>
  <c r="R24" i="3"/>
  <c r="P24" i="3"/>
  <c r="O24" i="3"/>
  <c r="N24" i="3"/>
  <c r="M24" i="3"/>
  <c r="L24" i="3"/>
  <c r="K24" i="3"/>
  <c r="J24" i="3"/>
  <c r="I24" i="3"/>
  <c r="H24" i="3"/>
  <c r="G24" i="3"/>
  <c r="F24" i="3"/>
  <c r="X23" i="3"/>
  <c r="W23" i="3"/>
  <c r="V23" i="3"/>
  <c r="U23" i="3"/>
  <c r="T23" i="3"/>
  <c r="S23" i="3"/>
  <c r="R23" i="3"/>
  <c r="P23" i="3"/>
  <c r="O23" i="3"/>
  <c r="N23" i="3"/>
  <c r="M23" i="3"/>
  <c r="L23" i="3"/>
  <c r="K23" i="3"/>
  <c r="J23" i="3"/>
  <c r="I23" i="3"/>
  <c r="H23" i="3"/>
  <c r="G23" i="3"/>
  <c r="F23" i="3"/>
  <c r="E24" i="3"/>
  <c r="E23" i="3"/>
  <c r="X13" i="3"/>
  <c r="W13" i="3"/>
  <c r="V13" i="3"/>
  <c r="U13" i="3"/>
  <c r="T13" i="3"/>
  <c r="S13" i="3"/>
  <c r="R13" i="3"/>
  <c r="P13" i="3"/>
  <c r="O13" i="3"/>
  <c r="N13" i="3"/>
  <c r="M13" i="3"/>
  <c r="L13" i="3"/>
  <c r="K13" i="3"/>
  <c r="J13" i="3"/>
  <c r="I13" i="3"/>
  <c r="H13" i="3"/>
  <c r="G13" i="3"/>
  <c r="F13" i="3"/>
  <c r="X12" i="3"/>
  <c r="W12" i="3"/>
  <c r="V12" i="3"/>
  <c r="U12" i="3"/>
  <c r="T12" i="3"/>
  <c r="S12" i="3"/>
  <c r="R12" i="3"/>
  <c r="P12" i="3"/>
  <c r="O12" i="3"/>
  <c r="N12" i="3"/>
  <c r="M12" i="3"/>
  <c r="L12" i="3"/>
  <c r="K12" i="3"/>
  <c r="J12" i="3"/>
  <c r="I12" i="3"/>
  <c r="H12" i="3"/>
  <c r="G12" i="3"/>
  <c r="F12" i="3"/>
  <c r="E13" i="3"/>
  <c r="E12" i="3"/>
  <c r="Q11" i="3"/>
  <c r="Q10" i="3"/>
  <c r="Q9" i="3"/>
  <c r="Q8" i="3"/>
  <c r="Q7" i="3"/>
  <c r="Q6" i="3"/>
  <c r="Q5" i="3"/>
  <c r="Q4" i="3"/>
  <c r="Q3" i="3"/>
  <c r="P172" i="4" l="1"/>
  <c r="C171" i="4"/>
  <c r="O171" i="4"/>
  <c r="Q100" i="3"/>
  <c r="Q148" i="3"/>
  <c r="Q192" i="3"/>
  <c r="Y115" i="3"/>
  <c r="Y158" i="3"/>
  <c r="Y202" i="3"/>
  <c r="Q46" i="3"/>
  <c r="Q136" i="3"/>
  <c r="Q180" i="3"/>
  <c r="Y148" i="3"/>
  <c r="Y192" i="3"/>
  <c r="Q12" i="3"/>
  <c r="Q90" i="3"/>
  <c r="Q126" i="3"/>
  <c r="Q170" i="3"/>
  <c r="Y136" i="3"/>
  <c r="Y180" i="3"/>
  <c r="K171" i="4"/>
  <c r="Y101" i="3"/>
  <c r="P165" i="4"/>
  <c r="F171" i="4"/>
  <c r="J171" i="4"/>
  <c r="N171" i="4"/>
  <c r="P167" i="4"/>
  <c r="P169" i="4"/>
  <c r="Q114" i="3"/>
  <c r="Y114" i="3"/>
  <c r="Q137" i="3"/>
  <c r="Y137" i="3"/>
  <c r="Q159" i="3"/>
  <c r="Y159" i="3"/>
  <c r="Q181" i="3"/>
  <c r="Y181" i="3"/>
  <c r="Q203" i="3"/>
  <c r="Y203" i="3"/>
  <c r="Q125" i="3"/>
  <c r="Y125" i="3"/>
  <c r="Q147" i="3"/>
  <c r="Y147" i="3"/>
  <c r="Q169" i="3"/>
  <c r="Y169" i="3"/>
  <c r="Q191" i="3"/>
  <c r="Y191" i="3"/>
  <c r="AG175" i="6"/>
  <c r="Y35" i="3"/>
  <c r="Q101" i="3"/>
  <c r="Q79" i="3"/>
  <c r="D171" i="4"/>
  <c r="H171" i="4"/>
  <c r="L171" i="4"/>
  <c r="P166" i="4"/>
  <c r="P168" i="4"/>
  <c r="P170" i="4"/>
  <c r="Q13" i="3"/>
  <c r="Q35" i="3"/>
  <c r="Q67" i="3"/>
  <c r="Q78" i="3"/>
  <c r="Y100" i="3"/>
  <c r="E171" i="4"/>
  <c r="M171" i="4"/>
  <c r="AG176" i="6"/>
  <c r="I199" i="6"/>
  <c r="P183" i="6" s="1"/>
  <c r="I190" i="6"/>
  <c r="O183" i="6" s="1"/>
  <c r="AG178" i="6"/>
  <c r="AG177" i="6"/>
  <c r="AG168" i="6"/>
  <c r="AG174" i="6"/>
  <c r="AG170" i="6"/>
  <c r="AG172" i="6"/>
  <c r="AG169" i="6"/>
  <c r="AG171" i="6"/>
  <c r="Q89" i="3"/>
  <c r="Q68" i="3"/>
  <c r="Q34" i="3"/>
  <c r="Y46" i="3"/>
  <c r="Y45" i="3"/>
  <c r="Y56" i="3"/>
  <c r="Y89" i="3"/>
  <c r="Y67" i="3"/>
  <c r="Y79" i="3"/>
  <c r="Y90" i="3"/>
  <c r="Y78" i="3"/>
  <c r="Y34" i="3"/>
  <c r="Y57" i="3"/>
  <c r="Y68" i="3"/>
  <c r="Y12" i="3"/>
  <c r="Y24" i="3"/>
  <c r="Y23" i="3"/>
  <c r="Y13" i="3"/>
  <c r="Q24" i="3"/>
  <c r="Q23" i="3"/>
  <c r="P171" i="4" l="1"/>
  <c r="W5" i="6"/>
  <c r="M169" i="6"/>
  <c r="M170" i="6"/>
  <c r="M168" i="6"/>
  <c r="M171" i="6"/>
  <c r="M172" i="6"/>
  <c r="V5" i="6"/>
  <c r="Q5" i="6" l="1"/>
  <c r="V169" i="6"/>
  <c r="V171" i="6"/>
  <c r="V172" i="6"/>
  <c r="V168" i="6"/>
  <c r="V170" i="6"/>
  <c r="Q172" i="6"/>
  <c r="Q170" i="6"/>
  <c r="Q171" i="6"/>
  <c r="Q168" i="6"/>
  <c r="Q169" i="6"/>
  <c r="AF5" i="6" l="1"/>
  <c r="T13" i="6"/>
  <c r="F182" i="6" s="1"/>
  <c r="H190" i="6" s="1"/>
  <c r="O184" i="6" s="1"/>
  <c r="AF170" i="6" l="1"/>
  <c r="AF169" i="6"/>
  <c r="AF171" i="6"/>
  <c r="AF168" i="6"/>
  <c r="AF172" i="6"/>
</calcChain>
</file>

<file path=xl/sharedStrings.xml><?xml version="1.0" encoding="utf-8"?>
<sst xmlns="http://schemas.openxmlformats.org/spreadsheetml/2006/main" count="2977" uniqueCount="159">
  <si>
    <t>N</t>
  </si>
  <si>
    <t>P</t>
  </si>
  <si>
    <t>K</t>
  </si>
  <si>
    <t>Ca</t>
  </si>
  <si>
    <t>Mg</t>
  </si>
  <si>
    <t>Cu</t>
  </si>
  <si>
    <t>Fe</t>
  </si>
  <si>
    <t>Mn</t>
  </si>
  <si>
    <t>B</t>
  </si>
  <si>
    <t>Zn</t>
  </si>
  <si>
    <t>Chla</t>
  </si>
  <si>
    <t>Chlb</t>
  </si>
  <si>
    <t>Total Chl</t>
  </si>
  <si>
    <t>Carotenoids</t>
  </si>
  <si>
    <t>Carbohydrate</t>
  </si>
  <si>
    <t>Fruit set</t>
  </si>
  <si>
    <t>F. retention</t>
  </si>
  <si>
    <t xml:space="preserve">  F. drop</t>
  </si>
  <si>
    <t>No.fruit</t>
  </si>
  <si>
    <t>F.weight</t>
  </si>
  <si>
    <t>yield kg</t>
  </si>
  <si>
    <t>Y.incrm</t>
  </si>
  <si>
    <t>TR</t>
  </si>
  <si>
    <t>R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</si>
  <si>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</si>
  <si>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</si>
  <si>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</si>
  <si>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</si>
  <si>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</si>
  <si>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</si>
  <si>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</si>
  <si>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</si>
  <si>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</si>
  <si>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</si>
  <si>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</si>
  <si>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</si>
  <si>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</si>
  <si>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</si>
  <si>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</si>
  <si>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 xml:space="preserve">Y16 </t>
  </si>
  <si>
    <t>Y17</t>
  </si>
  <si>
    <t>Y18</t>
  </si>
  <si>
    <t>Y19</t>
  </si>
  <si>
    <t>Y20</t>
  </si>
  <si>
    <t>Y21</t>
  </si>
  <si>
    <t>Y22</t>
  </si>
  <si>
    <t>R1</t>
  </si>
  <si>
    <t>R2</t>
  </si>
  <si>
    <t>R3</t>
  </si>
  <si>
    <t>R4</t>
  </si>
  <si>
    <t>TR2</t>
  </si>
  <si>
    <t>TR3</t>
  </si>
  <si>
    <t>TR4</t>
  </si>
  <si>
    <t>TR5</t>
  </si>
  <si>
    <t>TR6</t>
  </si>
  <si>
    <t>TR7</t>
  </si>
  <si>
    <t>TR8</t>
  </si>
  <si>
    <t>TR9</t>
  </si>
  <si>
    <t>TR10</t>
  </si>
  <si>
    <t>1Season</t>
  </si>
  <si>
    <t>Orchard 3-1</t>
  </si>
  <si>
    <t>Orchard 2-1</t>
  </si>
  <si>
    <t>Orchard 7-1</t>
  </si>
  <si>
    <t>Orchard 8-1</t>
  </si>
  <si>
    <t>Orchard 9-1</t>
  </si>
  <si>
    <t>Orchard 4-1</t>
  </si>
  <si>
    <t>Orchard 5-1</t>
  </si>
  <si>
    <t>Orchard 6-1</t>
  </si>
  <si>
    <t>Orchard 10-1</t>
  </si>
  <si>
    <t>Mean</t>
  </si>
  <si>
    <t>SD</t>
  </si>
  <si>
    <t>Y21/tree</t>
  </si>
  <si>
    <t>mean</t>
  </si>
  <si>
    <t>Max</t>
  </si>
  <si>
    <t>min</t>
  </si>
  <si>
    <t>Kurtz</t>
  </si>
  <si>
    <t>Sek</t>
  </si>
  <si>
    <t>CV</t>
  </si>
  <si>
    <t>NO</t>
  </si>
  <si>
    <t>R5</t>
  </si>
  <si>
    <t>R6</t>
  </si>
  <si>
    <t>R7</t>
  </si>
  <si>
    <t>R9</t>
  </si>
  <si>
    <t>R8</t>
  </si>
  <si>
    <t>2Season</t>
  </si>
  <si>
    <t>Orch-1</t>
  </si>
  <si>
    <t>Orch-2</t>
  </si>
  <si>
    <t>Orch-3</t>
  </si>
  <si>
    <t>Orch-4</t>
  </si>
  <si>
    <t>Orch-5</t>
  </si>
  <si>
    <t>Orch-6</t>
  </si>
  <si>
    <t>Orch-7</t>
  </si>
  <si>
    <t>Orch-8</t>
  </si>
  <si>
    <t>Orch-9</t>
  </si>
  <si>
    <t>ton/ha</t>
  </si>
  <si>
    <t>Yield</t>
  </si>
  <si>
    <t>%</t>
  </si>
  <si>
    <t>X1</t>
  </si>
  <si>
    <t>X2</t>
  </si>
  <si>
    <t>X3</t>
  </si>
  <si>
    <t>X4</t>
  </si>
  <si>
    <t>X5</t>
  </si>
  <si>
    <t>X6</t>
  </si>
  <si>
    <t>X7</t>
  </si>
  <si>
    <t>X8</t>
  </si>
  <si>
    <r>
      <t xml:space="preserve"> </t>
    </r>
    <r>
      <rPr>
        <sz val="10"/>
        <color rgb="FF000000"/>
        <rFont val="Palatino Linotype"/>
        <family val="1"/>
      </rPr>
      <t xml:space="preserve"> </t>
    </r>
  </si>
  <si>
    <t>.</t>
  </si>
  <si>
    <t>max</t>
  </si>
  <si>
    <t>count</t>
  </si>
  <si>
    <t>ANN</t>
  </si>
  <si>
    <t>observed</t>
  </si>
  <si>
    <t>MPA</t>
  </si>
  <si>
    <t>RMSE</t>
  </si>
  <si>
    <t>MAE</t>
  </si>
  <si>
    <t>second</t>
  </si>
  <si>
    <t>first</t>
  </si>
  <si>
    <t>C/N</t>
  </si>
  <si>
    <t>Count</t>
  </si>
  <si>
    <t>Sun</t>
  </si>
  <si>
    <t>ratio</t>
  </si>
  <si>
    <t>yield (t/ha)</t>
  </si>
  <si>
    <t>mg/gFW</t>
  </si>
  <si>
    <t>Old</t>
  </si>
  <si>
    <t>Observed</t>
  </si>
  <si>
    <t>O</t>
  </si>
  <si>
    <t>First season  (OFF year )</t>
  </si>
  <si>
    <t>Second season  (ON  year)</t>
  </si>
  <si>
    <t>C/N (OFF year)</t>
  </si>
  <si>
    <t>C/N (ON year)</t>
  </si>
  <si>
    <t>ON</t>
  </si>
  <si>
    <t>OFF</t>
  </si>
  <si>
    <t>Off</t>
  </si>
  <si>
    <t>On</t>
  </si>
  <si>
    <t>ON year</t>
  </si>
  <si>
    <t>OFF year</t>
  </si>
  <si>
    <t>Yield (ON year)</t>
  </si>
  <si>
    <t>Yield (OFF year)</t>
  </si>
  <si>
    <t>Average Contr</t>
  </si>
  <si>
    <t>ibution of</t>
  </si>
  <si>
    <t>Input</t>
  </si>
  <si>
    <t>Node on Outputs</t>
  </si>
  <si>
    <t>Network Name:</t>
  </si>
  <si>
    <t>Mango</t>
  </si>
  <si>
    <t>Iterations:</t>
  </si>
  <si>
    <t>Output Node</t>
  </si>
  <si>
    <t>Input Node</t>
  </si>
  <si>
    <t>Pe</t>
  </si>
  <si>
    <t>rcent Contribution</t>
  </si>
  <si>
    <t>Total Carbohydrates Fraction</t>
  </si>
  <si>
    <t>Yield (OFF Season)</t>
  </si>
  <si>
    <t>C/N (OFF Season)</t>
  </si>
  <si>
    <t>yield (ton/ha)</t>
  </si>
  <si>
    <t>C/N (ON Season)</t>
  </si>
  <si>
    <t>Yield (ON Season)</t>
  </si>
  <si>
    <t>OFF  season</t>
  </si>
  <si>
    <t>ON season</t>
  </si>
  <si>
    <t>C/N ratio</t>
  </si>
  <si>
    <t>Chlorophyll  a</t>
  </si>
  <si>
    <t>Chlorophyll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</si>
</sst>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222222"/>
      <name val="Palatino Linotype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Palatino Linotype"/>
      <family val="1"/>
    </font>
    <font>
      <sz val="11"/>
      <color theme="1"/>
      <name val="Calibri"/>
      <family val="2"/>
      <charset val="178"/>
      <scheme val="minor"/>
    </font>
    <font>
      <sz val="16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rgb="FF000000"/>
      <name val="Palatino Linotype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2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0" borderId="1" xfId="0" applyBorder="1"/>
    <xf numFmtId="2" fontId="0" fillId="0" borderId="1" xfId="0" applyNumberFormat="1" applyBorder="1"/>
    <xf numFmtId="0" fontId="2" fillId="0" borderId="0" xfId="0" applyFont="1"/>
    <xf numFmtId="2" fontId="2" fillId="0" borderId="0" xfId="0" applyNumberFormat="1" applyFont="1"/>
    <xf numFmtId="0" fontId="1" fillId="0" borderId="0" xfId="1"/>
    <xf numFmtId="0" fontId="1" fillId="4" borderId="2" xfId="1" applyFill="1" applyBorder="1"/>
    <xf numFmtId="0" fontId="1" fillId="4" borderId="3" xfId="1" applyFill="1" applyBorder="1"/>
    <xf numFmtId="0" fontId="1" fillId="4" borderId="4" xfId="1" applyFill="1" applyBorder="1"/>
    <xf numFmtId="0" fontId="1" fillId="4" borderId="5" xfId="1" applyFill="1" applyBorder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 vertical="center"/>
    </xf>
    <xf numFmtId="0" fontId="3" fillId="4" borderId="4" xfId="1" applyFont="1" applyFill="1" applyBorder="1"/>
    <xf numFmtId="0" fontId="8" fillId="4" borderId="4" xfId="2" applyFont="1" applyFill="1" applyBorder="1"/>
    <xf numFmtId="0" fontId="8" fillId="0" borderId="0" xfId="2" applyFont="1"/>
    <xf numFmtId="0" fontId="1" fillId="4" borderId="7" xfId="1" applyFill="1" applyBorder="1"/>
    <xf numFmtId="0" fontId="1" fillId="4" borderId="9" xfId="1" applyFill="1" applyBorder="1"/>
    <xf numFmtId="0" fontId="1" fillId="5" borderId="0" xfId="1" applyFill="1"/>
    <xf numFmtId="0" fontId="1" fillId="6" borderId="0" xfId="1" applyFill="1"/>
    <xf numFmtId="0" fontId="1" fillId="7" borderId="2" xfId="1" applyFill="1" applyBorder="1"/>
    <xf numFmtId="0" fontId="1" fillId="7" borderId="6" xfId="1" applyFill="1" applyBorder="1"/>
    <xf numFmtId="0" fontId="1" fillId="7" borderId="3" xfId="1" applyFill="1" applyBorder="1"/>
    <xf numFmtId="0" fontId="1" fillId="7" borderId="4" xfId="1" applyFill="1" applyBorder="1"/>
    <xf numFmtId="0" fontId="1" fillId="7" borderId="0" xfId="1" applyFill="1"/>
    <xf numFmtId="0" fontId="1" fillId="7" borderId="5" xfId="1" applyFill="1" applyBorder="1"/>
    <xf numFmtId="0" fontId="1" fillId="7" borderId="7" xfId="1" applyFill="1" applyBorder="1"/>
    <xf numFmtId="0" fontId="1" fillId="7" borderId="8" xfId="1" applyFill="1" applyBorder="1"/>
    <xf numFmtId="0" fontId="1" fillId="7" borderId="9" xfId="1" applyFill="1" applyBorder="1"/>
    <xf numFmtId="2" fontId="0" fillId="7" borderId="1" xfId="0" applyNumberFormat="1" applyFill="1" applyBorder="1"/>
    <xf numFmtId="0" fontId="0" fillId="7" borderId="1" xfId="0" applyFill="1" applyBorder="1"/>
    <xf numFmtId="2" fontId="2" fillId="0" borderId="1" xfId="0" applyNumberFormat="1" applyFont="1" applyBorder="1"/>
    <xf numFmtId="165" fontId="0" fillId="0" borderId="0" xfId="0" applyNumberFormat="1"/>
    <xf numFmtId="165" fontId="2" fillId="0" borderId="0" xfId="0" applyNumberFormat="1" applyFont="1"/>
    <xf numFmtId="0" fontId="2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2" fontId="10" fillId="0" borderId="1" xfId="0" applyNumberFormat="1" applyFont="1" applyBorder="1"/>
    <xf numFmtId="0" fontId="10" fillId="0" borderId="0" xfId="0" applyFont="1"/>
    <xf numFmtId="2" fontId="10" fillId="0" borderId="0" xfId="0" applyNumberFormat="1" applyFont="1"/>
    <xf numFmtId="2" fontId="0" fillId="7" borderId="0" xfId="0" applyNumberFormat="1" applyFill="1"/>
    <xf numFmtId="0" fontId="0" fillId="7" borderId="0" xfId="0" applyFill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1" fillId="0" borderId="0" xfId="0" applyFont="1"/>
    <xf numFmtId="2" fontId="11" fillId="0" borderId="0" xfId="0" applyNumberFormat="1" applyFont="1"/>
    <xf numFmtId="2" fontId="0" fillId="8" borderId="0" xfId="0" applyNumberFormat="1" applyFill="1"/>
    <xf numFmtId="2" fontId="0" fillId="8" borderId="0" xfId="0" applyNumberFormat="1" applyFill="1" applyAlignment="1">
      <alignment horizontal="center"/>
    </xf>
    <xf numFmtId="2" fontId="11" fillId="0" borderId="1" xfId="0" applyNumberFormat="1" applyFont="1" applyBorder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9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Normal" xfId="0" builtinId="0"/>
    <cellStyle name="Normal 2" xfId="1" xr:uid="{872304C2-8FB6-4887-97C3-05B77C6BE3B0}"/>
    <cellStyle name="Normal 3" xfId="2" xr:uid="{088B496D-C65D-444B-85FA-3B668F41172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95240595813156E-2"/>
          <c:y val="3.4696492969951302E-2"/>
          <c:w val="0.88913748417427252"/>
          <c:h val="0.74053218347015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 w="158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arranged!$W$51:$W$58</c:f>
              <c:strCache>
                <c:ptCount val="8"/>
                <c:pt idx="0">
                  <c:v>N</c:v>
                </c:pt>
                <c:pt idx="1">
                  <c:v>P</c:v>
                </c:pt>
                <c:pt idx="2">
                  <c:v>Mg</c:v>
                </c:pt>
                <c:pt idx="3">
                  <c:v>K</c:v>
                </c:pt>
                <c:pt idx="4">
                  <c:v>Ca</c:v>
                </c:pt>
                <c:pt idx="5">
                  <c:v>Chlorophyll  a</c:v>
                </c:pt>
                <c:pt idx="6">
                  <c:v>Chlorophyll b</c:v>
                </c:pt>
                <c:pt idx="7">
                  <c:v>Total Carbohydrates Fraction</c:v>
                </c:pt>
              </c:strCache>
            </c:strRef>
          </c:cat>
          <c:val>
            <c:numRef>
              <c:f>arranged!$Y$51:$Y$58</c:f>
              <c:numCache>
                <c:formatCode>General</c:formatCode>
                <c:ptCount val="8"/>
                <c:pt idx="0">
                  <c:v>4.4400000000000004</c:v>
                </c:pt>
                <c:pt idx="1">
                  <c:v>6.53</c:v>
                </c:pt>
                <c:pt idx="2">
                  <c:v>15.8</c:v>
                </c:pt>
                <c:pt idx="3">
                  <c:v>3.71</c:v>
                </c:pt>
                <c:pt idx="4">
                  <c:v>14.08</c:v>
                </c:pt>
                <c:pt idx="5">
                  <c:v>19.2</c:v>
                </c:pt>
                <c:pt idx="6">
                  <c:v>21.4</c:v>
                </c:pt>
                <c:pt idx="7">
                  <c:v>14.84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8-46B5-9121-56A934144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568600"/>
        <c:axId val="750568928"/>
      </c:barChart>
      <c:catAx>
        <c:axId val="750568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Input variables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50568928"/>
        <c:crosses val="autoZero"/>
        <c:auto val="1"/>
        <c:lblAlgn val="ctr"/>
        <c:lblOffset val="100"/>
        <c:noMultiLvlLbl val="0"/>
      </c:catAx>
      <c:valAx>
        <c:axId val="750568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Contribution percentage</a:t>
                </a:r>
              </a:p>
            </c:rich>
          </c:tx>
          <c:layout>
            <c:manualLayout>
              <c:xMode val="edge"/>
              <c:yMode val="edge"/>
              <c:x val="1.8946118432633868E-2"/>
              <c:y val="0.26093590545803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50568600"/>
        <c:crosses val="autoZero"/>
        <c:crossBetween val="between"/>
      </c:valAx>
      <c:spPr>
        <a:noFill/>
        <a:ln w="222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 i="0">
          <a:solidFill>
            <a:schemeClr val="tx1"/>
          </a:solidFill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79201899524181E-2"/>
          <c:y val="3.0039786252934027E-2"/>
          <c:w val="0.78547239401987756"/>
          <c:h val="0.78115851797595059"/>
        </c:manualLayout>
      </c:layout>
      <c:lineChart>
        <c:grouping val="standard"/>
        <c:varyColors val="0"/>
        <c:ser>
          <c:idx val="0"/>
          <c:order val="0"/>
          <c:tx>
            <c:strRef>
              <c:f>'curves (last Lastt) (2)'!$I$181</c:f>
              <c:strCache>
                <c:ptCount val="1"/>
                <c:pt idx="0">
                  <c:v>Yield (OFF year)</c:v>
                </c:pt>
              </c:strCache>
            </c:strRef>
          </c:tx>
          <c:spPr>
            <a:ln w="158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'curves (last Lastt) (2)'!$E$182:$E$190</c:f>
              <c:strCache>
                <c:ptCount val="9"/>
                <c:pt idx="0">
                  <c:v>Orch-1</c:v>
                </c:pt>
                <c:pt idx="1">
                  <c:v>Orch-2</c:v>
                </c:pt>
                <c:pt idx="2">
                  <c:v>Orch-3</c:v>
                </c:pt>
                <c:pt idx="3">
                  <c:v>Orch-4</c:v>
                </c:pt>
                <c:pt idx="4">
                  <c:v>Orch-5</c:v>
                </c:pt>
                <c:pt idx="5">
                  <c:v>Orch-6</c:v>
                </c:pt>
                <c:pt idx="6">
                  <c:v>Orch-7</c:v>
                </c:pt>
                <c:pt idx="7">
                  <c:v>Orch-8</c:v>
                </c:pt>
                <c:pt idx="8">
                  <c:v>Orch-9</c:v>
                </c:pt>
              </c:strCache>
            </c:strRef>
          </c:cat>
          <c:val>
            <c:numRef>
              <c:f>'curves (last Lastt) (2)'!$G$182:$G$190</c:f>
              <c:numCache>
                <c:formatCode>0.00</c:formatCode>
                <c:ptCount val="9"/>
                <c:pt idx="0">
                  <c:v>8.1130210881335643</c:v>
                </c:pt>
                <c:pt idx="1">
                  <c:v>5.8107812500000007</c:v>
                </c:pt>
                <c:pt idx="2">
                  <c:v>4.7451736111111105</c:v>
                </c:pt>
                <c:pt idx="3">
                  <c:v>7.650711805555555</c:v>
                </c:pt>
                <c:pt idx="4">
                  <c:v>7.3501041666666662</c:v>
                </c:pt>
                <c:pt idx="5">
                  <c:v>6.6703819444444443</c:v>
                </c:pt>
                <c:pt idx="6">
                  <c:v>5.4968750000000011</c:v>
                </c:pt>
                <c:pt idx="7">
                  <c:v>6.280277777777779</c:v>
                </c:pt>
                <c:pt idx="8">
                  <c:v>5.2056944444444433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D-48D6-A0F3-435973ACFBAB}"/>
            </c:ext>
          </c:extLst>
        </c:ser>
        <c:ser>
          <c:idx val="2"/>
          <c:order val="2"/>
          <c:tx>
            <c:strRef>
              <c:f>'curves (last Lastt) (2)'!$I$191</c:f>
              <c:strCache>
                <c:ptCount val="1"/>
                <c:pt idx="0">
                  <c:v>Yield (ON year)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'curves (last Lastt) (2)'!$G$191:$G$199</c:f>
              <c:numCache>
                <c:formatCode>0.00</c:formatCode>
                <c:ptCount val="9"/>
                <c:pt idx="0">
                  <c:v>11.89997048611111</c:v>
                </c:pt>
                <c:pt idx="1">
                  <c:v>9.824208333333333</c:v>
                </c:pt>
                <c:pt idx="2">
                  <c:v>8.3673159722222223</c:v>
                </c:pt>
                <c:pt idx="3">
                  <c:v>11.637760416666666</c:v>
                </c:pt>
                <c:pt idx="4">
                  <c:v>11.148557291666668</c:v>
                </c:pt>
                <c:pt idx="5">
                  <c:v>10.710859374999998</c:v>
                </c:pt>
                <c:pt idx="6">
                  <c:v>9.4678888888888864</c:v>
                </c:pt>
                <c:pt idx="7">
                  <c:v>10.177397569444445</c:v>
                </c:pt>
                <c:pt idx="8">
                  <c:v>8.8702777777777797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8D6-A0F3-435973ACF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24872"/>
        <c:axId val="522430776"/>
      </c:lineChart>
      <c:lineChart>
        <c:grouping val="standard"/>
        <c:varyColors val="0"/>
        <c:ser>
          <c:idx val="1"/>
          <c:order val="1"/>
          <c:tx>
            <c:strRef>
              <c:f>'curves (last Lastt) (2)'!$H$181</c:f>
              <c:strCache>
                <c:ptCount val="1"/>
                <c:pt idx="0">
                  <c:v>C/N (OFF year)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'curves (last Lastt) (2)'!$E$182:$E$190</c:f>
              <c:strCache>
                <c:ptCount val="9"/>
                <c:pt idx="0">
                  <c:v>Orch-1</c:v>
                </c:pt>
                <c:pt idx="1">
                  <c:v>Orch-2</c:v>
                </c:pt>
                <c:pt idx="2">
                  <c:v>Orch-3</c:v>
                </c:pt>
                <c:pt idx="3">
                  <c:v>Orch-4</c:v>
                </c:pt>
                <c:pt idx="4">
                  <c:v>Orch-5</c:v>
                </c:pt>
                <c:pt idx="5">
                  <c:v>Orch-6</c:v>
                </c:pt>
                <c:pt idx="6">
                  <c:v>Orch-7</c:v>
                </c:pt>
                <c:pt idx="7">
                  <c:v>Orch-8</c:v>
                </c:pt>
                <c:pt idx="8">
                  <c:v>Orch-9</c:v>
                </c:pt>
              </c:strCache>
            </c:strRef>
          </c:cat>
          <c:val>
            <c:numRef>
              <c:f>'curves (last Lastt) (2)'!$F$182:$F$190</c:f>
              <c:numCache>
                <c:formatCode>0.00</c:formatCode>
                <c:ptCount val="9"/>
                <c:pt idx="0">
                  <c:v>12.539905481345755</c:v>
                </c:pt>
                <c:pt idx="1">
                  <c:v>9.2042330513276429</c:v>
                </c:pt>
                <c:pt idx="2">
                  <c:v>7.7002157469993726</c:v>
                </c:pt>
                <c:pt idx="3">
                  <c:v>12.428383495096089</c:v>
                </c:pt>
                <c:pt idx="4">
                  <c:v>11.641690700886436</c:v>
                </c:pt>
                <c:pt idx="5">
                  <c:v>10.54583412820701</c:v>
                </c:pt>
                <c:pt idx="6">
                  <c:v>8.662488016820717</c:v>
                </c:pt>
                <c:pt idx="7">
                  <c:v>9.965438483085542</c:v>
                </c:pt>
                <c:pt idx="8">
                  <c:v>8.463762743654863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D-48D6-A0F3-435973ACFBAB}"/>
            </c:ext>
          </c:extLst>
        </c:ser>
        <c:ser>
          <c:idx val="3"/>
          <c:order val="3"/>
          <c:tx>
            <c:strRef>
              <c:f>'curves (last Lastt) (2)'!$H$191</c:f>
              <c:strCache>
                <c:ptCount val="1"/>
                <c:pt idx="0">
                  <c:v>C/N (ON year)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'curves (last Lastt) (2)'!$F$191:$F$199</c:f>
              <c:numCache>
                <c:formatCode>0.00</c:formatCode>
                <c:ptCount val="9"/>
                <c:pt idx="0">
                  <c:v>11.073145935013363</c:v>
                </c:pt>
                <c:pt idx="1">
                  <c:v>6.8624965290196736</c:v>
                </c:pt>
                <c:pt idx="2">
                  <c:v>4.9564820251843162</c:v>
                </c:pt>
                <c:pt idx="3">
                  <c:v>10.531135990446336</c:v>
                </c:pt>
                <c:pt idx="4">
                  <c:v>8.9444447111089787</c:v>
                </c:pt>
                <c:pt idx="5">
                  <c:v>8.5346358212502835</c:v>
                </c:pt>
                <c:pt idx="6">
                  <c:v>6.2711209847360081</c:v>
                </c:pt>
                <c:pt idx="7">
                  <c:v>7.6706682555277972</c:v>
                </c:pt>
                <c:pt idx="8">
                  <c:v>5.3209142830663021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ED-48D6-A0F3-435973ACF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54968"/>
        <c:axId val="709953656"/>
      </c:lineChart>
      <c:catAx>
        <c:axId val="52242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Code of orchards 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703963285876512"/>
              <c:y val="0.9012477457231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30776"/>
        <c:crosses val="autoZero"/>
        <c:auto val="1"/>
        <c:lblAlgn val="ctr"/>
        <c:lblOffset val="100"/>
        <c:noMultiLvlLbl val="0"/>
      </c:catAx>
      <c:valAx>
        <c:axId val="522430776"/>
        <c:scaling>
          <c:orientation val="minMax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Yield (ton/ha)</a:t>
                </a:r>
              </a:p>
            </c:rich>
          </c:tx>
          <c:layout>
            <c:manualLayout>
              <c:xMode val="edge"/>
              <c:yMode val="edge"/>
              <c:x val="1.7052171219956266E-2"/>
              <c:y val="0.34684867351411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24872"/>
        <c:crosses val="autoZero"/>
        <c:crossBetween val="between"/>
      </c:valAx>
      <c:valAx>
        <c:axId val="709953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Carbohydrate: nitrogen ratio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2519453542681418"/>
              <c:y val="0.24233146332395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09954968"/>
        <c:crosses val="max"/>
        <c:crossBetween val="between"/>
      </c:valAx>
      <c:catAx>
        <c:axId val="709954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9953656"/>
        <c:crosses val="autoZero"/>
        <c:auto val="1"/>
        <c:lblAlgn val="ctr"/>
        <c:lblOffset val="100"/>
        <c:noMultiLvlLbl val="0"/>
      </c:cat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3314719748231707"/>
          <c:y val="4.4441189037416826E-2"/>
          <c:w val="0.21331148016978227"/>
          <c:h val="0.20322440667432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64149407066691"/>
          <c:y val="3.8496358585746591E-2"/>
          <c:w val="0.83667061003481202"/>
          <c:h val="0.83069807807495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'curves (last)'!$N$183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chemeClr val="accent3"/>
            </a:solidFill>
            <a:ln w="158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'curves (last)'!$O$182:$P$182</c:f>
              <c:strCache>
                <c:ptCount val="2"/>
                <c:pt idx="0">
                  <c:v>First season  (OFF year )</c:v>
                </c:pt>
                <c:pt idx="1">
                  <c:v>Second season  (ON  year)</c:v>
                </c:pt>
              </c:strCache>
            </c:strRef>
          </c:cat>
          <c:val>
            <c:numRef>
              <c:f>'curves (last)'!$O$183:$P$183</c:f>
              <c:numCache>
                <c:formatCode>0.00</c:formatCode>
                <c:ptCount val="2"/>
                <c:pt idx="0">
                  <c:v>6.3692245653481727</c:v>
                </c:pt>
                <c:pt idx="1">
                  <c:v>10.231049768518517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E-4207-A397-7068ABD8EAE1}"/>
            </c:ext>
          </c:extLst>
        </c:ser>
        <c:ser>
          <c:idx val="1"/>
          <c:order val="1"/>
          <c:tx>
            <c:strRef>
              <c:f>'curves (last)'!$N$184</c:f>
              <c:strCache>
                <c:ptCount val="1"/>
                <c:pt idx="0">
                  <c:v>C/N</c:v>
                </c:pt>
              </c:strCache>
            </c:strRef>
          </c:tx>
          <c:spPr>
            <a:solidFill>
              <a:srgbClr val="C00000"/>
            </a:solidFill>
            <a:ln w="158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'curves (last)'!$O$184:$P$184</c:f>
              <c:numCache>
                <c:formatCode>0.00</c:formatCode>
                <c:ptCount val="2"/>
                <c:pt idx="0">
                  <c:v>10.127994649713715</c:v>
                </c:pt>
                <c:pt idx="1">
                  <c:v>7.7873805330669876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E-4207-A397-7068ABD8E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5"/>
        <c:overlap val="-64"/>
        <c:axId val="522424872"/>
        <c:axId val="522430776"/>
      </c:barChart>
      <c:catAx>
        <c:axId val="52242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Growing season</a:t>
                </a:r>
              </a:p>
            </c:rich>
          </c:tx>
          <c:layout>
            <c:manualLayout>
              <c:xMode val="edge"/>
              <c:yMode val="edge"/>
              <c:x val="0.45994630964289074"/>
              <c:y val="0.93599214569614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30776"/>
        <c:crosses val="autoZero"/>
        <c:auto val="1"/>
        <c:lblAlgn val="ctr"/>
        <c:lblOffset val="100"/>
        <c:noMultiLvlLbl val="0"/>
      </c:catAx>
      <c:valAx>
        <c:axId val="522430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Yield (ton/ha) and  carbohydrate: nitrogen ratio  </a:t>
                </a:r>
              </a:p>
            </c:rich>
          </c:tx>
          <c:layout>
            <c:manualLayout>
              <c:xMode val="edge"/>
              <c:yMode val="edge"/>
              <c:x val="2.5392119144716032E-2"/>
              <c:y val="0.13193529597709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24872"/>
        <c:crosses val="autoZero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1802628091683977"/>
          <c:y val="5.5347581140776661E-2"/>
          <c:w val="0.36900236818931836"/>
          <c:h val="6.1272005701384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79201899524181E-2"/>
          <c:y val="3.0039786252934027E-2"/>
          <c:w val="0.78547239401987756"/>
          <c:h val="0.78115851797595059"/>
        </c:manualLayout>
      </c:layout>
      <c:lineChart>
        <c:grouping val="standard"/>
        <c:varyColors val="0"/>
        <c:ser>
          <c:idx val="0"/>
          <c:order val="0"/>
          <c:tx>
            <c:strRef>
              <c:f>'curves (last)'!$I$181</c:f>
              <c:strCache>
                <c:ptCount val="1"/>
                <c:pt idx="0">
                  <c:v>Yield (OFF Season)</c:v>
                </c:pt>
              </c:strCache>
            </c:strRef>
          </c:tx>
          <c:spPr>
            <a:ln w="158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'curves (last)'!$E$182:$E$190</c:f>
              <c:strCache>
                <c:ptCount val="9"/>
                <c:pt idx="0">
                  <c:v>Orch-1</c:v>
                </c:pt>
                <c:pt idx="1">
                  <c:v>Orch-2</c:v>
                </c:pt>
                <c:pt idx="2">
                  <c:v>Orch-3</c:v>
                </c:pt>
                <c:pt idx="3">
                  <c:v>Orch-4</c:v>
                </c:pt>
                <c:pt idx="4">
                  <c:v>Orch-5</c:v>
                </c:pt>
                <c:pt idx="5">
                  <c:v>Orch-6</c:v>
                </c:pt>
                <c:pt idx="6">
                  <c:v>Orch-7</c:v>
                </c:pt>
                <c:pt idx="7">
                  <c:v>Orch-8</c:v>
                </c:pt>
                <c:pt idx="8">
                  <c:v>Orch-9</c:v>
                </c:pt>
              </c:strCache>
            </c:strRef>
          </c:cat>
          <c:val>
            <c:numRef>
              <c:f>'curves (last)'!$G$182:$G$190</c:f>
              <c:numCache>
                <c:formatCode>0.00</c:formatCode>
                <c:ptCount val="9"/>
                <c:pt idx="0">
                  <c:v>8.1130210881335643</c:v>
                </c:pt>
                <c:pt idx="1">
                  <c:v>5.8107812500000007</c:v>
                </c:pt>
                <c:pt idx="2">
                  <c:v>4.7451736111111105</c:v>
                </c:pt>
                <c:pt idx="3">
                  <c:v>7.650711805555555</c:v>
                </c:pt>
                <c:pt idx="4">
                  <c:v>7.3501041666666662</c:v>
                </c:pt>
                <c:pt idx="5">
                  <c:v>6.6703819444444443</c:v>
                </c:pt>
                <c:pt idx="6">
                  <c:v>5.4968750000000011</c:v>
                </c:pt>
                <c:pt idx="7">
                  <c:v>6.280277777777779</c:v>
                </c:pt>
                <c:pt idx="8">
                  <c:v>5.2056944444444433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6-4FF5-8B0D-A1C1CD594C3A}"/>
            </c:ext>
          </c:extLst>
        </c:ser>
        <c:ser>
          <c:idx val="2"/>
          <c:order val="2"/>
          <c:tx>
            <c:strRef>
              <c:f>'curves (last)'!$I$191</c:f>
              <c:strCache>
                <c:ptCount val="1"/>
                <c:pt idx="0">
                  <c:v>Yield (ON Season)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'curves (last)'!$G$191:$G$199</c:f>
              <c:numCache>
                <c:formatCode>0.00</c:formatCode>
                <c:ptCount val="9"/>
                <c:pt idx="0">
                  <c:v>11.676057291666666</c:v>
                </c:pt>
                <c:pt idx="1">
                  <c:v>9.6668368055555547</c:v>
                </c:pt>
                <c:pt idx="2">
                  <c:v>8.7238125000000011</c:v>
                </c:pt>
                <c:pt idx="3">
                  <c:v>11.637760416666666</c:v>
                </c:pt>
                <c:pt idx="4">
                  <c:v>11.148557291666668</c:v>
                </c:pt>
                <c:pt idx="5">
                  <c:v>10.710859374999998</c:v>
                </c:pt>
                <c:pt idx="6">
                  <c:v>9.4678888888888864</c:v>
                </c:pt>
                <c:pt idx="7">
                  <c:v>10.177397569444445</c:v>
                </c:pt>
                <c:pt idx="8">
                  <c:v>8.8702777777777797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6-4FF5-8B0D-A1C1CD594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24872"/>
        <c:axId val="522430776"/>
      </c:lineChart>
      <c:lineChart>
        <c:grouping val="standard"/>
        <c:varyColors val="0"/>
        <c:ser>
          <c:idx val="1"/>
          <c:order val="1"/>
          <c:tx>
            <c:strRef>
              <c:f>'curves (last)'!$H$181</c:f>
              <c:strCache>
                <c:ptCount val="1"/>
                <c:pt idx="0">
                  <c:v>C/N (OFF Season)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'curves (last)'!$E$182:$E$190</c:f>
              <c:strCache>
                <c:ptCount val="9"/>
                <c:pt idx="0">
                  <c:v>Orch-1</c:v>
                </c:pt>
                <c:pt idx="1">
                  <c:v>Orch-2</c:v>
                </c:pt>
                <c:pt idx="2">
                  <c:v>Orch-3</c:v>
                </c:pt>
                <c:pt idx="3">
                  <c:v>Orch-4</c:v>
                </c:pt>
                <c:pt idx="4">
                  <c:v>Orch-5</c:v>
                </c:pt>
                <c:pt idx="5">
                  <c:v>Orch-6</c:v>
                </c:pt>
                <c:pt idx="6">
                  <c:v>Orch-7</c:v>
                </c:pt>
                <c:pt idx="7">
                  <c:v>Orch-8</c:v>
                </c:pt>
                <c:pt idx="8">
                  <c:v>Orch-9</c:v>
                </c:pt>
              </c:strCache>
            </c:strRef>
          </c:cat>
          <c:val>
            <c:numRef>
              <c:f>'curves (last)'!$F$182:$F$190</c:f>
              <c:numCache>
                <c:formatCode>0.00</c:formatCode>
                <c:ptCount val="9"/>
                <c:pt idx="0">
                  <c:v>12.539905481345755</c:v>
                </c:pt>
                <c:pt idx="1">
                  <c:v>9.2042330513276429</c:v>
                </c:pt>
                <c:pt idx="2">
                  <c:v>7.7002157469993726</c:v>
                </c:pt>
                <c:pt idx="3">
                  <c:v>12.428383495096089</c:v>
                </c:pt>
                <c:pt idx="4">
                  <c:v>11.641690700886436</c:v>
                </c:pt>
                <c:pt idx="5">
                  <c:v>10.54583412820701</c:v>
                </c:pt>
                <c:pt idx="6">
                  <c:v>8.662488016820717</c:v>
                </c:pt>
                <c:pt idx="7">
                  <c:v>9.965438483085542</c:v>
                </c:pt>
                <c:pt idx="8">
                  <c:v>8.463762743654863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6-4FF5-8B0D-A1C1CD594C3A}"/>
            </c:ext>
          </c:extLst>
        </c:ser>
        <c:ser>
          <c:idx val="3"/>
          <c:order val="3"/>
          <c:tx>
            <c:strRef>
              <c:f>'curves (last)'!$H$191</c:f>
              <c:strCache>
                <c:ptCount val="1"/>
                <c:pt idx="0">
                  <c:v>C/N (ON Season)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'curves (last)'!$F$191:$F$199</c:f>
              <c:numCache>
                <c:formatCode>0.00</c:formatCode>
                <c:ptCount val="9"/>
                <c:pt idx="0">
                  <c:v>10.580076565558658</c:v>
                </c:pt>
                <c:pt idx="1">
                  <c:v>6.6658594696375166</c:v>
                </c:pt>
                <c:pt idx="2">
                  <c:v>5.5675687162710057</c:v>
                </c:pt>
                <c:pt idx="3">
                  <c:v>10.531135990446336</c:v>
                </c:pt>
                <c:pt idx="4">
                  <c:v>8.9444447111089787</c:v>
                </c:pt>
                <c:pt idx="5">
                  <c:v>8.5346358212502835</c:v>
                </c:pt>
                <c:pt idx="6">
                  <c:v>6.2711209847360081</c:v>
                </c:pt>
                <c:pt idx="7">
                  <c:v>7.6706682555277972</c:v>
                </c:pt>
                <c:pt idx="8">
                  <c:v>5.3209142830663021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F6-4FF5-8B0D-A1C1CD594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54968"/>
        <c:axId val="709953656"/>
      </c:lineChart>
      <c:catAx>
        <c:axId val="52242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Code of orchards 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703963285876512"/>
              <c:y val="0.9012477457231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30776"/>
        <c:crosses val="autoZero"/>
        <c:auto val="1"/>
        <c:lblAlgn val="ctr"/>
        <c:lblOffset val="100"/>
        <c:noMultiLvlLbl val="0"/>
      </c:catAx>
      <c:valAx>
        <c:axId val="522430776"/>
        <c:scaling>
          <c:orientation val="minMax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Yield (ton/ha</a:t>
                </a:r>
              </a:p>
            </c:rich>
          </c:tx>
          <c:layout>
            <c:manualLayout>
              <c:xMode val="edge"/>
              <c:yMode val="edge"/>
              <c:x val="1.7052171219956266E-2"/>
              <c:y val="0.34684867351411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24872"/>
        <c:crosses val="autoZero"/>
        <c:crossBetween val="between"/>
      </c:valAx>
      <c:valAx>
        <c:axId val="709953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C/N ratio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2519448790086745"/>
              <c:y val="0.36072469799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09954968"/>
        <c:crosses val="max"/>
        <c:crossBetween val="between"/>
      </c:valAx>
      <c:catAx>
        <c:axId val="709954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9953656"/>
        <c:crosses val="autoZero"/>
        <c:auto val="1"/>
        <c:lblAlgn val="ctr"/>
        <c:lblOffset val="100"/>
        <c:noMultiLvlLbl val="0"/>
      </c:cat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3314719748231707"/>
          <c:y val="4.4441189037416826E-2"/>
          <c:w val="0.19609992768467058"/>
          <c:h val="0.20322440667432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9505110528452"/>
          <c:y val="3.8098987303498463E-2"/>
          <c:w val="0.81260234718205848"/>
          <c:h val="0.7986663552733749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342124273623995"/>
                  <c:y val="-3.005523257231630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Palatino Linotype" panose="02040502050505030304" pitchFamily="18" charset="0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0.9736x + 0.2593</a:t>
                    </a:r>
                    <a:br>
                      <a:rPr lang="en-US" baseline="0"/>
                    </a:br>
                    <a:r>
                      <a:rPr lang="en-US" baseline="0"/>
                      <a:t>R² = 0.975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arranged!$M$5:$M$36</c:f>
              <c:numCache>
                <c:formatCode>0.00</c:formatCode>
                <c:ptCount val="32"/>
                <c:pt idx="0">
                  <c:v>8.1</c:v>
                </c:pt>
                <c:pt idx="1">
                  <c:v>7.99</c:v>
                </c:pt>
                <c:pt idx="2">
                  <c:v>5.69</c:v>
                </c:pt>
                <c:pt idx="3">
                  <c:v>5.82</c:v>
                </c:pt>
                <c:pt idx="4">
                  <c:v>5.68</c:v>
                </c:pt>
                <c:pt idx="5">
                  <c:v>5.89</c:v>
                </c:pt>
                <c:pt idx="6">
                  <c:v>4.7300000000000004</c:v>
                </c:pt>
                <c:pt idx="7">
                  <c:v>7.64</c:v>
                </c:pt>
                <c:pt idx="8">
                  <c:v>7.6</c:v>
                </c:pt>
                <c:pt idx="9">
                  <c:v>7.4</c:v>
                </c:pt>
                <c:pt idx="10">
                  <c:v>7.32</c:v>
                </c:pt>
                <c:pt idx="11">
                  <c:v>6.73</c:v>
                </c:pt>
                <c:pt idx="12">
                  <c:v>6.57</c:v>
                </c:pt>
                <c:pt idx="13">
                  <c:v>6.23</c:v>
                </c:pt>
                <c:pt idx="14">
                  <c:v>6.23</c:v>
                </c:pt>
                <c:pt idx="15">
                  <c:v>11.76</c:v>
                </c:pt>
                <c:pt idx="16">
                  <c:v>9.7100000000000009</c:v>
                </c:pt>
                <c:pt idx="17">
                  <c:v>9.98</c:v>
                </c:pt>
                <c:pt idx="18">
                  <c:v>8.26</c:v>
                </c:pt>
                <c:pt idx="19">
                  <c:v>8.26</c:v>
                </c:pt>
                <c:pt idx="20">
                  <c:v>8.26</c:v>
                </c:pt>
                <c:pt idx="21">
                  <c:v>11.58</c:v>
                </c:pt>
                <c:pt idx="22">
                  <c:v>11.68</c:v>
                </c:pt>
                <c:pt idx="23">
                  <c:v>11.07</c:v>
                </c:pt>
                <c:pt idx="24">
                  <c:v>10.64</c:v>
                </c:pt>
                <c:pt idx="25">
                  <c:v>10.81</c:v>
                </c:pt>
                <c:pt idx="26">
                  <c:v>9.43</c:v>
                </c:pt>
                <c:pt idx="27">
                  <c:v>9.4</c:v>
                </c:pt>
                <c:pt idx="28">
                  <c:v>10.26</c:v>
                </c:pt>
                <c:pt idx="29">
                  <c:v>9.02</c:v>
                </c:pt>
                <c:pt idx="30">
                  <c:v>8.86</c:v>
                </c:pt>
                <c:pt idx="31">
                  <c:v>8.86</c:v>
                </c:pt>
              </c:numCache>
            </c:numRef>
          </c:xVal>
          <c:yVal>
            <c:numRef>
              <c:f>arranged!$N$5:$N$36</c:f>
              <c:numCache>
                <c:formatCode>0.00</c:formatCode>
                <c:ptCount val="32"/>
                <c:pt idx="0">
                  <c:v>7.876881</c:v>
                </c:pt>
                <c:pt idx="1">
                  <c:v>8.2929130000000004</c:v>
                </c:pt>
                <c:pt idx="2">
                  <c:v>5.3315359999999998</c:v>
                </c:pt>
                <c:pt idx="3">
                  <c:v>5.9187010000000004</c:v>
                </c:pt>
                <c:pt idx="4">
                  <c:v>5.7476839999999996</c:v>
                </c:pt>
                <c:pt idx="5">
                  <c:v>5.685651</c:v>
                </c:pt>
                <c:pt idx="6">
                  <c:v>4.6856970000000002</c:v>
                </c:pt>
                <c:pt idx="7">
                  <c:v>7.73881</c:v>
                </c:pt>
                <c:pt idx="8">
                  <c:v>7.6937110000000004</c:v>
                </c:pt>
                <c:pt idx="9">
                  <c:v>8.0654210000000006</c:v>
                </c:pt>
                <c:pt idx="10">
                  <c:v>7.0143899999999997</c:v>
                </c:pt>
                <c:pt idx="11">
                  <c:v>6.2960200000000004</c:v>
                </c:pt>
                <c:pt idx="12">
                  <c:v>7.1206379999999996</c:v>
                </c:pt>
                <c:pt idx="13">
                  <c:v>6.6168050000000003</c:v>
                </c:pt>
                <c:pt idx="14">
                  <c:v>6.4316760000000004</c:v>
                </c:pt>
                <c:pt idx="15">
                  <c:v>11.661535000000001</c:v>
                </c:pt>
                <c:pt idx="16">
                  <c:v>9.7826850000000007</c:v>
                </c:pt>
                <c:pt idx="17">
                  <c:v>9.4928830000000008</c:v>
                </c:pt>
                <c:pt idx="18">
                  <c:v>8.5557239999999997</c:v>
                </c:pt>
                <c:pt idx="19">
                  <c:v>8.5557239999999997</c:v>
                </c:pt>
                <c:pt idx="20">
                  <c:v>8.4217449999999996</c:v>
                </c:pt>
                <c:pt idx="21">
                  <c:v>11.489651</c:v>
                </c:pt>
                <c:pt idx="22">
                  <c:v>11.495585999999999</c:v>
                </c:pt>
                <c:pt idx="23">
                  <c:v>11.531245</c:v>
                </c:pt>
                <c:pt idx="24">
                  <c:v>10.455342</c:v>
                </c:pt>
                <c:pt idx="25">
                  <c:v>10.385723</c:v>
                </c:pt>
                <c:pt idx="26">
                  <c:v>9.2145530000000004</c:v>
                </c:pt>
                <c:pt idx="27">
                  <c:v>9.1362900000000007</c:v>
                </c:pt>
                <c:pt idx="28">
                  <c:v>10.164452000000001</c:v>
                </c:pt>
                <c:pt idx="29">
                  <c:v>9.1130910000000007</c:v>
                </c:pt>
                <c:pt idx="30">
                  <c:v>9.3583060000000007</c:v>
                </c:pt>
                <c:pt idx="31">
                  <c:v>9.3583060000000007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6D-430A-99A4-F4E34E368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229176"/>
        <c:axId val="810228520"/>
      </c:scatterChart>
      <c:valAx>
        <c:axId val="810229176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Observed mango yield (tons/ha)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810228520"/>
        <c:crosses val="autoZero"/>
        <c:crossBetween val="midCat"/>
      </c:valAx>
      <c:valAx>
        <c:axId val="810228520"/>
        <c:scaling>
          <c:orientation val="minMax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en-US" sz="1000" b="1" i="0" u="none" strike="noStrike" baseline="0">
                    <a:effectLst/>
                  </a:rPr>
                  <a:t>Predicted</a:t>
                </a:r>
                <a:r>
                  <a:rPr lang="en-US">
                    <a:solidFill>
                      <a:sysClr val="windowText" lastClr="000000"/>
                    </a:solidFill>
                  </a:rPr>
                  <a:t> mango yield (tons/ha) </a:t>
                </a:r>
              </a:p>
            </c:rich>
          </c:tx>
          <c:layout>
            <c:manualLayout>
              <c:xMode val="edge"/>
              <c:yMode val="edge"/>
              <c:x val="4.2164086565224072E-2"/>
              <c:y val="0.188090127766979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810229176"/>
        <c:crosses val="autoZero"/>
        <c:crossBetween val="midCat"/>
      </c:valAx>
      <c:spPr>
        <a:noFill/>
        <a:ln w="222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9505110528452"/>
          <c:y val="3.8098987303498463E-2"/>
          <c:w val="0.81260234718205848"/>
          <c:h val="0.7986663552733749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418594945457874"/>
                  <c:y val="4.919995946829776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Palatino Linotype" panose="02040502050505030304" pitchFamily="18" charset="0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0.9905x + 0.0753</a:t>
                    </a:r>
                    <a:br>
                      <a:rPr lang="en-US" baseline="0"/>
                    </a:br>
                    <a:r>
                      <a:rPr lang="en-US" baseline="0"/>
                      <a:t>R² = 0.989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arranged!$M$38:$M$167</c:f>
              <c:numCache>
                <c:formatCode>0.00</c:formatCode>
                <c:ptCount val="130"/>
                <c:pt idx="0">
                  <c:v>8.15</c:v>
                </c:pt>
                <c:pt idx="1">
                  <c:v>8.17</c:v>
                </c:pt>
                <c:pt idx="2">
                  <c:v>8.15</c:v>
                </c:pt>
                <c:pt idx="3">
                  <c:v>8.17</c:v>
                </c:pt>
                <c:pt idx="4">
                  <c:v>8.1</c:v>
                </c:pt>
                <c:pt idx="5">
                  <c:v>8.0299999999999994</c:v>
                </c:pt>
                <c:pt idx="6">
                  <c:v>8.16</c:v>
                </c:pt>
                <c:pt idx="7">
                  <c:v>5.87</c:v>
                </c:pt>
                <c:pt idx="8">
                  <c:v>5.73</c:v>
                </c:pt>
                <c:pt idx="9">
                  <c:v>5.87</c:v>
                </c:pt>
                <c:pt idx="10">
                  <c:v>5.89</c:v>
                </c:pt>
                <c:pt idx="11">
                  <c:v>5.85</c:v>
                </c:pt>
                <c:pt idx="12">
                  <c:v>4.83</c:v>
                </c:pt>
                <c:pt idx="13">
                  <c:v>4.7300000000000004</c:v>
                </c:pt>
                <c:pt idx="14">
                  <c:v>4.66</c:v>
                </c:pt>
                <c:pt idx="15">
                  <c:v>4.7699999999999996</c:v>
                </c:pt>
                <c:pt idx="16">
                  <c:v>4.83</c:v>
                </c:pt>
                <c:pt idx="17">
                  <c:v>4.66</c:v>
                </c:pt>
                <c:pt idx="18">
                  <c:v>4.7699999999999996</c:v>
                </c:pt>
                <c:pt idx="19">
                  <c:v>4.7300000000000004</c:v>
                </c:pt>
                <c:pt idx="20">
                  <c:v>7.76</c:v>
                </c:pt>
                <c:pt idx="21">
                  <c:v>7.6</c:v>
                </c:pt>
                <c:pt idx="22">
                  <c:v>7.66</c:v>
                </c:pt>
                <c:pt idx="23">
                  <c:v>7.66</c:v>
                </c:pt>
                <c:pt idx="24">
                  <c:v>7.64</c:v>
                </c:pt>
                <c:pt idx="25">
                  <c:v>7.66</c:v>
                </c:pt>
                <c:pt idx="26">
                  <c:v>7.64</c:v>
                </c:pt>
                <c:pt idx="27">
                  <c:v>7.34</c:v>
                </c:pt>
                <c:pt idx="28">
                  <c:v>7.32</c:v>
                </c:pt>
                <c:pt idx="29">
                  <c:v>7.4</c:v>
                </c:pt>
                <c:pt idx="30">
                  <c:v>7.3</c:v>
                </c:pt>
                <c:pt idx="31">
                  <c:v>7.3</c:v>
                </c:pt>
                <c:pt idx="32">
                  <c:v>7.34</c:v>
                </c:pt>
                <c:pt idx="33">
                  <c:v>7.4</c:v>
                </c:pt>
                <c:pt idx="34">
                  <c:v>6.67</c:v>
                </c:pt>
                <c:pt idx="35">
                  <c:v>6.71</c:v>
                </c:pt>
                <c:pt idx="36">
                  <c:v>6.57</c:v>
                </c:pt>
                <c:pt idx="37">
                  <c:v>6.73</c:v>
                </c:pt>
                <c:pt idx="38">
                  <c:v>6.67</c:v>
                </c:pt>
                <c:pt idx="39">
                  <c:v>6.71</c:v>
                </c:pt>
                <c:pt idx="40">
                  <c:v>6.67</c:v>
                </c:pt>
                <c:pt idx="41">
                  <c:v>5.49</c:v>
                </c:pt>
                <c:pt idx="42">
                  <c:v>5.47</c:v>
                </c:pt>
                <c:pt idx="43">
                  <c:v>5.58</c:v>
                </c:pt>
                <c:pt idx="44">
                  <c:v>5.46</c:v>
                </c:pt>
                <c:pt idx="45">
                  <c:v>5.49</c:v>
                </c:pt>
                <c:pt idx="46">
                  <c:v>5.47</c:v>
                </c:pt>
                <c:pt idx="47">
                  <c:v>5.58</c:v>
                </c:pt>
                <c:pt idx="48">
                  <c:v>5.46</c:v>
                </c:pt>
                <c:pt idx="49">
                  <c:v>5.46</c:v>
                </c:pt>
                <c:pt idx="50">
                  <c:v>6.36</c:v>
                </c:pt>
                <c:pt idx="51">
                  <c:v>6.32</c:v>
                </c:pt>
                <c:pt idx="52">
                  <c:v>6.24</c:v>
                </c:pt>
                <c:pt idx="53">
                  <c:v>6.36</c:v>
                </c:pt>
                <c:pt idx="54">
                  <c:v>6.32</c:v>
                </c:pt>
                <c:pt idx="55">
                  <c:v>6.23</c:v>
                </c:pt>
                <c:pt idx="56">
                  <c:v>6.24</c:v>
                </c:pt>
                <c:pt idx="57">
                  <c:v>5.16</c:v>
                </c:pt>
                <c:pt idx="58">
                  <c:v>5.18</c:v>
                </c:pt>
                <c:pt idx="59">
                  <c:v>5.16</c:v>
                </c:pt>
                <c:pt idx="60">
                  <c:v>5.29</c:v>
                </c:pt>
                <c:pt idx="61">
                  <c:v>5.16</c:v>
                </c:pt>
                <c:pt idx="62">
                  <c:v>5.18</c:v>
                </c:pt>
                <c:pt idx="63">
                  <c:v>5.16</c:v>
                </c:pt>
                <c:pt idx="64">
                  <c:v>5.29</c:v>
                </c:pt>
                <c:pt idx="65">
                  <c:v>5.29</c:v>
                </c:pt>
                <c:pt idx="66">
                  <c:v>11.87</c:v>
                </c:pt>
                <c:pt idx="67">
                  <c:v>12.01</c:v>
                </c:pt>
                <c:pt idx="68">
                  <c:v>11.76</c:v>
                </c:pt>
                <c:pt idx="69">
                  <c:v>12.02</c:v>
                </c:pt>
                <c:pt idx="70">
                  <c:v>11.87</c:v>
                </c:pt>
                <c:pt idx="71">
                  <c:v>12.01</c:v>
                </c:pt>
                <c:pt idx="72">
                  <c:v>11.76</c:v>
                </c:pt>
                <c:pt idx="73">
                  <c:v>12.02</c:v>
                </c:pt>
                <c:pt idx="74">
                  <c:v>9.86</c:v>
                </c:pt>
                <c:pt idx="75">
                  <c:v>9.98</c:v>
                </c:pt>
                <c:pt idx="76">
                  <c:v>9.7899999999999991</c:v>
                </c:pt>
                <c:pt idx="77">
                  <c:v>9.7100000000000009</c:v>
                </c:pt>
                <c:pt idx="78">
                  <c:v>9.7899999999999991</c:v>
                </c:pt>
                <c:pt idx="79">
                  <c:v>9.7899999999999991</c:v>
                </c:pt>
                <c:pt idx="80">
                  <c:v>9.7899999999999991</c:v>
                </c:pt>
                <c:pt idx="81">
                  <c:v>8.44</c:v>
                </c:pt>
                <c:pt idx="82">
                  <c:v>8.42</c:v>
                </c:pt>
                <c:pt idx="83">
                  <c:v>8.49</c:v>
                </c:pt>
                <c:pt idx="84">
                  <c:v>8.42</c:v>
                </c:pt>
                <c:pt idx="85">
                  <c:v>8.26</c:v>
                </c:pt>
                <c:pt idx="86">
                  <c:v>8.49</c:v>
                </c:pt>
                <c:pt idx="87">
                  <c:v>11.65</c:v>
                </c:pt>
                <c:pt idx="88">
                  <c:v>11.64</c:v>
                </c:pt>
                <c:pt idx="89">
                  <c:v>11.58</c:v>
                </c:pt>
                <c:pt idx="90">
                  <c:v>11.68</c:v>
                </c:pt>
                <c:pt idx="91">
                  <c:v>11.68</c:v>
                </c:pt>
                <c:pt idx="92">
                  <c:v>11.58</c:v>
                </c:pt>
                <c:pt idx="93">
                  <c:v>11.68</c:v>
                </c:pt>
                <c:pt idx="94">
                  <c:v>11.2</c:v>
                </c:pt>
                <c:pt idx="95">
                  <c:v>11.17</c:v>
                </c:pt>
                <c:pt idx="96">
                  <c:v>11.16</c:v>
                </c:pt>
                <c:pt idx="97">
                  <c:v>11.07</c:v>
                </c:pt>
                <c:pt idx="98">
                  <c:v>11.17</c:v>
                </c:pt>
                <c:pt idx="99">
                  <c:v>11.16</c:v>
                </c:pt>
                <c:pt idx="100">
                  <c:v>11.17</c:v>
                </c:pt>
                <c:pt idx="101">
                  <c:v>11.16</c:v>
                </c:pt>
                <c:pt idx="102">
                  <c:v>10.67</c:v>
                </c:pt>
                <c:pt idx="103">
                  <c:v>10.76</c:v>
                </c:pt>
                <c:pt idx="104">
                  <c:v>10.67</c:v>
                </c:pt>
                <c:pt idx="105">
                  <c:v>10.76</c:v>
                </c:pt>
                <c:pt idx="106">
                  <c:v>10.64</c:v>
                </c:pt>
                <c:pt idx="107">
                  <c:v>10.81</c:v>
                </c:pt>
                <c:pt idx="108">
                  <c:v>10.64</c:v>
                </c:pt>
                <c:pt idx="109">
                  <c:v>9.43</c:v>
                </c:pt>
                <c:pt idx="110">
                  <c:v>9.59</c:v>
                </c:pt>
                <c:pt idx="111">
                  <c:v>9.4</c:v>
                </c:pt>
                <c:pt idx="112">
                  <c:v>9.4600000000000009</c:v>
                </c:pt>
                <c:pt idx="113">
                  <c:v>9.59</c:v>
                </c:pt>
                <c:pt idx="114">
                  <c:v>9.4600000000000009</c:v>
                </c:pt>
                <c:pt idx="115">
                  <c:v>9.4600000000000009</c:v>
                </c:pt>
                <c:pt idx="116">
                  <c:v>10.14</c:v>
                </c:pt>
                <c:pt idx="117">
                  <c:v>10.26</c:v>
                </c:pt>
                <c:pt idx="118">
                  <c:v>10.01</c:v>
                </c:pt>
                <c:pt idx="119">
                  <c:v>10.3</c:v>
                </c:pt>
                <c:pt idx="120">
                  <c:v>10.01</c:v>
                </c:pt>
                <c:pt idx="121">
                  <c:v>10.3</c:v>
                </c:pt>
                <c:pt idx="122">
                  <c:v>10.01</c:v>
                </c:pt>
                <c:pt idx="123">
                  <c:v>10.3</c:v>
                </c:pt>
                <c:pt idx="124">
                  <c:v>8.93</c:v>
                </c:pt>
                <c:pt idx="125">
                  <c:v>8.75</c:v>
                </c:pt>
                <c:pt idx="126">
                  <c:v>8.93</c:v>
                </c:pt>
                <c:pt idx="127">
                  <c:v>9.02</c:v>
                </c:pt>
                <c:pt idx="128">
                  <c:v>8.75</c:v>
                </c:pt>
                <c:pt idx="129">
                  <c:v>8.75</c:v>
                </c:pt>
              </c:numCache>
            </c:numRef>
          </c:xVal>
          <c:yVal>
            <c:numRef>
              <c:f>arranged!$N$38:$N$167</c:f>
              <c:numCache>
                <c:formatCode>0.00</c:formatCode>
                <c:ptCount val="130"/>
                <c:pt idx="0">
                  <c:v>8.3461409999999994</c:v>
                </c:pt>
                <c:pt idx="1">
                  <c:v>8.2601440000000004</c:v>
                </c:pt>
                <c:pt idx="2">
                  <c:v>7.7816489999999998</c:v>
                </c:pt>
                <c:pt idx="3">
                  <c:v>8.308916</c:v>
                </c:pt>
                <c:pt idx="4">
                  <c:v>8.0800940000000008</c:v>
                </c:pt>
                <c:pt idx="5">
                  <c:v>8.0369209999999995</c:v>
                </c:pt>
                <c:pt idx="6">
                  <c:v>7.999231</c:v>
                </c:pt>
                <c:pt idx="7">
                  <c:v>6.2797780000000003</c:v>
                </c:pt>
                <c:pt idx="8">
                  <c:v>6.0522650000000002</c:v>
                </c:pt>
                <c:pt idx="9">
                  <c:v>6.1729450000000003</c:v>
                </c:pt>
                <c:pt idx="10">
                  <c:v>6.1333029999999997</c:v>
                </c:pt>
                <c:pt idx="11">
                  <c:v>5.2797729999999996</c:v>
                </c:pt>
                <c:pt idx="12">
                  <c:v>4.7478899999999999</c:v>
                </c:pt>
                <c:pt idx="13">
                  <c:v>4.6856939999999998</c:v>
                </c:pt>
                <c:pt idx="14">
                  <c:v>4.9310790000000004</c:v>
                </c:pt>
                <c:pt idx="15">
                  <c:v>4.9632019999999999</c:v>
                </c:pt>
                <c:pt idx="16">
                  <c:v>4.7478899999999999</c:v>
                </c:pt>
                <c:pt idx="17">
                  <c:v>5.1030800000000003</c:v>
                </c:pt>
                <c:pt idx="18">
                  <c:v>4.673934</c:v>
                </c:pt>
                <c:pt idx="19">
                  <c:v>4.6566700000000001</c:v>
                </c:pt>
                <c:pt idx="20">
                  <c:v>7.8272950000000003</c:v>
                </c:pt>
                <c:pt idx="21">
                  <c:v>7.6937040000000003</c:v>
                </c:pt>
                <c:pt idx="22">
                  <c:v>7.5859740000000002</c:v>
                </c:pt>
                <c:pt idx="23">
                  <c:v>7.5859740000000002</c:v>
                </c:pt>
                <c:pt idx="24">
                  <c:v>7.7388070000000004</c:v>
                </c:pt>
                <c:pt idx="25">
                  <c:v>7.7824309999999999</c:v>
                </c:pt>
                <c:pt idx="26">
                  <c:v>7.6937040000000003</c:v>
                </c:pt>
                <c:pt idx="27">
                  <c:v>7.3647520000000002</c:v>
                </c:pt>
                <c:pt idx="28">
                  <c:v>8.0219430000000003</c:v>
                </c:pt>
                <c:pt idx="29">
                  <c:v>7.0802969999999998</c:v>
                </c:pt>
                <c:pt idx="30">
                  <c:v>7.2707329999999999</c:v>
                </c:pt>
                <c:pt idx="31">
                  <c:v>7.1437929999999996</c:v>
                </c:pt>
                <c:pt idx="32">
                  <c:v>7.2707329999999999</c:v>
                </c:pt>
                <c:pt idx="33">
                  <c:v>7.2074670000000003</c:v>
                </c:pt>
                <c:pt idx="34">
                  <c:v>6.5355169999999996</c:v>
                </c:pt>
                <c:pt idx="35">
                  <c:v>6.942475</c:v>
                </c:pt>
                <c:pt idx="36">
                  <c:v>7.1206329999999998</c:v>
                </c:pt>
                <c:pt idx="37">
                  <c:v>6.2960200000000004</c:v>
                </c:pt>
                <c:pt idx="38">
                  <c:v>6.5355169999999996</c:v>
                </c:pt>
                <c:pt idx="39">
                  <c:v>6.942475</c:v>
                </c:pt>
                <c:pt idx="40">
                  <c:v>6.9814059999999998</c:v>
                </c:pt>
                <c:pt idx="41">
                  <c:v>5.9575360000000002</c:v>
                </c:pt>
                <c:pt idx="42">
                  <c:v>5.243709</c:v>
                </c:pt>
                <c:pt idx="43">
                  <c:v>5.5366249999999999</c:v>
                </c:pt>
                <c:pt idx="44">
                  <c:v>5.521115</c:v>
                </c:pt>
                <c:pt idx="45">
                  <c:v>5.9575360000000002</c:v>
                </c:pt>
                <c:pt idx="46">
                  <c:v>5.243709</c:v>
                </c:pt>
                <c:pt idx="47">
                  <c:v>5.5366249999999999</c:v>
                </c:pt>
                <c:pt idx="48">
                  <c:v>5.521115</c:v>
                </c:pt>
                <c:pt idx="49">
                  <c:v>5.7734969999999999</c:v>
                </c:pt>
                <c:pt idx="50">
                  <c:v>6.1865129999999997</c:v>
                </c:pt>
                <c:pt idx="51">
                  <c:v>6.2477010000000002</c:v>
                </c:pt>
                <c:pt idx="52">
                  <c:v>5.8695579999999996</c:v>
                </c:pt>
                <c:pt idx="53">
                  <c:v>6.1865129999999997</c:v>
                </c:pt>
                <c:pt idx="54">
                  <c:v>6.2477010000000002</c:v>
                </c:pt>
                <c:pt idx="55">
                  <c:v>6.6167949999999998</c:v>
                </c:pt>
                <c:pt idx="56">
                  <c:v>5.8695579999999996</c:v>
                </c:pt>
                <c:pt idx="57">
                  <c:v>5.03714</c:v>
                </c:pt>
                <c:pt idx="58">
                  <c:v>5.1833289999999996</c:v>
                </c:pt>
                <c:pt idx="59">
                  <c:v>5.3341560000000001</c:v>
                </c:pt>
                <c:pt idx="60">
                  <c:v>4.866187</c:v>
                </c:pt>
                <c:pt idx="61">
                  <c:v>5.03714</c:v>
                </c:pt>
                <c:pt idx="62">
                  <c:v>5.1833289999999996</c:v>
                </c:pt>
                <c:pt idx="63">
                  <c:v>5.2551329999999998</c:v>
                </c:pt>
                <c:pt idx="64">
                  <c:v>4.866187</c:v>
                </c:pt>
                <c:pt idx="65">
                  <c:v>5.0485420000000003</c:v>
                </c:pt>
                <c:pt idx="66">
                  <c:v>11.737803</c:v>
                </c:pt>
                <c:pt idx="67">
                  <c:v>12.002788000000001</c:v>
                </c:pt>
                <c:pt idx="68">
                  <c:v>11.661531</c:v>
                </c:pt>
                <c:pt idx="69">
                  <c:v>12.033659</c:v>
                </c:pt>
                <c:pt idx="70">
                  <c:v>11.737803</c:v>
                </c:pt>
                <c:pt idx="71">
                  <c:v>12.002788000000001</c:v>
                </c:pt>
                <c:pt idx="72">
                  <c:v>11.661531</c:v>
                </c:pt>
                <c:pt idx="73">
                  <c:v>12.033659</c:v>
                </c:pt>
                <c:pt idx="74">
                  <c:v>9.7671890000000001</c:v>
                </c:pt>
                <c:pt idx="75">
                  <c:v>9.8820429999999995</c:v>
                </c:pt>
                <c:pt idx="76">
                  <c:v>9.8156409999999994</c:v>
                </c:pt>
                <c:pt idx="77">
                  <c:v>10.154315</c:v>
                </c:pt>
                <c:pt idx="78">
                  <c:v>9.4891140000000007</c:v>
                </c:pt>
                <c:pt idx="79">
                  <c:v>9.8156409999999994</c:v>
                </c:pt>
                <c:pt idx="80">
                  <c:v>9.4891140000000007</c:v>
                </c:pt>
                <c:pt idx="81">
                  <c:v>8.659599</c:v>
                </c:pt>
                <c:pt idx="82">
                  <c:v>8.1662420000000004</c:v>
                </c:pt>
                <c:pt idx="83">
                  <c:v>8.4217399999999998</c:v>
                </c:pt>
                <c:pt idx="84">
                  <c:v>8.1662420000000004</c:v>
                </c:pt>
                <c:pt idx="85">
                  <c:v>8.5557200000000009</c:v>
                </c:pt>
                <c:pt idx="86">
                  <c:v>8.4217399999999998</c:v>
                </c:pt>
                <c:pt idx="87">
                  <c:v>11.319020999999999</c:v>
                </c:pt>
                <c:pt idx="88">
                  <c:v>11.489644999999999</c:v>
                </c:pt>
                <c:pt idx="89">
                  <c:v>11.71942</c:v>
                </c:pt>
                <c:pt idx="90">
                  <c:v>11.565706</c:v>
                </c:pt>
                <c:pt idx="91">
                  <c:v>11.729842</c:v>
                </c:pt>
                <c:pt idx="92">
                  <c:v>11.556546000000001</c:v>
                </c:pt>
                <c:pt idx="93">
                  <c:v>11.729842</c:v>
                </c:pt>
                <c:pt idx="94">
                  <c:v>11.364625999999999</c:v>
                </c:pt>
                <c:pt idx="95">
                  <c:v>11.382078999999999</c:v>
                </c:pt>
                <c:pt idx="96">
                  <c:v>11.044701999999999</c:v>
                </c:pt>
                <c:pt idx="97">
                  <c:v>11.345338</c:v>
                </c:pt>
                <c:pt idx="98">
                  <c:v>11.078144999999999</c:v>
                </c:pt>
                <c:pt idx="99">
                  <c:v>11.362375</c:v>
                </c:pt>
                <c:pt idx="100">
                  <c:v>11.078144999999999</c:v>
                </c:pt>
                <c:pt idx="101">
                  <c:v>11.469738</c:v>
                </c:pt>
                <c:pt idx="102">
                  <c:v>10.502485</c:v>
                </c:pt>
                <c:pt idx="103">
                  <c:v>10.445283</c:v>
                </c:pt>
                <c:pt idx="104">
                  <c:v>10.502485</c:v>
                </c:pt>
                <c:pt idx="105">
                  <c:v>10.445283</c:v>
                </c:pt>
                <c:pt idx="106">
                  <c:v>10.455334000000001</c:v>
                </c:pt>
                <c:pt idx="107">
                  <c:v>10.385717</c:v>
                </c:pt>
                <c:pt idx="108">
                  <c:v>10.455334000000001</c:v>
                </c:pt>
                <c:pt idx="109">
                  <c:v>9.7132450000000006</c:v>
                </c:pt>
                <c:pt idx="110">
                  <c:v>9.5545760000000008</c:v>
                </c:pt>
                <c:pt idx="111">
                  <c:v>8.9557830000000003</c:v>
                </c:pt>
                <c:pt idx="112">
                  <c:v>9.4718359999999997</c:v>
                </c:pt>
                <c:pt idx="113">
                  <c:v>9.6321259999999995</c:v>
                </c:pt>
                <c:pt idx="114">
                  <c:v>9.2968679999999999</c:v>
                </c:pt>
                <c:pt idx="115">
                  <c:v>9.4718359999999997</c:v>
                </c:pt>
                <c:pt idx="116">
                  <c:v>10.488479</c:v>
                </c:pt>
                <c:pt idx="117">
                  <c:v>10.164446999999999</c:v>
                </c:pt>
                <c:pt idx="118">
                  <c:v>10.477565999999999</c:v>
                </c:pt>
                <c:pt idx="119">
                  <c:v>10.058572</c:v>
                </c:pt>
                <c:pt idx="120">
                  <c:v>10.477565999999999</c:v>
                </c:pt>
                <c:pt idx="121">
                  <c:v>10.058572</c:v>
                </c:pt>
                <c:pt idx="122">
                  <c:v>10.477565999999999</c:v>
                </c:pt>
                <c:pt idx="123">
                  <c:v>10.058572</c:v>
                </c:pt>
                <c:pt idx="124">
                  <c:v>8.8263689999999997</c:v>
                </c:pt>
                <c:pt idx="125">
                  <c:v>8.768872</c:v>
                </c:pt>
                <c:pt idx="126">
                  <c:v>8.8263689999999997</c:v>
                </c:pt>
                <c:pt idx="127">
                  <c:v>9.1130849999999999</c:v>
                </c:pt>
                <c:pt idx="128">
                  <c:v>8.768872</c:v>
                </c:pt>
                <c:pt idx="129">
                  <c:v>8.9821089999999995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C8-4784-8335-DDC3312B7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229176"/>
        <c:axId val="810228520"/>
      </c:scatterChart>
      <c:valAx>
        <c:axId val="810229176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Observed mango yield (tons/ha) </a:t>
                </a:r>
              </a:p>
            </c:rich>
          </c:tx>
          <c:layout>
            <c:manualLayout>
              <c:xMode val="edge"/>
              <c:yMode val="edge"/>
              <c:x val="0.36631710886326435"/>
              <c:y val="0.90069249914827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810228520"/>
        <c:crosses val="autoZero"/>
        <c:crossBetween val="midCat"/>
      </c:valAx>
      <c:valAx>
        <c:axId val="810228520"/>
        <c:scaling>
          <c:orientation val="minMax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</a:rPr>
                  <a:t>Predicted</a:t>
                </a:r>
                <a:r>
                  <a:rPr lang="en-US">
                    <a:solidFill>
                      <a:schemeClr val="tx1"/>
                    </a:solidFill>
                  </a:rPr>
                  <a:t> mango </a:t>
                </a:r>
                <a:r>
                  <a:rPr lang="en-US">
                    <a:solidFill>
                      <a:sysClr val="windowText" lastClr="000000"/>
                    </a:solidFill>
                  </a:rPr>
                  <a:t>yield (tons/ha) </a:t>
                </a:r>
              </a:p>
            </c:rich>
          </c:tx>
          <c:layout>
            <c:manualLayout>
              <c:xMode val="edge"/>
              <c:yMode val="edge"/>
              <c:x val="3.7963010594966276E-2"/>
              <c:y val="0.195577655327724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810229176"/>
        <c:crosses val="autoZero"/>
        <c:crossBetween val="midCat"/>
      </c:valAx>
      <c:spPr>
        <a:noFill/>
        <a:ln w="222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79201899524181E-2"/>
          <c:y val="3.0039786252934027E-2"/>
          <c:w val="0.78547239401987756"/>
          <c:h val="0.78115851797595059"/>
        </c:manualLayout>
      </c:layout>
      <c:lineChart>
        <c:grouping val="standard"/>
        <c:varyColors val="0"/>
        <c:ser>
          <c:idx val="0"/>
          <c:order val="0"/>
          <c:tx>
            <c:strRef>
              <c:f>'curves (last)'!$I$181</c:f>
              <c:strCache>
                <c:ptCount val="1"/>
                <c:pt idx="0">
                  <c:v>Yield (OFF Season)</c:v>
                </c:pt>
              </c:strCache>
            </c:strRef>
          </c:tx>
          <c:spPr>
            <a:ln w="158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'curves (last)'!$E$182:$E$190</c:f>
              <c:strCache>
                <c:ptCount val="9"/>
                <c:pt idx="0">
                  <c:v>Orch-1</c:v>
                </c:pt>
                <c:pt idx="1">
                  <c:v>Orch-2</c:v>
                </c:pt>
                <c:pt idx="2">
                  <c:v>Orch-3</c:v>
                </c:pt>
                <c:pt idx="3">
                  <c:v>Orch-4</c:v>
                </c:pt>
                <c:pt idx="4">
                  <c:v>Orch-5</c:v>
                </c:pt>
                <c:pt idx="5">
                  <c:v>Orch-6</c:v>
                </c:pt>
                <c:pt idx="6">
                  <c:v>Orch-7</c:v>
                </c:pt>
                <c:pt idx="7">
                  <c:v>Orch-8</c:v>
                </c:pt>
                <c:pt idx="8">
                  <c:v>Orch-9</c:v>
                </c:pt>
              </c:strCache>
            </c:strRef>
          </c:cat>
          <c:val>
            <c:numRef>
              <c:f>'curves (last)'!$G$182:$G$190</c:f>
              <c:numCache>
                <c:formatCode>0.00</c:formatCode>
                <c:ptCount val="9"/>
                <c:pt idx="0">
                  <c:v>8.1130210881335643</c:v>
                </c:pt>
                <c:pt idx="1">
                  <c:v>5.8107812500000007</c:v>
                </c:pt>
                <c:pt idx="2">
                  <c:v>4.7451736111111105</c:v>
                </c:pt>
                <c:pt idx="3">
                  <c:v>7.650711805555555</c:v>
                </c:pt>
                <c:pt idx="4">
                  <c:v>7.3501041666666662</c:v>
                </c:pt>
                <c:pt idx="5">
                  <c:v>6.6703819444444443</c:v>
                </c:pt>
                <c:pt idx="6">
                  <c:v>5.4968750000000011</c:v>
                </c:pt>
                <c:pt idx="7">
                  <c:v>6.280277777777779</c:v>
                </c:pt>
                <c:pt idx="8">
                  <c:v>5.2056944444444433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0-42AD-BC6B-75E677983A1E}"/>
            </c:ext>
          </c:extLst>
        </c:ser>
        <c:ser>
          <c:idx val="2"/>
          <c:order val="2"/>
          <c:tx>
            <c:strRef>
              <c:f>'curves (last)'!$I$191</c:f>
              <c:strCache>
                <c:ptCount val="1"/>
                <c:pt idx="0">
                  <c:v>Yield (ON Season)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'curves (last)'!$G$191:$G$199</c:f>
              <c:numCache>
                <c:formatCode>0.00</c:formatCode>
                <c:ptCount val="9"/>
                <c:pt idx="0">
                  <c:v>11.676057291666666</c:v>
                </c:pt>
                <c:pt idx="1">
                  <c:v>9.6668368055555547</c:v>
                </c:pt>
                <c:pt idx="2">
                  <c:v>8.7238125000000011</c:v>
                </c:pt>
                <c:pt idx="3">
                  <c:v>11.637760416666666</c:v>
                </c:pt>
                <c:pt idx="4">
                  <c:v>11.148557291666668</c:v>
                </c:pt>
                <c:pt idx="5">
                  <c:v>10.710859374999998</c:v>
                </c:pt>
                <c:pt idx="6">
                  <c:v>9.4678888888888864</c:v>
                </c:pt>
                <c:pt idx="7">
                  <c:v>10.177397569444445</c:v>
                </c:pt>
                <c:pt idx="8">
                  <c:v>8.8702777777777797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0-42AD-BC6B-75E67798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24872"/>
        <c:axId val="522430776"/>
      </c:lineChart>
      <c:lineChart>
        <c:grouping val="standard"/>
        <c:varyColors val="0"/>
        <c:ser>
          <c:idx val="1"/>
          <c:order val="1"/>
          <c:tx>
            <c:strRef>
              <c:f>'curves (last)'!$H$181</c:f>
              <c:strCache>
                <c:ptCount val="1"/>
                <c:pt idx="0">
                  <c:v>C/N (OFF Season)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'curves (last)'!$E$182:$E$190</c:f>
              <c:strCache>
                <c:ptCount val="9"/>
                <c:pt idx="0">
                  <c:v>Orch-1</c:v>
                </c:pt>
                <c:pt idx="1">
                  <c:v>Orch-2</c:v>
                </c:pt>
                <c:pt idx="2">
                  <c:v>Orch-3</c:v>
                </c:pt>
                <c:pt idx="3">
                  <c:v>Orch-4</c:v>
                </c:pt>
                <c:pt idx="4">
                  <c:v>Orch-5</c:v>
                </c:pt>
                <c:pt idx="5">
                  <c:v>Orch-6</c:v>
                </c:pt>
                <c:pt idx="6">
                  <c:v>Orch-7</c:v>
                </c:pt>
                <c:pt idx="7">
                  <c:v>Orch-8</c:v>
                </c:pt>
                <c:pt idx="8">
                  <c:v>Orch-9</c:v>
                </c:pt>
              </c:strCache>
            </c:strRef>
          </c:cat>
          <c:val>
            <c:numRef>
              <c:f>'curves (last)'!$F$182:$F$190</c:f>
              <c:numCache>
                <c:formatCode>0.00</c:formatCode>
                <c:ptCount val="9"/>
                <c:pt idx="0">
                  <c:v>12.539905481345755</c:v>
                </c:pt>
                <c:pt idx="1">
                  <c:v>9.2042330513276429</c:v>
                </c:pt>
                <c:pt idx="2">
                  <c:v>7.7002157469993726</c:v>
                </c:pt>
                <c:pt idx="3">
                  <c:v>12.428383495096089</c:v>
                </c:pt>
                <c:pt idx="4">
                  <c:v>11.641690700886436</c:v>
                </c:pt>
                <c:pt idx="5">
                  <c:v>10.54583412820701</c:v>
                </c:pt>
                <c:pt idx="6">
                  <c:v>8.662488016820717</c:v>
                </c:pt>
                <c:pt idx="7">
                  <c:v>9.965438483085542</c:v>
                </c:pt>
                <c:pt idx="8">
                  <c:v>8.463762743654863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80-42AD-BC6B-75E677983A1E}"/>
            </c:ext>
          </c:extLst>
        </c:ser>
        <c:ser>
          <c:idx val="3"/>
          <c:order val="3"/>
          <c:tx>
            <c:strRef>
              <c:f>'curves (last)'!$H$191</c:f>
              <c:strCache>
                <c:ptCount val="1"/>
                <c:pt idx="0">
                  <c:v>C/N (ON Season)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'curves (last)'!$F$191:$F$199</c:f>
              <c:numCache>
                <c:formatCode>0.00</c:formatCode>
                <c:ptCount val="9"/>
                <c:pt idx="0">
                  <c:v>10.580076565558658</c:v>
                </c:pt>
                <c:pt idx="1">
                  <c:v>6.6658594696375166</c:v>
                </c:pt>
                <c:pt idx="2">
                  <c:v>5.5675687162710057</c:v>
                </c:pt>
                <c:pt idx="3">
                  <c:v>10.531135990446336</c:v>
                </c:pt>
                <c:pt idx="4">
                  <c:v>8.9444447111089787</c:v>
                </c:pt>
                <c:pt idx="5">
                  <c:v>8.5346358212502835</c:v>
                </c:pt>
                <c:pt idx="6">
                  <c:v>6.2711209847360081</c:v>
                </c:pt>
                <c:pt idx="7">
                  <c:v>7.6706682555277972</c:v>
                </c:pt>
                <c:pt idx="8">
                  <c:v>5.3209142830663021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80-42AD-BC6B-75E67798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54968"/>
        <c:axId val="709953656"/>
      </c:lineChart>
      <c:catAx>
        <c:axId val="52242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Code of orchards 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703963285876512"/>
              <c:y val="0.9012477457231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30776"/>
        <c:crosses val="autoZero"/>
        <c:auto val="1"/>
        <c:lblAlgn val="ctr"/>
        <c:lblOffset val="100"/>
        <c:noMultiLvlLbl val="0"/>
      </c:catAx>
      <c:valAx>
        <c:axId val="522430776"/>
        <c:scaling>
          <c:orientation val="minMax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Yield (ton/ha)</a:t>
                </a:r>
              </a:p>
            </c:rich>
          </c:tx>
          <c:layout>
            <c:manualLayout>
              <c:xMode val="edge"/>
              <c:yMode val="edge"/>
              <c:x val="1.7052171219956266E-2"/>
              <c:y val="0.34684867351411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24872"/>
        <c:crosses val="autoZero"/>
        <c:crossBetween val="between"/>
      </c:valAx>
      <c:valAx>
        <c:axId val="709953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C/N ratio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2519448790086745"/>
              <c:y val="0.36072469799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09954968"/>
        <c:crosses val="max"/>
        <c:crossBetween val="between"/>
      </c:valAx>
      <c:catAx>
        <c:axId val="709954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9953656"/>
        <c:crosses val="autoZero"/>
        <c:auto val="1"/>
        <c:lblAlgn val="ctr"/>
        <c:lblOffset val="100"/>
        <c:noMultiLvlLbl val="0"/>
      </c:cat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3314719748231707"/>
          <c:y val="4.4441189037416826E-2"/>
          <c:w val="0.19609992768467058"/>
          <c:h val="0.20322440667432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6160556178167"/>
          <c:y val="3.8496430117425304E-2"/>
          <c:w val="0.73315867864021622"/>
          <c:h val="0.83069807807495288"/>
        </c:manualLayout>
      </c:layout>
      <c:lineChart>
        <c:grouping val="standard"/>
        <c:varyColors val="0"/>
        <c:ser>
          <c:idx val="0"/>
          <c:order val="0"/>
          <c:tx>
            <c:strRef>
              <c:f>'curves (last Lastt) (2)'!$M$183</c:f>
              <c:strCache>
                <c:ptCount val="1"/>
                <c:pt idx="0">
                  <c:v>Yield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6118299445471345E-2"/>
                  <c:y val="-8.350730688935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0-4B2B-8216-2B1C27827BBD}"/>
                </c:ext>
              </c:extLst>
            </c:dLbl>
            <c:dLbl>
              <c:idx val="1"/>
              <c:layout>
                <c:manualLayout>
                  <c:x val="0"/>
                  <c:y val="1.1134307585247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0-4B2B-8216-2B1C27827B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'curves (last Lastt) (2)'!$N$182:$O$182</c:f>
              <c:strCache>
                <c:ptCount val="2"/>
                <c:pt idx="0">
                  <c:v>ON season</c:v>
                </c:pt>
                <c:pt idx="1">
                  <c:v>OFF  season</c:v>
                </c:pt>
              </c:strCache>
            </c:strRef>
          </c:cat>
          <c:val>
            <c:numRef>
              <c:f>'curves (last Lastt) (2)'!$N$183:$O$183</c:f>
              <c:numCache>
                <c:formatCode>0.00</c:formatCode>
                <c:ptCount val="2"/>
                <c:pt idx="0">
                  <c:v>10.233804012345679</c:v>
                </c:pt>
                <c:pt idx="1">
                  <c:v>6.3692245653481727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00-4B2B-8216-2B1C27827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24872"/>
        <c:axId val="522430776"/>
      </c:lineChart>
      <c:lineChart>
        <c:grouping val="standard"/>
        <c:varyColors val="0"/>
        <c:ser>
          <c:idx val="1"/>
          <c:order val="1"/>
          <c:tx>
            <c:strRef>
              <c:f>'curves (last Lastt) (2)'!$M$184</c:f>
              <c:strCache>
                <c:ptCount val="1"/>
                <c:pt idx="0">
                  <c:v>C/N ratio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1189155884165124E-2"/>
                  <c:y val="-5.567153792623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0-4B2B-8216-2B1C27827B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'curves (last Lastt) (2)'!$N$182</c:f>
              <c:strCache>
                <c:ptCount val="1"/>
                <c:pt idx="0">
                  <c:v>ON season</c:v>
                </c:pt>
              </c:strCache>
            </c:strRef>
          </c:cat>
          <c:val>
            <c:numRef>
              <c:f>'curves (last Lastt) (2)'!$N$184:$O$184</c:f>
              <c:numCache>
                <c:formatCode>0.00</c:formatCode>
                <c:ptCount val="2"/>
                <c:pt idx="0">
                  <c:v>7.7961160594836736</c:v>
                </c:pt>
                <c:pt idx="1">
                  <c:v>10.127994649713715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00-4B2B-8216-2B1C27827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400016"/>
        <c:axId val="810233768"/>
      </c:lineChart>
      <c:catAx>
        <c:axId val="52242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Season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30776"/>
        <c:crosses val="autoZero"/>
        <c:auto val="1"/>
        <c:lblAlgn val="ctr"/>
        <c:lblOffset val="100"/>
        <c:noMultiLvlLbl val="0"/>
      </c:catAx>
      <c:valAx>
        <c:axId val="522430776"/>
        <c:scaling>
          <c:orientation val="minMax"/>
          <c:min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Yield (ton/ha)</a:t>
                </a:r>
              </a:p>
            </c:rich>
          </c:tx>
          <c:layout>
            <c:manualLayout>
              <c:xMode val="edge"/>
              <c:yMode val="edge"/>
              <c:x val="1.5602679979235494E-2"/>
              <c:y val="0.3582713329936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24872"/>
        <c:crosses val="autoZero"/>
        <c:crossBetween val="between"/>
      </c:valAx>
      <c:valAx>
        <c:axId val="810233768"/>
        <c:scaling>
          <c:orientation val="minMax"/>
          <c:min val="7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C/N ratio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4455936076382319"/>
              <c:y val="0.4397604370434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04400016"/>
        <c:crosses val="max"/>
        <c:crossBetween val="between"/>
      </c:valAx>
      <c:catAx>
        <c:axId val="70440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0233768"/>
        <c:crosses val="autoZero"/>
        <c:auto val="1"/>
        <c:lblAlgn val="ctr"/>
        <c:lblOffset val="100"/>
        <c:noMultiLvlLbl val="0"/>
      </c:cat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9405824734015455"/>
          <c:y val="0.37824251091786804"/>
          <c:w val="0.28712319462839786"/>
          <c:h val="0.13108937583219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9505110528452"/>
          <c:y val="3.8098987303498463E-2"/>
          <c:w val="0.81260234718205848"/>
          <c:h val="0.7986663552733749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342124273623995"/>
                  <c:y val="-3.005523257231630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Palatino Linotype" panose="02040502050505030304" pitchFamily="18" charset="0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0.9736x + 0.2593</a:t>
                    </a:r>
                    <a:br>
                      <a:rPr lang="en-US" baseline="0"/>
                    </a:br>
                    <a:r>
                      <a:rPr lang="en-US" baseline="0"/>
                      <a:t>R² = 0.975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arranged!$M$5:$M$36</c:f>
              <c:numCache>
                <c:formatCode>0.00</c:formatCode>
                <c:ptCount val="32"/>
                <c:pt idx="0">
                  <c:v>8.1</c:v>
                </c:pt>
                <c:pt idx="1">
                  <c:v>7.99</c:v>
                </c:pt>
                <c:pt idx="2">
                  <c:v>5.69</c:v>
                </c:pt>
                <c:pt idx="3">
                  <c:v>5.82</c:v>
                </c:pt>
                <c:pt idx="4">
                  <c:v>5.68</c:v>
                </c:pt>
                <c:pt idx="5">
                  <c:v>5.89</c:v>
                </c:pt>
                <c:pt idx="6">
                  <c:v>4.7300000000000004</c:v>
                </c:pt>
                <c:pt idx="7">
                  <c:v>7.64</c:v>
                </c:pt>
                <c:pt idx="8">
                  <c:v>7.6</c:v>
                </c:pt>
                <c:pt idx="9">
                  <c:v>7.4</c:v>
                </c:pt>
                <c:pt idx="10">
                  <c:v>7.32</c:v>
                </c:pt>
                <c:pt idx="11">
                  <c:v>6.73</c:v>
                </c:pt>
                <c:pt idx="12">
                  <c:v>6.57</c:v>
                </c:pt>
                <c:pt idx="13">
                  <c:v>6.23</c:v>
                </c:pt>
                <c:pt idx="14">
                  <c:v>6.23</c:v>
                </c:pt>
                <c:pt idx="15">
                  <c:v>11.76</c:v>
                </c:pt>
                <c:pt idx="16">
                  <c:v>9.7100000000000009</c:v>
                </c:pt>
                <c:pt idx="17">
                  <c:v>9.98</c:v>
                </c:pt>
                <c:pt idx="18">
                  <c:v>8.26</c:v>
                </c:pt>
                <c:pt idx="19">
                  <c:v>8.26</c:v>
                </c:pt>
                <c:pt idx="20">
                  <c:v>8.26</c:v>
                </c:pt>
                <c:pt idx="21">
                  <c:v>11.58</c:v>
                </c:pt>
                <c:pt idx="22">
                  <c:v>11.68</c:v>
                </c:pt>
                <c:pt idx="23">
                  <c:v>11.07</c:v>
                </c:pt>
                <c:pt idx="24">
                  <c:v>10.64</c:v>
                </c:pt>
                <c:pt idx="25">
                  <c:v>10.81</c:v>
                </c:pt>
                <c:pt idx="26">
                  <c:v>9.43</c:v>
                </c:pt>
                <c:pt idx="27">
                  <c:v>9.4</c:v>
                </c:pt>
                <c:pt idx="28">
                  <c:v>10.26</c:v>
                </c:pt>
                <c:pt idx="29">
                  <c:v>9.02</c:v>
                </c:pt>
                <c:pt idx="30">
                  <c:v>8.86</c:v>
                </c:pt>
                <c:pt idx="31">
                  <c:v>8.86</c:v>
                </c:pt>
              </c:numCache>
            </c:numRef>
          </c:xVal>
          <c:yVal>
            <c:numRef>
              <c:f>arranged!$N$5:$N$36</c:f>
              <c:numCache>
                <c:formatCode>0.00</c:formatCode>
                <c:ptCount val="32"/>
                <c:pt idx="0">
                  <c:v>7.876881</c:v>
                </c:pt>
                <c:pt idx="1">
                  <c:v>8.2929130000000004</c:v>
                </c:pt>
                <c:pt idx="2">
                  <c:v>5.3315359999999998</c:v>
                </c:pt>
                <c:pt idx="3">
                  <c:v>5.9187010000000004</c:v>
                </c:pt>
                <c:pt idx="4">
                  <c:v>5.7476839999999996</c:v>
                </c:pt>
                <c:pt idx="5">
                  <c:v>5.685651</c:v>
                </c:pt>
                <c:pt idx="6">
                  <c:v>4.6856970000000002</c:v>
                </c:pt>
                <c:pt idx="7">
                  <c:v>7.73881</c:v>
                </c:pt>
                <c:pt idx="8">
                  <c:v>7.6937110000000004</c:v>
                </c:pt>
                <c:pt idx="9">
                  <c:v>8.0654210000000006</c:v>
                </c:pt>
                <c:pt idx="10">
                  <c:v>7.0143899999999997</c:v>
                </c:pt>
                <c:pt idx="11">
                  <c:v>6.2960200000000004</c:v>
                </c:pt>
                <c:pt idx="12">
                  <c:v>7.1206379999999996</c:v>
                </c:pt>
                <c:pt idx="13">
                  <c:v>6.6168050000000003</c:v>
                </c:pt>
                <c:pt idx="14">
                  <c:v>6.4316760000000004</c:v>
                </c:pt>
                <c:pt idx="15">
                  <c:v>11.661535000000001</c:v>
                </c:pt>
                <c:pt idx="16">
                  <c:v>9.7826850000000007</c:v>
                </c:pt>
                <c:pt idx="17">
                  <c:v>9.4928830000000008</c:v>
                </c:pt>
                <c:pt idx="18">
                  <c:v>8.5557239999999997</c:v>
                </c:pt>
                <c:pt idx="19">
                  <c:v>8.5557239999999997</c:v>
                </c:pt>
                <c:pt idx="20">
                  <c:v>8.4217449999999996</c:v>
                </c:pt>
                <c:pt idx="21">
                  <c:v>11.489651</c:v>
                </c:pt>
                <c:pt idx="22">
                  <c:v>11.495585999999999</c:v>
                </c:pt>
                <c:pt idx="23">
                  <c:v>11.531245</c:v>
                </c:pt>
                <c:pt idx="24">
                  <c:v>10.455342</c:v>
                </c:pt>
                <c:pt idx="25">
                  <c:v>10.385723</c:v>
                </c:pt>
                <c:pt idx="26">
                  <c:v>9.2145530000000004</c:v>
                </c:pt>
                <c:pt idx="27">
                  <c:v>9.1362900000000007</c:v>
                </c:pt>
                <c:pt idx="28">
                  <c:v>10.164452000000001</c:v>
                </c:pt>
                <c:pt idx="29">
                  <c:v>9.1130910000000007</c:v>
                </c:pt>
                <c:pt idx="30">
                  <c:v>9.3583060000000007</c:v>
                </c:pt>
                <c:pt idx="31">
                  <c:v>9.3583060000000007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7D-49F5-A8FA-72284D2C7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229176"/>
        <c:axId val="810228520"/>
      </c:scatterChart>
      <c:valAx>
        <c:axId val="810229176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Observed mango yield (ton/ha)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810228520"/>
        <c:crosses val="autoZero"/>
        <c:crossBetween val="midCat"/>
      </c:valAx>
      <c:valAx>
        <c:axId val="810228520"/>
        <c:scaling>
          <c:orientation val="minMax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 Peidicted mango yield (ton/ha) </a:t>
                </a:r>
              </a:p>
            </c:rich>
          </c:tx>
          <c:layout>
            <c:manualLayout>
              <c:xMode val="edge"/>
              <c:yMode val="edge"/>
              <c:x val="4.0673653380807279E-2"/>
              <c:y val="0.188090127766979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810229176"/>
        <c:crosses val="autoZero"/>
        <c:crossBetween val="midCat"/>
      </c:valAx>
      <c:spPr>
        <a:noFill/>
        <a:ln w="222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9505110528452"/>
          <c:y val="3.8098987303498463E-2"/>
          <c:w val="0.81260234718205848"/>
          <c:h val="0.7986663552733749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418594945457874"/>
                  <c:y val="4.919995946829776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Palatino Linotype" panose="02040502050505030304" pitchFamily="18" charset="0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0.9905x + 0.0753</a:t>
                    </a:r>
                    <a:br>
                      <a:rPr lang="en-US" baseline="0"/>
                    </a:br>
                    <a:r>
                      <a:rPr lang="en-US" baseline="0"/>
                      <a:t>R² = 0.989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arranged!$M$38:$M$167</c:f>
              <c:numCache>
                <c:formatCode>0.00</c:formatCode>
                <c:ptCount val="130"/>
                <c:pt idx="0">
                  <c:v>8.15</c:v>
                </c:pt>
                <c:pt idx="1">
                  <c:v>8.17</c:v>
                </c:pt>
                <c:pt idx="2">
                  <c:v>8.15</c:v>
                </c:pt>
                <c:pt idx="3">
                  <c:v>8.17</c:v>
                </c:pt>
                <c:pt idx="4">
                  <c:v>8.1</c:v>
                </c:pt>
                <c:pt idx="5">
                  <c:v>8.0299999999999994</c:v>
                </c:pt>
                <c:pt idx="6">
                  <c:v>8.16</c:v>
                </c:pt>
                <c:pt idx="7">
                  <c:v>5.87</c:v>
                </c:pt>
                <c:pt idx="8">
                  <c:v>5.73</c:v>
                </c:pt>
                <c:pt idx="9">
                  <c:v>5.87</c:v>
                </c:pt>
                <c:pt idx="10">
                  <c:v>5.89</c:v>
                </c:pt>
                <c:pt idx="11">
                  <c:v>5.85</c:v>
                </c:pt>
                <c:pt idx="12">
                  <c:v>4.83</c:v>
                </c:pt>
                <c:pt idx="13">
                  <c:v>4.7300000000000004</c:v>
                </c:pt>
                <c:pt idx="14">
                  <c:v>4.66</c:v>
                </c:pt>
                <c:pt idx="15">
                  <c:v>4.7699999999999996</c:v>
                </c:pt>
                <c:pt idx="16">
                  <c:v>4.83</c:v>
                </c:pt>
                <c:pt idx="17">
                  <c:v>4.66</c:v>
                </c:pt>
                <c:pt idx="18">
                  <c:v>4.7699999999999996</c:v>
                </c:pt>
                <c:pt idx="19">
                  <c:v>4.7300000000000004</c:v>
                </c:pt>
                <c:pt idx="20">
                  <c:v>7.76</c:v>
                </c:pt>
                <c:pt idx="21">
                  <c:v>7.6</c:v>
                </c:pt>
                <c:pt idx="22">
                  <c:v>7.66</c:v>
                </c:pt>
                <c:pt idx="23">
                  <c:v>7.66</c:v>
                </c:pt>
                <c:pt idx="24">
                  <c:v>7.64</c:v>
                </c:pt>
                <c:pt idx="25">
                  <c:v>7.66</c:v>
                </c:pt>
                <c:pt idx="26">
                  <c:v>7.64</c:v>
                </c:pt>
                <c:pt idx="27">
                  <c:v>7.34</c:v>
                </c:pt>
                <c:pt idx="28">
                  <c:v>7.32</c:v>
                </c:pt>
                <c:pt idx="29">
                  <c:v>7.4</c:v>
                </c:pt>
                <c:pt idx="30">
                  <c:v>7.3</c:v>
                </c:pt>
                <c:pt idx="31">
                  <c:v>7.3</c:v>
                </c:pt>
                <c:pt idx="32">
                  <c:v>7.34</c:v>
                </c:pt>
                <c:pt idx="33">
                  <c:v>7.4</c:v>
                </c:pt>
                <c:pt idx="34">
                  <c:v>6.67</c:v>
                </c:pt>
                <c:pt idx="35">
                  <c:v>6.71</c:v>
                </c:pt>
                <c:pt idx="36">
                  <c:v>6.57</c:v>
                </c:pt>
                <c:pt idx="37">
                  <c:v>6.73</c:v>
                </c:pt>
                <c:pt idx="38">
                  <c:v>6.67</c:v>
                </c:pt>
                <c:pt idx="39">
                  <c:v>6.71</c:v>
                </c:pt>
                <c:pt idx="40">
                  <c:v>6.67</c:v>
                </c:pt>
                <c:pt idx="41">
                  <c:v>5.49</c:v>
                </c:pt>
                <c:pt idx="42">
                  <c:v>5.47</c:v>
                </c:pt>
                <c:pt idx="43">
                  <c:v>5.58</c:v>
                </c:pt>
                <c:pt idx="44">
                  <c:v>5.46</c:v>
                </c:pt>
                <c:pt idx="45">
                  <c:v>5.49</c:v>
                </c:pt>
                <c:pt idx="46">
                  <c:v>5.47</c:v>
                </c:pt>
                <c:pt idx="47">
                  <c:v>5.58</c:v>
                </c:pt>
                <c:pt idx="48">
                  <c:v>5.46</c:v>
                </c:pt>
                <c:pt idx="49">
                  <c:v>5.46</c:v>
                </c:pt>
                <c:pt idx="50">
                  <c:v>6.36</c:v>
                </c:pt>
                <c:pt idx="51">
                  <c:v>6.32</c:v>
                </c:pt>
                <c:pt idx="52">
                  <c:v>6.24</c:v>
                </c:pt>
                <c:pt idx="53">
                  <c:v>6.36</c:v>
                </c:pt>
                <c:pt idx="54">
                  <c:v>6.32</c:v>
                </c:pt>
                <c:pt idx="55">
                  <c:v>6.23</c:v>
                </c:pt>
                <c:pt idx="56">
                  <c:v>6.24</c:v>
                </c:pt>
                <c:pt idx="57">
                  <c:v>5.16</c:v>
                </c:pt>
                <c:pt idx="58">
                  <c:v>5.18</c:v>
                </c:pt>
                <c:pt idx="59">
                  <c:v>5.16</c:v>
                </c:pt>
                <c:pt idx="60">
                  <c:v>5.29</c:v>
                </c:pt>
                <c:pt idx="61">
                  <c:v>5.16</c:v>
                </c:pt>
                <c:pt idx="62">
                  <c:v>5.18</c:v>
                </c:pt>
                <c:pt idx="63">
                  <c:v>5.16</c:v>
                </c:pt>
                <c:pt idx="64">
                  <c:v>5.29</c:v>
                </c:pt>
                <c:pt idx="65">
                  <c:v>5.29</c:v>
                </c:pt>
                <c:pt idx="66">
                  <c:v>11.87</c:v>
                </c:pt>
                <c:pt idx="67">
                  <c:v>12.01</c:v>
                </c:pt>
                <c:pt idx="68">
                  <c:v>11.76</c:v>
                </c:pt>
                <c:pt idx="69">
                  <c:v>12.02</c:v>
                </c:pt>
                <c:pt idx="70">
                  <c:v>11.87</c:v>
                </c:pt>
                <c:pt idx="71">
                  <c:v>12.01</c:v>
                </c:pt>
                <c:pt idx="72">
                  <c:v>11.76</c:v>
                </c:pt>
                <c:pt idx="73">
                  <c:v>12.02</c:v>
                </c:pt>
                <c:pt idx="74">
                  <c:v>9.86</c:v>
                </c:pt>
                <c:pt idx="75">
                  <c:v>9.98</c:v>
                </c:pt>
                <c:pt idx="76">
                  <c:v>9.7899999999999991</c:v>
                </c:pt>
                <c:pt idx="77">
                  <c:v>9.7100000000000009</c:v>
                </c:pt>
                <c:pt idx="78">
                  <c:v>9.7899999999999991</c:v>
                </c:pt>
                <c:pt idx="79">
                  <c:v>9.7899999999999991</c:v>
                </c:pt>
                <c:pt idx="80">
                  <c:v>9.7899999999999991</c:v>
                </c:pt>
                <c:pt idx="81">
                  <c:v>8.44</c:v>
                </c:pt>
                <c:pt idx="82">
                  <c:v>8.42</c:v>
                </c:pt>
                <c:pt idx="83">
                  <c:v>8.49</c:v>
                </c:pt>
                <c:pt idx="84">
                  <c:v>8.42</c:v>
                </c:pt>
                <c:pt idx="85">
                  <c:v>8.26</c:v>
                </c:pt>
                <c:pt idx="86">
                  <c:v>8.49</c:v>
                </c:pt>
                <c:pt idx="87">
                  <c:v>11.65</c:v>
                </c:pt>
                <c:pt idx="88">
                  <c:v>11.64</c:v>
                </c:pt>
                <c:pt idx="89">
                  <c:v>11.58</c:v>
                </c:pt>
                <c:pt idx="90">
                  <c:v>11.68</c:v>
                </c:pt>
                <c:pt idx="91">
                  <c:v>11.68</c:v>
                </c:pt>
                <c:pt idx="92">
                  <c:v>11.58</c:v>
                </c:pt>
                <c:pt idx="93">
                  <c:v>11.68</c:v>
                </c:pt>
                <c:pt idx="94">
                  <c:v>11.2</c:v>
                </c:pt>
                <c:pt idx="95">
                  <c:v>11.17</c:v>
                </c:pt>
                <c:pt idx="96">
                  <c:v>11.16</c:v>
                </c:pt>
                <c:pt idx="97">
                  <c:v>11.07</c:v>
                </c:pt>
                <c:pt idx="98">
                  <c:v>11.17</c:v>
                </c:pt>
                <c:pt idx="99">
                  <c:v>11.16</c:v>
                </c:pt>
                <c:pt idx="100">
                  <c:v>11.17</c:v>
                </c:pt>
                <c:pt idx="101">
                  <c:v>11.16</c:v>
                </c:pt>
                <c:pt idx="102">
                  <c:v>10.67</c:v>
                </c:pt>
                <c:pt idx="103">
                  <c:v>10.76</c:v>
                </c:pt>
                <c:pt idx="104">
                  <c:v>10.67</c:v>
                </c:pt>
                <c:pt idx="105">
                  <c:v>10.76</c:v>
                </c:pt>
                <c:pt idx="106">
                  <c:v>10.64</c:v>
                </c:pt>
                <c:pt idx="107">
                  <c:v>10.81</c:v>
                </c:pt>
                <c:pt idx="108">
                  <c:v>10.64</c:v>
                </c:pt>
                <c:pt idx="109">
                  <c:v>9.43</c:v>
                </c:pt>
                <c:pt idx="110">
                  <c:v>9.59</c:v>
                </c:pt>
                <c:pt idx="111">
                  <c:v>9.4</c:v>
                </c:pt>
                <c:pt idx="112">
                  <c:v>9.4600000000000009</c:v>
                </c:pt>
                <c:pt idx="113">
                  <c:v>9.59</c:v>
                </c:pt>
                <c:pt idx="114">
                  <c:v>9.4600000000000009</c:v>
                </c:pt>
                <c:pt idx="115">
                  <c:v>9.4600000000000009</c:v>
                </c:pt>
                <c:pt idx="116">
                  <c:v>10.14</c:v>
                </c:pt>
                <c:pt idx="117">
                  <c:v>10.26</c:v>
                </c:pt>
                <c:pt idx="118">
                  <c:v>10.01</c:v>
                </c:pt>
                <c:pt idx="119">
                  <c:v>10.3</c:v>
                </c:pt>
                <c:pt idx="120">
                  <c:v>10.01</c:v>
                </c:pt>
                <c:pt idx="121">
                  <c:v>10.3</c:v>
                </c:pt>
                <c:pt idx="122">
                  <c:v>10.01</c:v>
                </c:pt>
                <c:pt idx="123">
                  <c:v>10.3</c:v>
                </c:pt>
                <c:pt idx="124">
                  <c:v>8.93</c:v>
                </c:pt>
                <c:pt idx="125">
                  <c:v>8.75</c:v>
                </c:pt>
                <c:pt idx="126">
                  <c:v>8.93</c:v>
                </c:pt>
                <c:pt idx="127">
                  <c:v>9.02</c:v>
                </c:pt>
                <c:pt idx="128">
                  <c:v>8.75</c:v>
                </c:pt>
                <c:pt idx="129">
                  <c:v>8.75</c:v>
                </c:pt>
              </c:numCache>
            </c:numRef>
          </c:xVal>
          <c:yVal>
            <c:numRef>
              <c:f>arranged!$N$38:$N$167</c:f>
              <c:numCache>
                <c:formatCode>0.00</c:formatCode>
                <c:ptCount val="130"/>
                <c:pt idx="0">
                  <c:v>8.3461409999999994</c:v>
                </c:pt>
                <c:pt idx="1">
                  <c:v>8.2601440000000004</c:v>
                </c:pt>
                <c:pt idx="2">
                  <c:v>7.7816489999999998</c:v>
                </c:pt>
                <c:pt idx="3">
                  <c:v>8.308916</c:v>
                </c:pt>
                <c:pt idx="4">
                  <c:v>8.0800940000000008</c:v>
                </c:pt>
                <c:pt idx="5">
                  <c:v>8.0369209999999995</c:v>
                </c:pt>
                <c:pt idx="6">
                  <c:v>7.999231</c:v>
                </c:pt>
                <c:pt idx="7">
                  <c:v>6.2797780000000003</c:v>
                </c:pt>
                <c:pt idx="8">
                  <c:v>6.0522650000000002</c:v>
                </c:pt>
                <c:pt idx="9">
                  <c:v>6.1729450000000003</c:v>
                </c:pt>
                <c:pt idx="10">
                  <c:v>6.1333029999999997</c:v>
                </c:pt>
                <c:pt idx="11">
                  <c:v>5.2797729999999996</c:v>
                </c:pt>
                <c:pt idx="12">
                  <c:v>4.7478899999999999</c:v>
                </c:pt>
                <c:pt idx="13">
                  <c:v>4.6856939999999998</c:v>
                </c:pt>
                <c:pt idx="14">
                  <c:v>4.9310790000000004</c:v>
                </c:pt>
                <c:pt idx="15">
                  <c:v>4.9632019999999999</c:v>
                </c:pt>
                <c:pt idx="16">
                  <c:v>4.7478899999999999</c:v>
                </c:pt>
                <c:pt idx="17">
                  <c:v>5.1030800000000003</c:v>
                </c:pt>
                <c:pt idx="18">
                  <c:v>4.673934</c:v>
                </c:pt>
                <c:pt idx="19">
                  <c:v>4.6566700000000001</c:v>
                </c:pt>
                <c:pt idx="20">
                  <c:v>7.8272950000000003</c:v>
                </c:pt>
                <c:pt idx="21">
                  <c:v>7.6937040000000003</c:v>
                </c:pt>
                <c:pt idx="22">
                  <c:v>7.5859740000000002</c:v>
                </c:pt>
                <c:pt idx="23">
                  <c:v>7.5859740000000002</c:v>
                </c:pt>
                <c:pt idx="24">
                  <c:v>7.7388070000000004</c:v>
                </c:pt>
                <c:pt idx="25">
                  <c:v>7.7824309999999999</c:v>
                </c:pt>
                <c:pt idx="26">
                  <c:v>7.6937040000000003</c:v>
                </c:pt>
                <c:pt idx="27">
                  <c:v>7.3647520000000002</c:v>
                </c:pt>
                <c:pt idx="28">
                  <c:v>8.0219430000000003</c:v>
                </c:pt>
                <c:pt idx="29">
                  <c:v>7.0802969999999998</c:v>
                </c:pt>
                <c:pt idx="30">
                  <c:v>7.2707329999999999</c:v>
                </c:pt>
                <c:pt idx="31">
                  <c:v>7.1437929999999996</c:v>
                </c:pt>
                <c:pt idx="32">
                  <c:v>7.2707329999999999</c:v>
                </c:pt>
                <c:pt idx="33">
                  <c:v>7.2074670000000003</c:v>
                </c:pt>
                <c:pt idx="34">
                  <c:v>6.5355169999999996</c:v>
                </c:pt>
                <c:pt idx="35">
                  <c:v>6.942475</c:v>
                </c:pt>
                <c:pt idx="36">
                  <c:v>7.1206329999999998</c:v>
                </c:pt>
                <c:pt idx="37">
                  <c:v>6.2960200000000004</c:v>
                </c:pt>
                <c:pt idx="38">
                  <c:v>6.5355169999999996</c:v>
                </c:pt>
                <c:pt idx="39">
                  <c:v>6.942475</c:v>
                </c:pt>
                <c:pt idx="40">
                  <c:v>6.9814059999999998</c:v>
                </c:pt>
                <c:pt idx="41">
                  <c:v>5.9575360000000002</c:v>
                </c:pt>
                <c:pt idx="42">
                  <c:v>5.243709</c:v>
                </c:pt>
                <c:pt idx="43">
                  <c:v>5.5366249999999999</c:v>
                </c:pt>
                <c:pt idx="44">
                  <c:v>5.521115</c:v>
                </c:pt>
                <c:pt idx="45">
                  <c:v>5.9575360000000002</c:v>
                </c:pt>
                <c:pt idx="46">
                  <c:v>5.243709</c:v>
                </c:pt>
                <c:pt idx="47">
                  <c:v>5.5366249999999999</c:v>
                </c:pt>
                <c:pt idx="48">
                  <c:v>5.521115</c:v>
                </c:pt>
                <c:pt idx="49">
                  <c:v>5.7734969999999999</c:v>
                </c:pt>
                <c:pt idx="50">
                  <c:v>6.1865129999999997</c:v>
                </c:pt>
                <c:pt idx="51">
                  <c:v>6.2477010000000002</c:v>
                </c:pt>
                <c:pt idx="52">
                  <c:v>5.8695579999999996</c:v>
                </c:pt>
                <c:pt idx="53">
                  <c:v>6.1865129999999997</c:v>
                </c:pt>
                <c:pt idx="54">
                  <c:v>6.2477010000000002</c:v>
                </c:pt>
                <c:pt idx="55">
                  <c:v>6.6167949999999998</c:v>
                </c:pt>
                <c:pt idx="56">
                  <c:v>5.8695579999999996</c:v>
                </c:pt>
                <c:pt idx="57">
                  <c:v>5.03714</c:v>
                </c:pt>
                <c:pt idx="58">
                  <c:v>5.1833289999999996</c:v>
                </c:pt>
                <c:pt idx="59">
                  <c:v>5.3341560000000001</c:v>
                </c:pt>
                <c:pt idx="60">
                  <c:v>4.866187</c:v>
                </c:pt>
                <c:pt idx="61">
                  <c:v>5.03714</c:v>
                </c:pt>
                <c:pt idx="62">
                  <c:v>5.1833289999999996</c:v>
                </c:pt>
                <c:pt idx="63">
                  <c:v>5.2551329999999998</c:v>
                </c:pt>
                <c:pt idx="64">
                  <c:v>4.866187</c:v>
                </c:pt>
                <c:pt idx="65">
                  <c:v>5.0485420000000003</c:v>
                </c:pt>
                <c:pt idx="66">
                  <c:v>11.737803</c:v>
                </c:pt>
                <c:pt idx="67">
                  <c:v>12.002788000000001</c:v>
                </c:pt>
                <c:pt idx="68">
                  <c:v>11.661531</c:v>
                </c:pt>
                <c:pt idx="69">
                  <c:v>12.033659</c:v>
                </c:pt>
                <c:pt idx="70">
                  <c:v>11.737803</c:v>
                </c:pt>
                <c:pt idx="71">
                  <c:v>12.002788000000001</c:v>
                </c:pt>
                <c:pt idx="72">
                  <c:v>11.661531</c:v>
                </c:pt>
                <c:pt idx="73">
                  <c:v>12.033659</c:v>
                </c:pt>
                <c:pt idx="74">
                  <c:v>9.7671890000000001</c:v>
                </c:pt>
                <c:pt idx="75">
                  <c:v>9.8820429999999995</c:v>
                </c:pt>
                <c:pt idx="76">
                  <c:v>9.8156409999999994</c:v>
                </c:pt>
                <c:pt idx="77">
                  <c:v>10.154315</c:v>
                </c:pt>
                <c:pt idx="78">
                  <c:v>9.4891140000000007</c:v>
                </c:pt>
                <c:pt idx="79">
                  <c:v>9.8156409999999994</c:v>
                </c:pt>
                <c:pt idx="80">
                  <c:v>9.4891140000000007</c:v>
                </c:pt>
                <c:pt idx="81">
                  <c:v>8.659599</c:v>
                </c:pt>
                <c:pt idx="82">
                  <c:v>8.1662420000000004</c:v>
                </c:pt>
                <c:pt idx="83">
                  <c:v>8.4217399999999998</c:v>
                </c:pt>
                <c:pt idx="84">
                  <c:v>8.1662420000000004</c:v>
                </c:pt>
                <c:pt idx="85">
                  <c:v>8.5557200000000009</c:v>
                </c:pt>
                <c:pt idx="86">
                  <c:v>8.4217399999999998</c:v>
                </c:pt>
                <c:pt idx="87">
                  <c:v>11.319020999999999</c:v>
                </c:pt>
                <c:pt idx="88">
                  <c:v>11.489644999999999</c:v>
                </c:pt>
                <c:pt idx="89">
                  <c:v>11.71942</c:v>
                </c:pt>
                <c:pt idx="90">
                  <c:v>11.565706</c:v>
                </c:pt>
                <c:pt idx="91">
                  <c:v>11.729842</c:v>
                </c:pt>
                <c:pt idx="92">
                  <c:v>11.556546000000001</c:v>
                </c:pt>
                <c:pt idx="93">
                  <c:v>11.729842</c:v>
                </c:pt>
                <c:pt idx="94">
                  <c:v>11.364625999999999</c:v>
                </c:pt>
                <c:pt idx="95">
                  <c:v>11.382078999999999</c:v>
                </c:pt>
                <c:pt idx="96">
                  <c:v>11.044701999999999</c:v>
                </c:pt>
                <c:pt idx="97">
                  <c:v>11.345338</c:v>
                </c:pt>
                <c:pt idx="98">
                  <c:v>11.078144999999999</c:v>
                </c:pt>
                <c:pt idx="99">
                  <c:v>11.362375</c:v>
                </c:pt>
                <c:pt idx="100">
                  <c:v>11.078144999999999</c:v>
                </c:pt>
                <c:pt idx="101">
                  <c:v>11.469738</c:v>
                </c:pt>
                <c:pt idx="102">
                  <c:v>10.502485</c:v>
                </c:pt>
                <c:pt idx="103">
                  <c:v>10.445283</c:v>
                </c:pt>
                <c:pt idx="104">
                  <c:v>10.502485</c:v>
                </c:pt>
                <c:pt idx="105">
                  <c:v>10.445283</c:v>
                </c:pt>
                <c:pt idx="106">
                  <c:v>10.455334000000001</c:v>
                </c:pt>
                <c:pt idx="107">
                  <c:v>10.385717</c:v>
                </c:pt>
                <c:pt idx="108">
                  <c:v>10.455334000000001</c:v>
                </c:pt>
                <c:pt idx="109">
                  <c:v>9.7132450000000006</c:v>
                </c:pt>
                <c:pt idx="110">
                  <c:v>9.5545760000000008</c:v>
                </c:pt>
                <c:pt idx="111">
                  <c:v>8.9557830000000003</c:v>
                </c:pt>
                <c:pt idx="112">
                  <c:v>9.4718359999999997</c:v>
                </c:pt>
                <c:pt idx="113">
                  <c:v>9.6321259999999995</c:v>
                </c:pt>
                <c:pt idx="114">
                  <c:v>9.2968679999999999</c:v>
                </c:pt>
                <c:pt idx="115">
                  <c:v>9.4718359999999997</c:v>
                </c:pt>
                <c:pt idx="116">
                  <c:v>10.488479</c:v>
                </c:pt>
                <c:pt idx="117">
                  <c:v>10.164446999999999</c:v>
                </c:pt>
                <c:pt idx="118">
                  <c:v>10.477565999999999</c:v>
                </c:pt>
                <c:pt idx="119">
                  <c:v>10.058572</c:v>
                </c:pt>
                <c:pt idx="120">
                  <c:v>10.477565999999999</c:v>
                </c:pt>
                <c:pt idx="121">
                  <c:v>10.058572</c:v>
                </c:pt>
                <c:pt idx="122">
                  <c:v>10.477565999999999</c:v>
                </c:pt>
                <c:pt idx="123">
                  <c:v>10.058572</c:v>
                </c:pt>
                <c:pt idx="124">
                  <c:v>8.8263689999999997</c:v>
                </c:pt>
                <c:pt idx="125">
                  <c:v>8.768872</c:v>
                </c:pt>
                <c:pt idx="126">
                  <c:v>8.8263689999999997</c:v>
                </c:pt>
                <c:pt idx="127">
                  <c:v>9.1130849999999999</c:v>
                </c:pt>
                <c:pt idx="128">
                  <c:v>8.768872</c:v>
                </c:pt>
                <c:pt idx="129">
                  <c:v>8.9821089999999995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9E-4D9A-BB46-543D53F8F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229176"/>
        <c:axId val="810228520"/>
      </c:scatterChart>
      <c:valAx>
        <c:axId val="810229176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Observed mango yield (ton/ha) </a:t>
                </a:r>
              </a:p>
            </c:rich>
          </c:tx>
          <c:layout>
            <c:manualLayout>
              <c:xMode val="edge"/>
              <c:yMode val="edge"/>
              <c:x val="0.36858276538007551"/>
              <c:y val="0.9157160049830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810228520"/>
        <c:crosses val="autoZero"/>
        <c:crossBetween val="midCat"/>
      </c:valAx>
      <c:valAx>
        <c:axId val="810228520"/>
        <c:scaling>
          <c:orientation val="minMax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 Peidicted mango yield (ton/ha) </a:t>
                </a:r>
              </a:p>
            </c:rich>
          </c:tx>
          <c:layout>
            <c:manualLayout>
              <c:xMode val="edge"/>
              <c:yMode val="edge"/>
              <c:x val="3.0505240035605459E-2"/>
              <c:y val="0.2224987252562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810229176"/>
        <c:crosses val="autoZero"/>
        <c:crossBetween val="midCat"/>
      </c:valAx>
      <c:spPr>
        <a:noFill/>
        <a:ln w="222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95240595813156E-2"/>
          <c:y val="3.4696492969951302E-2"/>
          <c:w val="0.88913748417427252"/>
          <c:h val="0.74053218347015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 w="158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arranged!$W$51:$W$58</c:f>
              <c:strCache>
                <c:ptCount val="8"/>
                <c:pt idx="0">
                  <c:v>N</c:v>
                </c:pt>
                <c:pt idx="1">
                  <c:v>P</c:v>
                </c:pt>
                <c:pt idx="2">
                  <c:v>Mg</c:v>
                </c:pt>
                <c:pt idx="3">
                  <c:v>K</c:v>
                </c:pt>
                <c:pt idx="4">
                  <c:v>Ca</c:v>
                </c:pt>
                <c:pt idx="5">
                  <c:v>Chlorophyll  a</c:v>
                </c:pt>
                <c:pt idx="6">
                  <c:v>Chlorophyll b</c:v>
                </c:pt>
                <c:pt idx="7">
                  <c:v>Total Carbohydrates Fraction</c:v>
                </c:pt>
              </c:strCache>
            </c:strRef>
          </c:cat>
          <c:val>
            <c:numRef>
              <c:f>arranged!$Y$51:$Y$58</c:f>
              <c:numCache>
                <c:formatCode>General</c:formatCode>
                <c:ptCount val="8"/>
                <c:pt idx="0">
                  <c:v>4.4400000000000004</c:v>
                </c:pt>
                <c:pt idx="1">
                  <c:v>6.53</c:v>
                </c:pt>
                <c:pt idx="2">
                  <c:v>15.8</c:v>
                </c:pt>
                <c:pt idx="3">
                  <c:v>3.71</c:v>
                </c:pt>
                <c:pt idx="4">
                  <c:v>14.08</c:v>
                </c:pt>
                <c:pt idx="5">
                  <c:v>19.2</c:v>
                </c:pt>
                <c:pt idx="6">
                  <c:v>21.4</c:v>
                </c:pt>
                <c:pt idx="7">
                  <c:v>14.84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F-4A5B-AABA-8C8B32BCA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568600"/>
        <c:axId val="750568928"/>
      </c:barChart>
      <c:catAx>
        <c:axId val="750568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Input variables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50568928"/>
        <c:crosses val="autoZero"/>
        <c:auto val="1"/>
        <c:lblAlgn val="ctr"/>
        <c:lblOffset val="100"/>
        <c:noMultiLvlLbl val="0"/>
      </c:catAx>
      <c:valAx>
        <c:axId val="750568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Contribution percentage</a:t>
                </a:r>
              </a:p>
            </c:rich>
          </c:tx>
          <c:layout>
            <c:manualLayout>
              <c:xMode val="edge"/>
              <c:yMode val="edge"/>
              <c:x val="1.8946118432633868E-2"/>
              <c:y val="0.26093590545803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50568600"/>
        <c:crosses val="autoZero"/>
        <c:crossBetween val="between"/>
      </c:valAx>
      <c:spPr>
        <a:noFill/>
        <a:ln w="222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 i="0">
          <a:solidFill>
            <a:schemeClr val="tx1"/>
          </a:solidFill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6160556178167"/>
          <c:y val="3.8496430117425304E-2"/>
          <c:w val="0.73315867864021622"/>
          <c:h val="0.83069807807495288"/>
        </c:manualLayout>
      </c:layout>
      <c:lineChart>
        <c:grouping val="standard"/>
        <c:varyColors val="0"/>
        <c:ser>
          <c:idx val="0"/>
          <c:order val="0"/>
          <c:tx>
            <c:strRef>
              <c:f>'curves (last Lastt) (2)'!$M$183</c:f>
              <c:strCache>
                <c:ptCount val="1"/>
                <c:pt idx="0">
                  <c:v>Yield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6118299445471345E-2"/>
                  <c:y val="-8.350730688935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97-41F0-8AEE-19ED6ED77402}"/>
                </c:ext>
              </c:extLst>
            </c:dLbl>
            <c:dLbl>
              <c:idx val="1"/>
              <c:layout>
                <c:manualLayout>
                  <c:x val="0"/>
                  <c:y val="1.1134307585247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97-41F0-8AEE-19ED6ED774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'curves (last Lastt) (2)'!$N$182:$O$182</c:f>
              <c:strCache>
                <c:ptCount val="2"/>
                <c:pt idx="0">
                  <c:v>ON season</c:v>
                </c:pt>
                <c:pt idx="1">
                  <c:v>OFF  season</c:v>
                </c:pt>
              </c:strCache>
            </c:strRef>
          </c:cat>
          <c:val>
            <c:numRef>
              <c:f>'curves (last Lastt) (2)'!$N$183:$O$183</c:f>
              <c:numCache>
                <c:formatCode>0.00</c:formatCode>
                <c:ptCount val="2"/>
                <c:pt idx="0">
                  <c:v>10.233804012345679</c:v>
                </c:pt>
                <c:pt idx="1">
                  <c:v>6.3692245653481727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7-41F0-8AEE-19ED6ED77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24872"/>
        <c:axId val="522430776"/>
      </c:lineChart>
      <c:lineChart>
        <c:grouping val="standard"/>
        <c:varyColors val="0"/>
        <c:ser>
          <c:idx val="1"/>
          <c:order val="1"/>
          <c:tx>
            <c:strRef>
              <c:f>'curves (last Lastt) (2)'!$M$184</c:f>
              <c:strCache>
                <c:ptCount val="1"/>
                <c:pt idx="0">
                  <c:v>C/N ratio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1189155884165124E-2"/>
                  <c:y val="-5.567153792623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97-41F0-8AEE-19ED6ED774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'curves (last Lastt) (2)'!$N$182:$N$182</c:f>
              <c:strCache>
                <c:ptCount val="1"/>
                <c:pt idx="0">
                  <c:v>ON season</c:v>
                </c:pt>
              </c:strCache>
            </c:strRef>
          </c:cat>
          <c:val>
            <c:numRef>
              <c:f>'curves (last Lastt) (2)'!$N$184:$O$184</c:f>
              <c:numCache>
                <c:formatCode>0.00</c:formatCode>
                <c:ptCount val="2"/>
                <c:pt idx="0">
                  <c:v>7.7961160594836736</c:v>
                </c:pt>
                <c:pt idx="1">
                  <c:v>10.127994649713715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7-41F0-8AEE-19ED6ED77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400016"/>
        <c:axId val="810233768"/>
      </c:lineChart>
      <c:catAx>
        <c:axId val="52242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Season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30776"/>
        <c:crosses val="autoZero"/>
        <c:auto val="1"/>
        <c:lblAlgn val="ctr"/>
        <c:lblOffset val="100"/>
        <c:noMultiLvlLbl val="0"/>
      </c:catAx>
      <c:valAx>
        <c:axId val="522430776"/>
        <c:scaling>
          <c:orientation val="minMax"/>
          <c:min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/>
                  <a:t>Yield (ton/ha)</a:t>
                </a:r>
              </a:p>
            </c:rich>
          </c:tx>
          <c:layout>
            <c:manualLayout>
              <c:xMode val="edge"/>
              <c:yMode val="edge"/>
              <c:x val="1.5602679979235494E-2"/>
              <c:y val="0.3582713329936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ar-SA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522424872"/>
        <c:crosses val="autoZero"/>
        <c:crossBetween val="between"/>
      </c:valAx>
      <c:valAx>
        <c:axId val="810233768"/>
        <c:scaling>
          <c:orientation val="minMax"/>
          <c:min val="7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C/N ratio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4455936076382319"/>
              <c:y val="0.4397604370434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ar-SA"/>
          </a:p>
        </c:txPr>
        <c:crossAx val="704400016"/>
        <c:crosses val="max"/>
        <c:crossBetween val="between"/>
      </c:valAx>
      <c:catAx>
        <c:axId val="70440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0233768"/>
        <c:crosses val="autoZero"/>
        <c:auto val="1"/>
        <c:lblAlgn val="ctr"/>
        <c:lblOffset val="100"/>
        <c:noMultiLvlLbl val="0"/>
      </c:cat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9405824734015455"/>
          <c:y val="0.37824251091786804"/>
          <c:w val="0.28712319462839786"/>
          <c:h val="0.13108937583219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Palatino Linotype" panose="02040502050505030304" pitchFamily="18" charset="0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accent3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2" min="1.2"/>
        <cx:title>
          <cx:tx>
            <cx:txData>
              <cx:v>Leaf nitrogen concentration (%)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effectLst/>
                  <a:latin typeface="Palatino Linotype" panose="02040502050505030304" pitchFamily="18" charset="0"/>
                </a:rPr>
                <a:t>Leaf nitrogen concentration (%)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_xlchart.v1.18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FFC000"/>
            </a:solidFill>
            <a:ln w="9525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13" min="3"/>
        <cx:title>
          <cx:tx>
            <cx:txData>
              <cx:v>Yield  (tons/ha)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Yield  (tons/ha)</a:t>
              </a:r>
            </a:p>
          </cx:txPr>
        </cx:title>
        <cx:majorTickMarks type="in"/>
        <cx:minorTickMarks type="in"/>
        <cx:tickLabels/>
        <cx:numFmt formatCode="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val">
        <cx:f>_xlchart.v1.21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accent3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2" min="1.2"/>
        <cx:title>
          <cx:tx>
            <cx:txData>
              <cx:v>Leaf nitrogen concentration (%)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effectLst/>
                  <a:latin typeface="Palatino Linotype" panose="02040502050505030304" pitchFamily="18" charset="0"/>
                </a:rPr>
                <a:t>Leaf nitrogen concentration (%)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val">
        <cx:f>_xlchart.v1.15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FF000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0.40000000000000002" min="0.10000000000000001"/>
        <cx:title>
          <cx:tx>
            <cx:txData>
              <cx:v>Leaf phosphorus concentration (%)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effectLst/>
                  <a:latin typeface="Palatino Linotype" panose="02040502050505030304" pitchFamily="18" charset="0"/>
                </a:rPr>
                <a:t>Leaf phosphorus concentration (%)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val">
        <cx:f>_xlchart.v1.29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00B05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1" min="0.40000000000000002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potassium 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val">
        <cx:f>_xlchart.v1.31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C0000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2.7999999999999998" min="1.8999999999999999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calcium 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val">
        <cx:f>_xlchart.v1.27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0.90000000000000002" min="0.20000000000000001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magnesium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 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val">
        <cx:f>_xlchart.v1.33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accent2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in="4"/>
        <cx:title>
          <cx:tx>
            <cx:txData>
              <cx:v>C/N ratio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effectLst/>
                  <a:latin typeface="Palatino Linotype" panose="02040502050505030304" pitchFamily="18" charset="0"/>
                </a:rPr>
                <a:t>C/N ratio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_xlchart.v1.37</cx:f>
      </cx:strDim>
      <cx:numDim type="val">
        <cx:f>_xlchart.v1.36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92D050"/>
            </a:solidFill>
            <a:ln w="9525">
              <a:solidFill>
                <a:schemeClr val="tx1"/>
              </a:solidFill>
            </a:ln>
          </cx:spPr>
          <cx:dataId val="0"/>
          <cx:layoutPr>
            <cx:visibility meanLine="0"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in="3"/>
        <cx:title>
          <cx:tx>
            <cx:txData>
              <cx:v>Yield  (ton/ha)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Yield  (ton/ha)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_xlchart.v1.39</cx:f>
      </cx:strDim>
      <cx:numDim type="val">
        <cx:f>_xlchart.v1.38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FFFF0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in="0.5"/>
        <cx:title>
          <cx:tx>
            <cx:txData>
              <cx:v>Chlorophills b (mg/g f.w) 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Chlorophills b (mg/g f.w) 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_xlchart.v1.41</cx:f>
      </cx:strDim>
      <cx:numDim type="val">
        <cx:f>_xlchart.v1.40</cx:f>
      </cx:numDim>
    </cx:data>
  </cx:chartData>
  <cx:chart>
    <cx:plotArea>
      <cx:plotAreaRegion>
        <cx:plotSurface>
          <cx:spPr>
            <a:ln w="25400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accent2"/>
            </a:solidFill>
            <a:ln w="9525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13" min="6"/>
        <cx:title>
          <cx:tx>
            <cx:txData>
              <cx:v>Yield  (ton/ha)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Yield  (ton/ha)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FF000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0.40000000000000002" min="0.10000000000000001"/>
        <cx:title>
          <cx:tx>
            <cx:txData>
              <cx:v>Leaf phosphorus concentration (%)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effectLst/>
                  <a:latin typeface="Palatino Linotype" panose="02040502050505030304" pitchFamily="18" charset="0"/>
                </a:rPr>
                <a:t>Leaf phosphorus concentration (%)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_xlchart.v1.43</cx:f>
      </cx:strDim>
      <cx:numDim type="val">
        <cx:f>_xlchart.v1.42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FFC000"/>
            </a:solidFill>
            <a:ln w="9525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13" min="3"/>
        <cx:title>
          <cx:tx>
            <cx:txData>
              <cx:v>Yield  (ton/ha)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Yield  (ton/ha)</a:t>
              </a:r>
            </a:p>
          </cx:txPr>
        </cx:title>
        <cx:majorTickMarks type="in"/>
        <cx:minorTickMarks type="in"/>
        <cx:tickLabels/>
        <cx:numFmt formatCode="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val">
        <cx:f>_xlchart.v1.49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accent3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2" min="1.2"/>
        <cx:title>
          <cx:tx>
            <cx:txData>
              <cx:v>Leaf nitrogen concentration (%)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effectLst/>
                  <a:latin typeface="Palatino Linotype" panose="02040502050505030304" pitchFamily="18" charset="0"/>
                </a:rPr>
                <a:t>Leaf nitrogen concentration (%)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_xlchart.v1.52</cx:f>
      </cx:strDim>
      <cx:numDim type="val">
        <cx:f>_xlchart.v1.53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FF000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0.40000000000000002" min="0.10000000000000001"/>
        <cx:title>
          <cx:tx>
            <cx:txData>
              <cx:v>Leaf phosphorus concentration (%)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effectLst/>
                  <a:latin typeface="Palatino Linotype" panose="02040502050505030304" pitchFamily="18" charset="0"/>
                </a:rPr>
                <a:t>Leaf phosphorus concentration (%)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_xlchart.v1.50</cx:f>
      </cx:strDim>
      <cx:numDim type="val">
        <cx:f>_xlchart.v1.51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00B05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1" min="0.40000000000000002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potassium 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 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val">
        <cx:f>_xlchart.v1.45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C0000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2.7999999999999998" min="1.8999999999999999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calcium 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 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val">
        <cx:f>_xlchart.v1.47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0.90000000000000002" min="0.20000000000000001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magnesium 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 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val">
        <cx:f>_xlchart.v1.35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accent2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in="4"/>
        <cx:title>
          <cx:tx>
            <cx:txData>
              <cx:v>C/N ratio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effectLst/>
                  <a:latin typeface="Palatino Linotype" panose="02040502050505030304" pitchFamily="18" charset="0"/>
                </a:rPr>
                <a:t>C/N ratio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accent2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1" min="0.40000000000000002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potassium 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_xlchart.v1.9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0.90000000000000002" min="0.20000000000000001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magnesium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 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00B0F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2.7999999999999998" min="1.8999999999999999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Leaf </a:t>
                </a:r>
                <a:r>
                  <a:rPr lang="en-US" sz="1000" b="1">
                    <a:effectLst/>
                  </a:rPr>
                  <a:t>calcium </a:t>
                </a:r>
                <a:r>
                  <a:rPr lang="en-US" sz="1000" b="1">
                    <a:effectLst/>
                    <a:latin typeface="Palatino Linotype" panose="02040502050505030304" pitchFamily="18" charset="0"/>
                  </a:rPr>
                  <a:t>concentration (%)</a:t>
                </a:r>
              </a:p>
            </cx:rich>
          </cx:tx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_xlchart.v1.12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FFC000"/>
            </a:solidFill>
            <a:ln w="9525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13" min="3"/>
        <cx:title>
          <cx:tx>
            <cx:txData>
              <cx:v>Yield  (tons/ha)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Yield  (tons/ha)</a:t>
              </a:r>
            </a:p>
          </cx:txPr>
        </cx:title>
        <cx:majorTickMarks type="in"/>
        <cx:minorTickMarks type="in"/>
        <cx:tickLabels/>
        <cx:numFmt formatCode="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val">
        <cx:f>_xlchart.v1.16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92D050"/>
            </a:solidFill>
            <a:ln w="9525">
              <a:solidFill>
                <a:schemeClr val="tx1"/>
              </a:solidFill>
            </a:ln>
          </cx:spPr>
          <cx:dataId val="0"/>
          <cx:layoutPr>
            <cx:visibility meanLine="0"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in="3"/>
        <cx:title>
          <cx:tx>
            <cx:txData>
              <cx:v>Yield  (ton/ha)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Yield  (ton/ha)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_xlchart.v1.24</cx:f>
      </cx:numDim>
    </cx:data>
  </cx:chartData>
  <cx:chart>
    <cx:plotArea>
      <cx:plotAreaRegion>
        <cx:plotSurface>
          <cx:spPr>
            <a:ln w="22225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rgbClr val="FFFF0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in="0.5"/>
        <cx:title>
          <cx:tx>
            <cx:txData>
              <cx:v>Chlorophills b (mg/g f.w) 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Chlorophills b (mg/g f.w) 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_xlchart.v1.23</cx:f>
      </cx:strDim>
      <cx:numDim type="val">
        <cx:f>_xlchart.v1.22</cx:f>
      </cx:numDim>
    </cx:data>
  </cx:chartData>
  <cx:chart>
    <cx:plotArea>
      <cx:plotAreaRegion>
        <cx:plotSurface>
          <cx:spPr>
            <a:ln w="25400">
              <a:solidFill>
                <a:schemeClr val="tx1"/>
              </a:solidFill>
            </a:ln>
          </cx:spPr>
        </cx:plotSurface>
        <cx:series layoutId="boxWhisker" uniqueId="{00000007-2B9E-4BAF-A42B-861B1E59EDC9}">
          <cx:spPr>
            <a:solidFill>
              <a:schemeClr val="accent2"/>
            </a:solidFill>
            <a:ln w="9525"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effectLst/>
                    <a:latin typeface="Palatino Linotype" panose="02040502050505030304" pitchFamily="18" charset="0"/>
                  </a:rPr>
                  <a:t>Code of orchards </a:t>
                </a:r>
                <a:endParaRPr lang="en-US" sz="1000" b="1">
                  <a:solidFill>
                    <a:schemeClr val="tx1"/>
                  </a:solidFill>
                  <a:latin typeface="Palatino Linotype" panose="02040502050505030304" pitchFamily="18" charset="0"/>
                </a:endParaRPr>
              </a:p>
            </cx:rich>
          </cx:tx>
        </cx:title>
        <cx:majorTickMarks type="out"/>
        <cx:minorTickMarks type="out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  <cx:axis id="1">
        <cx:valScaling max="13" min="6"/>
        <cx:title>
          <cx:tx>
            <cx:txData>
              <cx:v>Yield  (ton/ha)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r>
                <a:rPr lang="en-US" sz="1000" b="1">
                  <a:solidFill>
                    <a:schemeClr val="tx1"/>
                  </a:solidFill>
                  <a:effectLst/>
                  <a:latin typeface="Palatino Linotype" panose="02040502050505030304" pitchFamily="18" charset="0"/>
                </a:rPr>
                <a:t>Yield  (ton/ha)</a:t>
              </a:r>
            </a:p>
          </cx:txPr>
        </cx:title>
        <cx:majorTickMarks type="in"/>
        <cx:minorTickMarks type="in"/>
        <cx:tickLabels/>
        <cx:numFmt formatCode="0.00" sourceLinked="0"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alatino Linotype" panose="02040502050505030304" pitchFamily="18" charset="0"/>
                <a:ea typeface="Palatino Linotype" panose="02040502050505030304" pitchFamily="18" charset="0"/>
                <a:cs typeface="Palatino Linotype" panose="02040502050505030304" pitchFamily="18" charset="0"/>
              </a:defRPr>
            </a:pPr>
            <a:endParaRPr lang="en-US" sz="1000" b="1">
              <a:latin typeface="Palatino Linotype" panose="02040502050505030304" pitchFamily="18" charset="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14/relationships/chartEx" Target="../charts/chartEx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14/relationships/chartEx" Target="../charts/chartEx14.xml"/><Relationship Id="rId3" Type="http://schemas.microsoft.com/office/2014/relationships/chartEx" Target="../charts/chartEx9.xml"/><Relationship Id="rId7" Type="http://schemas.microsoft.com/office/2014/relationships/chartEx" Target="../charts/chartEx13.xml"/><Relationship Id="rId12" Type="http://schemas.microsoft.com/office/2014/relationships/chartEx" Target="../charts/chartEx16.xml"/><Relationship Id="rId2" Type="http://schemas.microsoft.com/office/2014/relationships/chartEx" Target="../charts/chartEx8.xml"/><Relationship Id="rId1" Type="http://schemas.microsoft.com/office/2014/relationships/chartEx" Target="../charts/chartEx7.xml"/><Relationship Id="rId6" Type="http://schemas.microsoft.com/office/2014/relationships/chartEx" Target="../charts/chartEx12.xml"/><Relationship Id="rId11" Type="http://schemas.openxmlformats.org/officeDocument/2006/relationships/chart" Target="../charts/chart10.xml"/><Relationship Id="rId5" Type="http://schemas.microsoft.com/office/2014/relationships/chartEx" Target="../charts/chartEx11.xml"/><Relationship Id="rId10" Type="http://schemas.openxmlformats.org/officeDocument/2006/relationships/chart" Target="../charts/chart9.xml"/><Relationship Id="rId4" Type="http://schemas.microsoft.com/office/2014/relationships/chartEx" Target="../charts/chartEx10.xml"/><Relationship Id="rId9" Type="http://schemas.microsoft.com/office/2014/relationships/chartEx" Target="../charts/chartEx15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14/relationships/chartEx" Target="../charts/chartEx24.xml"/><Relationship Id="rId3" Type="http://schemas.microsoft.com/office/2014/relationships/chartEx" Target="../charts/chartEx19.xml"/><Relationship Id="rId7" Type="http://schemas.microsoft.com/office/2014/relationships/chartEx" Target="../charts/chartEx23.xml"/><Relationship Id="rId12" Type="http://schemas.microsoft.com/office/2014/relationships/chartEx" Target="../charts/chartEx26.xml"/><Relationship Id="rId2" Type="http://schemas.microsoft.com/office/2014/relationships/chartEx" Target="../charts/chartEx18.xml"/><Relationship Id="rId1" Type="http://schemas.microsoft.com/office/2014/relationships/chartEx" Target="../charts/chartEx17.xml"/><Relationship Id="rId6" Type="http://schemas.microsoft.com/office/2014/relationships/chartEx" Target="../charts/chartEx22.xml"/><Relationship Id="rId11" Type="http://schemas.openxmlformats.org/officeDocument/2006/relationships/chart" Target="../charts/chart12.xml"/><Relationship Id="rId5" Type="http://schemas.microsoft.com/office/2014/relationships/chartEx" Target="../charts/chartEx21.xml"/><Relationship Id="rId10" Type="http://schemas.openxmlformats.org/officeDocument/2006/relationships/chart" Target="../charts/chart11.xml"/><Relationship Id="rId4" Type="http://schemas.microsoft.com/office/2014/relationships/chartEx" Target="../charts/chartEx20.xml"/><Relationship Id="rId9" Type="http://schemas.microsoft.com/office/2014/relationships/chartEx" Target="../charts/chartEx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66675</xdr:rowOff>
    </xdr:from>
    <xdr:to>
      <xdr:col>10</xdr:col>
      <xdr:colOff>95251</xdr:colOff>
      <xdr:row>22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7C7D466-CEFC-48AF-9CAF-3EF1B76681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3875" y="6667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8</xdr:col>
      <xdr:colOff>333375</xdr:colOff>
      <xdr:row>1</xdr:row>
      <xdr:rowOff>133350</xdr:rowOff>
    </xdr:from>
    <xdr:ext cx="62446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8E2F14A-9459-5C5E-5DFE-9456A72F3A18}"/>
            </a:ext>
          </a:extLst>
        </xdr:cNvPr>
        <xdr:cNvSpPr txBox="1"/>
      </xdr:nvSpPr>
      <xdr:spPr>
        <a:xfrm>
          <a:off x="5210175" y="323850"/>
          <a:ext cx="6244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Curve a</a:t>
          </a:r>
        </a:p>
      </xdr:txBody>
    </xdr:sp>
    <xdr:clientData/>
  </xdr:oneCellAnchor>
  <xdr:oneCellAnchor>
    <xdr:from>
      <xdr:col>17</xdr:col>
      <xdr:colOff>428625</xdr:colOff>
      <xdr:row>2</xdr:row>
      <xdr:rowOff>9525</xdr:rowOff>
    </xdr:from>
    <xdr:ext cx="624466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53D4CF7-4C3C-463B-9198-1FC9C3685B2D}"/>
            </a:ext>
          </a:extLst>
        </xdr:cNvPr>
        <xdr:cNvSpPr txBox="1"/>
      </xdr:nvSpPr>
      <xdr:spPr>
        <a:xfrm>
          <a:off x="10791825" y="390525"/>
          <a:ext cx="6244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Curve c</a:t>
          </a:r>
        </a:p>
      </xdr:txBody>
    </xdr:sp>
    <xdr:clientData/>
  </xdr:oneCellAnchor>
  <xdr:oneCellAnchor>
    <xdr:from>
      <xdr:col>20</xdr:col>
      <xdr:colOff>504825</xdr:colOff>
      <xdr:row>26</xdr:row>
      <xdr:rowOff>0</xdr:rowOff>
    </xdr:from>
    <xdr:ext cx="599459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447AE67-2327-44C3-8BB5-B16A2B4FABF2}"/>
            </a:ext>
          </a:extLst>
        </xdr:cNvPr>
        <xdr:cNvSpPr txBox="1"/>
      </xdr:nvSpPr>
      <xdr:spPr>
        <a:xfrm>
          <a:off x="12696825" y="4953000"/>
          <a:ext cx="5994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Curve f</a:t>
          </a:r>
        </a:p>
      </xdr:txBody>
    </xdr:sp>
    <xdr:clientData/>
  </xdr:oneCellAnchor>
  <xdr:twoCellAnchor>
    <xdr:from>
      <xdr:col>10</xdr:col>
      <xdr:colOff>19050</xdr:colOff>
      <xdr:row>0</xdr:row>
      <xdr:rowOff>152400</xdr:rowOff>
    </xdr:from>
    <xdr:to>
      <xdr:col>19</xdr:col>
      <xdr:colOff>200026</xdr:colOff>
      <xdr:row>22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F62FA322-532E-4672-B720-07A073B051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15050" y="15240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42</xdr:col>
      <xdr:colOff>38100</xdr:colOff>
      <xdr:row>3</xdr:row>
      <xdr:rowOff>76200</xdr:rowOff>
    </xdr:from>
    <xdr:ext cx="624466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F0ACFD6-94A7-40F8-905D-13D1799CBD5E}"/>
            </a:ext>
          </a:extLst>
        </xdr:cNvPr>
        <xdr:cNvSpPr txBox="1"/>
      </xdr:nvSpPr>
      <xdr:spPr>
        <a:xfrm>
          <a:off x="25641300" y="647700"/>
          <a:ext cx="6244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Curve c</a:t>
          </a:r>
        </a:p>
      </xdr:txBody>
    </xdr:sp>
    <xdr:clientData/>
  </xdr:oneCellAnchor>
  <xdr:oneCellAnchor>
    <xdr:from>
      <xdr:col>17</xdr:col>
      <xdr:colOff>457200</xdr:colOff>
      <xdr:row>1</xdr:row>
      <xdr:rowOff>180975</xdr:rowOff>
    </xdr:from>
    <xdr:ext cx="624466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2E8FB6C-D1F4-423D-9B16-01C1A1FA7A95}"/>
            </a:ext>
          </a:extLst>
        </xdr:cNvPr>
        <xdr:cNvSpPr txBox="1"/>
      </xdr:nvSpPr>
      <xdr:spPr>
        <a:xfrm>
          <a:off x="10820400" y="371475"/>
          <a:ext cx="6244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Curve b</a:t>
          </a:r>
        </a:p>
      </xdr:txBody>
    </xdr:sp>
    <xdr:clientData/>
  </xdr:oneCellAnchor>
  <xdr:twoCellAnchor>
    <xdr:from>
      <xdr:col>0</xdr:col>
      <xdr:colOff>438150</xdr:colOff>
      <xdr:row>22</xdr:row>
      <xdr:rowOff>9525</xdr:rowOff>
    </xdr:from>
    <xdr:to>
      <xdr:col>10</xdr:col>
      <xdr:colOff>9526</xdr:colOff>
      <xdr:row>44</xdr:row>
      <xdr:rowOff>47625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9" name="Chart 18">
              <a:extLst>
                <a:ext uri="{FF2B5EF4-FFF2-40B4-BE49-F238E27FC236}">
                  <a16:creationId xmlns:a16="http://schemas.microsoft.com/office/drawing/2014/main" id="{8BD9DB26-10B2-472E-BA7B-0C61DEFE60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8150" y="4200525"/>
              <a:ext cx="5667376" cy="4229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8</xdr:col>
      <xdr:colOff>257175</xdr:colOff>
      <xdr:row>23</xdr:row>
      <xdr:rowOff>76200</xdr:rowOff>
    </xdr:from>
    <xdr:ext cx="624466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99D8497-5EF5-4413-8720-88337A9A4480}"/>
            </a:ext>
          </a:extLst>
        </xdr:cNvPr>
        <xdr:cNvSpPr txBox="1"/>
      </xdr:nvSpPr>
      <xdr:spPr>
        <a:xfrm>
          <a:off x="5133975" y="4457700"/>
          <a:ext cx="6244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Curve c</a:t>
          </a:r>
        </a:p>
      </xdr:txBody>
    </xdr:sp>
    <xdr:clientData/>
  </xdr:oneCellAnchor>
  <xdr:twoCellAnchor>
    <xdr:from>
      <xdr:col>3</xdr:col>
      <xdr:colOff>409575</xdr:colOff>
      <xdr:row>44</xdr:row>
      <xdr:rowOff>0</xdr:rowOff>
    </xdr:from>
    <xdr:to>
      <xdr:col>12</xdr:col>
      <xdr:colOff>590551</xdr:colOff>
      <xdr:row>66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2" name="Chart 21">
              <a:extLst>
                <a:ext uri="{FF2B5EF4-FFF2-40B4-BE49-F238E27FC236}">
                  <a16:creationId xmlns:a16="http://schemas.microsoft.com/office/drawing/2014/main" id="{7AD228F3-95E6-438B-8628-5B713B4613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38375" y="838200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561975</xdr:colOff>
      <xdr:row>22</xdr:row>
      <xdr:rowOff>76200</xdr:rowOff>
    </xdr:from>
    <xdr:to>
      <xdr:col>19</xdr:col>
      <xdr:colOff>133351</xdr:colOff>
      <xdr:row>44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3" name="Chart 22">
              <a:extLst>
                <a:ext uri="{FF2B5EF4-FFF2-40B4-BE49-F238E27FC236}">
                  <a16:creationId xmlns:a16="http://schemas.microsoft.com/office/drawing/2014/main" id="{21E3A1FA-51B0-4783-A33D-8A470BCE48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48375" y="426720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17</xdr:col>
      <xdr:colOff>523875</xdr:colOff>
      <xdr:row>23</xdr:row>
      <xdr:rowOff>95250</xdr:rowOff>
    </xdr:from>
    <xdr:ext cx="624466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8ED5A06-1CC8-451C-94F8-E67EAA1670CC}"/>
            </a:ext>
          </a:extLst>
        </xdr:cNvPr>
        <xdr:cNvSpPr txBox="1"/>
      </xdr:nvSpPr>
      <xdr:spPr>
        <a:xfrm>
          <a:off x="10887075" y="4476750"/>
          <a:ext cx="6244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Curve d</a:t>
          </a:r>
        </a:p>
      </xdr:txBody>
    </xdr:sp>
    <xdr:clientData/>
  </xdr:oneCellAnchor>
  <xdr:oneCellAnchor>
    <xdr:from>
      <xdr:col>11</xdr:col>
      <xdr:colOff>352425</xdr:colOff>
      <xdr:row>45</xdr:row>
      <xdr:rowOff>47625</xdr:rowOff>
    </xdr:from>
    <xdr:ext cx="624466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97C1FD4-AAAE-4C78-97F5-A974F0D5140F}"/>
            </a:ext>
          </a:extLst>
        </xdr:cNvPr>
        <xdr:cNvSpPr txBox="1"/>
      </xdr:nvSpPr>
      <xdr:spPr>
        <a:xfrm>
          <a:off x="7058025" y="8620125"/>
          <a:ext cx="6244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Curve 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119064</xdr:colOff>
      <xdr:row>22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5DACAE-8163-43D1-BD46-CC733F1C6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32</xdr:row>
      <xdr:rowOff>85725</xdr:rowOff>
    </xdr:from>
    <xdr:to>
      <xdr:col>5</xdr:col>
      <xdr:colOff>171450</xdr:colOff>
      <xdr:row>34</xdr:row>
      <xdr:rowOff>19050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91CD6BA-CC80-43F9-B46C-8BD6B6C57B77}"/>
            </a:ext>
          </a:extLst>
        </xdr:cNvPr>
        <xdr:cNvSpPr/>
      </xdr:nvSpPr>
      <xdr:spPr>
        <a:xfrm>
          <a:off x="3476625" y="1628775"/>
          <a:ext cx="352425" cy="31432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438150</xdr:colOff>
      <xdr:row>35</xdr:row>
      <xdr:rowOff>133350</xdr:rowOff>
    </xdr:from>
    <xdr:to>
      <xdr:col>5</xdr:col>
      <xdr:colOff>180975</xdr:colOff>
      <xdr:row>37</xdr:row>
      <xdr:rowOff>66675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DF3D9A4-BEC5-4A27-8B33-8250BE10F554}"/>
            </a:ext>
          </a:extLst>
        </xdr:cNvPr>
        <xdr:cNvSpPr/>
      </xdr:nvSpPr>
      <xdr:spPr>
        <a:xfrm>
          <a:off x="3486150" y="2247900"/>
          <a:ext cx="352425" cy="323850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361951</xdr:colOff>
      <xdr:row>42</xdr:row>
      <xdr:rowOff>180976</xdr:rowOff>
    </xdr:from>
    <xdr:to>
      <xdr:col>5</xdr:col>
      <xdr:colOff>133351</xdr:colOff>
      <xdr:row>44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68DD8B1-D301-41D4-B5EC-A422DAB67D28}"/>
            </a:ext>
          </a:extLst>
        </xdr:cNvPr>
        <xdr:cNvSpPr/>
      </xdr:nvSpPr>
      <xdr:spPr>
        <a:xfrm>
          <a:off x="3409951" y="4029076"/>
          <a:ext cx="381000" cy="361949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323850</xdr:colOff>
      <xdr:row>45</xdr:row>
      <xdr:rowOff>161925</xdr:rowOff>
    </xdr:from>
    <xdr:to>
      <xdr:col>5</xdr:col>
      <xdr:colOff>57150</xdr:colOff>
      <xdr:row>47</xdr:row>
      <xdr:rowOff>47625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B4D7857-3436-408B-B08E-30AB75784662}"/>
            </a:ext>
          </a:extLst>
        </xdr:cNvPr>
        <xdr:cNvSpPr/>
      </xdr:nvSpPr>
      <xdr:spPr>
        <a:xfrm>
          <a:off x="3371850" y="4819650"/>
          <a:ext cx="342900" cy="419100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409575</xdr:colOff>
      <xdr:row>39</xdr:row>
      <xdr:rowOff>66675</xdr:rowOff>
    </xdr:from>
    <xdr:to>
      <xdr:col>5</xdr:col>
      <xdr:colOff>152400</xdr:colOff>
      <xdr:row>40</xdr:row>
      <xdr:rowOff>190500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D748F2E1-E3E9-42CE-A1FB-755E281E9EFA}"/>
            </a:ext>
          </a:extLst>
        </xdr:cNvPr>
        <xdr:cNvSpPr/>
      </xdr:nvSpPr>
      <xdr:spPr>
        <a:xfrm>
          <a:off x="3457575" y="3105150"/>
          <a:ext cx="352425" cy="400050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304800</xdr:colOff>
      <xdr:row>48</xdr:row>
      <xdr:rowOff>95250</xdr:rowOff>
    </xdr:from>
    <xdr:to>
      <xdr:col>5</xdr:col>
      <xdr:colOff>47625</xdr:colOff>
      <xdr:row>49</xdr:row>
      <xdr:rowOff>152400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122A8BD6-74A4-41A4-B59F-BF7C21D2DDFC}"/>
            </a:ext>
          </a:extLst>
        </xdr:cNvPr>
        <xdr:cNvSpPr/>
      </xdr:nvSpPr>
      <xdr:spPr>
        <a:xfrm>
          <a:off x="3352800" y="5476875"/>
          <a:ext cx="352425" cy="247650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352425</xdr:colOff>
      <xdr:row>50</xdr:row>
      <xdr:rowOff>38100</xdr:rowOff>
    </xdr:from>
    <xdr:to>
      <xdr:col>5</xdr:col>
      <xdr:colOff>95250</xdr:colOff>
      <xdr:row>51</xdr:row>
      <xdr:rowOff>85725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CDC8CAD3-07C3-4124-A657-4021CEBFF8AF}"/>
            </a:ext>
          </a:extLst>
        </xdr:cNvPr>
        <xdr:cNvSpPr/>
      </xdr:nvSpPr>
      <xdr:spPr>
        <a:xfrm>
          <a:off x="3400425" y="5876925"/>
          <a:ext cx="352425" cy="31432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438150</xdr:colOff>
      <xdr:row>29</xdr:row>
      <xdr:rowOff>19050</xdr:rowOff>
    </xdr:from>
    <xdr:to>
      <xdr:col>5</xdr:col>
      <xdr:colOff>180975</xdr:colOff>
      <xdr:row>30</xdr:row>
      <xdr:rowOff>142875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B954FE71-09D2-4AA3-AA8E-5EFADD11F1D7}"/>
            </a:ext>
          </a:extLst>
        </xdr:cNvPr>
        <xdr:cNvSpPr/>
      </xdr:nvSpPr>
      <xdr:spPr>
        <a:xfrm>
          <a:off x="3486150" y="981075"/>
          <a:ext cx="352425" cy="31432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400050</xdr:colOff>
      <xdr:row>29</xdr:row>
      <xdr:rowOff>176213</xdr:rowOff>
    </xdr:from>
    <xdr:to>
      <xdr:col>4</xdr:col>
      <xdr:colOff>438150</xdr:colOff>
      <xdr:row>29</xdr:row>
      <xdr:rowOff>180975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7749A83B-03D2-4FF3-A884-DE6A57E0B742}"/>
            </a:ext>
          </a:extLst>
        </xdr:cNvPr>
        <xdr:cNvCxnSpPr>
          <a:endCxn id="11" idx="2"/>
        </xdr:cNvCxnSpPr>
      </xdr:nvCxnSpPr>
      <xdr:spPr>
        <a:xfrm flipV="1">
          <a:off x="2838450" y="1138238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49</xdr:row>
      <xdr:rowOff>28575</xdr:rowOff>
    </xdr:from>
    <xdr:to>
      <xdr:col>4</xdr:col>
      <xdr:colOff>352425</xdr:colOff>
      <xdr:row>49</xdr:row>
      <xdr:rowOff>28575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E5A0308F-1DF0-486E-BBAD-B07659506CB3}"/>
            </a:ext>
          </a:extLst>
        </xdr:cNvPr>
        <xdr:cNvCxnSpPr/>
      </xdr:nvCxnSpPr>
      <xdr:spPr>
        <a:xfrm>
          <a:off x="2809875" y="5600700"/>
          <a:ext cx="59055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46</xdr:row>
      <xdr:rowOff>90488</xdr:rowOff>
    </xdr:from>
    <xdr:to>
      <xdr:col>4</xdr:col>
      <xdr:colOff>323850</xdr:colOff>
      <xdr:row>46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9BA4E2F4-70C1-41D9-B275-24022972D721}"/>
            </a:ext>
          </a:extLst>
        </xdr:cNvPr>
        <xdr:cNvCxnSpPr/>
      </xdr:nvCxnSpPr>
      <xdr:spPr>
        <a:xfrm flipV="1">
          <a:off x="2695575" y="5014913"/>
          <a:ext cx="676275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43</xdr:row>
      <xdr:rowOff>61913</xdr:rowOff>
    </xdr:from>
    <xdr:to>
      <xdr:col>4</xdr:col>
      <xdr:colOff>409575</xdr:colOff>
      <xdr:row>43</xdr:row>
      <xdr:rowOff>66675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A5CB089-4316-4805-AB09-C4DCB13E494B}"/>
            </a:ext>
          </a:extLst>
        </xdr:cNvPr>
        <xdr:cNvCxnSpPr/>
      </xdr:nvCxnSpPr>
      <xdr:spPr>
        <a:xfrm flipV="1">
          <a:off x="2809875" y="4186238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40</xdr:row>
      <xdr:rowOff>14288</xdr:rowOff>
    </xdr:from>
    <xdr:to>
      <xdr:col>4</xdr:col>
      <xdr:colOff>400050</xdr:colOff>
      <xdr:row>40</xdr:row>
      <xdr:rowOff>19050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F1F935ED-D12A-4CDE-919D-D9B89DBE125F}"/>
            </a:ext>
          </a:extLst>
        </xdr:cNvPr>
        <xdr:cNvCxnSpPr/>
      </xdr:nvCxnSpPr>
      <xdr:spPr>
        <a:xfrm flipV="1">
          <a:off x="2800350" y="3328988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381000</xdr:colOff>
      <xdr:row>33</xdr:row>
      <xdr:rowOff>61913</xdr:rowOff>
    </xdr:from>
    <xdr:to>
      <xdr:col>4</xdr:col>
      <xdr:colOff>419100</xdr:colOff>
      <xdr:row>33</xdr:row>
      <xdr:rowOff>66675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84C1BB2D-E2D3-4AB0-8A92-CEFC0BDF4DCA}"/>
            </a:ext>
          </a:extLst>
        </xdr:cNvPr>
        <xdr:cNvCxnSpPr/>
      </xdr:nvCxnSpPr>
      <xdr:spPr>
        <a:xfrm flipV="1">
          <a:off x="2819400" y="1795463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36</xdr:row>
      <xdr:rowOff>109538</xdr:rowOff>
    </xdr:from>
    <xdr:to>
      <xdr:col>4</xdr:col>
      <xdr:colOff>447675</xdr:colOff>
      <xdr:row>36</xdr:row>
      <xdr:rowOff>114300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DD057855-0C24-4ADC-977E-F5BB2336D1B5}"/>
            </a:ext>
          </a:extLst>
        </xdr:cNvPr>
        <xdr:cNvCxnSpPr/>
      </xdr:nvCxnSpPr>
      <xdr:spPr>
        <a:xfrm flipV="1">
          <a:off x="2847975" y="2424113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28</xdr:row>
      <xdr:rowOff>28575</xdr:rowOff>
    </xdr:from>
    <xdr:to>
      <xdr:col>7</xdr:col>
      <xdr:colOff>352424</xdr:colOff>
      <xdr:row>29</xdr:row>
      <xdr:rowOff>176213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FDECED6-9E36-479A-8E04-3AD7A045377F}"/>
            </a:ext>
          </a:extLst>
        </xdr:cNvPr>
        <xdr:cNvCxnSpPr>
          <a:stCxn id="11" idx="6"/>
          <a:endCxn id="29" idx="2"/>
        </xdr:cNvCxnSpPr>
      </xdr:nvCxnSpPr>
      <xdr:spPr>
        <a:xfrm flipV="1">
          <a:off x="3838575" y="800100"/>
          <a:ext cx="1390649" cy="3381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50</xdr:row>
      <xdr:rowOff>190500</xdr:rowOff>
    </xdr:from>
    <xdr:to>
      <xdr:col>4</xdr:col>
      <xdr:colOff>361950</xdr:colOff>
      <xdr:row>50</xdr:row>
      <xdr:rowOff>204788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45FFFB0-5759-4BA8-BE61-0369D2C9A6CF}"/>
            </a:ext>
          </a:extLst>
        </xdr:cNvPr>
        <xdr:cNvCxnSpPr/>
      </xdr:nvCxnSpPr>
      <xdr:spPr>
        <a:xfrm>
          <a:off x="2781300" y="6029325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38100</xdr:colOff>
      <xdr:row>48</xdr:row>
      <xdr:rowOff>47625</xdr:rowOff>
    </xdr:from>
    <xdr:ext cx="1200150" cy="28264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31F85B6-D635-445F-9D09-011D86BB4236}"/>
            </a:ext>
          </a:extLst>
        </xdr:cNvPr>
        <xdr:cNvSpPr txBox="1"/>
      </xdr:nvSpPr>
      <xdr:spPr>
        <a:xfrm>
          <a:off x="1257300" y="10001250"/>
          <a:ext cx="1200150" cy="282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eaLnBrk="1" fontAlgn="auto" latinLnBrk="0" hangingPunct="1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Chlorophyll  b</a:t>
          </a:r>
          <a:endParaRPr lang="en-US" sz="1000">
            <a:effectLst/>
            <a:latin typeface="Palatino Linotype" panose="02040502050505030304" pitchFamily="18" charset="0"/>
          </a:endParaRPr>
        </a:p>
      </xdr:txBody>
    </xdr:sp>
    <xdr:clientData/>
  </xdr:oneCellAnchor>
  <xdr:oneCellAnchor>
    <xdr:from>
      <xdr:col>2</xdr:col>
      <xdr:colOff>123825</xdr:colOff>
      <xdr:row>28</xdr:row>
      <xdr:rowOff>85725</xdr:rowOff>
    </xdr:from>
    <xdr:ext cx="1187889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A23C336-3CAA-4A3E-8294-60C302F0094E}"/>
            </a:ext>
          </a:extLst>
        </xdr:cNvPr>
        <xdr:cNvSpPr txBox="1"/>
      </xdr:nvSpPr>
      <xdr:spPr>
        <a:xfrm>
          <a:off x="1952625" y="857250"/>
          <a:ext cx="1187889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Nitrogen content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</a:p>
      </xdr:txBody>
    </xdr:sp>
    <xdr:clientData/>
  </xdr:oneCellAnchor>
  <xdr:oneCellAnchor>
    <xdr:from>
      <xdr:col>2</xdr:col>
      <xdr:colOff>123825</xdr:colOff>
      <xdr:row>31</xdr:row>
      <xdr:rowOff>161925</xdr:rowOff>
    </xdr:from>
    <xdr:ext cx="1181100" cy="61912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22FF345-90D5-454E-9E08-108DC5D1BFAF}"/>
            </a:ext>
          </a:extLst>
        </xdr:cNvPr>
        <xdr:cNvSpPr txBox="1"/>
      </xdr:nvSpPr>
      <xdr:spPr>
        <a:xfrm>
          <a:off x="1952625" y="1504950"/>
          <a:ext cx="1181100" cy="619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Phosphorus content</a:t>
          </a:r>
          <a:endParaRPr lang="en-US" sz="1000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  <a:endParaRPr lang="en-US" sz="1000">
            <a:effectLst/>
          </a:endParaRPr>
        </a:p>
        <a:p>
          <a:endParaRPr lang="en-US" sz="1000">
            <a:effectLst/>
          </a:endParaRPr>
        </a:p>
      </xdr:txBody>
    </xdr:sp>
    <xdr:clientData/>
  </xdr:oneCellAnchor>
  <xdr:oneCellAnchor>
    <xdr:from>
      <xdr:col>2</xdr:col>
      <xdr:colOff>114300</xdr:colOff>
      <xdr:row>35</xdr:row>
      <xdr:rowOff>95250</xdr:rowOff>
    </xdr:from>
    <xdr:ext cx="1047750" cy="64770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23B6B46-3F01-4B46-8BFD-2A813EE0DF3A}"/>
            </a:ext>
          </a:extLst>
        </xdr:cNvPr>
        <xdr:cNvSpPr txBox="1"/>
      </xdr:nvSpPr>
      <xdr:spPr>
        <a:xfrm>
          <a:off x="1943100" y="2209800"/>
          <a:ext cx="1047750" cy="647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Magnesium content</a:t>
          </a:r>
          <a:endParaRPr lang="en-US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  <a:endParaRPr lang="en-US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</xdr:txBody>
    </xdr:sp>
    <xdr:clientData/>
  </xdr:oneCellAnchor>
  <xdr:oneCellAnchor>
    <xdr:from>
      <xdr:col>2</xdr:col>
      <xdr:colOff>161925</xdr:colOff>
      <xdr:row>38</xdr:row>
      <xdr:rowOff>247650</xdr:rowOff>
    </xdr:from>
    <xdr:ext cx="855619" cy="65722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FB5CDC6-7531-4D0C-98C3-5E3A460F7DBE}"/>
            </a:ext>
          </a:extLst>
        </xdr:cNvPr>
        <xdr:cNvSpPr txBox="1"/>
      </xdr:nvSpPr>
      <xdr:spPr>
        <a:xfrm>
          <a:off x="1990725" y="3019425"/>
          <a:ext cx="855619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Potassium  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content</a:t>
          </a:r>
          <a:endParaRPr lang="en-US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</xdr:col>
      <xdr:colOff>590551</xdr:colOff>
      <xdr:row>45</xdr:row>
      <xdr:rowOff>209550</xdr:rowOff>
    </xdr:from>
    <xdr:ext cx="990600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91DA577-FFAE-4055-9B7F-7807F4B78790}"/>
            </a:ext>
          </a:extLst>
        </xdr:cNvPr>
        <xdr:cNvSpPr txBox="1"/>
      </xdr:nvSpPr>
      <xdr:spPr>
        <a:xfrm>
          <a:off x="1200151" y="9439275"/>
          <a:ext cx="9906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Chlorophyll </a:t>
          </a:r>
          <a:r>
            <a:rPr lang="en-US" sz="11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endParaRPr lang="en-US" sz="1100" i="1"/>
        </a:p>
      </xdr:txBody>
    </xdr:sp>
    <xdr:clientData/>
  </xdr:oneCellAnchor>
  <xdr:oneCellAnchor>
    <xdr:from>
      <xdr:col>2</xdr:col>
      <xdr:colOff>161925</xdr:colOff>
      <xdr:row>49</xdr:row>
      <xdr:rowOff>190500</xdr:rowOff>
    </xdr:from>
    <xdr:ext cx="1390650" cy="454868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30E0240-3BD3-4C2D-ACE7-3C100BE98692}"/>
            </a:ext>
          </a:extLst>
        </xdr:cNvPr>
        <xdr:cNvSpPr txBox="1"/>
      </xdr:nvSpPr>
      <xdr:spPr>
        <a:xfrm>
          <a:off x="1990725" y="5762625"/>
          <a:ext cx="1390650" cy="454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Total carbohydrates friction</a:t>
          </a:r>
          <a:endParaRPr lang="en-US" sz="1000">
            <a:effectLst/>
            <a:latin typeface="Palatino Linotype" panose="02040502050505030304" pitchFamily="18" charset="0"/>
          </a:endParaRPr>
        </a:p>
      </xdr:txBody>
    </xdr:sp>
    <xdr:clientData/>
  </xdr:oneCellAnchor>
  <xdr:twoCellAnchor>
    <xdr:from>
      <xdr:col>2</xdr:col>
      <xdr:colOff>0</xdr:colOff>
      <xdr:row>27</xdr:row>
      <xdr:rowOff>38101</xdr:rowOff>
    </xdr:from>
    <xdr:to>
      <xdr:col>5</xdr:col>
      <xdr:colOff>504825</xdr:colOff>
      <xdr:row>52</xdr:row>
      <xdr:rowOff>1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592C51C2-48C9-4B49-ACB3-4ECD61A11719}"/>
            </a:ext>
          </a:extLst>
        </xdr:cNvPr>
        <xdr:cNvSpPr/>
      </xdr:nvSpPr>
      <xdr:spPr>
        <a:xfrm>
          <a:off x="1828800" y="619126"/>
          <a:ext cx="2333625" cy="575310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352424</xdr:colOff>
      <xdr:row>27</xdr:row>
      <xdr:rowOff>28575</xdr:rowOff>
    </xdr:from>
    <xdr:to>
      <xdr:col>8</xdr:col>
      <xdr:colOff>352424</xdr:colOff>
      <xdr:row>29</xdr:row>
      <xdr:rowOff>28575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7C13F000-6FE5-4860-8FD1-3A094C89FCE3}"/>
            </a:ext>
          </a:extLst>
        </xdr:cNvPr>
        <xdr:cNvSpPr/>
      </xdr:nvSpPr>
      <xdr:spPr>
        <a:xfrm>
          <a:off x="5229224" y="609600"/>
          <a:ext cx="352425" cy="381000"/>
        </a:xfrm>
        <a:prstGeom prst="ellipse">
          <a:avLst/>
        </a:prstGeom>
        <a:solidFill>
          <a:srgbClr val="7030A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300813</xdr:colOff>
      <xdr:row>28</xdr:row>
      <xdr:rowOff>163279</xdr:rowOff>
    </xdr:from>
    <xdr:to>
      <xdr:col>11</xdr:col>
      <xdr:colOff>66675</xdr:colOff>
      <xdr:row>41</xdr:row>
      <xdr:rowOff>90488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C9D49DA3-4F48-4D2D-AEAF-AEC28958818F}"/>
            </a:ext>
          </a:extLst>
        </xdr:cNvPr>
        <xdr:cNvCxnSpPr>
          <a:stCxn id="29" idx="5"/>
          <a:endCxn id="31" idx="6"/>
        </xdr:cNvCxnSpPr>
      </xdr:nvCxnSpPr>
      <xdr:spPr>
        <a:xfrm>
          <a:off x="5530038" y="934804"/>
          <a:ext cx="1251762" cy="273708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40</xdr:row>
      <xdr:rowOff>123825</xdr:rowOff>
    </xdr:from>
    <xdr:to>
      <xdr:col>11</xdr:col>
      <xdr:colOff>523875</xdr:colOff>
      <xdr:row>42</xdr:row>
      <xdr:rowOff>57150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9EEFDB51-3579-47FC-8053-1B70FE246A80}"/>
            </a:ext>
          </a:extLst>
        </xdr:cNvPr>
        <xdr:cNvSpPr/>
      </xdr:nvSpPr>
      <xdr:spPr>
        <a:xfrm flipH="1">
          <a:off x="6781800" y="3438525"/>
          <a:ext cx="457200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19050</xdr:colOff>
      <xdr:row>51</xdr:row>
      <xdr:rowOff>95250</xdr:rowOff>
    </xdr:from>
    <xdr:to>
      <xdr:col>8</xdr:col>
      <xdr:colOff>447675</xdr:colOff>
      <xdr:row>53</xdr:row>
      <xdr:rowOff>57150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6D5569AC-0B12-4E49-80F1-451B4BD133D2}"/>
            </a:ext>
          </a:extLst>
        </xdr:cNvPr>
        <xdr:cNvSpPr/>
      </xdr:nvSpPr>
      <xdr:spPr>
        <a:xfrm>
          <a:off x="5248275" y="6200775"/>
          <a:ext cx="428625" cy="419100"/>
        </a:xfrm>
        <a:prstGeom prst="ellipse">
          <a:avLst/>
        </a:prstGeom>
        <a:solidFill>
          <a:srgbClr val="7030A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152400</xdr:colOff>
      <xdr:row>39</xdr:row>
      <xdr:rowOff>266700</xdr:rowOff>
    </xdr:from>
    <xdr:to>
      <xdr:col>8</xdr:col>
      <xdr:colOff>81821</xdr:colOff>
      <xdr:row>51</xdr:row>
      <xdr:rowOff>156626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FD3EE4FB-4BF4-498A-BA72-5AF5A15548D8}"/>
            </a:ext>
          </a:extLst>
        </xdr:cNvPr>
        <xdr:cNvCxnSpPr>
          <a:stCxn id="8" idx="6"/>
          <a:endCxn id="32" idx="1"/>
        </xdr:cNvCxnSpPr>
      </xdr:nvCxnSpPr>
      <xdr:spPr>
        <a:xfrm>
          <a:off x="3810000" y="3305175"/>
          <a:ext cx="1501046" cy="295697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514350</xdr:colOff>
      <xdr:row>41</xdr:row>
      <xdr:rowOff>76200</xdr:rowOff>
    </xdr:from>
    <xdr:to>
      <xdr:col>12</xdr:col>
      <xdr:colOff>228600</xdr:colOff>
      <xdr:row>41</xdr:row>
      <xdr:rowOff>95251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556591CC-012B-4E90-87A6-C5080784656C}"/>
            </a:ext>
          </a:extLst>
        </xdr:cNvPr>
        <xdr:cNvCxnSpPr/>
      </xdr:nvCxnSpPr>
      <xdr:spPr>
        <a:xfrm>
          <a:off x="7229475" y="3657600"/>
          <a:ext cx="323850" cy="1905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447675</xdr:colOff>
      <xdr:row>41</xdr:row>
      <xdr:rowOff>114301</xdr:rowOff>
    </xdr:from>
    <xdr:to>
      <xdr:col>11</xdr:col>
      <xdr:colOff>57150</xdr:colOff>
      <xdr:row>52</xdr:row>
      <xdr:rowOff>38100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2FFC09-A520-41A5-81ED-FBFF18E61A9F}"/>
            </a:ext>
          </a:extLst>
        </xdr:cNvPr>
        <xdr:cNvCxnSpPr>
          <a:stCxn id="32" idx="6"/>
        </xdr:cNvCxnSpPr>
      </xdr:nvCxnSpPr>
      <xdr:spPr>
        <a:xfrm flipV="1">
          <a:off x="5676900" y="3695701"/>
          <a:ext cx="1095375" cy="271462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29</xdr:row>
      <xdr:rowOff>176213</xdr:rowOff>
    </xdr:from>
    <xdr:to>
      <xdr:col>8</xdr:col>
      <xdr:colOff>81821</xdr:colOff>
      <xdr:row>51</xdr:row>
      <xdr:rowOff>156626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7BD36D56-0227-454B-8CA9-0D50AA13807D}"/>
            </a:ext>
          </a:extLst>
        </xdr:cNvPr>
        <xdr:cNvCxnSpPr>
          <a:stCxn id="11" idx="6"/>
          <a:endCxn id="32" idx="1"/>
        </xdr:cNvCxnSpPr>
      </xdr:nvCxnSpPr>
      <xdr:spPr>
        <a:xfrm>
          <a:off x="3838575" y="1138238"/>
          <a:ext cx="1472471" cy="51239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28</xdr:row>
      <xdr:rowOff>28575</xdr:rowOff>
    </xdr:from>
    <xdr:to>
      <xdr:col>7</xdr:col>
      <xdr:colOff>352424</xdr:colOff>
      <xdr:row>39</xdr:row>
      <xdr:rowOff>266700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FEA4E38E-CB0D-4CC7-8A01-92C389EE2CBB}"/>
            </a:ext>
          </a:extLst>
        </xdr:cNvPr>
        <xdr:cNvCxnSpPr>
          <a:stCxn id="8" idx="6"/>
          <a:endCxn id="29" idx="2"/>
        </xdr:cNvCxnSpPr>
      </xdr:nvCxnSpPr>
      <xdr:spPr>
        <a:xfrm flipV="1">
          <a:off x="3810000" y="800100"/>
          <a:ext cx="1419224" cy="25050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133351</xdr:colOff>
      <xdr:row>43</xdr:row>
      <xdr:rowOff>85726</xdr:rowOff>
    </xdr:from>
    <xdr:to>
      <xdr:col>8</xdr:col>
      <xdr:colOff>81821</xdr:colOff>
      <xdr:row>51</xdr:row>
      <xdr:rowOff>156626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C9D39405-9285-41CD-8493-C7AFF15865F1}"/>
            </a:ext>
          </a:extLst>
        </xdr:cNvPr>
        <xdr:cNvCxnSpPr>
          <a:stCxn id="6" idx="6"/>
          <a:endCxn id="32" idx="1"/>
        </xdr:cNvCxnSpPr>
      </xdr:nvCxnSpPr>
      <xdr:spPr>
        <a:xfrm>
          <a:off x="3790951" y="4210051"/>
          <a:ext cx="1520095" cy="20521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28</xdr:row>
      <xdr:rowOff>28575</xdr:rowOff>
    </xdr:from>
    <xdr:to>
      <xdr:col>7</xdr:col>
      <xdr:colOff>352424</xdr:colOff>
      <xdr:row>46</xdr:row>
      <xdr:rowOff>109538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EC2830D1-6EF7-4A9A-93B8-2A1D8FF5B8F1}"/>
            </a:ext>
          </a:extLst>
        </xdr:cNvPr>
        <xdr:cNvCxnSpPr>
          <a:stCxn id="7" idx="6"/>
          <a:endCxn id="29" idx="2"/>
        </xdr:cNvCxnSpPr>
      </xdr:nvCxnSpPr>
      <xdr:spPr>
        <a:xfrm flipV="1">
          <a:off x="3714750" y="800100"/>
          <a:ext cx="1514474" cy="423386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49</xdr:row>
      <xdr:rowOff>28575</xdr:rowOff>
    </xdr:from>
    <xdr:to>
      <xdr:col>8</xdr:col>
      <xdr:colOff>81821</xdr:colOff>
      <xdr:row>51</xdr:row>
      <xdr:rowOff>156626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8737CD6A-CE27-4229-BC67-19328289DA96}"/>
            </a:ext>
          </a:extLst>
        </xdr:cNvPr>
        <xdr:cNvCxnSpPr>
          <a:stCxn id="9" idx="6"/>
          <a:endCxn id="32" idx="1"/>
        </xdr:cNvCxnSpPr>
      </xdr:nvCxnSpPr>
      <xdr:spPr>
        <a:xfrm>
          <a:off x="3705225" y="5600700"/>
          <a:ext cx="1605821" cy="66145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50</xdr:row>
      <xdr:rowOff>195263</xdr:rowOff>
    </xdr:from>
    <xdr:to>
      <xdr:col>8</xdr:col>
      <xdr:colOff>81821</xdr:colOff>
      <xdr:row>51</xdr:row>
      <xdr:rowOff>156626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E22259B1-B981-484B-90FF-7E82BF8F2DEF}"/>
            </a:ext>
          </a:extLst>
        </xdr:cNvPr>
        <xdr:cNvCxnSpPr>
          <a:stCxn id="10" idx="6"/>
          <a:endCxn id="32" idx="1"/>
        </xdr:cNvCxnSpPr>
      </xdr:nvCxnSpPr>
      <xdr:spPr>
        <a:xfrm>
          <a:off x="3752850" y="6034088"/>
          <a:ext cx="1558196" cy="22806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28</xdr:row>
      <xdr:rowOff>28575</xdr:rowOff>
    </xdr:from>
    <xdr:to>
      <xdr:col>7</xdr:col>
      <xdr:colOff>352424</xdr:colOff>
      <xdr:row>49</xdr:row>
      <xdr:rowOff>28575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35D1CCB4-FD6E-40A6-AC4B-31BF69E7F9FA}"/>
            </a:ext>
          </a:extLst>
        </xdr:cNvPr>
        <xdr:cNvCxnSpPr>
          <a:stCxn id="9" idx="6"/>
          <a:endCxn id="29" idx="2"/>
        </xdr:cNvCxnSpPr>
      </xdr:nvCxnSpPr>
      <xdr:spPr>
        <a:xfrm flipV="1">
          <a:off x="3705225" y="800100"/>
          <a:ext cx="1523999" cy="48006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28</xdr:row>
      <xdr:rowOff>57150</xdr:rowOff>
    </xdr:from>
    <xdr:to>
      <xdr:col>7</xdr:col>
      <xdr:colOff>352424</xdr:colOff>
      <xdr:row>50</xdr:row>
      <xdr:rowOff>223838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8BCB8280-C761-4BA2-87FF-20392557217F}"/>
            </a:ext>
          </a:extLst>
        </xdr:cNvPr>
        <xdr:cNvCxnSpPr/>
      </xdr:nvCxnSpPr>
      <xdr:spPr>
        <a:xfrm flipV="1">
          <a:off x="3752850" y="828675"/>
          <a:ext cx="1476374" cy="52339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28</xdr:row>
      <xdr:rowOff>28575</xdr:rowOff>
    </xdr:from>
    <xdr:to>
      <xdr:col>7</xdr:col>
      <xdr:colOff>352424</xdr:colOff>
      <xdr:row>33</xdr:row>
      <xdr:rowOff>52388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62169A8-DA52-477A-8A14-980380A9A989}"/>
            </a:ext>
          </a:extLst>
        </xdr:cNvPr>
        <xdr:cNvCxnSpPr>
          <a:stCxn id="4" idx="6"/>
          <a:endCxn id="29" idx="2"/>
        </xdr:cNvCxnSpPr>
      </xdr:nvCxnSpPr>
      <xdr:spPr>
        <a:xfrm flipV="1">
          <a:off x="3829050" y="800100"/>
          <a:ext cx="1400174" cy="9858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73608</xdr:colOff>
      <xdr:row>46</xdr:row>
      <xdr:rowOff>91346</xdr:rowOff>
    </xdr:from>
    <xdr:to>
      <xdr:col>8</xdr:col>
      <xdr:colOff>38100</xdr:colOff>
      <xdr:row>51</xdr:row>
      <xdr:rowOff>85725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8FEFBFFA-13FB-433D-98BF-C8CF778DEB5A}"/>
            </a:ext>
          </a:extLst>
        </xdr:cNvPr>
        <xdr:cNvCxnSpPr/>
      </xdr:nvCxnSpPr>
      <xdr:spPr>
        <a:xfrm>
          <a:off x="3731208" y="5015771"/>
          <a:ext cx="1536117" cy="117547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33</xdr:row>
      <xdr:rowOff>52388</xdr:rowOff>
    </xdr:from>
    <xdr:to>
      <xdr:col>8</xdr:col>
      <xdr:colOff>81821</xdr:colOff>
      <xdr:row>51</xdr:row>
      <xdr:rowOff>156626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A895898E-A1C6-4C40-96D3-84178255A7FC}"/>
            </a:ext>
          </a:extLst>
        </xdr:cNvPr>
        <xdr:cNvCxnSpPr>
          <a:stCxn id="4" idx="6"/>
          <a:endCxn id="32" idx="1"/>
        </xdr:cNvCxnSpPr>
      </xdr:nvCxnSpPr>
      <xdr:spPr>
        <a:xfrm>
          <a:off x="3829050" y="1785938"/>
          <a:ext cx="1481996" cy="44762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28</xdr:row>
      <xdr:rowOff>28575</xdr:rowOff>
    </xdr:from>
    <xdr:to>
      <xdr:col>7</xdr:col>
      <xdr:colOff>352424</xdr:colOff>
      <xdr:row>36</xdr:row>
      <xdr:rowOff>95250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10C90A75-3FEE-41DF-BAB9-01CDB17D83E1}"/>
            </a:ext>
          </a:extLst>
        </xdr:cNvPr>
        <xdr:cNvCxnSpPr>
          <a:stCxn id="5" idx="6"/>
          <a:endCxn id="29" idx="2"/>
        </xdr:cNvCxnSpPr>
      </xdr:nvCxnSpPr>
      <xdr:spPr>
        <a:xfrm flipV="1">
          <a:off x="3838575" y="800100"/>
          <a:ext cx="1390649" cy="160972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36</xdr:row>
      <xdr:rowOff>95250</xdr:rowOff>
    </xdr:from>
    <xdr:to>
      <xdr:col>8</xdr:col>
      <xdr:colOff>81821</xdr:colOff>
      <xdr:row>51</xdr:row>
      <xdr:rowOff>156626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6D896451-6787-420C-BCD3-215346EE759D}"/>
            </a:ext>
          </a:extLst>
        </xdr:cNvPr>
        <xdr:cNvCxnSpPr>
          <a:stCxn id="5" idx="6"/>
          <a:endCxn id="32" idx="1"/>
        </xdr:cNvCxnSpPr>
      </xdr:nvCxnSpPr>
      <xdr:spPr>
        <a:xfrm>
          <a:off x="3838575" y="2409825"/>
          <a:ext cx="1472471" cy="385232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133351</xdr:colOff>
      <xdr:row>28</xdr:row>
      <xdr:rowOff>76200</xdr:rowOff>
    </xdr:from>
    <xdr:to>
      <xdr:col>7</xdr:col>
      <xdr:colOff>266700</xdr:colOff>
      <xdr:row>43</xdr:row>
      <xdr:rowOff>85726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D3B76E05-C7F6-4D91-A210-DD43CA74C7EB}"/>
            </a:ext>
          </a:extLst>
        </xdr:cNvPr>
        <xdr:cNvCxnSpPr>
          <a:stCxn id="6" idx="6"/>
        </xdr:cNvCxnSpPr>
      </xdr:nvCxnSpPr>
      <xdr:spPr>
        <a:xfrm flipV="1">
          <a:off x="3790951" y="847725"/>
          <a:ext cx="1352549" cy="336232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171452</xdr:colOff>
      <xdr:row>40</xdr:row>
      <xdr:rowOff>152401</xdr:rowOff>
    </xdr:from>
    <xdr:ext cx="828674" cy="58102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BE3D3A50-825B-458F-A5E8-AE727E6A9414}"/>
            </a:ext>
          </a:extLst>
        </xdr:cNvPr>
        <xdr:cNvSpPr txBox="1"/>
      </xdr:nvSpPr>
      <xdr:spPr>
        <a:xfrm>
          <a:off x="7496177" y="3467101"/>
          <a:ext cx="828674" cy="581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Fruit yields </a:t>
          </a:r>
        </a:p>
        <a:p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 mango</a:t>
          </a:r>
          <a:endParaRPr lang="en-US" sz="1200" b="1"/>
        </a:p>
      </xdr:txBody>
    </xdr:sp>
    <xdr:clientData/>
  </xdr:oneCellAnchor>
  <xdr:oneCellAnchor>
    <xdr:from>
      <xdr:col>2</xdr:col>
      <xdr:colOff>9525</xdr:colOff>
      <xdr:row>54</xdr:row>
      <xdr:rowOff>171450</xdr:rowOff>
    </xdr:from>
    <xdr:ext cx="1795941" cy="29995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BAA7340-FFF1-4777-91AB-89B540E0C6A0}"/>
            </a:ext>
          </a:extLst>
        </xdr:cNvPr>
        <xdr:cNvSpPr txBox="1"/>
      </xdr:nvSpPr>
      <xdr:spPr>
        <a:xfrm>
          <a:off x="1838325" y="6934200"/>
          <a:ext cx="1795941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C00000"/>
              </a:solidFill>
              <a:latin typeface="Palatino Linotype" panose="02040502050505030304" pitchFamily="18" charset="0"/>
            </a:rPr>
            <a:t>Input layer (8</a:t>
          </a:r>
          <a:r>
            <a:rPr lang="en-US" sz="1200" b="1" baseline="0">
              <a:solidFill>
                <a:srgbClr val="C00000"/>
              </a:solidFill>
              <a:latin typeface="Palatino Linotype" panose="02040502050505030304" pitchFamily="18" charset="0"/>
            </a:rPr>
            <a:t> neuorns</a:t>
          </a:r>
          <a:r>
            <a:rPr lang="en-US" sz="1200" b="1" baseline="0">
              <a:latin typeface="Palatino Linotype" panose="02040502050505030304" pitchFamily="18" charset="0"/>
            </a:rPr>
            <a:t>)</a:t>
          </a:r>
          <a:endParaRPr lang="en-US" sz="1200"/>
        </a:p>
      </xdr:txBody>
    </xdr:sp>
    <xdr:clientData/>
  </xdr:oneCellAnchor>
  <xdr:oneCellAnchor>
    <xdr:from>
      <xdr:col>6</xdr:col>
      <xdr:colOff>371475</xdr:colOff>
      <xdr:row>55</xdr:row>
      <xdr:rowOff>19050</xdr:rowOff>
    </xdr:from>
    <xdr:ext cx="1893788" cy="487826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ED3FF81-4015-497B-A459-9013CAEF26DA}"/>
            </a:ext>
          </a:extLst>
        </xdr:cNvPr>
        <xdr:cNvSpPr txBox="1"/>
      </xdr:nvSpPr>
      <xdr:spPr>
        <a:xfrm>
          <a:off x="4638675" y="6972300"/>
          <a:ext cx="1893788" cy="48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Palatino Linotype" panose="02040502050505030304" pitchFamily="18" charset="0"/>
            </a:rPr>
            <a:t>Hidden layer </a:t>
          </a:r>
          <a:r>
            <a:rPr lang="en-US" sz="11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(20</a:t>
          </a:r>
          <a:r>
            <a:rPr lang="en-US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neuorns)</a:t>
          </a:r>
          <a:endParaRPr lang="en-US" sz="1200">
            <a:solidFill>
              <a:srgbClr val="C00000"/>
            </a:solidFill>
            <a:effectLst/>
          </a:endParaRPr>
        </a:p>
        <a:p>
          <a:endParaRPr lang="en-US" sz="1200"/>
        </a:p>
      </xdr:txBody>
    </xdr:sp>
    <xdr:clientData/>
  </xdr:oneCellAnchor>
  <xdr:oneCellAnchor>
    <xdr:from>
      <xdr:col>11</xdr:col>
      <xdr:colOff>47625</xdr:colOff>
      <xdr:row>55</xdr:row>
      <xdr:rowOff>0</xdr:rowOff>
    </xdr:from>
    <xdr:ext cx="1740285" cy="487826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63933D1-6F52-4AD0-9F3C-2CCE6C1A527E}"/>
            </a:ext>
          </a:extLst>
        </xdr:cNvPr>
        <xdr:cNvSpPr txBox="1"/>
      </xdr:nvSpPr>
      <xdr:spPr>
        <a:xfrm>
          <a:off x="6762750" y="6953250"/>
          <a:ext cx="1740285" cy="48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Palatino Linotype" panose="02040502050505030304" pitchFamily="18" charset="0"/>
            </a:rPr>
            <a:t>Output layer </a:t>
          </a:r>
          <a:r>
            <a:rPr lang="en-US" sz="11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(1</a:t>
          </a:r>
          <a:r>
            <a:rPr lang="en-US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neuorn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200">
            <a:effectLst/>
          </a:endParaRPr>
        </a:p>
        <a:p>
          <a:endParaRPr lang="en-US" sz="1200"/>
        </a:p>
      </xdr:txBody>
    </xdr:sp>
    <xdr:clientData/>
  </xdr:oneCellAnchor>
  <xdr:oneCellAnchor>
    <xdr:from>
      <xdr:col>7</xdr:col>
      <xdr:colOff>228601</xdr:colOff>
      <xdr:row>34</xdr:row>
      <xdr:rowOff>152400</xdr:rowOff>
    </xdr:from>
    <xdr:ext cx="476250" cy="25812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8C9FD12-4FB0-4F7E-A745-3442D4C33812}"/>
            </a:ext>
          </a:extLst>
        </xdr:cNvPr>
        <xdr:cNvSpPr txBox="1"/>
      </xdr:nvSpPr>
      <xdr:spPr>
        <a:xfrm>
          <a:off x="5105401" y="2076450"/>
          <a:ext cx="476250" cy="258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2000" b="1"/>
        </a:p>
      </xdr:txBody>
    </xdr:sp>
    <xdr:clientData/>
  </xdr:oneCellAnchor>
  <xdr:oneCellAnchor>
    <xdr:from>
      <xdr:col>2</xdr:col>
      <xdr:colOff>161925</xdr:colOff>
      <xdr:row>42</xdr:row>
      <xdr:rowOff>0</xdr:rowOff>
    </xdr:from>
    <xdr:ext cx="855619" cy="657225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C1B8C6-5189-4CA1-9352-62BCA9E187C4}"/>
            </a:ext>
          </a:extLst>
        </xdr:cNvPr>
        <xdr:cNvSpPr txBox="1"/>
      </xdr:nvSpPr>
      <xdr:spPr>
        <a:xfrm>
          <a:off x="1990725" y="3848100"/>
          <a:ext cx="855619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Calcium  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content</a:t>
          </a:r>
          <a:endParaRPr lang="en-US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>
    <xdr:from>
      <xdr:col>27</xdr:col>
      <xdr:colOff>95250</xdr:colOff>
      <xdr:row>1</xdr:row>
      <xdr:rowOff>47625</xdr:rowOff>
    </xdr:from>
    <xdr:to>
      <xdr:col>35</xdr:col>
      <xdr:colOff>214313</xdr:colOff>
      <xdr:row>20</xdr:row>
      <xdr:rowOff>119063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8F5AF89F-8BA5-479A-9899-3AA5590A8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342900</xdr:colOff>
      <xdr:row>26</xdr:row>
      <xdr:rowOff>52387</xdr:rowOff>
    </xdr:from>
    <xdr:to>
      <xdr:col>40</xdr:col>
      <xdr:colOff>461963</xdr:colOff>
      <xdr:row>43</xdr:row>
      <xdr:rowOff>9525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53D33501-00B2-4EFE-84CE-F7630B72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57150</xdr:colOff>
      <xdr:row>24</xdr:row>
      <xdr:rowOff>180975</xdr:rowOff>
    </xdr:from>
    <xdr:to>
      <xdr:col>30</xdr:col>
      <xdr:colOff>200025</xdr:colOff>
      <xdr:row>45</xdr:row>
      <xdr:rowOff>28575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154F03FA-FF81-4F51-878E-F1253E9C3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104775</xdr:colOff>
      <xdr:row>0</xdr:row>
      <xdr:rowOff>19050</xdr:rowOff>
    </xdr:from>
    <xdr:to>
      <xdr:col>24</xdr:col>
      <xdr:colOff>381000</xdr:colOff>
      <xdr:row>24</xdr:row>
      <xdr:rowOff>9525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178CE2A6-7EC0-4221-85CB-375BF4E66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0</xdr:colOff>
      <xdr:row>2</xdr:row>
      <xdr:rowOff>0</xdr:rowOff>
    </xdr:from>
    <xdr:to>
      <xdr:col>45</xdr:col>
      <xdr:colOff>180976</xdr:colOff>
      <xdr:row>24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C6F6C86-2371-45F5-A5ED-CD43335140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945600" y="38100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147636</xdr:colOff>
      <xdr:row>2</xdr:row>
      <xdr:rowOff>4762</xdr:rowOff>
    </xdr:from>
    <xdr:to>
      <xdr:col>30</xdr:col>
      <xdr:colOff>180974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431FC3-C20B-447C-8840-B9A7120BF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23</xdr:row>
      <xdr:rowOff>0</xdr:rowOff>
    </xdr:from>
    <xdr:to>
      <xdr:col>32</xdr:col>
      <xdr:colOff>33338</xdr:colOff>
      <xdr:row>42</xdr:row>
      <xdr:rowOff>71438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0B30DC-48D9-4319-BC0F-B9F210E61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366711</xdr:colOff>
      <xdr:row>59</xdr:row>
      <xdr:rowOff>23812</xdr:rowOff>
    </xdr:from>
    <xdr:to>
      <xdr:col>33</xdr:col>
      <xdr:colOff>400050</xdr:colOff>
      <xdr:row>80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6B9DAF-F633-47F7-A0BF-D6CC9D987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295274</xdr:colOff>
      <xdr:row>12</xdr:row>
      <xdr:rowOff>171450</xdr:rowOff>
    </xdr:from>
    <xdr:to>
      <xdr:col>51</xdr:col>
      <xdr:colOff>476250</xdr:colOff>
      <xdr:row>35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564E03C-6B49-4E57-A451-07016A39FE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203524" y="245745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47</xdr:col>
      <xdr:colOff>457200</xdr:colOff>
      <xdr:row>48</xdr:row>
      <xdr:rowOff>133350</xdr:rowOff>
    </xdr:from>
    <xdr:to>
      <xdr:col>57</xdr:col>
      <xdr:colOff>28576</xdr:colOff>
      <xdr:row>70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DBCEB219-4A93-4F99-B43E-DFF5614188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413450" y="927735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52</xdr:col>
      <xdr:colOff>266699</xdr:colOff>
      <xdr:row>1</xdr:row>
      <xdr:rowOff>38101</xdr:rowOff>
    </xdr:from>
    <xdr:to>
      <xdr:col>61</xdr:col>
      <xdr:colOff>304800</xdr:colOff>
      <xdr:row>23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E628526-B6DC-4C9D-92DB-FECF735F0E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70949" y="228601"/>
              <a:ext cx="5524501" cy="41624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48</xdr:col>
      <xdr:colOff>85725</xdr:colOff>
      <xdr:row>16</xdr:row>
      <xdr:rowOff>47625</xdr:rowOff>
    </xdr:from>
    <xdr:ext cx="1562544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78AD53A-FB9B-41C2-9FB0-BF2D71CF1FA7}"/>
            </a:ext>
          </a:extLst>
        </xdr:cNvPr>
        <xdr:cNvSpPr txBox="1"/>
      </xdr:nvSpPr>
      <xdr:spPr>
        <a:xfrm>
          <a:off x="31651575" y="3095625"/>
          <a:ext cx="15625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Season of 2022, curve</a:t>
          </a:r>
          <a:r>
            <a:rPr lang="en-US" sz="1100" b="1" baseline="0"/>
            <a:t> a</a:t>
          </a:r>
          <a:endParaRPr lang="en-US" sz="1100" b="1"/>
        </a:p>
      </xdr:txBody>
    </xdr:sp>
    <xdr:clientData/>
  </xdr:oneCellAnchor>
  <xdr:twoCellAnchor>
    <xdr:from>
      <xdr:col>52</xdr:col>
      <xdr:colOff>523875</xdr:colOff>
      <xdr:row>23</xdr:row>
      <xdr:rowOff>123825</xdr:rowOff>
    </xdr:from>
    <xdr:to>
      <xdr:col>62</xdr:col>
      <xdr:colOff>95251</xdr:colOff>
      <xdr:row>45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8756C187-EC15-4B88-BD13-04CC58DB89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528125" y="450532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60</xdr:col>
      <xdr:colOff>600075</xdr:colOff>
      <xdr:row>21</xdr:row>
      <xdr:rowOff>133350</xdr:rowOff>
    </xdr:from>
    <xdr:ext cx="1410322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E31606-123A-4A36-AEFB-E43920730029}"/>
            </a:ext>
          </a:extLst>
        </xdr:cNvPr>
        <xdr:cNvSpPr txBox="1"/>
      </xdr:nvSpPr>
      <xdr:spPr>
        <a:xfrm>
          <a:off x="39481125" y="4133850"/>
          <a:ext cx="14103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Two seasons, curve c</a:t>
          </a:r>
        </a:p>
      </xdr:txBody>
    </xdr:sp>
    <xdr:clientData/>
  </xdr:oneCellAnchor>
  <xdr:oneCellAnchor>
    <xdr:from>
      <xdr:col>57</xdr:col>
      <xdr:colOff>581025</xdr:colOff>
      <xdr:row>2</xdr:row>
      <xdr:rowOff>161925</xdr:rowOff>
    </xdr:from>
    <xdr:ext cx="1562544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BE4356F-B89D-44C0-96DB-3903BE0DAC9C}"/>
            </a:ext>
          </a:extLst>
        </xdr:cNvPr>
        <xdr:cNvSpPr txBox="1"/>
      </xdr:nvSpPr>
      <xdr:spPr>
        <a:xfrm>
          <a:off x="37633275" y="542925"/>
          <a:ext cx="15625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Season of 2023, curve</a:t>
          </a:r>
          <a:r>
            <a:rPr lang="en-US" sz="1100" b="1" baseline="0"/>
            <a:t> b</a:t>
          </a:r>
          <a:endParaRPr lang="en-US" sz="1100" b="1"/>
        </a:p>
      </xdr:txBody>
    </xdr:sp>
    <xdr:clientData/>
  </xdr:oneCellAnchor>
  <xdr:twoCellAnchor>
    <xdr:from>
      <xdr:col>48</xdr:col>
      <xdr:colOff>533400</xdr:colOff>
      <xdr:row>71</xdr:row>
      <xdr:rowOff>85725</xdr:rowOff>
    </xdr:from>
    <xdr:to>
      <xdr:col>58</xdr:col>
      <xdr:colOff>104776</xdr:colOff>
      <xdr:row>93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53825F0C-3118-4D6E-89BA-959636762F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099250" y="1361122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48</xdr:col>
      <xdr:colOff>590550</xdr:colOff>
      <xdr:row>94</xdr:row>
      <xdr:rowOff>152400</xdr:rowOff>
    </xdr:from>
    <xdr:to>
      <xdr:col>58</xdr:col>
      <xdr:colOff>161926</xdr:colOff>
      <xdr:row>116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870B5285-3881-4A2D-A5EE-FE83FB9EF5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56400" y="1805940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49</xdr:col>
      <xdr:colOff>190500</xdr:colOff>
      <xdr:row>117</xdr:row>
      <xdr:rowOff>114300</xdr:rowOff>
    </xdr:from>
    <xdr:to>
      <xdr:col>58</xdr:col>
      <xdr:colOff>371476</xdr:colOff>
      <xdr:row>139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B557826F-D959-47EA-A291-CF2BDE38C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365950" y="22402800"/>
              <a:ext cx="5667376" cy="4229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49</xdr:col>
      <xdr:colOff>400050</xdr:colOff>
      <xdr:row>140</xdr:row>
      <xdr:rowOff>161925</xdr:rowOff>
    </xdr:from>
    <xdr:to>
      <xdr:col>58</xdr:col>
      <xdr:colOff>581026</xdr:colOff>
      <xdr:row>163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336D81F2-2E54-409C-9829-1B33B02676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575500" y="2683192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49</xdr:col>
      <xdr:colOff>504825</xdr:colOff>
      <xdr:row>164</xdr:row>
      <xdr:rowOff>57150</xdr:rowOff>
    </xdr:from>
    <xdr:to>
      <xdr:col>59</xdr:col>
      <xdr:colOff>76201</xdr:colOff>
      <xdr:row>186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EE7E5BA4-E073-4853-B7DE-625A493CA4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680275" y="3129915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552450</xdr:colOff>
      <xdr:row>184</xdr:row>
      <xdr:rowOff>57150</xdr:rowOff>
    </xdr:from>
    <xdr:to>
      <xdr:col>19</xdr:col>
      <xdr:colOff>457200</xdr:colOff>
      <xdr:row>208</xdr:row>
      <xdr:rowOff>47625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ECB07D1-E478-4A00-93BD-1C4F12FFD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180975</xdr:colOff>
      <xdr:row>207</xdr:row>
      <xdr:rowOff>123825</xdr:rowOff>
    </xdr:from>
    <xdr:to>
      <xdr:col>11</xdr:col>
      <xdr:colOff>552450</xdr:colOff>
      <xdr:row>231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433803B-72D9-4EAE-811F-7923C8478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37</xdr:col>
      <xdr:colOff>390525</xdr:colOff>
      <xdr:row>24</xdr:row>
      <xdr:rowOff>85725</xdr:rowOff>
    </xdr:from>
    <xdr:to>
      <xdr:col>46</xdr:col>
      <xdr:colOff>571501</xdr:colOff>
      <xdr:row>46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6" name="Chart 15">
              <a:extLst>
                <a:ext uri="{FF2B5EF4-FFF2-40B4-BE49-F238E27FC236}">
                  <a16:creationId xmlns:a16="http://schemas.microsoft.com/office/drawing/2014/main" id="{26FE302C-9B8B-4773-9EAE-C112016C07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50775" y="465772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8</xdr:row>
      <xdr:rowOff>85725</xdr:rowOff>
    </xdr:from>
    <xdr:to>
      <xdr:col>6</xdr:col>
      <xdr:colOff>171450</xdr:colOff>
      <xdr:row>10</xdr:row>
      <xdr:rowOff>19050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111DCB7-72C3-4715-8E93-15EA104C0208}"/>
            </a:ext>
          </a:extLst>
        </xdr:cNvPr>
        <xdr:cNvSpPr/>
      </xdr:nvSpPr>
      <xdr:spPr>
        <a:xfrm>
          <a:off x="3476625" y="5248275"/>
          <a:ext cx="352425" cy="31432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438150</xdr:colOff>
      <xdr:row>11</xdr:row>
      <xdr:rowOff>133350</xdr:rowOff>
    </xdr:from>
    <xdr:to>
      <xdr:col>6</xdr:col>
      <xdr:colOff>180975</xdr:colOff>
      <xdr:row>13</xdr:row>
      <xdr:rowOff>66675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34E5DDE-6CCE-4768-BDB2-54661909C6EC}"/>
            </a:ext>
          </a:extLst>
        </xdr:cNvPr>
        <xdr:cNvSpPr/>
      </xdr:nvSpPr>
      <xdr:spPr>
        <a:xfrm>
          <a:off x="3486150" y="5867400"/>
          <a:ext cx="352425" cy="31432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361951</xdr:colOff>
      <xdr:row>18</xdr:row>
      <xdr:rowOff>180976</xdr:rowOff>
    </xdr:from>
    <xdr:to>
      <xdr:col>6</xdr:col>
      <xdr:colOff>133351</xdr:colOff>
      <xdr:row>20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AD07274-4176-402E-B435-D06528141539}"/>
            </a:ext>
          </a:extLst>
        </xdr:cNvPr>
        <xdr:cNvSpPr/>
      </xdr:nvSpPr>
      <xdr:spPr>
        <a:xfrm>
          <a:off x="3409951" y="7648576"/>
          <a:ext cx="381000" cy="361949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323850</xdr:colOff>
      <xdr:row>21</xdr:row>
      <xdr:rowOff>161925</xdr:rowOff>
    </xdr:from>
    <xdr:to>
      <xdr:col>6</xdr:col>
      <xdr:colOff>57150</xdr:colOff>
      <xdr:row>23</xdr:row>
      <xdr:rowOff>47625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D51D3610-F1C4-483C-B4C3-527ABBD55138}"/>
            </a:ext>
          </a:extLst>
        </xdr:cNvPr>
        <xdr:cNvSpPr/>
      </xdr:nvSpPr>
      <xdr:spPr>
        <a:xfrm>
          <a:off x="3371850" y="8286750"/>
          <a:ext cx="342900" cy="42862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409575</xdr:colOff>
      <xdr:row>15</xdr:row>
      <xdr:rowOff>66675</xdr:rowOff>
    </xdr:from>
    <xdr:to>
      <xdr:col>6</xdr:col>
      <xdr:colOff>152400</xdr:colOff>
      <xdr:row>16</xdr:row>
      <xdr:rowOff>190500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F218877B-6647-4FB0-912C-A7D9FE9145AC}"/>
            </a:ext>
          </a:extLst>
        </xdr:cNvPr>
        <xdr:cNvSpPr/>
      </xdr:nvSpPr>
      <xdr:spPr>
        <a:xfrm>
          <a:off x="3457575" y="6572250"/>
          <a:ext cx="352425" cy="400050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304800</xdr:colOff>
      <xdr:row>24</xdr:row>
      <xdr:rowOff>95250</xdr:rowOff>
    </xdr:from>
    <xdr:to>
      <xdr:col>6</xdr:col>
      <xdr:colOff>47625</xdr:colOff>
      <xdr:row>25</xdr:row>
      <xdr:rowOff>152400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6052FAF8-497B-4D53-98D3-2B852F293B2F}"/>
            </a:ext>
          </a:extLst>
        </xdr:cNvPr>
        <xdr:cNvSpPr/>
      </xdr:nvSpPr>
      <xdr:spPr>
        <a:xfrm>
          <a:off x="3352800" y="9115425"/>
          <a:ext cx="352425" cy="247650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352425</xdr:colOff>
      <xdr:row>26</xdr:row>
      <xdr:rowOff>38100</xdr:rowOff>
    </xdr:from>
    <xdr:to>
      <xdr:col>6</xdr:col>
      <xdr:colOff>95250</xdr:colOff>
      <xdr:row>27</xdr:row>
      <xdr:rowOff>85725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87A2D2F-87BB-4F2C-83CD-53BFC98DCF69}"/>
            </a:ext>
          </a:extLst>
        </xdr:cNvPr>
        <xdr:cNvSpPr/>
      </xdr:nvSpPr>
      <xdr:spPr>
        <a:xfrm>
          <a:off x="3400425" y="10201275"/>
          <a:ext cx="352425" cy="31432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438150</xdr:colOff>
      <xdr:row>5</xdr:row>
      <xdr:rowOff>19050</xdr:rowOff>
    </xdr:from>
    <xdr:to>
      <xdr:col>6</xdr:col>
      <xdr:colOff>180975</xdr:colOff>
      <xdr:row>6</xdr:row>
      <xdr:rowOff>142875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8B42021D-0FE7-4F18-B9EB-4F7FD0A48D9C}"/>
            </a:ext>
          </a:extLst>
        </xdr:cNvPr>
        <xdr:cNvSpPr/>
      </xdr:nvSpPr>
      <xdr:spPr>
        <a:xfrm>
          <a:off x="3486150" y="4600575"/>
          <a:ext cx="352425" cy="31432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400050</xdr:colOff>
      <xdr:row>5</xdr:row>
      <xdr:rowOff>176213</xdr:rowOff>
    </xdr:from>
    <xdr:to>
      <xdr:col>5</xdr:col>
      <xdr:colOff>438150</xdr:colOff>
      <xdr:row>5</xdr:row>
      <xdr:rowOff>180975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978325A-406E-4628-94B8-BD7B6A12A636}"/>
            </a:ext>
          </a:extLst>
        </xdr:cNvPr>
        <xdr:cNvCxnSpPr>
          <a:endCxn id="11" idx="2"/>
        </xdr:cNvCxnSpPr>
      </xdr:nvCxnSpPr>
      <xdr:spPr>
        <a:xfrm flipV="1">
          <a:off x="2838450" y="4757738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371475</xdr:colOff>
      <xdr:row>25</xdr:row>
      <xdr:rowOff>28575</xdr:rowOff>
    </xdr:from>
    <xdr:to>
      <xdr:col>5</xdr:col>
      <xdr:colOff>352425</xdr:colOff>
      <xdr:row>25</xdr:row>
      <xdr:rowOff>28575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1FEFD0F-B7ED-4D55-AED8-DDF585192861}"/>
            </a:ext>
          </a:extLst>
        </xdr:cNvPr>
        <xdr:cNvCxnSpPr/>
      </xdr:nvCxnSpPr>
      <xdr:spPr>
        <a:xfrm>
          <a:off x="2809875" y="9239250"/>
          <a:ext cx="59055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22</xdr:row>
      <xdr:rowOff>90488</xdr:rowOff>
    </xdr:from>
    <xdr:to>
      <xdr:col>5</xdr:col>
      <xdr:colOff>323850</xdr:colOff>
      <xdr:row>22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21A0FCAC-BB29-42CC-96A9-A4714D6699D5}"/>
            </a:ext>
          </a:extLst>
        </xdr:cNvPr>
        <xdr:cNvCxnSpPr/>
      </xdr:nvCxnSpPr>
      <xdr:spPr>
        <a:xfrm flipV="1">
          <a:off x="2695575" y="8482013"/>
          <a:ext cx="676275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371475</xdr:colOff>
      <xdr:row>19</xdr:row>
      <xdr:rowOff>61913</xdr:rowOff>
    </xdr:from>
    <xdr:to>
      <xdr:col>5</xdr:col>
      <xdr:colOff>409575</xdr:colOff>
      <xdr:row>19</xdr:row>
      <xdr:rowOff>66675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673EFC2-436C-4CA4-8963-63645529331B}"/>
            </a:ext>
          </a:extLst>
        </xdr:cNvPr>
        <xdr:cNvCxnSpPr/>
      </xdr:nvCxnSpPr>
      <xdr:spPr>
        <a:xfrm flipV="1">
          <a:off x="2809875" y="7653338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16</xdr:row>
      <xdr:rowOff>14288</xdr:rowOff>
    </xdr:from>
    <xdr:to>
      <xdr:col>5</xdr:col>
      <xdr:colOff>400050</xdr:colOff>
      <xdr:row>16</xdr:row>
      <xdr:rowOff>19050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2B81A419-0017-4BC7-97EC-35E6E248A90F}"/>
            </a:ext>
          </a:extLst>
        </xdr:cNvPr>
        <xdr:cNvCxnSpPr/>
      </xdr:nvCxnSpPr>
      <xdr:spPr>
        <a:xfrm flipV="1">
          <a:off x="2800350" y="6796088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9</xdr:row>
      <xdr:rowOff>61913</xdr:rowOff>
    </xdr:from>
    <xdr:to>
      <xdr:col>5</xdr:col>
      <xdr:colOff>419100</xdr:colOff>
      <xdr:row>9</xdr:row>
      <xdr:rowOff>66675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10EEA389-979C-49F1-9E8B-B7CEF0EA49B2}"/>
            </a:ext>
          </a:extLst>
        </xdr:cNvPr>
        <xdr:cNvCxnSpPr/>
      </xdr:nvCxnSpPr>
      <xdr:spPr>
        <a:xfrm flipV="1">
          <a:off x="2819400" y="5414963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409575</xdr:colOff>
      <xdr:row>12</xdr:row>
      <xdr:rowOff>109538</xdr:rowOff>
    </xdr:from>
    <xdr:to>
      <xdr:col>5</xdr:col>
      <xdr:colOff>447675</xdr:colOff>
      <xdr:row>12</xdr:row>
      <xdr:rowOff>114300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B993AA28-6DA0-4119-98A9-D4C2973463A6}"/>
            </a:ext>
          </a:extLst>
        </xdr:cNvPr>
        <xdr:cNvCxnSpPr/>
      </xdr:nvCxnSpPr>
      <xdr:spPr>
        <a:xfrm flipV="1">
          <a:off x="2847975" y="6034088"/>
          <a:ext cx="647700" cy="476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4</xdr:row>
      <xdr:rowOff>28575</xdr:rowOff>
    </xdr:from>
    <xdr:to>
      <xdr:col>8</xdr:col>
      <xdr:colOff>352424</xdr:colOff>
      <xdr:row>5</xdr:row>
      <xdr:rowOff>176213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9DB9AFD6-C946-42A6-AD7C-797CC388B8D5}"/>
            </a:ext>
          </a:extLst>
        </xdr:cNvPr>
        <xdr:cNvCxnSpPr>
          <a:stCxn id="11" idx="6"/>
          <a:endCxn id="33" idx="2"/>
        </xdr:cNvCxnSpPr>
      </xdr:nvCxnSpPr>
      <xdr:spPr>
        <a:xfrm flipV="1">
          <a:off x="3838575" y="4419600"/>
          <a:ext cx="1390649" cy="3381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26</xdr:row>
      <xdr:rowOff>190500</xdr:rowOff>
    </xdr:from>
    <xdr:to>
      <xdr:col>5</xdr:col>
      <xdr:colOff>361950</xdr:colOff>
      <xdr:row>26</xdr:row>
      <xdr:rowOff>204788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41FB7AD0-4198-4ABC-B809-11C6BDC38C80}"/>
            </a:ext>
          </a:extLst>
        </xdr:cNvPr>
        <xdr:cNvCxnSpPr/>
      </xdr:nvCxnSpPr>
      <xdr:spPr>
        <a:xfrm>
          <a:off x="2781300" y="10353675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295275</xdr:colOff>
      <xdr:row>2</xdr:row>
      <xdr:rowOff>161925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BF1FC47-6D1F-4A62-9E43-54D247DE1C43}"/>
            </a:ext>
          </a:extLst>
        </xdr:cNvPr>
        <xdr:cNvSpPr txBox="1"/>
      </xdr:nvSpPr>
      <xdr:spPr>
        <a:xfrm>
          <a:off x="904875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161925</xdr:colOff>
      <xdr:row>23</xdr:row>
      <xdr:rowOff>123825</xdr:rowOff>
    </xdr:from>
    <xdr:ext cx="1200150" cy="454868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8FE0E06-027E-4707-BDFD-5730DE12C555}"/>
            </a:ext>
          </a:extLst>
        </xdr:cNvPr>
        <xdr:cNvSpPr txBox="1"/>
      </xdr:nvSpPr>
      <xdr:spPr>
        <a:xfrm>
          <a:off x="1990725" y="8943975"/>
          <a:ext cx="1200150" cy="454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eaLnBrk="1" fontAlgn="auto" latinLnBrk="0" hangingPunct="1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Chlorophyll content b</a:t>
          </a:r>
          <a:endParaRPr lang="en-US" sz="1000">
            <a:effectLst/>
            <a:latin typeface="Palatino Linotype" panose="02040502050505030304" pitchFamily="18" charset="0"/>
          </a:endParaRPr>
        </a:p>
      </xdr:txBody>
    </xdr:sp>
    <xdr:clientData/>
  </xdr:oneCellAnchor>
  <xdr:oneCellAnchor>
    <xdr:from>
      <xdr:col>3</xdr:col>
      <xdr:colOff>123825</xdr:colOff>
      <xdr:row>4</xdr:row>
      <xdr:rowOff>85725</xdr:rowOff>
    </xdr:from>
    <xdr:ext cx="1187889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5D600F7-AAD9-4DC6-85DE-97D5AA22E050}"/>
            </a:ext>
          </a:extLst>
        </xdr:cNvPr>
        <xdr:cNvSpPr txBox="1"/>
      </xdr:nvSpPr>
      <xdr:spPr>
        <a:xfrm>
          <a:off x="1952625" y="4476750"/>
          <a:ext cx="1187889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Nitrogen content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</a:p>
      </xdr:txBody>
    </xdr:sp>
    <xdr:clientData/>
  </xdr:oneCellAnchor>
  <xdr:oneCellAnchor>
    <xdr:from>
      <xdr:col>3</xdr:col>
      <xdr:colOff>123825</xdr:colOff>
      <xdr:row>7</xdr:row>
      <xdr:rowOff>161925</xdr:rowOff>
    </xdr:from>
    <xdr:ext cx="1181100" cy="61912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5904A45-4D65-44A9-9EA5-9649C125EFCC}"/>
            </a:ext>
          </a:extLst>
        </xdr:cNvPr>
        <xdr:cNvSpPr txBox="1"/>
      </xdr:nvSpPr>
      <xdr:spPr>
        <a:xfrm>
          <a:off x="1952625" y="5124450"/>
          <a:ext cx="1181100" cy="619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Phosphorus content</a:t>
          </a:r>
          <a:endParaRPr lang="en-US" sz="1000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  <a:endParaRPr lang="en-US" sz="1000">
            <a:effectLst/>
          </a:endParaRPr>
        </a:p>
        <a:p>
          <a:endParaRPr lang="en-US" sz="1000">
            <a:effectLst/>
          </a:endParaRPr>
        </a:p>
      </xdr:txBody>
    </xdr:sp>
    <xdr:clientData/>
  </xdr:oneCellAnchor>
  <xdr:oneCellAnchor>
    <xdr:from>
      <xdr:col>3</xdr:col>
      <xdr:colOff>114300</xdr:colOff>
      <xdr:row>11</xdr:row>
      <xdr:rowOff>95250</xdr:rowOff>
    </xdr:from>
    <xdr:ext cx="1047750" cy="64770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7063AFB-ED46-4609-8047-A39FCFB94FA6}"/>
            </a:ext>
          </a:extLst>
        </xdr:cNvPr>
        <xdr:cNvSpPr txBox="1"/>
      </xdr:nvSpPr>
      <xdr:spPr>
        <a:xfrm>
          <a:off x="1943100" y="5829300"/>
          <a:ext cx="1047750" cy="647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Magnesium content</a:t>
          </a:r>
          <a:endParaRPr lang="en-US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  <a:endParaRPr lang="en-US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</xdr:txBody>
    </xdr:sp>
    <xdr:clientData/>
  </xdr:oneCellAnchor>
  <xdr:oneCellAnchor>
    <xdr:from>
      <xdr:col>3</xdr:col>
      <xdr:colOff>161925</xdr:colOff>
      <xdr:row>14</xdr:row>
      <xdr:rowOff>247650</xdr:rowOff>
    </xdr:from>
    <xdr:ext cx="855619" cy="657225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0EC27E0-B9DA-4E7D-B515-E4C59E37F6B8}"/>
            </a:ext>
          </a:extLst>
        </xdr:cNvPr>
        <xdr:cNvSpPr txBox="1"/>
      </xdr:nvSpPr>
      <xdr:spPr>
        <a:xfrm>
          <a:off x="1990725" y="6638925"/>
          <a:ext cx="855619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Potassium  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content</a:t>
          </a:r>
          <a:endParaRPr lang="en-US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oneCellAnchor>
    <xdr:from>
      <xdr:col>3</xdr:col>
      <xdr:colOff>57150</xdr:colOff>
      <xdr:row>21</xdr:row>
      <xdr:rowOff>95250</xdr:rowOff>
    </xdr:from>
    <xdr:ext cx="1362075" cy="43678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15FCA0A-B25E-4C1E-815F-ACE89EDA6B85}"/>
            </a:ext>
          </a:extLst>
        </xdr:cNvPr>
        <xdr:cNvSpPr txBox="1"/>
      </xdr:nvSpPr>
      <xdr:spPr>
        <a:xfrm>
          <a:off x="1885950" y="8372475"/>
          <a:ext cx="136207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Chlorophyll 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content a</a:t>
          </a:r>
          <a:endParaRPr lang="en-US" sz="1100"/>
        </a:p>
      </xdr:txBody>
    </xdr:sp>
    <xdr:clientData/>
  </xdr:oneCellAnchor>
  <xdr:oneCellAnchor>
    <xdr:from>
      <xdr:col>3</xdr:col>
      <xdr:colOff>161925</xdr:colOff>
      <xdr:row>25</xdr:row>
      <xdr:rowOff>190500</xdr:rowOff>
    </xdr:from>
    <xdr:ext cx="1390650" cy="454868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EAD846E-CE9C-4C4A-A745-99D02414EAFE}"/>
            </a:ext>
          </a:extLst>
        </xdr:cNvPr>
        <xdr:cNvSpPr txBox="1"/>
      </xdr:nvSpPr>
      <xdr:spPr>
        <a:xfrm>
          <a:off x="1990725" y="9401175"/>
          <a:ext cx="1390650" cy="454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Total carbohydrates friction</a:t>
          </a:r>
          <a:endParaRPr lang="en-US" sz="1000">
            <a:effectLst/>
            <a:latin typeface="Palatino Linotype" panose="02040502050505030304" pitchFamily="18" charset="0"/>
          </a:endParaRPr>
        </a:p>
      </xdr:txBody>
    </xdr:sp>
    <xdr:clientData/>
  </xdr:oneCellAnchor>
  <xdr:twoCellAnchor>
    <xdr:from>
      <xdr:col>3</xdr:col>
      <xdr:colOff>0</xdr:colOff>
      <xdr:row>3</xdr:row>
      <xdr:rowOff>38101</xdr:rowOff>
    </xdr:from>
    <xdr:to>
      <xdr:col>6</xdr:col>
      <xdr:colOff>504825</xdr:colOff>
      <xdr:row>28</xdr:row>
      <xdr:rowOff>1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318BC76B-5383-49A5-AC30-5CF9BD6FB9A6}"/>
            </a:ext>
          </a:extLst>
        </xdr:cNvPr>
        <xdr:cNvSpPr/>
      </xdr:nvSpPr>
      <xdr:spPr>
        <a:xfrm>
          <a:off x="1828800" y="4238626"/>
          <a:ext cx="2333625" cy="57721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352424</xdr:colOff>
      <xdr:row>3</xdr:row>
      <xdr:rowOff>28575</xdr:rowOff>
    </xdr:from>
    <xdr:to>
      <xdr:col>9</xdr:col>
      <xdr:colOff>352424</xdr:colOff>
      <xdr:row>5</xdr:row>
      <xdr:rowOff>28575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8310DB8-7EED-4934-BCCC-9C48BC2B82A9}"/>
            </a:ext>
          </a:extLst>
        </xdr:cNvPr>
        <xdr:cNvSpPr/>
      </xdr:nvSpPr>
      <xdr:spPr>
        <a:xfrm>
          <a:off x="5229224" y="4610100"/>
          <a:ext cx="352425" cy="381000"/>
        </a:xfrm>
        <a:prstGeom prst="ellipse">
          <a:avLst/>
        </a:prstGeom>
        <a:solidFill>
          <a:srgbClr val="7030A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300813</xdr:colOff>
      <xdr:row>4</xdr:row>
      <xdr:rowOff>163279</xdr:rowOff>
    </xdr:from>
    <xdr:to>
      <xdr:col>12</xdr:col>
      <xdr:colOff>66675</xdr:colOff>
      <xdr:row>17</xdr:row>
      <xdr:rowOff>90488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4E86E448-BCAF-4DE6-B30F-B18F60693BC6}"/>
            </a:ext>
          </a:extLst>
        </xdr:cNvPr>
        <xdr:cNvCxnSpPr>
          <a:stCxn id="33" idx="5"/>
          <a:endCxn id="46" idx="6"/>
        </xdr:cNvCxnSpPr>
      </xdr:nvCxnSpPr>
      <xdr:spPr>
        <a:xfrm>
          <a:off x="5530038" y="4554304"/>
          <a:ext cx="1251762" cy="273708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16</xdr:row>
      <xdr:rowOff>123825</xdr:rowOff>
    </xdr:from>
    <xdr:to>
      <xdr:col>12</xdr:col>
      <xdr:colOff>523875</xdr:colOff>
      <xdr:row>18</xdr:row>
      <xdr:rowOff>57150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DCA897CF-3067-4DB2-889A-5C0AA885D8AB}"/>
            </a:ext>
          </a:extLst>
        </xdr:cNvPr>
        <xdr:cNvSpPr/>
      </xdr:nvSpPr>
      <xdr:spPr>
        <a:xfrm flipH="1">
          <a:off x="6781800" y="6905625"/>
          <a:ext cx="457200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19050</xdr:colOff>
      <xdr:row>27</xdr:row>
      <xdr:rowOff>95250</xdr:rowOff>
    </xdr:from>
    <xdr:to>
      <xdr:col>9</xdr:col>
      <xdr:colOff>447675</xdr:colOff>
      <xdr:row>29</xdr:row>
      <xdr:rowOff>57150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B216D64E-DD07-4870-849D-193FE4DC1233}"/>
            </a:ext>
          </a:extLst>
        </xdr:cNvPr>
        <xdr:cNvSpPr/>
      </xdr:nvSpPr>
      <xdr:spPr>
        <a:xfrm>
          <a:off x="5248275" y="10991850"/>
          <a:ext cx="428625" cy="342900"/>
        </a:xfrm>
        <a:prstGeom prst="ellipse">
          <a:avLst/>
        </a:prstGeom>
        <a:solidFill>
          <a:srgbClr val="7030A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152400</xdr:colOff>
      <xdr:row>15</xdr:row>
      <xdr:rowOff>266700</xdr:rowOff>
    </xdr:from>
    <xdr:to>
      <xdr:col>9</xdr:col>
      <xdr:colOff>81821</xdr:colOff>
      <xdr:row>27</xdr:row>
      <xdr:rowOff>156626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1D2D4505-2042-4593-807F-82080875701A}"/>
            </a:ext>
          </a:extLst>
        </xdr:cNvPr>
        <xdr:cNvCxnSpPr>
          <a:stCxn id="7" idx="6"/>
          <a:endCxn id="54" idx="1"/>
        </xdr:cNvCxnSpPr>
      </xdr:nvCxnSpPr>
      <xdr:spPr>
        <a:xfrm>
          <a:off x="3810000" y="6924675"/>
          <a:ext cx="1501046" cy="297602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514350</xdr:colOff>
      <xdr:row>17</xdr:row>
      <xdr:rowOff>76200</xdr:rowOff>
    </xdr:from>
    <xdr:to>
      <xdr:col>13</xdr:col>
      <xdr:colOff>228600</xdr:colOff>
      <xdr:row>17</xdr:row>
      <xdr:rowOff>95251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D2C6D3BA-1224-4897-9D43-84BC64FD0A9C}"/>
            </a:ext>
          </a:extLst>
        </xdr:cNvPr>
        <xdr:cNvCxnSpPr/>
      </xdr:nvCxnSpPr>
      <xdr:spPr>
        <a:xfrm>
          <a:off x="7229475" y="7124700"/>
          <a:ext cx="323850" cy="1905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17</xdr:row>
      <xdr:rowOff>114301</xdr:rowOff>
    </xdr:from>
    <xdr:to>
      <xdr:col>12</xdr:col>
      <xdr:colOff>57150</xdr:colOff>
      <xdr:row>28</xdr:row>
      <xdr:rowOff>38100</xdr:rowOff>
    </xdr:to>
    <xdr:cxnSp macro="">
      <xdr:nvCxnSpPr>
        <xdr:cNvPr id="67" name="Straight Arrow Connector 66">
          <a:extLst>
            <a:ext uri="{FF2B5EF4-FFF2-40B4-BE49-F238E27FC236}">
              <a16:creationId xmlns:a16="http://schemas.microsoft.com/office/drawing/2014/main" id="{2C7ED0C4-6BB5-4AD0-9292-9813DC6B6AAD}"/>
            </a:ext>
          </a:extLst>
        </xdr:cNvPr>
        <xdr:cNvCxnSpPr>
          <a:stCxn id="54" idx="6"/>
        </xdr:cNvCxnSpPr>
      </xdr:nvCxnSpPr>
      <xdr:spPr>
        <a:xfrm flipV="1">
          <a:off x="5676900" y="7315201"/>
          <a:ext cx="1095375" cy="273367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5</xdr:row>
      <xdr:rowOff>176213</xdr:rowOff>
    </xdr:from>
    <xdr:to>
      <xdr:col>9</xdr:col>
      <xdr:colOff>81821</xdr:colOff>
      <xdr:row>27</xdr:row>
      <xdr:rowOff>156626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51688FEB-5057-4624-81AA-FC4C8D573E81}"/>
            </a:ext>
          </a:extLst>
        </xdr:cNvPr>
        <xdr:cNvCxnSpPr>
          <a:stCxn id="11" idx="6"/>
          <a:endCxn id="54" idx="1"/>
        </xdr:cNvCxnSpPr>
      </xdr:nvCxnSpPr>
      <xdr:spPr>
        <a:xfrm>
          <a:off x="3838575" y="4757738"/>
          <a:ext cx="1472471" cy="514296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4</xdr:row>
      <xdr:rowOff>28575</xdr:rowOff>
    </xdr:from>
    <xdr:to>
      <xdr:col>8</xdr:col>
      <xdr:colOff>352424</xdr:colOff>
      <xdr:row>15</xdr:row>
      <xdr:rowOff>266700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4D12C8B7-5F74-4F43-96E3-18CD9999B1F9}"/>
            </a:ext>
          </a:extLst>
        </xdr:cNvPr>
        <xdr:cNvCxnSpPr>
          <a:stCxn id="7" idx="6"/>
          <a:endCxn id="33" idx="2"/>
        </xdr:cNvCxnSpPr>
      </xdr:nvCxnSpPr>
      <xdr:spPr>
        <a:xfrm flipV="1">
          <a:off x="3810000" y="4419600"/>
          <a:ext cx="1419224" cy="25050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133351</xdr:colOff>
      <xdr:row>19</xdr:row>
      <xdr:rowOff>85726</xdr:rowOff>
    </xdr:from>
    <xdr:to>
      <xdr:col>9</xdr:col>
      <xdr:colOff>81821</xdr:colOff>
      <xdr:row>27</xdr:row>
      <xdr:rowOff>156626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CC796C61-2447-4B50-BDAF-19467B6904CF}"/>
            </a:ext>
          </a:extLst>
        </xdr:cNvPr>
        <xdr:cNvCxnSpPr>
          <a:stCxn id="5" idx="6"/>
          <a:endCxn id="54" idx="1"/>
        </xdr:cNvCxnSpPr>
      </xdr:nvCxnSpPr>
      <xdr:spPr>
        <a:xfrm>
          <a:off x="3790951" y="7829551"/>
          <a:ext cx="1520095" cy="20711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4</xdr:row>
      <xdr:rowOff>28575</xdr:rowOff>
    </xdr:from>
    <xdr:to>
      <xdr:col>8</xdr:col>
      <xdr:colOff>352424</xdr:colOff>
      <xdr:row>22</xdr:row>
      <xdr:rowOff>109538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EF4B1093-C991-4196-80E2-6D35F3525E0E}"/>
            </a:ext>
          </a:extLst>
        </xdr:cNvPr>
        <xdr:cNvCxnSpPr>
          <a:stCxn id="6" idx="6"/>
          <a:endCxn id="33" idx="2"/>
        </xdr:cNvCxnSpPr>
      </xdr:nvCxnSpPr>
      <xdr:spPr>
        <a:xfrm flipV="1">
          <a:off x="3714750" y="4419600"/>
          <a:ext cx="1514474" cy="423386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25</xdr:row>
      <xdr:rowOff>28575</xdr:rowOff>
    </xdr:from>
    <xdr:to>
      <xdr:col>9</xdr:col>
      <xdr:colOff>81821</xdr:colOff>
      <xdr:row>27</xdr:row>
      <xdr:rowOff>156626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09B3E577-EACF-4A77-93FF-9F5873E16967}"/>
            </a:ext>
          </a:extLst>
        </xdr:cNvPr>
        <xdr:cNvCxnSpPr>
          <a:stCxn id="8" idx="6"/>
          <a:endCxn id="54" idx="1"/>
        </xdr:cNvCxnSpPr>
      </xdr:nvCxnSpPr>
      <xdr:spPr>
        <a:xfrm>
          <a:off x="3705225" y="9239250"/>
          <a:ext cx="1605821" cy="66145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26</xdr:row>
      <xdr:rowOff>195263</xdr:rowOff>
    </xdr:from>
    <xdr:to>
      <xdr:col>9</xdr:col>
      <xdr:colOff>81821</xdr:colOff>
      <xdr:row>27</xdr:row>
      <xdr:rowOff>156626</xdr:rowOff>
    </xdr:to>
    <xdr:cxnSp macro="">
      <xdr:nvCxnSpPr>
        <xdr:cNvPr id="75" name="Straight Arrow Connector 74">
          <a:extLst>
            <a:ext uri="{FF2B5EF4-FFF2-40B4-BE49-F238E27FC236}">
              <a16:creationId xmlns:a16="http://schemas.microsoft.com/office/drawing/2014/main" id="{39ABCD98-BDEF-4AE5-8044-6111E0814D26}"/>
            </a:ext>
          </a:extLst>
        </xdr:cNvPr>
        <xdr:cNvCxnSpPr>
          <a:stCxn id="9" idx="6"/>
          <a:endCxn id="54" idx="1"/>
        </xdr:cNvCxnSpPr>
      </xdr:nvCxnSpPr>
      <xdr:spPr>
        <a:xfrm>
          <a:off x="3752850" y="9672638"/>
          <a:ext cx="1558196" cy="22806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4</xdr:row>
      <xdr:rowOff>28575</xdr:rowOff>
    </xdr:from>
    <xdr:to>
      <xdr:col>8</xdr:col>
      <xdr:colOff>352424</xdr:colOff>
      <xdr:row>25</xdr:row>
      <xdr:rowOff>28575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F84F464F-10AA-497A-B8ED-5C27927A39DD}"/>
            </a:ext>
          </a:extLst>
        </xdr:cNvPr>
        <xdr:cNvCxnSpPr>
          <a:stCxn id="8" idx="6"/>
          <a:endCxn id="33" idx="2"/>
        </xdr:cNvCxnSpPr>
      </xdr:nvCxnSpPr>
      <xdr:spPr>
        <a:xfrm flipV="1">
          <a:off x="3705225" y="4419600"/>
          <a:ext cx="1523999" cy="48196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4</xdr:row>
      <xdr:rowOff>57150</xdr:rowOff>
    </xdr:from>
    <xdr:to>
      <xdr:col>8</xdr:col>
      <xdr:colOff>352424</xdr:colOff>
      <xdr:row>26</xdr:row>
      <xdr:rowOff>223838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47B6D853-7147-4DC9-8654-8185D5BA4AE8}"/>
            </a:ext>
          </a:extLst>
        </xdr:cNvPr>
        <xdr:cNvCxnSpPr/>
      </xdr:nvCxnSpPr>
      <xdr:spPr>
        <a:xfrm flipV="1">
          <a:off x="3752850" y="4448175"/>
          <a:ext cx="1476374" cy="52530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4</xdr:row>
      <xdr:rowOff>28575</xdr:rowOff>
    </xdr:from>
    <xdr:to>
      <xdr:col>8</xdr:col>
      <xdr:colOff>352424</xdr:colOff>
      <xdr:row>9</xdr:row>
      <xdr:rowOff>52388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FB5C68CA-0664-4D0D-B789-C7974A76EDCA}"/>
            </a:ext>
          </a:extLst>
        </xdr:cNvPr>
        <xdr:cNvCxnSpPr>
          <a:stCxn id="3" idx="6"/>
          <a:endCxn id="33" idx="2"/>
        </xdr:cNvCxnSpPr>
      </xdr:nvCxnSpPr>
      <xdr:spPr>
        <a:xfrm flipV="1">
          <a:off x="3829050" y="4419600"/>
          <a:ext cx="1400174" cy="9858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73608</xdr:colOff>
      <xdr:row>22</xdr:row>
      <xdr:rowOff>91346</xdr:rowOff>
    </xdr:from>
    <xdr:to>
      <xdr:col>9</xdr:col>
      <xdr:colOff>38100</xdr:colOff>
      <xdr:row>27</xdr:row>
      <xdr:rowOff>85725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23AD0053-428C-4367-8584-025C9D097612}"/>
            </a:ext>
          </a:extLst>
        </xdr:cNvPr>
        <xdr:cNvCxnSpPr/>
      </xdr:nvCxnSpPr>
      <xdr:spPr>
        <a:xfrm>
          <a:off x="3731208" y="8635271"/>
          <a:ext cx="1536117" cy="119452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9</xdr:row>
      <xdr:rowOff>52388</xdr:rowOff>
    </xdr:from>
    <xdr:to>
      <xdr:col>9</xdr:col>
      <xdr:colOff>81821</xdr:colOff>
      <xdr:row>27</xdr:row>
      <xdr:rowOff>156626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E090B707-F4EE-44BD-B585-5922B15C6989}"/>
            </a:ext>
          </a:extLst>
        </xdr:cNvPr>
        <xdr:cNvCxnSpPr>
          <a:stCxn id="3" idx="6"/>
          <a:endCxn id="54" idx="1"/>
        </xdr:cNvCxnSpPr>
      </xdr:nvCxnSpPr>
      <xdr:spPr>
        <a:xfrm>
          <a:off x="3829050" y="5405438"/>
          <a:ext cx="1481996" cy="449526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4</xdr:row>
      <xdr:rowOff>28575</xdr:rowOff>
    </xdr:from>
    <xdr:to>
      <xdr:col>8</xdr:col>
      <xdr:colOff>352424</xdr:colOff>
      <xdr:row>12</xdr:row>
      <xdr:rowOff>95250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C58D2D49-CCCF-4D82-92E2-4DF8FA5FF7EB}"/>
            </a:ext>
          </a:extLst>
        </xdr:cNvPr>
        <xdr:cNvCxnSpPr>
          <a:stCxn id="4" idx="6"/>
          <a:endCxn id="33" idx="2"/>
        </xdr:cNvCxnSpPr>
      </xdr:nvCxnSpPr>
      <xdr:spPr>
        <a:xfrm flipV="1">
          <a:off x="3838575" y="4419600"/>
          <a:ext cx="1390649" cy="160972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12</xdr:row>
      <xdr:rowOff>95250</xdr:rowOff>
    </xdr:from>
    <xdr:to>
      <xdr:col>9</xdr:col>
      <xdr:colOff>81821</xdr:colOff>
      <xdr:row>27</xdr:row>
      <xdr:rowOff>156626</xdr:rowOff>
    </xdr:to>
    <xdr:cxnSp macro="">
      <xdr:nvCxnSpPr>
        <xdr:cNvPr id="82" name="Straight Arrow Connector 81">
          <a:extLst>
            <a:ext uri="{FF2B5EF4-FFF2-40B4-BE49-F238E27FC236}">
              <a16:creationId xmlns:a16="http://schemas.microsoft.com/office/drawing/2014/main" id="{287911B5-DE15-40D8-A269-D8A8C5218F2C}"/>
            </a:ext>
          </a:extLst>
        </xdr:cNvPr>
        <xdr:cNvCxnSpPr>
          <a:stCxn id="4" idx="6"/>
          <a:endCxn id="54" idx="1"/>
        </xdr:cNvCxnSpPr>
      </xdr:nvCxnSpPr>
      <xdr:spPr>
        <a:xfrm>
          <a:off x="3838575" y="6029325"/>
          <a:ext cx="1472471" cy="387137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133351</xdr:colOff>
      <xdr:row>4</xdr:row>
      <xdr:rowOff>76200</xdr:rowOff>
    </xdr:from>
    <xdr:to>
      <xdr:col>8</xdr:col>
      <xdr:colOff>266700</xdr:colOff>
      <xdr:row>19</xdr:row>
      <xdr:rowOff>85726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4F371EA2-6932-4A0D-B9BD-66C8F1ABC91D}"/>
            </a:ext>
          </a:extLst>
        </xdr:cNvPr>
        <xdr:cNvCxnSpPr>
          <a:stCxn id="5" idx="6"/>
        </xdr:cNvCxnSpPr>
      </xdr:nvCxnSpPr>
      <xdr:spPr>
        <a:xfrm flipV="1">
          <a:off x="3790951" y="4467225"/>
          <a:ext cx="1352549" cy="336232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171452</xdr:colOff>
      <xdr:row>16</xdr:row>
      <xdr:rowOff>152401</xdr:rowOff>
    </xdr:from>
    <xdr:ext cx="828674" cy="581024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F33658A1-1C18-47A1-9F9F-2369A3EC7AE8}"/>
            </a:ext>
          </a:extLst>
        </xdr:cNvPr>
        <xdr:cNvSpPr txBox="1"/>
      </xdr:nvSpPr>
      <xdr:spPr>
        <a:xfrm>
          <a:off x="7496177" y="7086601"/>
          <a:ext cx="828674" cy="581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Fruit yields </a:t>
          </a:r>
        </a:p>
        <a:p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 mango</a:t>
          </a:r>
          <a:endParaRPr lang="en-US" sz="1200" b="1"/>
        </a:p>
      </xdr:txBody>
    </xdr:sp>
    <xdr:clientData/>
  </xdr:oneCellAnchor>
  <xdr:oneCellAnchor>
    <xdr:from>
      <xdr:col>3</xdr:col>
      <xdr:colOff>9525</xdr:colOff>
      <xdr:row>30</xdr:row>
      <xdr:rowOff>171450</xdr:rowOff>
    </xdr:from>
    <xdr:ext cx="1795941" cy="29995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994276E4-817F-4ED7-BCD7-F8D052EFD5A0}"/>
            </a:ext>
          </a:extLst>
        </xdr:cNvPr>
        <xdr:cNvSpPr txBox="1"/>
      </xdr:nvSpPr>
      <xdr:spPr>
        <a:xfrm>
          <a:off x="1838325" y="10572750"/>
          <a:ext cx="1795941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C00000"/>
              </a:solidFill>
              <a:latin typeface="Palatino Linotype" panose="02040502050505030304" pitchFamily="18" charset="0"/>
            </a:rPr>
            <a:t>Input layer (8</a:t>
          </a:r>
          <a:r>
            <a:rPr lang="en-US" sz="1200" b="1" baseline="0">
              <a:solidFill>
                <a:srgbClr val="C00000"/>
              </a:solidFill>
              <a:latin typeface="Palatino Linotype" panose="02040502050505030304" pitchFamily="18" charset="0"/>
            </a:rPr>
            <a:t> neuorns</a:t>
          </a:r>
          <a:r>
            <a:rPr lang="en-US" sz="1200" b="1" baseline="0">
              <a:latin typeface="Palatino Linotype" panose="02040502050505030304" pitchFamily="18" charset="0"/>
            </a:rPr>
            <a:t>)</a:t>
          </a:r>
          <a:endParaRPr lang="en-US" sz="1200"/>
        </a:p>
      </xdr:txBody>
    </xdr:sp>
    <xdr:clientData/>
  </xdr:oneCellAnchor>
  <xdr:oneCellAnchor>
    <xdr:from>
      <xdr:col>7</xdr:col>
      <xdr:colOff>371475</xdr:colOff>
      <xdr:row>31</xdr:row>
      <xdr:rowOff>19050</xdr:rowOff>
    </xdr:from>
    <xdr:ext cx="1893788" cy="487826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B4DAF44F-B891-45F3-81BB-959DEDC81506}"/>
            </a:ext>
          </a:extLst>
        </xdr:cNvPr>
        <xdr:cNvSpPr txBox="1"/>
      </xdr:nvSpPr>
      <xdr:spPr>
        <a:xfrm>
          <a:off x="4638675" y="11496675"/>
          <a:ext cx="1893788" cy="48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Palatino Linotype" panose="02040502050505030304" pitchFamily="18" charset="0"/>
            </a:rPr>
            <a:t>Hidden layer </a:t>
          </a:r>
          <a:r>
            <a:rPr lang="en-US" sz="11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(20</a:t>
          </a:r>
          <a:r>
            <a:rPr lang="en-US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neuorns)</a:t>
          </a:r>
          <a:endParaRPr lang="en-US" sz="1200">
            <a:solidFill>
              <a:srgbClr val="C00000"/>
            </a:solidFill>
            <a:effectLst/>
          </a:endParaRPr>
        </a:p>
        <a:p>
          <a:endParaRPr lang="en-US" sz="1200"/>
        </a:p>
      </xdr:txBody>
    </xdr:sp>
    <xdr:clientData/>
  </xdr:oneCellAnchor>
  <xdr:oneCellAnchor>
    <xdr:from>
      <xdr:col>12</xdr:col>
      <xdr:colOff>47625</xdr:colOff>
      <xdr:row>31</xdr:row>
      <xdr:rowOff>0</xdr:rowOff>
    </xdr:from>
    <xdr:ext cx="1740285" cy="487826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41CAB36C-AF91-44DB-9B53-7061FBC24CE0}"/>
            </a:ext>
          </a:extLst>
        </xdr:cNvPr>
        <xdr:cNvSpPr txBox="1"/>
      </xdr:nvSpPr>
      <xdr:spPr>
        <a:xfrm>
          <a:off x="6762750" y="11439525"/>
          <a:ext cx="1740285" cy="48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Palatino Linotype" panose="02040502050505030304" pitchFamily="18" charset="0"/>
            </a:rPr>
            <a:t>Output layer </a:t>
          </a:r>
          <a:r>
            <a:rPr lang="en-US" sz="11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(1</a:t>
          </a:r>
          <a:r>
            <a:rPr lang="en-US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neuorn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200">
            <a:effectLst/>
          </a:endParaRPr>
        </a:p>
        <a:p>
          <a:endParaRPr lang="en-US" sz="1200"/>
        </a:p>
      </xdr:txBody>
    </xdr:sp>
    <xdr:clientData/>
  </xdr:oneCellAnchor>
  <xdr:oneCellAnchor>
    <xdr:from>
      <xdr:col>8</xdr:col>
      <xdr:colOff>228601</xdr:colOff>
      <xdr:row>10</xdr:row>
      <xdr:rowOff>152400</xdr:rowOff>
    </xdr:from>
    <xdr:ext cx="476250" cy="2581275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387782F8-AF3E-49FF-935C-AC10FF890C0C}"/>
            </a:ext>
          </a:extLst>
        </xdr:cNvPr>
        <xdr:cNvSpPr txBox="1"/>
      </xdr:nvSpPr>
      <xdr:spPr>
        <a:xfrm>
          <a:off x="5105401" y="6076950"/>
          <a:ext cx="476250" cy="258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2000" b="1"/>
        </a:p>
      </xdr:txBody>
    </xdr:sp>
    <xdr:clientData/>
  </xdr:oneCellAnchor>
  <xdr:oneCellAnchor>
    <xdr:from>
      <xdr:col>3</xdr:col>
      <xdr:colOff>161925</xdr:colOff>
      <xdr:row>18</xdr:row>
      <xdr:rowOff>0</xdr:rowOff>
    </xdr:from>
    <xdr:ext cx="855619" cy="657225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CF241EB-7AD4-4966-852C-1932B8DD9C27}"/>
            </a:ext>
          </a:extLst>
        </xdr:cNvPr>
        <xdr:cNvSpPr txBox="1"/>
      </xdr:nvSpPr>
      <xdr:spPr>
        <a:xfrm>
          <a:off x="1990725" y="7467600"/>
          <a:ext cx="855619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Calcium  </a:t>
          </a: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content</a:t>
          </a:r>
          <a:endParaRPr lang="en-US">
            <a:effectLst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leaves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314324</xdr:colOff>
      <xdr:row>1</xdr:row>
      <xdr:rowOff>180975</xdr:rowOff>
    </xdr:from>
    <xdr:to>
      <xdr:col>52</xdr:col>
      <xdr:colOff>495300</xdr:colOff>
      <xdr:row>24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7501DA6-825C-494B-B179-BCF6379ED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832299" y="37147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48</xdr:col>
      <xdr:colOff>457200</xdr:colOff>
      <xdr:row>48</xdr:row>
      <xdr:rowOff>133350</xdr:rowOff>
    </xdr:from>
    <xdr:to>
      <xdr:col>58</xdr:col>
      <xdr:colOff>28576</xdr:colOff>
      <xdr:row>70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68CF1B93-A5E6-407C-BBC3-E99523203D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023175" y="927735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52</xdr:col>
      <xdr:colOff>457199</xdr:colOff>
      <xdr:row>2</xdr:row>
      <xdr:rowOff>133351</xdr:rowOff>
    </xdr:from>
    <xdr:to>
      <xdr:col>61</xdr:col>
      <xdr:colOff>495300</xdr:colOff>
      <xdr:row>24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1C170014-0E2F-4FB6-8C5F-F79AE6CB1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461574" y="514351"/>
              <a:ext cx="5524501" cy="41624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49</xdr:col>
      <xdr:colOff>333375</xdr:colOff>
      <xdr:row>3</xdr:row>
      <xdr:rowOff>161925</xdr:rowOff>
    </xdr:from>
    <xdr:ext cx="1562544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C3B0245-80D0-45CD-91ED-D9132C58E86E}"/>
            </a:ext>
          </a:extLst>
        </xdr:cNvPr>
        <xdr:cNvSpPr txBox="1"/>
      </xdr:nvSpPr>
      <xdr:spPr>
        <a:xfrm>
          <a:off x="29660850" y="352425"/>
          <a:ext cx="15625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Season of 2022, curve</a:t>
          </a:r>
          <a:r>
            <a:rPr lang="en-US" sz="1100" b="1" baseline="0"/>
            <a:t> a</a:t>
          </a:r>
          <a:endParaRPr lang="en-US" sz="1100" b="1"/>
        </a:p>
      </xdr:txBody>
    </xdr:sp>
    <xdr:clientData/>
  </xdr:oneCellAnchor>
  <xdr:twoCellAnchor>
    <xdr:from>
      <xdr:col>48</xdr:col>
      <xdr:colOff>228600</xdr:colOff>
      <xdr:row>24</xdr:row>
      <xdr:rowOff>171450</xdr:rowOff>
    </xdr:from>
    <xdr:to>
      <xdr:col>57</xdr:col>
      <xdr:colOff>409576</xdr:colOff>
      <xdr:row>47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Chart 14">
              <a:extLst>
                <a:ext uri="{FF2B5EF4-FFF2-40B4-BE49-F238E27FC236}">
                  <a16:creationId xmlns:a16="http://schemas.microsoft.com/office/drawing/2014/main" id="{231990AA-72E1-45E7-A1F8-2FAF7774C0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794575" y="474345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54</xdr:col>
      <xdr:colOff>457200</xdr:colOff>
      <xdr:row>25</xdr:row>
      <xdr:rowOff>123825</xdr:rowOff>
    </xdr:from>
    <xdr:ext cx="1410322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675A6B3-871B-409B-803E-175487299549}"/>
            </a:ext>
          </a:extLst>
        </xdr:cNvPr>
        <xdr:cNvSpPr txBox="1"/>
      </xdr:nvSpPr>
      <xdr:spPr>
        <a:xfrm>
          <a:off x="32832675" y="4505325"/>
          <a:ext cx="14103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Two seasons, curve c</a:t>
          </a:r>
        </a:p>
      </xdr:txBody>
    </xdr:sp>
    <xdr:clientData/>
  </xdr:oneCellAnchor>
  <xdr:oneCellAnchor>
    <xdr:from>
      <xdr:col>58</xdr:col>
      <xdr:colOff>504825</xdr:colOff>
      <xdr:row>3</xdr:row>
      <xdr:rowOff>180975</xdr:rowOff>
    </xdr:from>
    <xdr:ext cx="156254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5265909-17CE-4F0D-977B-E6768A56169A}"/>
            </a:ext>
          </a:extLst>
        </xdr:cNvPr>
        <xdr:cNvSpPr txBox="1"/>
      </xdr:nvSpPr>
      <xdr:spPr>
        <a:xfrm>
          <a:off x="35318700" y="371475"/>
          <a:ext cx="15625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Season of 2023, curve</a:t>
          </a:r>
          <a:r>
            <a:rPr lang="en-US" sz="1100" b="1" baseline="0"/>
            <a:t> b</a:t>
          </a:r>
          <a:endParaRPr lang="en-US" sz="1100" b="1"/>
        </a:p>
      </xdr:txBody>
    </xdr:sp>
    <xdr:clientData/>
  </xdr:oneCellAnchor>
  <xdr:twoCellAnchor>
    <xdr:from>
      <xdr:col>49</xdr:col>
      <xdr:colOff>533400</xdr:colOff>
      <xdr:row>71</xdr:row>
      <xdr:rowOff>85725</xdr:rowOff>
    </xdr:from>
    <xdr:to>
      <xdr:col>59</xdr:col>
      <xdr:colOff>104776</xdr:colOff>
      <xdr:row>93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0C63F324-8BC5-41C7-831A-FB80E2DD9B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708975" y="1361122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49</xdr:col>
      <xdr:colOff>590550</xdr:colOff>
      <xdr:row>94</xdr:row>
      <xdr:rowOff>152400</xdr:rowOff>
    </xdr:from>
    <xdr:to>
      <xdr:col>59</xdr:col>
      <xdr:colOff>161926</xdr:colOff>
      <xdr:row>116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1" name="Chart 20">
              <a:extLst>
                <a:ext uri="{FF2B5EF4-FFF2-40B4-BE49-F238E27FC236}">
                  <a16:creationId xmlns:a16="http://schemas.microsoft.com/office/drawing/2014/main" id="{07732831-6D5A-4CE9-A64F-1E8985755F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766125" y="1805940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50</xdr:col>
      <xdr:colOff>190500</xdr:colOff>
      <xdr:row>117</xdr:row>
      <xdr:rowOff>114300</xdr:rowOff>
    </xdr:from>
    <xdr:to>
      <xdr:col>59</xdr:col>
      <xdr:colOff>371476</xdr:colOff>
      <xdr:row>139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2" name="Chart 21">
              <a:extLst>
                <a:ext uri="{FF2B5EF4-FFF2-40B4-BE49-F238E27FC236}">
                  <a16:creationId xmlns:a16="http://schemas.microsoft.com/office/drawing/2014/main" id="{50FBD4EA-D4EF-4F4F-99C8-BC8A6D6F7E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975675" y="22402800"/>
              <a:ext cx="5667376" cy="4229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50</xdr:col>
      <xdr:colOff>400050</xdr:colOff>
      <xdr:row>140</xdr:row>
      <xdr:rowOff>161925</xdr:rowOff>
    </xdr:from>
    <xdr:to>
      <xdr:col>59</xdr:col>
      <xdr:colOff>581026</xdr:colOff>
      <xdr:row>163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3" name="Chart 22">
              <a:extLst>
                <a:ext uri="{FF2B5EF4-FFF2-40B4-BE49-F238E27FC236}">
                  <a16:creationId xmlns:a16="http://schemas.microsoft.com/office/drawing/2014/main" id="{51B309BE-ED60-4C13-9C8B-7D307E4ABE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185225" y="2683192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50</xdr:col>
      <xdr:colOff>504825</xdr:colOff>
      <xdr:row>164</xdr:row>
      <xdr:rowOff>57150</xdr:rowOff>
    </xdr:from>
    <xdr:to>
      <xdr:col>60</xdr:col>
      <xdr:colOff>76201</xdr:colOff>
      <xdr:row>186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4" name="Chart 23">
              <a:extLst>
                <a:ext uri="{FF2B5EF4-FFF2-40B4-BE49-F238E27FC236}">
                  <a16:creationId xmlns:a16="http://schemas.microsoft.com/office/drawing/2014/main" id="{894E1F9F-A517-4D77-8E1B-E15A675293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00" y="31299150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</xdr:col>
      <xdr:colOff>0</xdr:colOff>
      <xdr:row>185</xdr:row>
      <xdr:rowOff>95250</xdr:rowOff>
    </xdr:from>
    <xdr:to>
      <xdr:col>20</xdr:col>
      <xdr:colOff>581025</xdr:colOff>
      <xdr:row>208</xdr:row>
      <xdr:rowOff>76199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A166FA1-A679-4768-9B4B-DAD7D871B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211</xdr:row>
      <xdr:rowOff>0</xdr:rowOff>
    </xdr:from>
    <xdr:to>
      <xdr:col>14</xdr:col>
      <xdr:colOff>1152525</xdr:colOff>
      <xdr:row>234</xdr:row>
      <xdr:rowOff>123825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3245BDA-1742-4D3B-B53D-E32C71ECB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390525</xdr:colOff>
      <xdr:row>24</xdr:row>
      <xdr:rowOff>85725</xdr:rowOff>
    </xdr:from>
    <xdr:to>
      <xdr:col>47</xdr:col>
      <xdr:colOff>571501</xdr:colOff>
      <xdr:row>46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7" name="Chart 26">
              <a:extLst>
                <a:ext uri="{FF2B5EF4-FFF2-40B4-BE49-F238E27FC236}">
                  <a16:creationId xmlns:a16="http://schemas.microsoft.com/office/drawing/2014/main" id="{6B42B2E3-2CB1-4D73-808E-8FBAC2FA4B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860500" y="4657725"/>
              <a:ext cx="5667376" cy="4219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0FF6-55BD-45FA-B1F1-B7F37C535576}">
  <dimension ref="A1"/>
  <sheetViews>
    <sheetView showGridLines="0" topLeftCell="E1" workbookViewId="0">
      <selection sqref="A1:T6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workbookViewId="0">
      <selection activeCell="U17" sqref="U17"/>
    </sheetView>
  </sheetViews>
  <sheetFormatPr defaultRowHeight="15" x14ac:dyDescent="0.25"/>
  <sheetData>
    <row r="1" spans="1:24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</row>
    <row r="2" spans="1:24" x14ac:dyDescent="0.25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t="s">
        <v>42</v>
      </c>
      <c r="V2" t="s">
        <v>43</v>
      </c>
      <c r="W2" t="s">
        <v>44</v>
      </c>
      <c r="X2" t="s">
        <v>45</v>
      </c>
    </row>
    <row r="3" spans="1:24" x14ac:dyDescent="0.25">
      <c r="A3" t="s">
        <v>50</v>
      </c>
      <c r="B3" t="s">
        <v>46</v>
      </c>
      <c r="C3" s="1">
        <v>1.99</v>
      </c>
      <c r="D3" s="1">
        <v>0.35</v>
      </c>
      <c r="E3" s="1">
        <v>0.98</v>
      </c>
      <c r="F3" s="1">
        <v>2.73</v>
      </c>
      <c r="G3" s="1">
        <v>0.78</v>
      </c>
      <c r="H3" s="1">
        <v>22</v>
      </c>
      <c r="I3" s="1">
        <v>194</v>
      </c>
      <c r="J3" s="1">
        <v>98</v>
      </c>
      <c r="K3" s="1">
        <v>30</v>
      </c>
      <c r="L3" s="1">
        <v>120</v>
      </c>
      <c r="M3" s="1">
        <v>1.89</v>
      </c>
      <c r="N3" s="1">
        <v>1.3</v>
      </c>
      <c r="O3" s="1">
        <v>3.19</v>
      </c>
      <c r="P3" s="1">
        <v>0.96</v>
      </c>
      <c r="Q3" s="1">
        <v>78</v>
      </c>
      <c r="R3" s="1">
        <v>9</v>
      </c>
      <c r="S3" s="1">
        <v>26</v>
      </c>
      <c r="T3" s="1">
        <v>74</v>
      </c>
      <c r="U3" s="1">
        <v>132</v>
      </c>
      <c r="V3" s="1">
        <v>395</v>
      </c>
      <c r="W3" s="1">
        <v>52.14</v>
      </c>
      <c r="X3" s="1">
        <v>120.93220338983051</v>
      </c>
    </row>
    <row r="4" spans="1:24" x14ac:dyDescent="0.25">
      <c r="A4" t="s">
        <v>50</v>
      </c>
      <c r="B4" t="s">
        <v>47</v>
      </c>
      <c r="C4" s="1">
        <v>1.98</v>
      </c>
      <c r="D4" s="1">
        <v>0.36</v>
      </c>
      <c r="E4" s="1">
        <v>0.99</v>
      </c>
      <c r="F4" s="1">
        <v>2.72</v>
      </c>
      <c r="G4" s="1">
        <v>0.79</v>
      </c>
      <c r="H4" s="1">
        <v>22</v>
      </c>
      <c r="I4" s="1">
        <v>188</v>
      </c>
      <c r="J4" s="1">
        <v>96</v>
      </c>
      <c r="K4" s="1">
        <v>28</v>
      </c>
      <c r="L4" s="1">
        <v>119</v>
      </c>
      <c r="M4" s="1">
        <v>1.91</v>
      </c>
      <c r="N4" s="1">
        <v>1.3</v>
      </c>
      <c r="O4" s="1">
        <v>3.21</v>
      </c>
      <c r="P4" s="1">
        <v>0.95</v>
      </c>
      <c r="Q4" s="1">
        <v>79</v>
      </c>
      <c r="R4" s="1">
        <v>9</v>
      </c>
      <c r="S4" s="1">
        <v>25.111111111111107</v>
      </c>
      <c r="T4" s="1">
        <v>74.888888888888886</v>
      </c>
      <c r="U4" s="1">
        <v>134</v>
      </c>
      <c r="V4" s="1">
        <v>390</v>
      </c>
      <c r="W4" s="1">
        <v>52.26</v>
      </c>
      <c r="X4" s="1">
        <v>109.18224392586957</v>
      </c>
    </row>
    <row r="5" spans="1:24" x14ac:dyDescent="0.25">
      <c r="A5" t="s">
        <v>50</v>
      </c>
      <c r="B5" t="s">
        <v>48</v>
      </c>
      <c r="C5" s="1">
        <v>1.98</v>
      </c>
      <c r="D5" s="1">
        <v>0.37</v>
      </c>
      <c r="E5" s="1">
        <v>0.98</v>
      </c>
      <c r="F5" s="1">
        <v>2.7</v>
      </c>
      <c r="G5" s="1">
        <v>0.79</v>
      </c>
      <c r="H5" s="1">
        <v>24</v>
      </c>
      <c r="I5" s="1">
        <v>192</v>
      </c>
      <c r="J5" s="1">
        <v>98</v>
      </c>
      <c r="K5" s="1">
        <v>28</v>
      </c>
      <c r="L5" s="1">
        <v>122</v>
      </c>
      <c r="M5" s="1">
        <v>1.92</v>
      </c>
      <c r="N5" s="1">
        <v>1.28</v>
      </c>
      <c r="O5" s="1">
        <v>3.2</v>
      </c>
      <c r="P5" s="1">
        <v>0.94</v>
      </c>
      <c r="Q5" s="1">
        <v>77</v>
      </c>
      <c r="R5" s="1">
        <v>10</v>
      </c>
      <c r="S5" s="1">
        <v>23.1</v>
      </c>
      <c r="T5" s="1">
        <v>76.900000000000006</v>
      </c>
      <c r="U5" s="1">
        <v>130</v>
      </c>
      <c r="V5" s="1">
        <v>399</v>
      </c>
      <c r="W5" s="1">
        <v>51.87</v>
      </c>
      <c r="X5" s="1">
        <v>116.34134134134133</v>
      </c>
    </row>
    <row r="6" spans="1:24" x14ac:dyDescent="0.25">
      <c r="A6" t="s">
        <v>50</v>
      </c>
      <c r="B6" t="s">
        <v>49</v>
      </c>
      <c r="C6" s="1">
        <v>1.97</v>
      </c>
      <c r="D6" s="1">
        <v>0.34</v>
      </c>
      <c r="E6" s="1">
        <v>0.98</v>
      </c>
      <c r="F6" s="1">
        <v>2.71</v>
      </c>
      <c r="G6" s="1">
        <v>0.78</v>
      </c>
      <c r="H6" s="1">
        <v>23</v>
      </c>
      <c r="I6" s="1">
        <v>194</v>
      </c>
      <c r="J6" s="1">
        <v>97</v>
      </c>
      <c r="K6" s="1">
        <v>29</v>
      </c>
      <c r="L6" s="1">
        <v>119</v>
      </c>
      <c r="M6" s="1">
        <v>1.92</v>
      </c>
      <c r="N6" s="1">
        <v>1.27</v>
      </c>
      <c r="O6" s="1">
        <v>3.19</v>
      </c>
      <c r="P6" s="1">
        <v>0.94</v>
      </c>
      <c r="Q6" s="1">
        <v>78</v>
      </c>
      <c r="R6" s="1">
        <v>9</v>
      </c>
      <c r="S6" s="1">
        <v>25</v>
      </c>
      <c r="T6" s="1">
        <v>75</v>
      </c>
      <c r="U6" s="1">
        <v>133</v>
      </c>
      <c r="V6" s="1">
        <v>392</v>
      </c>
      <c r="W6" s="1">
        <v>52.136000000000003</v>
      </c>
      <c r="X6" s="1">
        <v>123.18493150684932</v>
      </c>
    </row>
    <row r="7" spans="1:24" x14ac:dyDescent="0.25">
      <c r="A7" t="s">
        <v>51</v>
      </c>
      <c r="B7" t="s">
        <v>46</v>
      </c>
      <c r="C7" s="1">
        <v>1.55</v>
      </c>
      <c r="D7" s="1">
        <v>0.21</v>
      </c>
      <c r="E7" s="1">
        <v>0.82</v>
      </c>
      <c r="F7" s="1">
        <v>2.1800000000000002</v>
      </c>
      <c r="G7" s="1">
        <v>0.49</v>
      </c>
      <c r="H7" s="1">
        <v>13</v>
      </c>
      <c r="I7" s="1">
        <v>148</v>
      </c>
      <c r="J7" s="1">
        <v>57</v>
      </c>
      <c r="K7" s="1">
        <v>14</v>
      </c>
      <c r="L7" s="1">
        <v>81</v>
      </c>
      <c r="M7" s="1">
        <v>1.48</v>
      </c>
      <c r="N7" s="1">
        <v>0.85</v>
      </c>
      <c r="O7" s="1">
        <v>2.33</v>
      </c>
      <c r="P7" s="1">
        <v>0.63</v>
      </c>
      <c r="Q7" s="1">
        <v>45</v>
      </c>
      <c r="R7" s="1">
        <v>5</v>
      </c>
      <c r="S7" s="1">
        <v>18.8</v>
      </c>
      <c r="T7" s="1">
        <v>81.2</v>
      </c>
      <c r="U7" s="1">
        <v>108</v>
      </c>
      <c r="V7" s="1">
        <v>348</v>
      </c>
      <c r="W7" s="1">
        <v>37.584000000000003</v>
      </c>
      <c r="X7" s="1">
        <v>59.254237288135592</v>
      </c>
    </row>
    <row r="8" spans="1:24" x14ac:dyDescent="0.25">
      <c r="A8" t="s">
        <v>51</v>
      </c>
      <c r="B8" t="s">
        <v>47</v>
      </c>
      <c r="C8" s="1">
        <v>1.59</v>
      </c>
      <c r="D8" s="1">
        <v>0.22</v>
      </c>
      <c r="E8" s="1">
        <v>0.81</v>
      </c>
      <c r="F8" s="1">
        <v>2.2200000000000002</v>
      </c>
      <c r="G8" s="1">
        <v>0.48</v>
      </c>
      <c r="H8" s="1">
        <v>12</v>
      </c>
      <c r="I8" s="1">
        <v>147</v>
      </c>
      <c r="J8" s="1">
        <v>58</v>
      </c>
      <c r="K8" s="1">
        <v>14</v>
      </c>
      <c r="L8" s="1">
        <v>81</v>
      </c>
      <c r="M8" s="1">
        <v>1.47</v>
      </c>
      <c r="N8" s="1">
        <v>0.87</v>
      </c>
      <c r="O8" s="1">
        <v>2.34</v>
      </c>
      <c r="P8" s="1">
        <v>0.63</v>
      </c>
      <c r="Q8" s="1">
        <v>46</v>
      </c>
      <c r="R8" s="1">
        <v>6</v>
      </c>
      <c r="S8" s="1">
        <v>18.666666666666668</v>
      </c>
      <c r="T8" s="1">
        <v>81.333333333333329</v>
      </c>
      <c r="U8" s="1">
        <v>106</v>
      </c>
      <c r="V8" s="1">
        <v>346</v>
      </c>
      <c r="W8" s="1">
        <v>36.676000000000002</v>
      </c>
      <c r="X8" s="1">
        <v>46.80382660208943</v>
      </c>
    </row>
    <row r="9" spans="1:24" x14ac:dyDescent="0.25">
      <c r="A9" t="s">
        <v>51</v>
      </c>
      <c r="B9" t="s">
        <v>48</v>
      </c>
      <c r="C9" s="1">
        <v>1.6</v>
      </c>
      <c r="D9" s="1">
        <v>0.22</v>
      </c>
      <c r="E9" s="1">
        <v>0.81</v>
      </c>
      <c r="F9" s="1">
        <v>2.21</v>
      </c>
      <c r="G9" s="1">
        <v>0.48</v>
      </c>
      <c r="H9" s="1">
        <v>13</v>
      </c>
      <c r="I9" s="1">
        <v>147</v>
      </c>
      <c r="J9" s="1">
        <v>59</v>
      </c>
      <c r="K9" s="1">
        <v>15</v>
      </c>
      <c r="L9" s="1">
        <v>80</v>
      </c>
      <c r="M9" s="1">
        <v>1.49</v>
      </c>
      <c r="N9" s="1">
        <v>0.84</v>
      </c>
      <c r="O9" s="1">
        <v>2.33</v>
      </c>
      <c r="P9" s="1">
        <v>0.62</v>
      </c>
      <c r="Q9" s="1">
        <v>46</v>
      </c>
      <c r="R9" s="1">
        <v>6</v>
      </c>
      <c r="S9" s="1">
        <v>18.999999999999996</v>
      </c>
      <c r="T9" s="1">
        <v>81</v>
      </c>
      <c r="U9" s="1">
        <v>105</v>
      </c>
      <c r="V9" s="1">
        <v>347</v>
      </c>
      <c r="W9" s="1">
        <v>36.435000000000002</v>
      </c>
      <c r="X9" s="1">
        <v>51.964464464464477</v>
      </c>
    </row>
    <row r="10" spans="1:24" x14ac:dyDescent="0.25">
      <c r="A10" t="s">
        <v>51</v>
      </c>
      <c r="B10" t="s">
        <v>49</v>
      </c>
      <c r="C10" s="1">
        <v>1.6</v>
      </c>
      <c r="D10" s="1">
        <v>0.24</v>
      </c>
      <c r="E10" s="1">
        <v>0.82</v>
      </c>
      <c r="F10" s="1">
        <v>2.21</v>
      </c>
      <c r="G10" s="1">
        <v>0.47</v>
      </c>
      <c r="H10" s="1">
        <v>13</v>
      </c>
      <c r="I10" s="1">
        <v>149</v>
      </c>
      <c r="J10" s="1">
        <v>57</v>
      </c>
      <c r="K10" s="1">
        <v>15</v>
      </c>
      <c r="L10" s="1">
        <v>82</v>
      </c>
      <c r="M10" s="1">
        <v>1.49</v>
      </c>
      <c r="N10" s="1">
        <v>0.88</v>
      </c>
      <c r="O10" s="1">
        <v>2.37</v>
      </c>
      <c r="P10" s="1">
        <v>0.62</v>
      </c>
      <c r="Q10" s="1">
        <v>45</v>
      </c>
      <c r="R10" s="1">
        <v>5</v>
      </c>
      <c r="S10" s="1">
        <v>18.399999999999999</v>
      </c>
      <c r="T10" s="1">
        <v>81.599999999999994</v>
      </c>
      <c r="U10" s="1">
        <v>107</v>
      </c>
      <c r="V10" s="1">
        <v>348</v>
      </c>
      <c r="W10" s="1">
        <v>37.235999999999997</v>
      </c>
      <c r="X10" s="1">
        <v>59.400684931506845</v>
      </c>
    </row>
    <row r="11" spans="1:24" x14ac:dyDescent="0.25">
      <c r="A11" t="s">
        <v>52</v>
      </c>
      <c r="B11" t="s">
        <v>46</v>
      </c>
      <c r="C11" s="1">
        <v>1.32</v>
      </c>
      <c r="D11" s="1">
        <v>0.17</v>
      </c>
      <c r="E11" s="1">
        <v>0.56999999999999995</v>
      </c>
      <c r="F11" s="1">
        <v>1.98</v>
      </c>
      <c r="G11" s="1">
        <v>0.28000000000000003</v>
      </c>
      <c r="H11" s="1">
        <v>7</v>
      </c>
      <c r="I11" s="1">
        <v>122</v>
      </c>
      <c r="J11" s="1">
        <v>28</v>
      </c>
      <c r="K11" s="1">
        <v>10</v>
      </c>
      <c r="L11" s="1">
        <v>58</v>
      </c>
      <c r="M11" s="1">
        <v>1.1599999999999999</v>
      </c>
      <c r="N11" s="1">
        <v>0.61</v>
      </c>
      <c r="O11" s="1">
        <v>1.77</v>
      </c>
      <c r="P11" s="1">
        <v>0.45</v>
      </c>
      <c r="Q11" s="1">
        <v>32</v>
      </c>
      <c r="R11" s="1">
        <v>4</v>
      </c>
      <c r="S11" s="1">
        <v>16</v>
      </c>
      <c r="T11" s="1">
        <v>84</v>
      </c>
      <c r="U11" s="1">
        <v>97</v>
      </c>
      <c r="V11" s="1">
        <v>319</v>
      </c>
      <c r="W11" s="1">
        <v>30.943000000000001</v>
      </c>
      <c r="X11" s="1">
        <v>31.114406779661014</v>
      </c>
    </row>
    <row r="12" spans="1:24" x14ac:dyDescent="0.25">
      <c r="A12" t="s">
        <v>52</v>
      </c>
      <c r="B12" t="s">
        <v>47</v>
      </c>
      <c r="C12" s="1">
        <v>1.35</v>
      </c>
      <c r="D12" s="1">
        <v>0.16</v>
      </c>
      <c r="E12" s="1">
        <v>0.56000000000000005</v>
      </c>
      <c r="F12" s="1">
        <v>1.96</v>
      </c>
      <c r="G12" s="1">
        <v>0.27</v>
      </c>
      <c r="H12" s="1">
        <v>8</v>
      </c>
      <c r="I12" s="1">
        <v>123</v>
      </c>
      <c r="J12" s="1">
        <v>29</v>
      </c>
      <c r="K12" s="1">
        <v>9</v>
      </c>
      <c r="L12" s="1">
        <v>60</v>
      </c>
      <c r="M12" s="1">
        <v>1.1499999999999999</v>
      </c>
      <c r="N12" s="1">
        <v>0.62</v>
      </c>
      <c r="O12" s="1">
        <v>1.77</v>
      </c>
      <c r="P12" s="1">
        <v>0.44</v>
      </c>
      <c r="Q12" s="1">
        <v>33</v>
      </c>
      <c r="R12" s="1">
        <v>3</v>
      </c>
      <c r="S12" s="1">
        <v>16</v>
      </c>
      <c r="T12" s="1">
        <v>84</v>
      </c>
      <c r="U12" s="1">
        <v>96</v>
      </c>
      <c r="V12" s="1">
        <v>315</v>
      </c>
      <c r="W12" s="1">
        <v>30.24</v>
      </c>
      <c r="X12" s="1">
        <v>21.042308769963565</v>
      </c>
    </row>
    <row r="13" spans="1:24" x14ac:dyDescent="0.25">
      <c r="A13" t="s">
        <v>52</v>
      </c>
      <c r="B13" t="s">
        <v>48</v>
      </c>
      <c r="C13" s="1">
        <v>1.35</v>
      </c>
      <c r="D13" s="1">
        <v>0.16</v>
      </c>
      <c r="E13" s="1">
        <v>0.55000000000000004</v>
      </c>
      <c r="F13" s="1">
        <v>1.94</v>
      </c>
      <c r="G13" s="1">
        <v>0.26</v>
      </c>
      <c r="H13" s="1">
        <v>7</v>
      </c>
      <c r="I13" s="1">
        <v>124</v>
      </c>
      <c r="J13" s="1">
        <v>31</v>
      </c>
      <c r="K13" s="1">
        <v>9</v>
      </c>
      <c r="L13" s="1">
        <v>59</v>
      </c>
      <c r="M13" s="1">
        <v>1.1299999999999999</v>
      </c>
      <c r="N13" s="1">
        <v>0.61</v>
      </c>
      <c r="O13" s="1">
        <v>1.7399999999999998</v>
      </c>
      <c r="P13" s="1">
        <v>0.45</v>
      </c>
      <c r="Q13" s="1">
        <v>31</v>
      </c>
      <c r="R13" s="1">
        <v>4</v>
      </c>
      <c r="S13" s="1">
        <v>15.5</v>
      </c>
      <c r="T13" s="1">
        <v>84.5</v>
      </c>
      <c r="U13" s="1">
        <v>95</v>
      </c>
      <c r="V13" s="1">
        <v>314</v>
      </c>
      <c r="W13" s="1">
        <v>29.83</v>
      </c>
      <c r="X13" s="1">
        <v>24.416082749416081</v>
      </c>
    </row>
    <row r="14" spans="1:24" x14ac:dyDescent="0.25">
      <c r="A14" t="s">
        <v>52</v>
      </c>
      <c r="B14" t="s">
        <v>49</v>
      </c>
      <c r="C14" s="1">
        <v>1.32</v>
      </c>
      <c r="D14" s="1">
        <v>0.15</v>
      </c>
      <c r="E14" s="1">
        <v>0.55000000000000004</v>
      </c>
      <c r="F14" s="1">
        <v>1.94</v>
      </c>
      <c r="G14" s="1">
        <v>0.26</v>
      </c>
      <c r="H14" s="1">
        <v>8</v>
      </c>
      <c r="I14" s="1">
        <v>125</v>
      </c>
      <c r="J14" s="1">
        <v>28</v>
      </c>
      <c r="K14" s="1">
        <v>10</v>
      </c>
      <c r="L14" s="1">
        <v>58</v>
      </c>
      <c r="M14" s="1">
        <v>1.1399999999999999</v>
      </c>
      <c r="N14" s="1">
        <v>0.62</v>
      </c>
      <c r="O14" s="1">
        <v>1.7599999999999998</v>
      </c>
      <c r="P14" s="1">
        <v>0.44</v>
      </c>
      <c r="Q14" s="1">
        <v>32</v>
      </c>
      <c r="R14" s="1">
        <v>4</v>
      </c>
      <c r="S14" s="1">
        <v>16.5</v>
      </c>
      <c r="T14" s="1">
        <v>83.5</v>
      </c>
      <c r="U14" s="1">
        <v>96</v>
      </c>
      <c r="V14" s="1">
        <v>318</v>
      </c>
      <c r="W14" s="1">
        <v>30.527999999999999</v>
      </c>
      <c r="X14" s="1">
        <v>30.68493150684931</v>
      </c>
    </row>
    <row r="15" spans="1:24" x14ac:dyDescent="0.25">
      <c r="A15" t="s">
        <v>53</v>
      </c>
      <c r="B15" t="s">
        <v>46</v>
      </c>
      <c r="C15" s="1">
        <v>1.92</v>
      </c>
      <c r="D15" s="1">
        <v>0.34</v>
      </c>
      <c r="E15" s="1">
        <v>0.96</v>
      </c>
      <c r="F15" s="1">
        <v>2.64</v>
      </c>
      <c r="G15" s="1">
        <v>0.75</v>
      </c>
      <c r="H15" s="1">
        <v>20</v>
      </c>
      <c r="I15" s="1">
        <v>185</v>
      </c>
      <c r="J15" s="1">
        <v>90</v>
      </c>
      <c r="K15" s="1">
        <v>25</v>
      </c>
      <c r="L15" s="1">
        <v>112</v>
      </c>
      <c r="M15" s="1">
        <v>1.85</v>
      </c>
      <c r="N15" s="1">
        <v>1.22</v>
      </c>
      <c r="O15" s="1">
        <v>3.0700000000000003</v>
      </c>
      <c r="P15" s="1">
        <v>0.87</v>
      </c>
      <c r="Q15" s="1">
        <v>73</v>
      </c>
      <c r="R15" s="1">
        <v>8</v>
      </c>
      <c r="S15" s="1">
        <v>23.5</v>
      </c>
      <c r="T15" s="1">
        <v>76.5</v>
      </c>
      <c r="U15" s="1">
        <v>128</v>
      </c>
      <c r="V15" s="1">
        <v>388</v>
      </c>
      <c r="W15" s="1">
        <v>49.664000000000001</v>
      </c>
      <c r="X15" s="1">
        <v>110.44067796610169</v>
      </c>
    </row>
    <row r="16" spans="1:24" x14ac:dyDescent="0.25">
      <c r="A16" t="s">
        <v>53</v>
      </c>
      <c r="B16" t="s">
        <v>47</v>
      </c>
      <c r="C16" s="1">
        <v>1.92</v>
      </c>
      <c r="D16" s="1">
        <v>0.33</v>
      </c>
      <c r="E16" s="1">
        <v>0.95</v>
      </c>
      <c r="F16" s="1">
        <v>2.65</v>
      </c>
      <c r="G16" s="1">
        <v>0.76</v>
      </c>
      <c r="H16" s="1">
        <v>20</v>
      </c>
      <c r="I16" s="1">
        <v>186</v>
      </c>
      <c r="J16" s="1">
        <v>91</v>
      </c>
      <c r="K16" s="1">
        <v>26</v>
      </c>
      <c r="L16" s="1">
        <v>114</v>
      </c>
      <c r="M16" s="1">
        <v>1.86</v>
      </c>
      <c r="N16" s="1">
        <v>1.21</v>
      </c>
      <c r="O16" s="1">
        <v>3.0700000000000003</v>
      </c>
      <c r="P16" s="1">
        <v>0.86</v>
      </c>
      <c r="Q16" s="1">
        <v>74</v>
      </c>
      <c r="R16" s="1">
        <v>8</v>
      </c>
      <c r="S16" s="1">
        <v>23.75</v>
      </c>
      <c r="T16" s="1">
        <v>76.25</v>
      </c>
      <c r="U16" s="1">
        <v>126</v>
      </c>
      <c r="V16" s="1">
        <v>386</v>
      </c>
      <c r="W16" s="1">
        <v>48.636000000000003</v>
      </c>
      <c r="X16" s="1">
        <v>94.676379938358096</v>
      </c>
    </row>
    <row r="17" spans="1:24" x14ac:dyDescent="0.25">
      <c r="A17" t="s">
        <v>53</v>
      </c>
      <c r="B17" t="s">
        <v>48</v>
      </c>
      <c r="C17" s="1">
        <v>1.91</v>
      </c>
      <c r="D17" s="1">
        <v>0.33</v>
      </c>
      <c r="E17" s="1">
        <v>0.94</v>
      </c>
      <c r="F17" s="1">
        <v>2.66</v>
      </c>
      <c r="G17" s="1">
        <v>0.76</v>
      </c>
      <c r="H17" s="1">
        <v>21</v>
      </c>
      <c r="I17" s="1">
        <v>187</v>
      </c>
      <c r="J17" s="1">
        <v>92</v>
      </c>
      <c r="K17" s="1">
        <v>27</v>
      </c>
      <c r="L17" s="1">
        <v>114</v>
      </c>
      <c r="M17" s="1">
        <v>1.87</v>
      </c>
      <c r="N17" s="1">
        <v>1.23</v>
      </c>
      <c r="O17" s="1">
        <v>3.1</v>
      </c>
      <c r="P17" s="1">
        <v>0.85</v>
      </c>
      <c r="Q17" s="1">
        <v>75</v>
      </c>
      <c r="R17" s="1">
        <v>8</v>
      </c>
      <c r="S17" s="1">
        <v>23.75</v>
      </c>
      <c r="T17" s="1">
        <v>76.25</v>
      </c>
      <c r="U17" s="1">
        <v>129</v>
      </c>
      <c r="V17" s="1">
        <v>380</v>
      </c>
      <c r="W17" s="1">
        <v>49.02</v>
      </c>
      <c r="X17" s="1">
        <v>104.45445445445446</v>
      </c>
    </row>
    <row r="18" spans="1:24" x14ac:dyDescent="0.25">
      <c r="A18" t="s">
        <v>53</v>
      </c>
      <c r="B18" t="s">
        <v>49</v>
      </c>
      <c r="C18" s="1">
        <v>1.9</v>
      </c>
      <c r="D18" s="1">
        <v>0.34</v>
      </c>
      <c r="E18" s="1">
        <v>0.94</v>
      </c>
      <c r="F18" s="1">
        <v>2.62</v>
      </c>
      <c r="G18" s="1">
        <v>0.75</v>
      </c>
      <c r="H18" s="1">
        <v>21</v>
      </c>
      <c r="I18" s="1">
        <v>186</v>
      </c>
      <c r="J18" s="1">
        <v>90</v>
      </c>
      <c r="K18" s="1">
        <v>26</v>
      </c>
      <c r="L18" s="1">
        <v>112</v>
      </c>
      <c r="M18" s="1">
        <v>1.85</v>
      </c>
      <c r="N18" s="1">
        <v>1.24</v>
      </c>
      <c r="O18" s="1">
        <v>3.09</v>
      </c>
      <c r="P18" s="1">
        <v>0.85</v>
      </c>
      <c r="Q18" s="1">
        <v>74</v>
      </c>
      <c r="R18" s="1">
        <v>9</v>
      </c>
      <c r="S18" s="1">
        <v>23.444444444444443</v>
      </c>
      <c r="T18" s="1">
        <v>76.555555555555557</v>
      </c>
      <c r="U18" s="1">
        <v>127</v>
      </c>
      <c r="V18" s="1">
        <v>385</v>
      </c>
      <c r="W18" s="1">
        <v>48.895000000000003</v>
      </c>
      <c r="X18" s="1">
        <v>109.3107876712329</v>
      </c>
    </row>
    <row r="19" spans="1:24" x14ac:dyDescent="0.25">
      <c r="A19" t="s">
        <v>54</v>
      </c>
      <c r="B19" t="s">
        <v>46</v>
      </c>
      <c r="C19" s="1">
        <v>1.84</v>
      </c>
      <c r="D19" s="1">
        <v>0.34</v>
      </c>
      <c r="E19" s="1">
        <v>0.93</v>
      </c>
      <c r="F19" s="1">
        <v>2.5499999999999998</v>
      </c>
      <c r="G19" s="1">
        <v>0.71</v>
      </c>
      <c r="H19" s="1">
        <v>18</v>
      </c>
      <c r="I19" s="1">
        <v>179</v>
      </c>
      <c r="J19" s="1">
        <v>86</v>
      </c>
      <c r="K19" s="1">
        <v>24</v>
      </c>
      <c r="L19" s="1">
        <v>105</v>
      </c>
      <c r="M19" s="1">
        <v>1.78</v>
      </c>
      <c r="N19" s="1">
        <v>1.1499999999999999</v>
      </c>
      <c r="O19" s="1">
        <v>2.9299999999999997</v>
      </c>
      <c r="P19" s="1">
        <v>0.82</v>
      </c>
      <c r="Q19" s="1">
        <v>68</v>
      </c>
      <c r="R19" s="1">
        <v>7</v>
      </c>
      <c r="S19" s="1">
        <v>22.571428571428573</v>
      </c>
      <c r="T19" s="1">
        <v>77.428571428571431</v>
      </c>
      <c r="U19" s="1">
        <v>124</v>
      </c>
      <c r="V19" s="1">
        <v>379</v>
      </c>
      <c r="W19" s="1">
        <v>46.996000000000002</v>
      </c>
      <c r="X19" s="1">
        <v>99.135593220338976</v>
      </c>
    </row>
    <row r="20" spans="1:24" x14ac:dyDescent="0.25">
      <c r="A20" t="s">
        <v>54</v>
      </c>
      <c r="B20" t="s">
        <v>47</v>
      </c>
      <c r="C20" s="1">
        <v>1.83</v>
      </c>
      <c r="D20" s="1">
        <v>0.32</v>
      </c>
      <c r="E20" s="1">
        <v>0.93</v>
      </c>
      <c r="F20" s="1">
        <v>2.57</v>
      </c>
      <c r="G20" s="1">
        <v>0.72</v>
      </c>
      <c r="H20" s="1">
        <v>19</v>
      </c>
      <c r="I20" s="1">
        <v>179</v>
      </c>
      <c r="J20" s="1">
        <v>85</v>
      </c>
      <c r="K20" s="1">
        <v>25</v>
      </c>
      <c r="L20" s="1">
        <v>104</v>
      </c>
      <c r="M20" s="1">
        <v>1.76</v>
      </c>
      <c r="N20" s="1">
        <v>1.1499999999999999</v>
      </c>
      <c r="O20" s="1">
        <v>2.91</v>
      </c>
      <c r="P20" s="1">
        <v>0.81</v>
      </c>
      <c r="Q20" s="1">
        <v>66</v>
      </c>
      <c r="R20" s="1">
        <v>7</v>
      </c>
      <c r="S20" s="1">
        <v>22.857142857142858</v>
      </c>
      <c r="T20" s="1">
        <v>77.142857142857139</v>
      </c>
      <c r="U20" s="1">
        <v>125</v>
      </c>
      <c r="V20" s="1">
        <v>375</v>
      </c>
      <c r="W20" s="1">
        <v>46.875</v>
      </c>
      <c r="X20" s="1">
        <v>87.627586758996117</v>
      </c>
    </row>
    <row r="21" spans="1:24" x14ac:dyDescent="0.25">
      <c r="A21" t="s">
        <v>54</v>
      </c>
      <c r="B21" t="s">
        <v>48</v>
      </c>
      <c r="C21" s="1">
        <v>1.85</v>
      </c>
      <c r="D21" s="1">
        <v>0.33</v>
      </c>
      <c r="E21" s="1">
        <v>0.92</v>
      </c>
      <c r="F21" s="1">
        <v>2.54</v>
      </c>
      <c r="G21" s="1">
        <v>0.71</v>
      </c>
      <c r="H21" s="1">
        <v>18</v>
      </c>
      <c r="I21" s="1">
        <v>178</v>
      </c>
      <c r="J21" s="1">
        <v>84</v>
      </c>
      <c r="K21" s="1">
        <v>24</v>
      </c>
      <c r="L21" s="1">
        <v>106</v>
      </c>
      <c r="M21" s="1">
        <v>1.78</v>
      </c>
      <c r="N21" s="1">
        <v>1.1399999999999999</v>
      </c>
      <c r="O21" s="1">
        <v>2.92</v>
      </c>
      <c r="P21" s="1">
        <v>0.81</v>
      </c>
      <c r="Q21" s="1">
        <v>67</v>
      </c>
      <c r="R21" s="1">
        <v>8</v>
      </c>
      <c r="S21" s="1">
        <v>22.125</v>
      </c>
      <c r="T21" s="1">
        <v>77.875</v>
      </c>
      <c r="U21" s="1">
        <v>126</v>
      </c>
      <c r="V21" s="1">
        <v>376</v>
      </c>
      <c r="W21" s="1">
        <v>47.375999999999998</v>
      </c>
      <c r="X21" s="1">
        <v>97.597597597597598</v>
      </c>
    </row>
    <row r="22" spans="1:24" x14ac:dyDescent="0.25">
      <c r="A22" t="s">
        <v>54</v>
      </c>
      <c r="B22" t="s">
        <v>49</v>
      </c>
      <c r="C22" s="1">
        <v>1.86</v>
      </c>
      <c r="D22" s="1">
        <v>0.32</v>
      </c>
      <c r="E22" s="1">
        <v>0.92</v>
      </c>
      <c r="F22" s="1">
        <v>2.5299999999999998</v>
      </c>
      <c r="G22" s="1">
        <v>0.73</v>
      </c>
      <c r="H22" s="1">
        <v>19</v>
      </c>
      <c r="I22" s="1">
        <v>180</v>
      </c>
      <c r="J22" s="1">
        <v>86</v>
      </c>
      <c r="K22" s="1">
        <v>25</v>
      </c>
      <c r="L22" s="1">
        <v>105</v>
      </c>
      <c r="M22" s="1">
        <v>1.79</v>
      </c>
      <c r="N22" s="1">
        <v>1.1399999999999999</v>
      </c>
      <c r="O22" s="1">
        <v>2.9299999999999997</v>
      </c>
      <c r="P22" s="1">
        <v>0.82</v>
      </c>
      <c r="Q22" s="1">
        <v>68</v>
      </c>
      <c r="R22" s="1">
        <v>8</v>
      </c>
      <c r="S22" s="1">
        <v>22.75</v>
      </c>
      <c r="T22" s="1">
        <v>77.25</v>
      </c>
      <c r="U22" s="1">
        <v>124</v>
      </c>
      <c r="V22" s="1">
        <v>377</v>
      </c>
      <c r="W22" s="1">
        <v>46.747999999999998</v>
      </c>
      <c r="X22" s="1">
        <v>100.11986301369862</v>
      </c>
    </row>
    <row r="23" spans="1:24" x14ac:dyDescent="0.25">
      <c r="A23" t="s">
        <v>55</v>
      </c>
      <c r="B23" t="s">
        <v>46</v>
      </c>
      <c r="C23" s="1">
        <v>1.75</v>
      </c>
      <c r="D23" s="1">
        <v>0.28000000000000003</v>
      </c>
      <c r="E23" s="1">
        <v>0.92</v>
      </c>
      <c r="F23" s="1">
        <v>2.41</v>
      </c>
      <c r="G23" s="1">
        <v>0.62</v>
      </c>
      <c r="H23" s="1">
        <v>17</v>
      </c>
      <c r="I23" s="1">
        <v>163</v>
      </c>
      <c r="J23" s="1">
        <v>78</v>
      </c>
      <c r="K23" s="1">
        <v>19</v>
      </c>
      <c r="L23" s="1">
        <v>98</v>
      </c>
      <c r="M23" s="1">
        <v>1.69</v>
      </c>
      <c r="N23" s="1">
        <v>1.05</v>
      </c>
      <c r="O23" s="1">
        <v>2.74</v>
      </c>
      <c r="P23" s="1">
        <v>0.76</v>
      </c>
      <c r="Q23" s="1">
        <v>58</v>
      </c>
      <c r="R23" s="1">
        <v>6</v>
      </c>
      <c r="S23" s="1">
        <v>21</v>
      </c>
      <c r="T23" s="1">
        <v>79</v>
      </c>
      <c r="U23" s="1">
        <v>118</v>
      </c>
      <c r="V23" s="1">
        <v>365</v>
      </c>
      <c r="W23" s="1">
        <v>43.07</v>
      </c>
      <c r="X23" s="1">
        <v>82.5</v>
      </c>
    </row>
    <row r="24" spans="1:24" x14ac:dyDescent="0.25">
      <c r="A24" t="s">
        <v>55</v>
      </c>
      <c r="B24" t="s">
        <v>47</v>
      </c>
      <c r="C24" s="1">
        <v>1.77</v>
      </c>
      <c r="D24" s="1">
        <v>0.3</v>
      </c>
      <c r="E24" s="1">
        <v>0.9</v>
      </c>
      <c r="F24" s="1">
        <v>2.4300000000000002</v>
      </c>
      <c r="G24" s="1">
        <v>0.64</v>
      </c>
      <c r="H24" s="1">
        <v>16</v>
      </c>
      <c r="I24" s="1">
        <v>162</v>
      </c>
      <c r="J24" s="1">
        <v>76</v>
      </c>
      <c r="K24" s="1">
        <v>20</v>
      </c>
      <c r="L24" s="1">
        <v>99</v>
      </c>
      <c r="M24" s="1">
        <v>1.67</v>
      </c>
      <c r="N24" s="1">
        <v>1.03</v>
      </c>
      <c r="O24" s="1">
        <v>2.7</v>
      </c>
      <c r="P24" s="1">
        <v>0.75</v>
      </c>
      <c r="Q24" s="1">
        <v>59</v>
      </c>
      <c r="R24" s="1">
        <v>6</v>
      </c>
      <c r="S24" s="1">
        <v>21.333333333333336</v>
      </c>
      <c r="T24" s="1">
        <v>78.666666666666657</v>
      </c>
      <c r="U24" s="1">
        <v>116</v>
      </c>
      <c r="V24" s="1">
        <v>368</v>
      </c>
      <c r="W24" s="1">
        <v>42.688000000000002</v>
      </c>
      <c r="X24" s="1">
        <v>70.868190369451227</v>
      </c>
    </row>
    <row r="25" spans="1:24" x14ac:dyDescent="0.25">
      <c r="A25" t="s">
        <v>55</v>
      </c>
      <c r="B25" t="s">
        <v>48</v>
      </c>
      <c r="C25" s="1">
        <v>1.77</v>
      </c>
      <c r="D25" s="1">
        <v>0.28999999999999998</v>
      </c>
      <c r="E25" s="1">
        <v>0.9</v>
      </c>
      <c r="F25" s="1">
        <v>2.41</v>
      </c>
      <c r="G25" s="1">
        <v>0.63</v>
      </c>
      <c r="H25" s="1">
        <v>16</v>
      </c>
      <c r="I25" s="1">
        <v>164</v>
      </c>
      <c r="J25" s="1">
        <v>77</v>
      </c>
      <c r="K25" s="1">
        <v>19</v>
      </c>
      <c r="L25" s="1">
        <v>96</v>
      </c>
      <c r="M25" s="1">
        <v>1.66</v>
      </c>
      <c r="N25" s="1">
        <v>1.06</v>
      </c>
      <c r="O25" s="1">
        <v>2.7199999999999998</v>
      </c>
      <c r="P25" s="1">
        <v>0.74</v>
      </c>
      <c r="Q25" s="1">
        <v>57</v>
      </c>
      <c r="R25" s="1">
        <v>7</v>
      </c>
      <c r="S25" s="1">
        <v>20.285714285714285</v>
      </c>
      <c r="T25" s="1">
        <v>79.714285714285722</v>
      </c>
      <c r="U25" s="1">
        <v>117</v>
      </c>
      <c r="V25" s="1">
        <v>367</v>
      </c>
      <c r="W25" s="1">
        <v>42.939</v>
      </c>
      <c r="X25" s="1">
        <v>79.091591591591609</v>
      </c>
    </row>
    <row r="26" spans="1:24" x14ac:dyDescent="0.25">
      <c r="A26" t="s">
        <v>55</v>
      </c>
      <c r="B26" t="s">
        <v>49</v>
      </c>
      <c r="C26" s="1">
        <v>1.76</v>
      </c>
      <c r="D26" s="1">
        <v>0.27</v>
      </c>
      <c r="E26" s="1">
        <v>0.9</v>
      </c>
      <c r="F26" s="1">
        <v>2.4</v>
      </c>
      <c r="G26" s="1">
        <v>0.65</v>
      </c>
      <c r="H26" s="1">
        <v>17</v>
      </c>
      <c r="I26" s="1">
        <v>163</v>
      </c>
      <c r="J26" s="1">
        <v>76</v>
      </c>
      <c r="K26" s="1">
        <v>18</v>
      </c>
      <c r="L26" s="1">
        <v>99</v>
      </c>
      <c r="M26" s="1">
        <v>1.67</v>
      </c>
      <c r="N26" s="1">
        <v>1.05</v>
      </c>
      <c r="O26" s="1">
        <v>2.7199999999999998</v>
      </c>
      <c r="P26" s="1">
        <v>0.74</v>
      </c>
      <c r="Q26" s="1">
        <v>58</v>
      </c>
      <c r="R26" s="1">
        <v>7</v>
      </c>
      <c r="S26" s="1">
        <v>20.428571428571427</v>
      </c>
      <c r="T26" s="1">
        <v>79.571428571428569</v>
      </c>
      <c r="U26" s="1">
        <v>114</v>
      </c>
      <c r="V26" s="1">
        <v>369</v>
      </c>
      <c r="W26" s="1">
        <v>42.066000000000003</v>
      </c>
      <c r="X26" s="1">
        <v>80.077054794520564</v>
      </c>
    </row>
    <row r="27" spans="1:24" x14ac:dyDescent="0.25">
      <c r="A27" t="s">
        <v>56</v>
      </c>
      <c r="B27" t="s">
        <v>46</v>
      </c>
      <c r="C27" s="1">
        <v>1.55</v>
      </c>
      <c r="D27" s="1">
        <v>0.2</v>
      </c>
      <c r="E27" s="1">
        <v>0.76</v>
      </c>
      <c r="F27" s="1">
        <v>2.15</v>
      </c>
      <c r="G27" s="1">
        <v>0.42</v>
      </c>
      <c r="H27" s="1">
        <v>11</v>
      </c>
      <c r="I27" s="1">
        <v>139</v>
      </c>
      <c r="J27" s="1">
        <v>43</v>
      </c>
      <c r="K27" s="1">
        <v>12</v>
      </c>
      <c r="L27" s="1">
        <v>73</v>
      </c>
      <c r="M27" s="1">
        <v>1.36</v>
      </c>
      <c r="N27" s="1">
        <v>0.79</v>
      </c>
      <c r="O27" s="1">
        <v>2.1500000000000004</v>
      </c>
      <c r="P27" s="1">
        <v>0.56999999999999995</v>
      </c>
      <c r="Q27" s="1">
        <v>41</v>
      </c>
      <c r="R27" s="1">
        <v>5</v>
      </c>
      <c r="S27" s="1">
        <v>17.2</v>
      </c>
      <c r="T27" s="1">
        <v>82.8</v>
      </c>
      <c r="U27" s="1">
        <v>104</v>
      </c>
      <c r="V27" s="1">
        <v>338</v>
      </c>
      <c r="W27" s="1">
        <v>35.152000000000001</v>
      </c>
      <c r="X27" s="1">
        <v>48.949152542372879</v>
      </c>
    </row>
    <row r="28" spans="1:24" x14ac:dyDescent="0.25">
      <c r="A28" t="s">
        <v>56</v>
      </c>
      <c r="B28" t="s">
        <v>47</v>
      </c>
      <c r="C28" s="1">
        <v>1.54</v>
      </c>
      <c r="D28" s="1">
        <v>0.19</v>
      </c>
      <c r="E28" s="1">
        <v>0.75</v>
      </c>
      <c r="F28" s="1">
        <v>2.14</v>
      </c>
      <c r="G28" s="1">
        <v>0.42</v>
      </c>
      <c r="H28" s="1">
        <v>10</v>
      </c>
      <c r="I28" s="1">
        <v>138</v>
      </c>
      <c r="J28" s="1">
        <v>45</v>
      </c>
      <c r="K28" s="1">
        <v>13</v>
      </c>
      <c r="L28" s="1">
        <v>73</v>
      </c>
      <c r="M28" s="1">
        <v>1.37</v>
      </c>
      <c r="N28" s="1">
        <v>0.77</v>
      </c>
      <c r="O28" s="1">
        <v>2.14</v>
      </c>
      <c r="P28" s="1">
        <v>0.57999999999999996</v>
      </c>
      <c r="Q28" s="1">
        <v>43</v>
      </c>
      <c r="R28" s="1">
        <v>5</v>
      </c>
      <c r="S28" s="1">
        <v>17.599999999999998</v>
      </c>
      <c r="T28" s="1">
        <v>82.4</v>
      </c>
      <c r="U28" s="1">
        <v>103</v>
      </c>
      <c r="V28" s="1">
        <v>340</v>
      </c>
      <c r="W28" s="1">
        <v>35.020000000000003</v>
      </c>
      <c r="X28" s="1">
        <v>40.175319217067617</v>
      </c>
    </row>
    <row r="29" spans="1:24" x14ac:dyDescent="0.25">
      <c r="A29" t="s">
        <v>56</v>
      </c>
      <c r="B29" t="s">
        <v>48</v>
      </c>
      <c r="C29" s="1">
        <v>1.53</v>
      </c>
      <c r="D29" s="1">
        <v>0.19</v>
      </c>
      <c r="E29" s="1">
        <v>0.74</v>
      </c>
      <c r="F29" s="1">
        <v>2.12</v>
      </c>
      <c r="G29" s="1">
        <v>0.41</v>
      </c>
      <c r="H29" s="1">
        <v>10</v>
      </c>
      <c r="I29" s="1">
        <v>135</v>
      </c>
      <c r="J29" s="1">
        <v>46</v>
      </c>
      <c r="K29" s="1">
        <v>12</v>
      </c>
      <c r="L29" s="1">
        <v>72</v>
      </c>
      <c r="M29" s="1">
        <v>1.36</v>
      </c>
      <c r="N29" s="1">
        <v>0.77</v>
      </c>
      <c r="O29" s="1">
        <v>2.13</v>
      </c>
      <c r="P29" s="1">
        <v>0.56000000000000005</v>
      </c>
      <c r="Q29" s="1">
        <v>41</v>
      </c>
      <c r="R29" s="1">
        <v>4</v>
      </c>
      <c r="S29" s="1">
        <v>17</v>
      </c>
      <c r="T29" s="1">
        <v>83</v>
      </c>
      <c r="U29" s="1">
        <v>106</v>
      </c>
      <c r="V29" s="1">
        <v>337</v>
      </c>
      <c r="W29" s="1">
        <v>35.722000000000001</v>
      </c>
      <c r="X29" s="1">
        <v>48.990657323990668</v>
      </c>
    </row>
    <row r="30" spans="1:24" x14ac:dyDescent="0.25">
      <c r="A30" t="s">
        <v>56</v>
      </c>
      <c r="B30" t="s">
        <v>49</v>
      </c>
      <c r="C30" s="1">
        <v>1.55</v>
      </c>
      <c r="D30" s="1">
        <v>0.18</v>
      </c>
      <c r="E30" s="1">
        <v>0.74</v>
      </c>
      <c r="F30" s="1">
        <v>2.14</v>
      </c>
      <c r="G30" s="1">
        <v>0.41</v>
      </c>
      <c r="H30" s="1">
        <v>11</v>
      </c>
      <c r="I30" s="1">
        <v>136</v>
      </c>
      <c r="J30" s="1">
        <v>46</v>
      </c>
      <c r="K30" s="1">
        <v>13</v>
      </c>
      <c r="L30" s="1">
        <v>74</v>
      </c>
      <c r="M30" s="1">
        <v>1.36</v>
      </c>
      <c r="N30" s="1">
        <v>0.78</v>
      </c>
      <c r="O30" s="1">
        <v>2.14</v>
      </c>
      <c r="P30" s="1">
        <v>0.56999999999999995</v>
      </c>
      <c r="Q30" s="1">
        <v>42</v>
      </c>
      <c r="R30" s="1">
        <v>5</v>
      </c>
      <c r="S30" s="1">
        <v>16.399999999999999</v>
      </c>
      <c r="T30" s="1">
        <v>83.6</v>
      </c>
      <c r="U30" s="1">
        <v>104</v>
      </c>
      <c r="V30" s="1">
        <v>336</v>
      </c>
      <c r="W30" s="1">
        <v>34.944000000000003</v>
      </c>
      <c r="X30" s="1">
        <v>49.589041095890423</v>
      </c>
    </row>
    <row r="31" spans="1:24" x14ac:dyDescent="0.25">
      <c r="A31" t="s">
        <v>57</v>
      </c>
      <c r="B31" t="s">
        <v>46</v>
      </c>
      <c r="C31" s="1">
        <v>1.7</v>
      </c>
      <c r="D31" s="1">
        <v>0.25</v>
      </c>
      <c r="E31" s="1">
        <v>0.87</v>
      </c>
      <c r="F31" s="1">
        <v>2.2999999999999998</v>
      </c>
      <c r="G31" s="1">
        <v>0.57999999999999996</v>
      </c>
      <c r="H31" s="1">
        <v>14</v>
      </c>
      <c r="I31" s="1">
        <v>155</v>
      </c>
      <c r="J31" s="1">
        <v>71</v>
      </c>
      <c r="K31" s="1">
        <v>18</v>
      </c>
      <c r="L31" s="1">
        <v>91</v>
      </c>
      <c r="M31" s="1">
        <v>1.58</v>
      </c>
      <c r="N31" s="1">
        <v>0.94</v>
      </c>
      <c r="O31" s="1">
        <v>2.52</v>
      </c>
      <c r="P31" s="1">
        <v>0.68</v>
      </c>
      <c r="Q31" s="1">
        <v>54</v>
      </c>
      <c r="R31" s="1">
        <v>7</v>
      </c>
      <c r="S31" s="1">
        <v>18.857142857142858</v>
      </c>
      <c r="T31" s="1">
        <v>81.142857142857139</v>
      </c>
      <c r="U31" s="1">
        <v>113</v>
      </c>
      <c r="V31" s="1">
        <v>360</v>
      </c>
      <c r="W31" s="1">
        <v>40.68</v>
      </c>
      <c r="X31" s="1">
        <v>72.372881355932194</v>
      </c>
    </row>
    <row r="32" spans="1:24" x14ac:dyDescent="0.25">
      <c r="A32" t="s">
        <v>57</v>
      </c>
      <c r="B32" t="s">
        <v>47</v>
      </c>
      <c r="C32" s="1">
        <v>1.7</v>
      </c>
      <c r="D32" s="1">
        <v>0.25</v>
      </c>
      <c r="E32" s="1">
        <v>0.86</v>
      </c>
      <c r="F32" s="1">
        <v>2.2799999999999998</v>
      </c>
      <c r="G32" s="1">
        <v>0.56999999999999995</v>
      </c>
      <c r="H32" s="1">
        <v>15</v>
      </c>
      <c r="I32" s="1">
        <v>158</v>
      </c>
      <c r="J32" s="1">
        <v>69</v>
      </c>
      <c r="K32" s="1">
        <v>16</v>
      </c>
      <c r="L32" s="1">
        <v>91</v>
      </c>
      <c r="M32" s="1">
        <v>1.57</v>
      </c>
      <c r="N32" s="1">
        <v>0.95</v>
      </c>
      <c r="O32" s="1">
        <v>2.52</v>
      </c>
      <c r="P32" s="1">
        <v>0.69</v>
      </c>
      <c r="Q32" s="1">
        <v>53</v>
      </c>
      <c r="R32" s="1">
        <v>5</v>
      </c>
      <c r="S32" s="1">
        <v>20.400000000000002</v>
      </c>
      <c r="T32" s="1">
        <v>79.599999999999994</v>
      </c>
      <c r="U32" s="1">
        <v>113</v>
      </c>
      <c r="V32" s="1">
        <v>358</v>
      </c>
      <c r="W32" s="1">
        <v>40.454000000000001</v>
      </c>
      <c r="X32" s="1">
        <v>61.926109754633153</v>
      </c>
    </row>
    <row r="33" spans="1:24" x14ac:dyDescent="0.25">
      <c r="A33" t="s">
        <v>57</v>
      </c>
      <c r="B33" t="s">
        <v>48</v>
      </c>
      <c r="C33" s="1">
        <v>1.69</v>
      </c>
      <c r="D33" s="1">
        <v>0.26</v>
      </c>
      <c r="E33" s="1">
        <v>0.85</v>
      </c>
      <c r="F33" s="1">
        <v>2.29</v>
      </c>
      <c r="G33" s="1">
        <v>0.57999999999999996</v>
      </c>
      <c r="H33" s="1">
        <v>15</v>
      </c>
      <c r="I33" s="1">
        <v>155</v>
      </c>
      <c r="J33" s="1">
        <v>70</v>
      </c>
      <c r="K33" s="1">
        <v>17</v>
      </c>
      <c r="L33" s="1">
        <v>90</v>
      </c>
      <c r="M33" s="1">
        <v>1.56</v>
      </c>
      <c r="N33" s="1">
        <v>0.96</v>
      </c>
      <c r="O33" s="1">
        <v>2.52</v>
      </c>
      <c r="P33" s="1">
        <v>0.68</v>
      </c>
      <c r="Q33" s="1">
        <v>52</v>
      </c>
      <c r="R33" s="1">
        <v>6</v>
      </c>
      <c r="S33" s="1">
        <v>19.666666666666664</v>
      </c>
      <c r="T33" s="1">
        <v>80.333333333333343</v>
      </c>
      <c r="U33" s="1">
        <v>112</v>
      </c>
      <c r="V33" s="1">
        <v>356</v>
      </c>
      <c r="W33" s="1">
        <v>39.872</v>
      </c>
      <c r="X33" s="1">
        <v>66.29963296629964</v>
      </c>
    </row>
    <row r="34" spans="1:24" x14ac:dyDescent="0.25">
      <c r="A34" t="s">
        <v>57</v>
      </c>
      <c r="B34" t="s">
        <v>49</v>
      </c>
      <c r="C34" s="1">
        <v>1.68</v>
      </c>
      <c r="D34" s="1">
        <v>0.26</v>
      </c>
      <c r="E34" s="1">
        <v>0.85</v>
      </c>
      <c r="F34" s="1">
        <v>2.2999999999999998</v>
      </c>
      <c r="G34" s="1">
        <v>0.59</v>
      </c>
      <c r="H34" s="1">
        <v>14</v>
      </c>
      <c r="I34" s="1">
        <v>156</v>
      </c>
      <c r="J34" s="1">
        <v>69</v>
      </c>
      <c r="K34" s="1">
        <v>17</v>
      </c>
      <c r="L34" s="1">
        <v>89</v>
      </c>
      <c r="M34" s="1">
        <v>1.59</v>
      </c>
      <c r="N34" s="1">
        <v>0.94</v>
      </c>
      <c r="O34" s="1">
        <v>2.5300000000000002</v>
      </c>
      <c r="P34" s="1">
        <v>0.68</v>
      </c>
      <c r="Q34" s="1">
        <v>52</v>
      </c>
      <c r="R34" s="1">
        <v>6</v>
      </c>
      <c r="S34" s="1">
        <v>20.333333333333332</v>
      </c>
      <c r="T34" s="1">
        <v>79.666666666666671</v>
      </c>
      <c r="U34" s="1">
        <v>110</v>
      </c>
      <c r="V34" s="1">
        <v>363</v>
      </c>
      <c r="W34" s="1">
        <v>39.93</v>
      </c>
      <c r="X34" s="1">
        <v>70.933219178082197</v>
      </c>
    </row>
    <row r="35" spans="1:24" x14ac:dyDescent="0.25">
      <c r="A35" t="s">
        <v>58</v>
      </c>
      <c r="B35" t="s">
        <v>46</v>
      </c>
      <c r="C35" s="1">
        <v>1.42</v>
      </c>
      <c r="D35" s="1">
        <v>0.16</v>
      </c>
      <c r="E35" s="1">
        <v>0.68</v>
      </c>
      <c r="F35" s="1">
        <v>2.08</v>
      </c>
      <c r="G35" s="1">
        <v>0.36</v>
      </c>
      <c r="H35" s="1">
        <v>9</v>
      </c>
      <c r="I35" s="1">
        <v>130</v>
      </c>
      <c r="J35" s="1">
        <v>39</v>
      </c>
      <c r="K35" s="1">
        <v>11</v>
      </c>
      <c r="L35" s="1">
        <v>66</v>
      </c>
      <c r="M35" s="1">
        <v>1.29</v>
      </c>
      <c r="N35" s="1">
        <v>0.69</v>
      </c>
      <c r="O35" s="1">
        <v>1.98</v>
      </c>
      <c r="P35" s="1">
        <v>0.52</v>
      </c>
      <c r="Q35" s="1">
        <v>38</v>
      </c>
      <c r="R35" s="1">
        <v>4</v>
      </c>
      <c r="S35" s="1">
        <v>16.5</v>
      </c>
      <c r="T35" s="1">
        <v>83.5</v>
      </c>
      <c r="U35" s="1">
        <v>100</v>
      </c>
      <c r="V35" s="1">
        <v>330</v>
      </c>
      <c r="W35" s="1">
        <v>33</v>
      </c>
      <c r="X35" s="1">
        <v>39.830508474576263</v>
      </c>
    </row>
    <row r="36" spans="1:24" x14ac:dyDescent="0.25">
      <c r="A36" t="s">
        <v>58</v>
      </c>
      <c r="B36" t="s">
        <v>47</v>
      </c>
      <c r="C36" s="1">
        <v>1.43</v>
      </c>
      <c r="D36" s="1">
        <v>0.17</v>
      </c>
      <c r="E36" s="1">
        <v>0.69</v>
      </c>
      <c r="F36" s="1">
        <v>2.06</v>
      </c>
      <c r="G36" s="1">
        <v>0.38</v>
      </c>
      <c r="H36" s="1">
        <v>9</v>
      </c>
      <c r="I36" s="1">
        <v>131</v>
      </c>
      <c r="J36" s="1">
        <v>38</v>
      </c>
      <c r="K36" s="1">
        <v>10</v>
      </c>
      <c r="L36" s="1">
        <v>67</v>
      </c>
      <c r="M36" s="1">
        <v>1.28</v>
      </c>
      <c r="N36" s="1">
        <v>0.68</v>
      </c>
      <c r="O36" s="1">
        <v>1.96</v>
      </c>
      <c r="P36" s="1">
        <v>0.53</v>
      </c>
      <c r="Q36" s="1">
        <v>37</v>
      </c>
      <c r="R36" s="1">
        <v>4</v>
      </c>
      <c r="S36" s="1">
        <v>15.5</v>
      </c>
      <c r="T36" s="1">
        <v>84.5</v>
      </c>
      <c r="U36" s="1">
        <v>101</v>
      </c>
      <c r="V36" s="1">
        <v>328</v>
      </c>
      <c r="W36" s="1">
        <v>33.128</v>
      </c>
      <c r="X36" s="1">
        <v>32.602169475243166</v>
      </c>
    </row>
    <row r="37" spans="1:24" x14ac:dyDescent="0.25">
      <c r="A37" t="s">
        <v>58</v>
      </c>
      <c r="B37" t="s">
        <v>48</v>
      </c>
      <c r="C37" s="1">
        <v>1.42</v>
      </c>
      <c r="D37" s="1">
        <v>0.17</v>
      </c>
      <c r="E37" s="1">
        <v>0.68</v>
      </c>
      <c r="F37" s="1">
        <v>2.02</v>
      </c>
      <c r="G37" s="1">
        <v>0.38</v>
      </c>
      <c r="H37" s="1">
        <v>8</v>
      </c>
      <c r="I37" s="1">
        <v>129</v>
      </c>
      <c r="J37" s="1">
        <v>37</v>
      </c>
      <c r="K37" s="1">
        <v>12</v>
      </c>
      <c r="L37" s="1">
        <v>66</v>
      </c>
      <c r="M37" s="1">
        <v>1.27</v>
      </c>
      <c r="N37" s="1">
        <v>0.69</v>
      </c>
      <c r="O37" s="1">
        <v>1.96</v>
      </c>
      <c r="P37" s="1">
        <v>0.51</v>
      </c>
      <c r="Q37" s="1">
        <v>37</v>
      </c>
      <c r="R37" s="1">
        <v>5</v>
      </c>
      <c r="S37" s="1">
        <v>16.399999999999999</v>
      </c>
      <c r="T37" s="1">
        <v>83.6</v>
      </c>
      <c r="U37" s="1">
        <v>100</v>
      </c>
      <c r="V37" s="1">
        <v>330</v>
      </c>
      <c r="W37" s="1">
        <v>33</v>
      </c>
      <c r="X37" s="1">
        <v>37.637637637637646</v>
      </c>
    </row>
    <row r="38" spans="1:24" x14ac:dyDescent="0.25">
      <c r="A38" t="s">
        <v>58</v>
      </c>
      <c r="B38" t="s">
        <v>49</v>
      </c>
      <c r="C38" s="1">
        <v>1.41</v>
      </c>
      <c r="D38" s="1">
        <v>0.18</v>
      </c>
      <c r="E38" s="1">
        <v>0.68</v>
      </c>
      <c r="F38" s="1">
        <v>2.04</v>
      </c>
      <c r="G38" s="1">
        <v>0.36</v>
      </c>
      <c r="H38" s="1">
        <v>9</v>
      </c>
      <c r="I38" s="1">
        <v>131</v>
      </c>
      <c r="J38" s="1">
        <v>39</v>
      </c>
      <c r="K38" s="1">
        <v>12</v>
      </c>
      <c r="L38" s="1">
        <v>67</v>
      </c>
      <c r="M38" s="1">
        <v>1.28</v>
      </c>
      <c r="N38" s="1">
        <v>0.68</v>
      </c>
      <c r="O38" s="1">
        <v>1.96</v>
      </c>
      <c r="P38" s="1">
        <v>0.52</v>
      </c>
      <c r="Q38" s="1">
        <v>38</v>
      </c>
      <c r="R38" s="1">
        <v>5</v>
      </c>
      <c r="S38" s="1">
        <v>16.799999999999997</v>
      </c>
      <c r="T38" s="1">
        <v>83.2</v>
      </c>
      <c r="U38" s="1">
        <v>102</v>
      </c>
      <c r="V38" s="1">
        <v>332</v>
      </c>
      <c r="W38" s="1">
        <v>33.863999999999997</v>
      </c>
      <c r="X38" s="1">
        <v>44.965753424657528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workbookViewId="0">
      <selection sqref="A1:X38"/>
    </sheetView>
  </sheetViews>
  <sheetFormatPr defaultRowHeight="15" x14ac:dyDescent="0.25"/>
  <sheetData>
    <row r="1" spans="1:24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</row>
    <row r="2" spans="1:24" x14ac:dyDescent="0.25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t="s">
        <v>42</v>
      </c>
      <c r="V2" t="s">
        <v>43</v>
      </c>
      <c r="W2" t="s">
        <v>44</v>
      </c>
      <c r="X2" t="s">
        <v>45</v>
      </c>
    </row>
    <row r="3" spans="1:24" x14ac:dyDescent="0.25">
      <c r="A3" t="s">
        <v>50</v>
      </c>
      <c r="B3" t="s">
        <v>46</v>
      </c>
      <c r="C3" s="1">
        <v>1.84</v>
      </c>
      <c r="D3" s="1">
        <v>0.32</v>
      </c>
      <c r="E3" s="1">
        <v>0.95</v>
      </c>
      <c r="F3" s="1">
        <v>2.5499999999999998</v>
      </c>
      <c r="G3" s="1">
        <v>0.75</v>
      </c>
      <c r="H3" s="1">
        <v>21</v>
      </c>
      <c r="I3" s="1">
        <v>165</v>
      </c>
      <c r="J3" s="1">
        <v>75</v>
      </c>
      <c r="K3" s="1">
        <v>26</v>
      </c>
      <c r="L3" s="1">
        <v>114</v>
      </c>
      <c r="M3" s="1">
        <v>1.64</v>
      </c>
      <c r="N3" s="1">
        <v>1.18</v>
      </c>
      <c r="O3" s="1">
        <v>2.82</v>
      </c>
      <c r="P3" s="1">
        <v>0.86</v>
      </c>
      <c r="Q3" s="1">
        <v>64</v>
      </c>
      <c r="R3" s="1">
        <v>10</v>
      </c>
      <c r="S3" s="1">
        <v>27.200000000000003</v>
      </c>
      <c r="T3" s="1">
        <v>72.8</v>
      </c>
      <c r="U3" s="1">
        <v>198</v>
      </c>
      <c r="V3" s="1">
        <v>383.7</v>
      </c>
      <c r="W3" s="1">
        <v>75.972599999999986</v>
      </c>
      <c r="X3" s="1">
        <v>72.354370418767942</v>
      </c>
    </row>
    <row r="4" spans="1:24" x14ac:dyDescent="0.25">
      <c r="A4" t="s">
        <v>50</v>
      </c>
      <c r="B4" t="s">
        <v>47</v>
      </c>
      <c r="C4" s="1">
        <v>1.82</v>
      </c>
      <c r="D4" s="1">
        <v>0.33</v>
      </c>
      <c r="E4" s="1">
        <v>0.96</v>
      </c>
      <c r="F4" s="1">
        <v>2.57</v>
      </c>
      <c r="G4" s="1">
        <v>0.73</v>
      </c>
      <c r="H4" s="1">
        <v>21</v>
      </c>
      <c r="I4" s="1">
        <v>167</v>
      </c>
      <c r="J4" s="1">
        <v>76</v>
      </c>
      <c r="K4" s="1">
        <v>27</v>
      </c>
      <c r="L4" s="1">
        <v>112</v>
      </c>
      <c r="M4" s="1">
        <v>1.62</v>
      </c>
      <c r="N4" s="1">
        <v>1.19</v>
      </c>
      <c r="O4" s="1">
        <v>2.81</v>
      </c>
      <c r="P4" s="1">
        <v>0.88</v>
      </c>
      <c r="Q4" s="1">
        <v>63</v>
      </c>
      <c r="R4" s="1">
        <v>9</v>
      </c>
      <c r="S4" s="1">
        <v>29.333333333333332</v>
      </c>
      <c r="T4" s="1">
        <v>70.666666666666671</v>
      </c>
      <c r="U4" s="1">
        <v>202</v>
      </c>
      <c r="V4" s="1">
        <v>380.6</v>
      </c>
      <c r="W4" s="1">
        <v>76.881200000000007</v>
      </c>
      <c r="X4" s="1">
        <v>83.772439345046024</v>
      </c>
    </row>
    <row r="5" spans="1:24" x14ac:dyDescent="0.25">
      <c r="A5" t="s">
        <v>50</v>
      </c>
      <c r="B5" t="s">
        <v>48</v>
      </c>
      <c r="C5" s="1">
        <v>1.85</v>
      </c>
      <c r="D5" s="1">
        <v>0.33</v>
      </c>
      <c r="E5" s="1">
        <v>0.95</v>
      </c>
      <c r="F5" s="1">
        <v>2.54</v>
      </c>
      <c r="G5" s="1">
        <v>0.72</v>
      </c>
      <c r="H5" s="1">
        <v>20</v>
      </c>
      <c r="I5" s="1">
        <v>168</v>
      </c>
      <c r="J5" s="1">
        <v>78</v>
      </c>
      <c r="K5" s="1">
        <v>27</v>
      </c>
      <c r="L5" s="1">
        <v>110</v>
      </c>
      <c r="M5" s="1">
        <v>1.64</v>
      </c>
      <c r="N5" s="1">
        <v>1.22</v>
      </c>
      <c r="O5" s="1">
        <v>2.86</v>
      </c>
      <c r="P5" s="1">
        <v>0.86</v>
      </c>
      <c r="Q5" s="1">
        <v>64</v>
      </c>
      <c r="R5" s="1">
        <v>11</v>
      </c>
      <c r="S5" s="1">
        <v>26.272727272727277</v>
      </c>
      <c r="T5" s="1">
        <v>73.72727272727272</v>
      </c>
      <c r="U5" s="1">
        <v>199</v>
      </c>
      <c r="V5" s="1">
        <v>378.3</v>
      </c>
      <c r="W5" s="1">
        <v>75.281700000000001</v>
      </c>
      <c r="X5" s="1">
        <v>74.638343478583607</v>
      </c>
    </row>
    <row r="6" spans="1:24" x14ac:dyDescent="0.25">
      <c r="A6" t="s">
        <v>50</v>
      </c>
      <c r="B6" t="s">
        <v>49</v>
      </c>
      <c r="C6" s="1">
        <v>1.83</v>
      </c>
      <c r="D6" s="1">
        <v>0.32</v>
      </c>
      <c r="E6" s="1">
        <v>0.95</v>
      </c>
      <c r="F6" s="1">
        <v>2.5299999999999998</v>
      </c>
      <c r="G6" s="1">
        <v>0.75</v>
      </c>
      <c r="H6" s="1">
        <v>20</v>
      </c>
      <c r="I6" s="1">
        <v>166</v>
      </c>
      <c r="J6" s="1">
        <v>76</v>
      </c>
      <c r="K6" s="1">
        <v>26</v>
      </c>
      <c r="L6" s="1">
        <v>112</v>
      </c>
      <c r="M6" s="1">
        <v>1.65</v>
      </c>
      <c r="N6" s="1">
        <v>1.23</v>
      </c>
      <c r="O6" s="1">
        <v>2.88</v>
      </c>
      <c r="P6" s="1">
        <v>0.85</v>
      </c>
      <c r="Q6" s="1">
        <v>63</v>
      </c>
      <c r="R6" s="1">
        <v>10</v>
      </c>
      <c r="S6" s="1">
        <v>27.599999999999998</v>
      </c>
      <c r="T6" s="1">
        <v>72.400000000000006</v>
      </c>
      <c r="U6" s="1">
        <v>201</v>
      </c>
      <c r="V6" s="1">
        <v>382.8</v>
      </c>
      <c r="W6" s="1">
        <v>76.942800000000005</v>
      </c>
      <c r="X6" s="1">
        <v>74.980555896680215</v>
      </c>
    </row>
    <row r="7" spans="1:24" x14ac:dyDescent="0.25">
      <c r="A7" t="s">
        <v>51</v>
      </c>
      <c r="B7" t="s">
        <v>46</v>
      </c>
      <c r="C7" s="1">
        <v>1.53</v>
      </c>
      <c r="D7" s="1">
        <v>0.18</v>
      </c>
      <c r="E7" s="1">
        <v>0.76</v>
      </c>
      <c r="F7" s="1">
        <v>2.15</v>
      </c>
      <c r="G7" s="1">
        <v>0.39</v>
      </c>
      <c r="H7" s="1">
        <v>11</v>
      </c>
      <c r="I7" s="1">
        <v>133</v>
      </c>
      <c r="J7" s="1">
        <v>44</v>
      </c>
      <c r="K7" s="1">
        <v>14</v>
      </c>
      <c r="L7" s="1">
        <v>80</v>
      </c>
      <c r="M7" s="1">
        <v>1.32</v>
      </c>
      <c r="N7" s="1">
        <v>0.85</v>
      </c>
      <c r="O7" s="1">
        <v>2.17</v>
      </c>
      <c r="P7" s="1">
        <v>0.56999999999999995</v>
      </c>
      <c r="Q7" s="1">
        <v>32</v>
      </c>
      <c r="R7" s="1">
        <v>6</v>
      </c>
      <c r="S7" s="1">
        <v>18.999999999999996</v>
      </c>
      <c r="T7" s="1">
        <v>81</v>
      </c>
      <c r="U7" s="1">
        <v>184</v>
      </c>
      <c r="V7" s="1">
        <v>342.8</v>
      </c>
      <c r="W7" s="1">
        <v>63.075200000000002</v>
      </c>
      <c r="X7" s="1">
        <v>43.094831360752096</v>
      </c>
    </row>
    <row r="8" spans="1:24" x14ac:dyDescent="0.25">
      <c r="A8" t="s">
        <v>51</v>
      </c>
      <c r="B8" t="s">
        <v>47</v>
      </c>
      <c r="C8" s="1">
        <v>1.52</v>
      </c>
      <c r="D8" s="1">
        <v>0.17</v>
      </c>
      <c r="E8" s="1">
        <v>0.75</v>
      </c>
      <c r="F8" s="1">
        <v>2.14</v>
      </c>
      <c r="G8" s="1">
        <v>0.38</v>
      </c>
      <c r="H8" s="1">
        <v>12</v>
      </c>
      <c r="I8" s="1">
        <v>136</v>
      </c>
      <c r="J8" s="1">
        <v>45</v>
      </c>
      <c r="K8" s="1">
        <v>13</v>
      </c>
      <c r="L8" s="1">
        <v>81</v>
      </c>
      <c r="M8" s="1">
        <v>1.33</v>
      </c>
      <c r="N8" s="1">
        <v>0.87</v>
      </c>
      <c r="O8" s="1">
        <v>2.2000000000000002</v>
      </c>
      <c r="P8" s="1">
        <v>0.57999999999999996</v>
      </c>
      <c r="Q8" s="1">
        <v>33</v>
      </c>
      <c r="R8" s="1">
        <v>6</v>
      </c>
      <c r="S8" s="1">
        <v>19.666666666666664</v>
      </c>
      <c r="T8" s="1">
        <v>80.333333333333343</v>
      </c>
      <c r="U8" s="1">
        <v>186</v>
      </c>
      <c r="V8" s="1">
        <v>343.4</v>
      </c>
      <c r="W8" s="1">
        <v>63.872399999999992</v>
      </c>
      <c r="X8" s="1">
        <v>52.676945141627797</v>
      </c>
    </row>
    <row r="9" spans="1:24" x14ac:dyDescent="0.25">
      <c r="A9" t="s">
        <v>51</v>
      </c>
      <c r="B9" t="s">
        <v>48</v>
      </c>
      <c r="C9" s="1">
        <v>1.53</v>
      </c>
      <c r="D9" s="1">
        <v>0.18</v>
      </c>
      <c r="E9" s="1">
        <v>0.74</v>
      </c>
      <c r="F9" s="1">
        <v>2.12</v>
      </c>
      <c r="G9" s="1">
        <v>0.38</v>
      </c>
      <c r="H9" s="1">
        <v>11</v>
      </c>
      <c r="I9" s="1">
        <v>134</v>
      </c>
      <c r="J9" s="1">
        <v>43</v>
      </c>
      <c r="K9" s="1">
        <v>14</v>
      </c>
      <c r="L9" s="1">
        <v>78</v>
      </c>
      <c r="M9" s="1">
        <v>1.34</v>
      </c>
      <c r="N9" s="1">
        <v>0.86</v>
      </c>
      <c r="O9" s="1">
        <v>2.2000000000000002</v>
      </c>
      <c r="P9" s="1">
        <v>0.56000000000000005</v>
      </c>
      <c r="Q9" s="1">
        <v>32</v>
      </c>
      <c r="R9" s="1">
        <v>6</v>
      </c>
      <c r="S9" s="1">
        <v>19.333333333333332</v>
      </c>
      <c r="T9" s="1">
        <v>80.666666666666671</v>
      </c>
      <c r="U9" s="1">
        <v>182</v>
      </c>
      <c r="V9" s="1">
        <v>341.6</v>
      </c>
      <c r="W9" s="1">
        <v>62.171200000000006</v>
      </c>
      <c r="X9" s="1">
        <v>44.224630688144899</v>
      </c>
    </row>
    <row r="10" spans="1:24" x14ac:dyDescent="0.25">
      <c r="A10" t="s">
        <v>51</v>
      </c>
      <c r="B10" t="s">
        <v>49</v>
      </c>
      <c r="C10" s="1">
        <v>1.51</v>
      </c>
      <c r="D10" s="1">
        <v>0.17</v>
      </c>
      <c r="E10" s="1">
        <v>0.74</v>
      </c>
      <c r="F10" s="1">
        <v>2.14</v>
      </c>
      <c r="G10" s="1">
        <v>0.39</v>
      </c>
      <c r="H10" s="1">
        <v>11</v>
      </c>
      <c r="I10" s="1">
        <v>134</v>
      </c>
      <c r="J10" s="1">
        <v>44</v>
      </c>
      <c r="K10" s="1">
        <v>15</v>
      </c>
      <c r="L10" s="1">
        <v>82</v>
      </c>
      <c r="M10" s="1">
        <v>1.32</v>
      </c>
      <c r="N10" s="1">
        <v>0.87</v>
      </c>
      <c r="O10" s="1">
        <v>2.19</v>
      </c>
      <c r="P10" s="1">
        <v>0.56999999999999995</v>
      </c>
      <c r="Q10" s="1">
        <v>33</v>
      </c>
      <c r="R10" s="1">
        <v>7</v>
      </c>
      <c r="S10" s="1">
        <v>18.285714285714285</v>
      </c>
      <c r="T10" s="1">
        <v>81.714285714285722</v>
      </c>
      <c r="U10" s="1">
        <v>185</v>
      </c>
      <c r="V10" s="1">
        <v>338.8</v>
      </c>
      <c r="W10" s="1">
        <v>62.677999999999997</v>
      </c>
      <c r="X10" s="1">
        <v>42.540059401167113</v>
      </c>
    </row>
    <row r="11" spans="1:24" x14ac:dyDescent="0.25">
      <c r="A11" t="s">
        <v>52</v>
      </c>
      <c r="B11" t="s">
        <v>46</v>
      </c>
      <c r="C11" s="1">
        <v>1.3</v>
      </c>
      <c r="D11" s="1">
        <v>0.12</v>
      </c>
      <c r="E11" s="1">
        <v>0.45</v>
      </c>
      <c r="F11" s="1">
        <v>1.92</v>
      </c>
      <c r="G11" s="1">
        <v>0.22</v>
      </c>
      <c r="H11" s="1">
        <v>8</v>
      </c>
      <c r="I11" s="1">
        <v>112</v>
      </c>
      <c r="J11" s="1">
        <v>20</v>
      </c>
      <c r="K11" s="1">
        <v>9</v>
      </c>
      <c r="L11" s="1">
        <v>58</v>
      </c>
      <c r="M11" s="1">
        <v>1.1599999999999999</v>
      </c>
      <c r="N11" s="1">
        <v>0.63</v>
      </c>
      <c r="O11" s="1">
        <v>1.79</v>
      </c>
      <c r="P11" s="1">
        <v>0.41</v>
      </c>
      <c r="Q11" s="1">
        <v>20</v>
      </c>
      <c r="R11" s="1">
        <v>4</v>
      </c>
      <c r="S11" s="1">
        <v>17</v>
      </c>
      <c r="T11" s="1">
        <v>83</v>
      </c>
      <c r="U11" s="1">
        <v>173</v>
      </c>
      <c r="V11" s="1">
        <v>312.2</v>
      </c>
      <c r="W11" s="1">
        <v>54.010599999999997</v>
      </c>
      <c r="X11" s="1">
        <v>22.53053020351955</v>
      </c>
    </row>
    <row r="12" spans="1:24" x14ac:dyDescent="0.25">
      <c r="A12" t="s">
        <v>52</v>
      </c>
      <c r="B12" t="s">
        <v>47</v>
      </c>
      <c r="C12" s="1">
        <v>1.31</v>
      </c>
      <c r="D12" s="1">
        <v>0.11</v>
      </c>
      <c r="E12" s="1">
        <v>0.46</v>
      </c>
      <c r="F12" s="1">
        <v>1.93</v>
      </c>
      <c r="G12" s="1">
        <v>0.22</v>
      </c>
      <c r="H12" s="1">
        <v>8</v>
      </c>
      <c r="I12" s="1">
        <v>113</v>
      </c>
      <c r="J12" s="1">
        <v>21</v>
      </c>
      <c r="K12" s="1">
        <v>9</v>
      </c>
      <c r="L12" s="1">
        <v>60</v>
      </c>
      <c r="M12" s="1">
        <v>1.1399999999999999</v>
      </c>
      <c r="N12" s="1">
        <v>0.62</v>
      </c>
      <c r="O12" s="1">
        <v>1.7599999999999998</v>
      </c>
      <c r="P12" s="1">
        <v>0.41</v>
      </c>
      <c r="Q12" s="1">
        <v>21</v>
      </c>
      <c r="R12" s="1">
        <v>5</v>
      </c>
      <c r="S12" s="1">
        <v>16.799999999999997</v>
      </c>
      <c r="T12" s="1">
        <v>83.2</v>
      </c>
      <c r="U12" s="1">
        <v>172</v>
      </c>
      <c r="V12" s="1">
        <v>313.2</v>
      </c>
      <c r="W12" s="1">
        <v>53.870400000000004</v>
      </c>
      <c r="X12" s="1">
        <v>28.768734313373972</v>
      </c>
    </row>
    <row r="13" spans="1:24" x14ac:dyDescent="0.25">
      <c r="A13" t="s">
        <v>52</v>
      </c>
      <c r="B13" t="s">
        <v>48</v>
      </c>
      <c r="C13" s="1">
        <v>1.31</v>
      </c>
      <c r="D13" s="1">
        <v>0.13</v>
      </c>
      <c r="E13" s="1">
        <v>0.46</v>
      </c>
      <c r="F13" s="1">
        <v>1.93</v>
      </c>
      <c r="G13" s="1">
        <v>0.21</v>
      </c>
      <c r="H13" s="1">
        <v>7</v>
      </c>
      <c r="I13" s="1">
        <v>112</v>
      </c>
      <c r="J13" s="1">
        <v>22</v>
      </c>
      <c r="K13" s="1">
        <v>10</v>
      </c>
      <c r="L13" s="1">
        <v>57</v>
      </c>
      <c r="M13" s="1">
        <v>1.1499999999999999</v>
      </c>
      <c r="N13" s="1">
        <v>0.63</v>
      </c>
      <c r="O13" s="1">
        <v>1.7799999999999998</v>
      </c>
      <c r="P13" s="1">
        <v>0.42</v>
      </c>
      <c r="Q13" s="1">
        <v>20</v>
      </c>
      <c r="R13" s="1">
        <v>5</v>
      </c>
      <c r="S13" s="1">
        <v>16</v>
      </c>
      <c r="T13" s="1">
        <v>84</v>
      </c>
      <c r="U13" s="1">
        <v>171</v>
      </c>
      <c r="V13" s="1">
        <v>309.2</v>
      </c>
      <c r="W13" s="1">
        <v>52.873199999999997</v>
      </c>
      <c r="X13" s="1">
        <v>22.655148095909709</v>
      </c>
    </row>
    <row r="14" spans="1:24" x14ac:dyDescent="0.25">
      <c r="A14" t="s">
        <v>52</v>
      </c>
      <c r="B14" t="s">
        <v>49</v>
      </c>
      <c r="C14" s="1">
        <v>1.3</v>
      </c>
      <c r="D14" s="1">
        <v>0.12</v>
      </c>
      <c r="E14" s="1">
        <v>0.45</v>
      </c>
      <c r="F14" s="1">
        <v>1.92</v>
      </c>
      <c r="G14" s="1">
        <v>0.21</v>
      </c>
      <c r="H14" s="1">
        <v>8</v>
      </c>
      <c r="I14" s="1">
        <v>114</v>
      </c>
      <c r="J14" s="1">
        <v>20</v>
      </c>
      <c r="K14" s="1">
        <v>10</v>
      </c>
      <c r="L14" s="1">
        <v>59</v>
      </c>
      <c r="M14" s="1">
        <v>1.1399999999999999</v>
      </c>
      <c r="N14" s="1">
        <v>0.62</v>
      </c>
      <c r="O14" s="1">
        <v>1.7599999999999998</v>
      </c>
      <c r="P14" s="1">
        <v>0.42</v>
      </c>
      <c r="Q14" s="1">
        <v>20</v>
      </c>
      <c r="R14" s="1">
        <v>5</v>
      </c>
      <c r="S14" s="1">
        <v>16.399999999999999</v>
      </c>
      <c r="T14" s="1">
        <v>83.6</v>
      </c>
      <c r="U14" s="1">
        <v>173</v>
      </c>
      <c r="V14" s="1">
        <v>314.2</v>
      </c>
      <c r="W14" s="1">
        <v>54.3566</v>
      </c>
      <c r="X14" s="1">
        <v>23.615830001682898</v>
      </c>
    </row>
    <row r="15" spans="1:24" x14ac:dyDescent="0.25">
      <c r="A15" t="s">
        <v>53</v>
      </c>
      <c r="B15" t="s">
        <v>46</v>
      </c>
      <c r="C15" s="1">
        <v>1.75</v>
      </c>
      <c r="D15" s="1">
        <v>0.3</v>
      </c>
      <c r="E15" s="1">
        <v>0.93</v>
      </c>
      <c r="F15" s="1">
        <v>2.46</v>
      </c>
      <c r="G15" s="1">
        <v>0.68</v>
      </c>
      <c r="H15" s="1">
        <v>19</v>
      </c>
      <c r="I15" s="1">
        <v>160</v>
      </c>
      <c r="J15" s="1">
        <v>73</v>
      </c>
      <c r="K15" s="1">
        <v>25</v>
      </c>
      <c r="L15" s="1">
        <v>106</v>
      </c>
      <c r="M15" s="1">
        <v>1.59</v>
      </c>
      <c r="N15" s="1">
        <v>1.1200000000000001</v>
      </c>
      <c r="O15" s="1">
        <v>2.71</v>
      </c>
      <c r="P15" s="1">
        <v>0.8</v>
      </c>
      <c r="Q15" s="1">
        <v>57</v>
      </c>
      <c r="R15" s="1">
        <v>9</v>
      </c>
      <c r="S15" s="1">
        <v>26.444444444444443</v>
      </c>
      <c r="T15" s="1">
        <v>73.555555555555557</v>
      </c>
      <c r="U15" s="1">
        <v>197</v>
      </c>
      <c r="V15" s="1">
        <v>378.4</v>
      </c>
      <c r="W15" s="1">
        <v>74.544799999999995</v>
      </c>
      <c r="X15" s="1">
        <v>69.115208272363645</v>
      </c>
    </row>
    <row r="16" spans="1:24" x14ac:dyDescent="0.25">
      <c r="A16" t="s">
        <v>53</v>
      </c>
      <c r="B16" t="s">
        <v>47</v>
      </c>
      <c r="C16" s="1">
        <v>1.74</v>
      </c>
      <c r="D16" s="1">
        <v>0.28999999999999998</v>
      </c>
      <c r="E16" s="1">
        <v>0.93</v>
      </c>
      <c r="F16" s="1">
        <v>2.4500000000000002</v>
      </c>
      <c r="G16" s="1">
        <v>0.66</v>
      </c>
      <c r="H16" s="1">
        <v>18</v>
      </c>
      <c r="I16" s="1">
        <v>162</v>
      </c>
      <c r="J16" s="1">
        <v>73</v>
      </c>
      <c r="K16" s="1">
        <v>23</v>
      </c>
      <c r="L16" s="1">
        <v>110</v>
      </c>
      <c r="M16" s="1">
        <v>1.58</v>
      </c>
      <c r="N16" s="1">
        <v>1.1399999999999999</v>
      </c>
      <c r="O16" s="1">
        <v>2.7199999999999998</v>
      </c>
      <c r="P16" s="1">
        <v>0.81</v>
      </c>
      <c r="Q16" s="1">
        <v>58</v>
      </c>
      <c r="R16" s="1">
        <v>9</v>
      </c>
      <c r="S16" s="1">
        <v>26.222222222222218</v>
      </c>
      <c r="T16" s="1">
        <v>73.777777777777786</v>
      </c>
      <c r="U16" s="1">
        <v>198</v>
      </c>
      <c r="V16" s="1">
        <v>376.3</v>
      </c>
      <c r="W16" s="1">
        <v>74.507400000000004</v>
      </c>
      <c r="X16" s="1">
        <v>78.098243097884563</v>
      </c>
    </row>
    <row r="17" spans="1:24" x14ac:dyDescent="0.25">
      <c r="A17" t="s">
        <v>53</v>
      </c>
      <c r="B17" t="s">
        <v>48</v>
      </c>
      <c r="C17" s="1">
        <v>1.74</v>
      </c>
      <c r="D17" s="1">
        <v>0.28000000000000003</v>
      </c>
      <c r="E17" s="1">
        <v>0.92</v>
      </c>
      <c r="F17" s="1">
        <v>2.46</v>
      </c>
      <c r="G17" s="1">
        <v>0.69</v>
      </c>
      <c r="H17" s="1">
        <v>19</v>
      </c>
      <c r="I17" s="1">
        <v>159</v>
      </c>
      <c r="J17" s="1">
        <v>72</v>
      </c>
      <c r="K17" s="1">
        <v>24</v>
      </c>
      <c r="L17" s="1">
        <v>108</v>
      </c>
      <c r="M17" s="1">
        <v>1.57</v>
      </c>
      <c r="N17" s="1">
        <v>1.1100000000000001</v>
      </c>
      <c r="O17" s="1">
        <v>2.68</v>
      </c>
      <c r="P17" s="1">
        <v>0.82</v>
      </c>
      <c r="Q17" s="1">
        <v>58</v>
      </c>
      <c r="R17" s="1">
        <v>8</v>
      </c>
      <c r="S17" s="1">
        <v>27.625</v>
      </c>
      <c r="T17" s="1">
        <v>72.375</v>
      </c>
      <c r="U17" s="1">
        <v>199</v>
      </c>
      <c r="V17" s="1">
        <v>372.4</v>
      </c>
      <c r="W17" s="1">
        <v>74.107599999999991</v>
      </c>
      <c r="X17" s="1">
        <v>71.914668547249605</v>
      </c>
    </row>
    <row r="18" spans="1:24" x14ac:dyDescent="0.25">
      <c r="A18" t="s">
        <v>53</v>
      </c>
      <c r="B18" t="s">
        <v>49</v>
      </c>
      <c r="C18" s="1">
        <v>1.76</v>
      </c>
      <c r="D18" s="1">
        <v>0.3</v>
      </c>
      <c r="E18" s="1">
        <v>0.92</v>
      </c>
      <c r="F18" s="1">
        <v>2.4700000000000002</v>
      </c>
      <c r="G18" s="1">
        <v>0.68</v>
      </c>
      <c r="H18" s="1">
        <v>18</v>
      </c>
      <c r="I18" s="1">
        <v>159</v>
      </c>
      <c r="J18" s="1">
        <v>72</v>
      </c>
      <c r="K18" s="1">
        <v>24</v>
      </c>
      <c r="L18" s="1">
        <v>106</v>
      </c>
      <c r="M18" s="1">
        <v>1.58</v>
      </c>
      <c r="N18" s="1">
        <v>1.1399999999999999</v>
      </c>
      <c r="O18" s="1">
        <v>2.7199999999999998</v>
      </c>
      <c r="P18" s="1">
        <v>0.81</v>
      </c>
      <c r="Q18" s="1">
        <v>57</v>
      </c>
      <c r="R18" s="1">
        <v>9</v>
      </c>
      <c r="S18" s="1">
        <v>26.111111111111114</v>
      </c>
      <c r="T18" s="1">
        <v>73.888888888888886</v>
      </c>
      <c r="U18" s="1">
        <v>200</v>
      </c>
      <c r="V18" s="1">
        <v>373.7</v>
      </c>
      <c r="W18" s="1">
        <v>74.739999999999995</v>
      </c>
      <c r="X18" s="1">
        <v>69.971027148971416</v>
      </c>
    </row>
    <row r="19" spans="1:24" x14ac:dyDescent="0.25">
      <c r="A19" t="s">
        <v>54</v>
      </c>
      <c r="B19" t="s">
        <v>46</v>
      </c>
      <c r="C19" s="1">
        <v>1.7</v>
      </c>
      <c r="D19" s="1">
        <v>0.27</v>
      </c>
      <c r="E19" s="1">
        <v>0.92</v>
      </c>
      <c r="F19" s="1">
        <v>2.35</v>
      </c>
      <c r="G19" s="1">
        <v>0.62</v>
      </c>
      <c r="H19" s="1">
        <v>17</v>
      </c>
      <c r="I19" s="1">
        <v>155</v>
      </c>
      <c r="J19" s="1">
        <v>66</v>
      </c>
      <c r="K19" s="1">
        <v>22</v>
      </c>
      <c r="L19" s="1">
        <v>103</v>
      </c>
      <c r="M19" s="1">
        <v>1.52</v>
      </c>
      <c r="N19" s="1">
        <v>1.07</v>
      </c>
      <c r="O19" s="1">
        <v>2.59</v>
      </c>
      <c r="P19" s="1">
        <v>0.76</v>
      </c>
      <c r="Q19" s="1">
        <v>48</v>
      </c>
      <c r="R19" s="1">
        <v>8</v>
      </c>
      <c r="S19" s="1">
        <v>25.75</v>
      </c>
      <c r="T19" s="1">
        <v>74.25</v>
      </c>
      <c r="U19" s="1">
        <v>194</v>
      </c>
      <c r="V19" s="1">
        <v>369.6</v>
      </c>
      <c r="W19" s="1">
        <v>71.702400000000011</v>
      </c>
      <c r="X19" s="1">
        <v>62.666830008643529</v>
      </c>
    </row>
    <row r="20" spans="1:24" x14ac:dyDescent="0.25">
      <c r="A20" t="s">
        <v>54</v>
      </c>
      <c r="B20" t="s">
        <v>47</v>
      </c>
      <c r="C20" s="1">
        <v>1.72</v>
      </c>
      <c r="D20" s="1">
        <v>0.26</v>
      </c>
      <c r="E20" s="1">
        <v>0.9</v>
      </c>
      <c r="F20" s="1">
        <v>2.36</v>
      </c>
      <c r="G20" s="1">
        <v>0.63</v>
      </c>
      <c r="H20" s="1">
        <v>16</v>
      </c>
      <c r="I20" s="1">
        <v>157</v>
      </c>
      <c r="J20" s="1">
        <v>68</v>
      </c>
      <c r="K20" s="1">
        <v>21</v>
      </c>
      <c r="L20" s="1">
        <v>104</v>
      </c>
      <c r="M20" s="1">
        <v>1.51</v>
      </c>
      <c r="N20" s="1">
        <v>1.08</v>
      </c>
      <c r="O20" s="1">
        <v>2.59</v>
      </c>
      <c r="P20" s="1">
        <v>0.75</v>
      </c>
      <c r="Q20" s="1">
        <v>49</v>
      </c>
      <c r="R20" s="1">
        <v>7</v>
      </c>
      <c r="S20" s="1">
        <v>26.857142857142858</v>
      </c>
      <c r="T20" s="1">
        <v>73.142857142857139</v>
      </c>
      <c r="U20" s="1">
        <v>195</v>
      </c>
      <c r="V20" s="1">
        <v>363.4</v>
      </c>
      <c r="W20" s="1">
        <v>70.863</v>
      </c>
      <c r="X20" s="1">
        <v>69.386877016851912</v>
      </c>
    </row>
    <row r="21" spans="1:24" x14ac:dyDescent="0.25">
      <c r="A21" t="s">
        <v>54</v>
      </c>
      <c r="B21" t="s">
        <v>48</v>
      </c>
      <c r="C21" s="1">
        <v>1.71</v>
      </c>
      <c r="D21" s="1">
        <v>0.28000000000000003</v>
      </c>
      <c r="E21" s="1">
        <v>0.9</v>
      </c>
      <c r="F21" s="1">
        <v>2.34</v>
      </c>
      <c r="G21" s="1">
        <v>0.64</v>
      </c>
      <c r="H21" s="1">
        <v>17</v>
      </c>
      <c r="I21" s="1">
        <v>158</v>
      </c>
      <c r="J21" s="1">
        <v>66</v>
      </c>
      <c r="K21" s="1">
        <v>22</v>
      </c>
      <c r="L21" s="1">
        <v>102</v>
      </c>
      <c r="M21" s="1">
        <v>1.51</v>
      </c>
      <c r="N21" s="1">
        <v>1.06</v>
      </c>
      <c r="O21" s="1">
        <v>2.5700000000000003</v>
      </c>
      <c r="P21" s="1">
        <v>0.74</v>
      </c>
      <c r="Q21" s="1">
        <v>47</v>
      </c>
      <c r="R21" s="1">
        <v>9</v>
      </c>
      <c r="S21" s="1">
        <v>23.555555555555557</v>
      </c>
      <c r="T21" s="1">
        <v>76.444444444444443</v>
      </c>
      <c r="U21" s="1">
        <v>195</v>
      </c>
      <c r="V21" s="1">
        <v>366.5</v>
      </c>
      <c r="W21" s="1">
        <v>71.467500000000001</v>
      </c>
      <c r="X21" s="1">
        <v>65.790169623635947</v>
      </c>
    </row>
    <row r="22" spans="1:24" x14ac:dyDescent="0.25">
      <c r="A22" t="s">
        <v>54</v>
      </c>
      <c r="B22" t="s">
        <v>49</v>
      </c>
      <c r="C22" s="1">
        <v>1.72</v>
      </c>
      <c r="D22" s="1">
        <v>0.26</v>
      </c>
      <c r="E22" s="1">
        <v>0.9</v>
      </c>
      <c r="F22" s="1">
        <v>2.33</v>
      </c>
      <c r="G22" s="1">
        <v>0.62</v>
      </c>
      <c r="H22" s="1">
        <v>17</v>
      </c>
      <c r="I22" s="1">
        <v>156</v>
      </c>
      <c r="J22" s="1">
        <v>68</v>
      </c>
      <c r="K22" s="1">
        <v>21</v>
      </c>
      <c r="L22" s="1">
        <v>105</v>
      </c>
      <c r="M22" s="1">
        <v>1.53</v>
      </c>
      <c r="N22" s="1">
        <v>1.08</v>
      </c>
      <c r="O22" s="1">
        <v>2.6100000000000003</v>
      </c>
      <c r="P22" s="1">
        <v>0.74</v>
      </c>
      <c r="Q22" s="1">
        <v>48</v>
      </c>
      <c r="R22" s="1">
        <v>8</v>
      </c>
      <c r="S22" s="1">
        <v>25.75</v>
      </c>
      <c r="T22" s="1">
        <v>74.25</v>
      </c>
      <c r="U22" s="1">
        <v>196</v>
      </c>
      <c r="V22" s="1">
        <v>364.5</v>
      </c>
      <c r="W22" s="1">
        <v>71.441999999999993</v>
      </c>
      <c r="X22" s="1">
        <v>62.470833845020266</v>
      </c>
    </row>
    <row r="23" spans="1:24" x14ac:dyDescent="0.25">
      <c r="A23" t="s">
        <v>55</v>
      </c>
      <c r="B23" t="s">
        <v>46</v>
      </c>
      <c r="C23" s="1">
        <v>1.63</v>
      </c>
      <c r="D23" s="1">
        <v>0.22</v>
      </c>
      <c r="E23" s="1">
        <v>0.85</v>
      </c>
      <c r="F23" s="1">
        <v>2.27</v>
      </c>
      <c r="G23" s="1">
        <v>0.55000000000000004</v>
      </c>
      <c r="H23" s="1">
        <v>14</v>
      </c>
      <c r="I23" s="1">
        <v>148</v>
      </c>
      <c r="J23" s="1">
        <v>58</v>
      </c>
      <c r="K23" s="1">
        <v>17</v>
      </c>
      <c r="L23" s="1">
        <v>94</v>
      </c>
      <c r="M23" s="1">
        <v>1.44</v>
      </c>
      <c r="N23" s="1">
        <v>1</v>
      </c>
      <c r="O23" s="1">
        <v>2.44</v>
      </c>
      <c r="P23" s="1">
        <v>0.67</v>
      </c>
      <c r="Q23" s="1">
        <v>44</v>
      </c>
      <c r="R23" s="1">
        <v>6</v>
      </c>
      <c r="S23" s="1">
        <v>22.666666666666668</v>
      </c>
      <c r="T23" s="1">
        <v>77.333333333333329</v>
      </c>
      <c r="U23" s="1">
        <v>192</v>
      </c>
      <c r="V23" s="1">
        <v>355.7</v>
      </c>
      <c r="W23" s="1">
        <v>68.294399999999996</v>
      </c>
      <c r="X23" s="1">
        <v>54.935309771253152</v>
      </c>
    </row>
    <row r="24" spans="1:24" x14ac:dyDescent="0.25">
      <c r="A24" t="s">
        <v>55</v>
      </c>
      <c r="B24" t="s">
        <v>47</v>
      </c>
      <c r="C24" s="1">
        <v>1.64</v>
      </c>
      <c r="D24" s="1">
        <v>0.21</v>
      </c>
      <c r="E24" s="1">
        <v>0.86</v>
      </c>
      <c r="F24" s="1">
        <v>2.2799999999999998</v>
      </c>
      <c r="G24" s="1">
        <v>0.54</v>
      </c>
      <c r="H24" s="1">
        <v>15</v>
      </c>
      <c r="I24" s="1">
        <v>148</v>
      </c>
      <c r="J24" s="1">
        <v>58</v>
      </c>
      <c r="K24" s="1">
        <v>18</v>
      </c>
      <c r="L24" s="1">
        <v>95</v>
      </c>
      <c r="M24" s="1">
        <v>1.46</v>
      </c>
      <c r="N24" s="1">
        <v>1.01</v>
      </c>
      <c r="O24" s="1">
        <v>2.4699999999999998</v>
      </c>
      <c r="P24" s="1">
        <v>0.66</v>
      </c>
      <c r="Q24" s="1">
        <v>44</v>
      </c>
      <c r="R24" s="1">
        <v>8</v>
      </c>
      <c r="S24" s="1">
        <v>22.375</v>
      </c>
      <c r="T24" s="1">
        <v>77.625</v>
      </c>
      <c r="U24" s="1">
        <v>194</v>
      </c>
      <c r="V24" s="1">
        <v>354.9</v>
      </c>
      <c r="W24" s="1">
        <v>68.850599999999986</v>
      </c>
      <c r="X24" s="1">
        <v>64.576550735030438</v>
      </c>
    </row>
    <row r="25" spans="1:24" x14ac:dyDescent="0.25">
      <c r="A25" t="s">
        <v>55</v>
      </c>
      <c r="B25" t="s">
        <v>48</v>
      </c>
      <c r="C25" s="1">
        <v>1.62</v>
      </c>
      <c r="D25" s="1">
        <v>0.21</v>
      </c>
      <c r="E25" s="1">
        <v>0.85</v>
      </c>
      <c r="F25" s="1">
        <v>2.29</v>
      </c>
      <c r="G25" s="1">
        <v>0.54</v>
      </c>
      <c r="H25" s="1">
        <v>13</v>
      </c>
      <c r="I25" s="1">
        <v>145</v>
      </c>
      <c r="J25" s="1">
        <v>59</v>
      </c>
      <c r="K25" s="1">
        <v>19</v>
      </c>
      <c r="L25" s="1">
        <v>96</v>
      </c>
      <c r="M25" s="1">
        <v>1.46</v>
      </c>
      <c r="N25" s="1">
        <v>1.01</v>
      </c>
      <c r="O25" s="1">
        <v>2.4699999999999998</v>
      </c>
      <c r="P25" s="1">
        <v>0.68</v>
      </c>
      <c r="Q25" s="1">
        <v>43</v>
      </c>
      <c r="R25" s="1">
        <v>7</v>
      </c>
      <c r="S25" s="1">
        <v>22.571428571428573</v>
      </c>
      <c r="T25" s="1">
        <v>77.428571428571431</v>
      </c>
      <c r="U25" s="1">
        <v>191</v>
      </c>
      <c r="V25" s="1">
        <v>356.5</v>
      </c>
      <c r="W25" s="1">
        <v>68.091499999999996</v>
      </c>
      <c r="X25" s="1">
        <v>57.958531289436536</v>
      </c>
    </row>
    <row r="26" spans="1:24" x14ac:dyDescent="0.25">
      <c r="A26" t="s">
        <v>55</v>
      </c>
      <c r="B26" t="s">
        <v>49</v>
      </c>
      <c r="C26" s="1">
        <v>1.63</v>
      </c>
      <c r="D26" s="1">
        <v>0.23</v>
      </c>
      <c r="E26" s="1">
        <v>0.85</v>
      </c>
      <c r="F26" s="1">
        <v>2.27</v>
      </c>
      <c r="G26" s="1">
        <v>0.55000000000000004</v>
      </c>
      <c r="H26" s="1">
        <v>14</v>
      </c>
      <c r="I26" s="1">
        <v>146</v>
      </c>
      <c r="J26" s="1">
        <v>61</v>
      </c>
      <c r="K26" s="1">
        <v>18</v>
      </c>
      <c r="L26" s="1">
        <v>95</v>
      </c>
      <c r="M26" s="1">
        <v>1.45</v>
      </c>
      <c r="N26" s="1">
        <v>1</v>
      </c>
      <c r="O26" s="1">
        <v>2.4500000000000002</v>
      </c>
      <c r="P26" s="1">
        <v>0.67</v>
      </c>
      <c r="Q26" s="1">
        <v>43</v>
      </c>
      <c r="R26" s="1">
        <v>8</v>
      </c>
      <c r="S26" s="1">
        <v>22.25</v>
      </c>
      <c r="T26" s="1">
        <v>77.75</v>
      </c>
      <c r="U26" s="1">
        <v>193</v>
      </c>
      <c r="V26" s="1">
        <v>358.5</v>
      </c>
      <c r="W26" s="1">
        <v>69.1905</v>
      </c>
      <c r="X26" s="1">
        <v>57.350553304133086</v>
      </c>
    </row>
    <row r="27" spans="1:24" x14ac:dyDescent="0.25">
      <c r="A27" t="s">
        <v>56</v>
      </c>
      <c r="B27" t="s">
        <v>46</v>
      </c>
      <c r="C27" s="1">
        <v>1.43</v>
      </c>
      <c r="D27" s="1">
        <v>0.15</v>
      </c>
      <c r="E27" s="1">
        <v>0.68</v>
      </c>
      <c r="F27" s="1">
        <v>2.08</v>
      </c>
      <c r="G27" s="1">
        <v>0.31</v>
      </c>
      <c r="H27" s="1">
        <v>10</v>
      </c>
      <c r="I27" s="1">
        <v>127</v>
      </c>
      <c r="J27" s="1">
        <v>36</v>
      </c>
      <c r="K27" s="1">
        <v>13</v>
      </c>
      <c r="L27" s="1">
        <v>76</v>
      </c>
      <c r="M27" s="1">
        <v>1.27</v>
      </c>
      <c r="N27" s="1">
        <v>0.78</v>
      </c>
      <c r="O27" s="1">
        <v>2.0499999999999998</v>
      </c>
      <c r="P27" s="1">
        <v>0.51</v>
      </c>
      <c r="Q27" s="1">
        <v>28</v>
      </c>
      <c r="R27" s="1">
        <v>6</v>
      </c>
      <c r="S27" s="1">
        <v>18.666666666666668</v>
      </c>
      <c r="T27" s="1">
        <v>81.333333333333329</v>
      </c>
      <c r="U27" s="1">
        <v>180</v>
      </c>
      <c r="V27" s="1">
        <v>335.4</v>
      </c>
      <c r="W27" s="1">
        <v>60.371999999999993</v>
      </c>
      <c r="X27" s="1">
        <v>36.962247585601375</v>
      </c>
    </row>
    <row r="28" spans="1:24" x14ac:dyDescent="0.25">
      <c r="A28" t="s">
        <v>56</v>
      </c>
      <c r="B28" t="s">
        <v>47</v>
      </c>
      <c r="C28" s="1">
        <v>1.44</v>
      </c>
      <c r="D28" s="1">
        <v>0.17</v>
      </c>
      <c r="E28" s="1">
        <v>0.69</v>
      </c>
      <c r="F28" s="1">
        <v>2.06</v>
      </c>
      <c r="G28" s="1">
        <v>0.32</v>
      </c>
      <c r="H28" s="1">
        <v>9</v>
      </c>
      <c r="I28" s="1">
        <v>128</v>
      </c>
      <c r="J28" s="1">
        <v>36</v>
      </c>
      <c r="K28" s="1">
        <v>13</v>
      </c>
      <c r="L28" s="1">
        <v>73</v>
      </c>
      <c r="M28" s="1">
        <v>1.28</v>
      </c>
      <c r="N28" s="1">
        <v>0.76</v>
      </c>
      <c r="O28" s="1">
        <v>2.04</v>
      </c>
      <c r="P28" s="1">
        <v>0.51</v>
      </c>
      <c r="Q28" s="1">
        <v>27</v>
      </c>
      <c r="R28" s="1">
        <v>6</v>
      </c>
      <c r="S28" s="1">
        <v>18.166666666666668</v>
      </c>
      <c r="T28" s="1">
        <v>81.833333333333329</v>
      </c>
      <c r="U28" s="1">
        <v>182</v>
      </c>
      <c r="V28" s="1">
        <v>337.2</v>
      </c>
      <c r="W28" s="1">
        <v>61.370400000000004</v>
      </c>
      <c r="X28" s="1">
        <v>46.696306920043028</v>
      </c>
    </row>
    <row r="29" spans="1:24" x14ac:dyDescent="0.25">
      <c r="A29" t="s">
        <v>56</v>
      </c>
      <c r="B29" t="s">
        <v>48</v>
      </c>
      <c r="C29" s="1">
        <v>1.43</v>
      </c>
      <c r="D29" s="1">
        <v>0.16</v>
      </c>
      <c r="E29" s="1">
        <v>0.68</v>
      </c>
      <c r="F29" s="1">
        <v>2.04</v>
      </c>
      <c r="G29" s="1">
        <v>0.31</v>
      </c>
      <c r="H29" s="1">
        <v>10</v>
      </c>
      <c r="I29" s="1">
        <v>125</v>
      </c>
      <c r="J29" s="1">
        <v>38</v>
      </c>
      <c r="K29" s="1">
        <v>12</v>
      </c>
      <c r="L29" s="1">
        <v>75</v>
      </c>
      <c r="M29" s="1">
        <v>1.26</v>
      </c>
      <c r="N29" s="1">
        <v>0.76</v>
      </c>
      <c r="O29" s="1">
        <v>2.02</v>
      </c>
      <c r="P29" s="1">
        <v>0.52</v>
      </c>
      <c r="Q29" s="1">
        <v>29</v>
      </c>
      <c r="R29" s="1">
        <v>6</v>
      </c>
      <c r="S29" s="1">
        <v>18.166666666666668</v>
      </c>
      <c r="T29" s="1">
        <v>81.833333333333329</v>
      </c>
      <c r="U29" s="1">
        <v>181</v>
      </c>
      <c r="V29" s="1">
        <v>332.2</v>
      </c>
      <c r="W29" s="1">
        <v>60.1282</v>
      </c>
      <c r="X29" s="1">
        <v>39.485283200950171</v>
      </c>
    </row>
    <row r="30" spans="1:24" x14ac:dyDescent="0.25">
      <c r="A30" t="s">
        <v>56</v>
      </c>
      <c r="B30" t="s">
        <v>49</v>
      </c>
      <c r="C30" s="1">
        <v>1.42</v>
      </c>
      <c r="D30" s="1">
        <v>0.17</v>
      </c>
      <c r="E30" s="1">
        <v>0.68</v>
      </c>
      <c r="F30" s="1">
        <v>2.08</v>
      </c>
      <c r="G30" s="1">
        <v>0.31</v>
      </c>
      <c r="H30" s="1">
        <v>10</v>
      </c>
      <c r="I30" s="1">
        <v>124</v>
      </c>
      <c r="J30" s="1">
        <v>36</v>
      </c>
      <c r="K30" s="1">
        <v>12</v>
      </c>
      <c r="L30" s="1">
        <v>74</v>
      </c>
      <c r="M30" s="1">
        <v>1.26</v>
      </c>
      <c r="N30" s="1">
        <v>0.78</v>
      </c>
      <c r="O30" s="1">
        <v>2.04</v>
      </c>
      <c r="P30" s="1">
        <v>0.52</v>
      </c>
      <c r="Q30" s="1">
        <v>28</v>
      </c>
      <c r="R30" s="1">
        <v>5</v>
      </c>
      <c r="S30" s="1">
        <v>19.2</v>
      </c>
      <c r="T30" s="1">
        <v>80.8</v>
      </c>
      <c r="U30" s="1">
        <v>183</v>
      </c>
      <c r="V30" s="1">
        <v>330.8</v>
      </c>
      <c r="W30" s="1">
        <v>60.5364</v>
      </c>
      <c r="X30" s="1">
        <v>37.669709498273932</v>
      </c>
    </row>
    <row r="31" spans="1:24" x14ac:dyDescent="0.25">
      <c r="A31" t="s">
        <v>57</v>
      </c>
      <c r="B31" t="s">
        <v>46</v>
      </c>
      <c r="C31" s="1">
        <v>1.55</v>
      </c>
      <c r="D31" s="1">
        <v>0.2</v>
      </c>
      <c r="E31" s="1">
        <v>0.82</v>
      </c>
      <c r="F31" s="1">
        <v>2.1800000000000002</v>
      </c>
      <c r="G31" s="1">
        <v>0.48</v>
      </c>
      <c r="H31" s="1">
        <v>13</v>
      </c>
      <c r="I31" s="1">
        <v>141</v>
      </c>
      <c r="J31" s="1">
        <v>52</v>
      </c>
      <c r="K31" s="1">
        <v>16</v>
      </c>
      <c r="L31" s="1">
        <v>89</v>
      </c>
      <c r="M31" s="1">
        <v>1.38</v>
      </c>
      <c r="N31" s="1">
        <v>0.94</v>
      </c>
      <c r="O31" s="1">
        <v>2.3199999999999998</v>
      </c>
      <c r="P31" s="1">
        <v>0.62</v>
      </c>
      <c r="Q31" s="1">
        <v>37</v>
      </c>
      <c r="R31" s="1">
        <v>6</v>
      </c>
      <c r="S31" s="1">
        <v>20.333333333333332</v>
      </c>
      <c r="T31" s="1">
        <v>79.666666666666671</v>
      </c>
      <c r="U31" s="1">
        <v>186</v>
      </c>
      <c r="V31" s="1">
        <v>348.8</v>
      </c>
      <c r="W31" s="1">
        <v>64.876800000000003</v>
      </c>
      <c r="X31" s="1">
        <v>47.182010603616661</v>
      </c>
    </row>
    <row r="32" spans="1:24" x14ac:dyDescent="0.25">
      <c r="A32" t="s">
        <v>57</v>
      </c>
      <c r="B32" t="s">
        <v>47</v>
      </c>
      <c r="C32" s="1">
        <v>1.58</v>
      </c>
      <c r="D32" s="1">
        <v>0.21</v>
      </c>
      <c r="E32" s="1">
        <v>0.81</v>
      </c>
      <c r="F32" s="1">
        <v>2.2200000000000002</v>
      </c>
      <c r="G32" s="1">
        <v>0.46</v>
      </c>
      <c r="H32" s="1">
        <v>12</v>
      </c>
      <c r="I32" s="1">
        <v>140</v>
      </c>
      <c r="J32" s="1">
        <v>51</v>
      </c>
      <c r="K32" s="1">
        <v>16</v>
      </c>
      <c r="L32" s="1">
        <v>91</v>
      </c>
      <c r="M32" s="1">
        <v>1.37</v>
      </c>
      <c r="N32" s="1">
        <v>0.95</v>
      </c>
      <c r="O32" s="1">
        <v>2.3200000000000003</v>
      </c>
      <c r="P32" s="1">
        <v>0.63</v>
      </c>
      <c r="Q32" s="1">
        <v>38</v>
      </c>
      <c r="R32" s="1">
        <v>7</v>
      </c>
      <c r="S32" s="1">
        <v>20.285714285714285</v>
      </c>
      <c r="T32" s="1">
        <v>79.714285714285722</v>
      </c>
      <c r="U32" s="1">
        <v>188</v>
      </c>
      <c r="V32" s="1">
        <v>349.3</v>
      </c>
      <c r="W32" s="1">
        <v>65.668400000000005</v>
      </c>
      <c r="X32" s="1">
        <v>56.970001195171513</v>
      </c>
    </row>
    <row r="33" spans="1:24" x14ac:dyDescent="0.25">
      <c r="A33" t="s">
        <v>57</v>
      </c>
      <c r="B33" t="s">
        <v>48</v>
      </c>
      <c r="C33" s="1">
        <v>1.57</v>
      </c>
      <c r="D33" s="1">
        <v>0.19</v>
      </c>
      <c r="E33" s="1">
        <v>0.81</v>
      </c>
      <c r="F33" s="1">
        <v>2.21</v>
      </c>
      <c r="G33" s="1">
        <v>0.48</v>
      </c>
      <c r="H33" s="1">
        <v>13</v>
      </c>
      <c r="I33" s="1">
        <v>142</v>
      </c>
      <c r="J33" s="1">
        <v>51</v>
      </c>
      <c r="K33" s="1">
        <v>17</v>
      </c>
      <c r="L33" s="1">
        <v>90</v>
      </c>
      <c r="M33" s="1">
        <v>1.39</v>
      </c>
      <c r="N33" s="1">
        <v>0.96</v>
      </c>
      <c r="O33" s="1">
        <v>2.3499999999999996</v>
      </c>
      <c r="P33" s="1">
        <v>0.62</v>
      </c>
      <c r="Q33" s="1">
        <v>38</v>
      </c>
      <c r="R33" s="1">
        <v>6</v>
      </c>
      <c r="S33" s="1">
        <v>20.333333333333332</v>
      </c>
      <c r="T33" s="1">
        <v>79.666666666666671</v>
      </c>
      <c r="U33" s="1">
        <v>185</v>
      </c>
      <c r="V33" s="1">
        <v>346.4</v>
      </c>
      <c r="W33" s="1">
        <v>64.083999999999989</v>
      </c>
      <c r="X33" s="1">
        <v>48.661940464701907</v>
      </c>
    </row>
    <row r="34" spans="1:24" x14ac:dyDescent="0.25">
      <c r="A34" t="s">
        <v>57</v>
      </c>
      <c r="B34" t="s">
        <v>49</v>
      </c>
      <c r="C34" s="1">
        <v>1.56</v>
      </c>
      <c r="D34" s="1">
        <v>0.21</v>
      </c>
      <c r="E34" s="1">
        <v>0.82</v>
      </c>
      <c r="F34" s="1">
        <v>2.21</v>
      </c>
      <c r="G34" s="1">
        <v>0.46</v>
      </c>
      <c r="H34" s="1">
        <v>12</v>
      </c>
      <c r="I34" s="1">
        <v>141</v>
      </c>
      <c r="J34" s="1">
        <v>50</v>
      </c>
      <c r="K34" s="1">
        <v>17</v>
      </c>
      <c r="L34" s="1">
        <v>89</v>
      </c>
      <c r="M34" s="1">
        <v>1.39</v>
      </c>
      <c r="N34" s="1">
        <v>0.93</v>
      </c>
      <c r="O34" s="1">
        <v>2.3199999999999998</v>
      </c>
      <c r="P34" s="1">
        <v>0.61</v>
      </c>
      <c r="Q34" s="1">
        <v>37</v>
      </c>
      <c r="R34" s="1">
        <v>8</v>
      </c>
      <c r="S34" s="1">
        <v>19.5</v>
      </c>
      <c r="T34" s="1">
        <v>80.5</v>
      </c>
      <c r="U34" s="1">
        <v>187</v>
      </c>
      <c r="V34" s="1">
        <v>352.5</v>
      </c>
      <c r="W34" s="1">
        <v>65.917500000000004</v>
      </c>
      <c r="X34" s="1">
        <v>49.907214103456305</v>
      </c>
    </row>
    <row r="35" spans="1:24" x14ac:dyDescent="0.25">
      <c r="A35" t="s">
        <v>58</v>
      </c>
      <c r="B35" t="s">
        <v>46</v>
      </c>
      <c r="C35" s="1">
        <v>1.38</v>
      </c>
      <c r="D35" s="1">
        <v>0.14000000000000001</v>
      </c>
      <c r="E35" s="1">
        <v>0.56999999999999995</v>
      </c>
      <c r="F35" s="1">
        <v>2.0099999999999998</v>
      </c>
      <c r="G35" s="1">
        <v>0.27</v>
      </c>
      <c r="H35" s="1">
        <v>9</v>
      </c>
      <c r="I35" s="1">
        <v>120</v>
      </c>
      <c r="J35" s="1">
        <v>32</v>
      </c>
      <c r="K35" s="1">
        <v>11</v>
      </c>
      <c r="L35" s="1">
        <v>68</v>
      </c>
      <c r="M35" s="1">
        <v>1.25</v>
      </c>
      <c r="N35" s="1">
        <v>0.69</v>
      </c>
      <c r="O35" s="1">
        <v>1.94</v>
      </c>
      <c r="P35" s="1">
        <v>0.47</v>
      </c>
      <c r="Q35" s="1">
        <v>24</v>
      </c>
      <c r="R35" s="1">
        <v>6</v>
      </c>
      <c r="S35" s="1">
        <v>17.5</v>
      </c>
      <c r="T35" s="1">
        <v>82.5</v>
      </c>
      <c r="U35" s="1">
        <v>178</v>
      </c>
      <c r="V35" s="1">
        <v>321</v>
      </c>
      <c r="W35" s="1">
        <v>57.137999999999998</v>
      </c>
      <c r="X35" s="1">
        <v>29.62547045892288</v>
      </c>
    </row>
    <row r="36" spans="1:24" x14ac:dyDescent="0.25">
      <c r="A36" t="s">
        <v>58</v>
      </c>
      <c r="B36" t="s">
        <v>47</v>
      </c>
      <c r="C36" s="1">
        <v>1.38</v>
      </c>
      <c r="D36" s="1">
        <v>0.13</v>
      </c>
      <c r="E36" s="1">
        <v>0.56000000000000005</v>
      </c>
      <c r="F36" s="1">
        <v>2.0099999999999998</v>
      </c>
      <c r="G36" s="1">
        <v>0.28000000000000003</v>
      </c>
      <c r="H36" s="1">
        <v>8</v>
      </c>
      <c r="I36" s="1">
        <v>118</v>
      </c>
      <c r="J36" s="1">
        <v>31</v>
      </c>
      <c r="K36" s="1">
        <v>10</v>
      </c>
      <c r="L36" s="1">
        <v>67</v>
      </c>
      <c r="M36" s="1">
        <v>1.22</v>
      </c>
      <c r="N36" s="1">
        <v>0.69</v>
      </c>
      <c r="O36" s="1">
        <v>1.91</v>
      </c>
      <c r="P36" s="1">
        <v>0.47</v>
      </c>
      <c r="Q36" s="1">
        <v>23</v>
      </c>
      <c r="R36" s="1">
        <v>5</v>
      </c>
      <c r="S36" s="1">
        <v>18.399999999999999</v>
      </c>
      <c r="T36" s="1">
        <v>81.599999999999994</v>
      </c>
      <c r="U36" s="1">
        <v>177</v>
      </c>
      <c r="V36" s="1">
        <v>326</v>
      </c>
      <c r="W36" s="1">
        <v>57.701999999999998</v>
      </c>
      <c r="X36" s="1">
        <v>37.927572606669052</v>
      </c>
    </row>
    <row r="37" spans="1:24" x14ac:dyDescent="0.25">
      <c r="A37" t="s">
        <v>58</v>
      </c>
      <c r="B37" t="s">
        <v>48</v>
      </c>
      <c r="C37" s="1">
        <v>1.39</v>
      </c>
      <c r="D37" s="1">
        <v>0.15</v>
      </c>
      <c r="E37" s="1">
        <v>0.56999999999999995</v>
      </c>
      <c r="F37" s="1">
        <v>2</v>
      </c>
      <c r="G37" s="1">
        <v>0.28000000000000003</v>
      </c>
      <c r="H37" s="1">
        <v>9</v>
      </c>
      <c r="I37" s="1">
        <v>122</v>
      </c>
      <c r="J37" s="1">
        <v>30</v>
      </c>
      <c r="K37" s="1">
        <v>12</v>
      </c>
      <c r="L37" s="1">
        <v>66</v>
      </c>
      <c r="M37" s="1">
        <v>1.23</v>
      </c>
      <c r="N37" s="1">
        <v>0.69</v>
      </c>
      <c r="O37" s="1">
        <v>1.92</v>
      </c>
      <c r="P37" s="1">
        <v>0.48</v>
      </c>
      <c r="Q37" s="1">
        <v>22</v>
      </c>
      <c r="R37" s="1">
        <v>5</v>
      </c>
      <c r="S37" s="1">
        <v>17.399999999999999</v>
      </c>
      <c r="T37" s="1">
        <v>82.6</v>
      </c>
      <c r="U37" s="1">
        <v>176</v>
      </c>
      <c r="V37" s="1">
        <v>322</v>
      </c>
      <c r="W37" s="1">
        <v>56.671999999999997</v>
      </c>
      <c r="X37" s="1">
        <v>31.467597060351842</v>
      </c>
    </row>
    <row r="38" spans="1:24" x14ac:dyDescent="0.25">
      <c r="A38" t="s">
        <v>58</v>
      </c>
      <c r="B38" t="s">
        <v>49</v>
      </c>
      <c r="C38" s="1">
        <v>1.38</v>
      </c>
      <c r="D38" s="1">
        <v>0.14000000000000001</v>
      </c>
      <c r="E38" s="1">
        <v>0.55000000000000004</v>
      </c>
      <c r="F38" s="1">
        <v>2.0099999999999998</v>
      </c>
      <c r="G38" s="1">
        <v>0.26</v>
      </c>
      <c r="H38" s="1">
        <v>9</v>
      </c>
      <c r="I38" s="1">
        <v>120</v>
      </c>
      <c r="J38" s="1">
        <v>31</v>
      </c>
      <c r="K38" s="1">
        <v>12</v>
      </c>
      <c r="L38" s="1">
        <v>69</v>
      </c>
      <c r="M38" s="1">
        <v>1.23</v>
      </c>
      <c r="N38" s="1">
        <v>0.68</v>
      </c>
      <c r="O38" s="1">
        <v>1.9100000000000001</v>
      </c>
      <c r="P38" s="1">
        <v>0.47</v>
      </c>
      <c r="Q38" s="1">
        <v>23</v>
      </c>
      <c r="R38" s="1">
        <v>5</v>
      </c>
      <c r="S38" s="1">
        <v>17.2</v>
      </c>
      <c r="T38" s="1">
        <v>82.8</v>
      </c>
      <c r="U38" s="1">
        <v>176</v>
      </c>
      <c r="V38" s="1">
        <v>318</v>
      </c>
      <c r="W38" s="1">
        <v>55.968000000000004</v>
      </c>
      <c r="X38" s="1">
        <v>27.280418082333863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C8AB-5924-4761-93EE-EBF9F92EECCD}">
  <dimension ref="B25:O58"/>
  <sheetViews>
    <sheetView showGridLines="0" tabSelected="1" topLeftCell="A42" workbookViewId="0">
      <selection activeCell="B25" sqref="B25:O58"/>
    </sheetView>
  </sheetViews>
  <sheetFormatPr defaultRowHeight="15" x14ac:dyDescent="0.25"/>
  <sheetData>
    <row r="25" spans="2:15" ht="15.75" thickBot="1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5" x14ac:dyDescent="0.25">
      <c r="B26" s="11"/>
      <c r="C26" s="11"/>
      <c r="D26" s="11"/>
      <c r="E26" s="11"/>
      <c r="F26" s="11"/>
      <c r="G26" s="11"/>
      <c r="H26" s="12"/>
      <c r="I26" s="13"/>
      <c r="J26" s="11"/>
      <c r="K26" s="11"/>
      <c r="L26" s="11"/>
      <c r="M26" s="11"/>
      <c r="N26" s="11"/>
      <c r="O26" s="11"/>
    </row>
    <row r="27" spans="2:15" x14ac:dyDescent="0.25">
      <c r="B27" s="11"/>
      <c r="C27" s="11"/>
      <c r="D27" s="11"/>
      <c r="E27" s="11"/>
      <c r="F27" s="11"/>
      <c r="G27" s="11"/>
      <c r="H27" s="14"/>
      <c r="I27" s="15"/>
      <c r="J27" s="11"/>
      <c r="K27" s="11"/>
      <c r="L27" s="11"/>
      <c r="M27" s="11"/>
      <c r="N27" s="11"/>
      <c r="O27" s="11"/>
    </row>
    <row r="28" spans="2:15" x14ac:dyDescent="0.25">
      <c r="B28" s="11"/>
      <c r="C28" s="24"/>
      <c r="D28" s="24"/>
      <c r="E28" s="24"/>
      <c r="F28" s="24"/>
      <c r="G28" s="11"/>
      <c r="H28" s="14"/>
      <c r="I28" s="15"/>
      <c r="J28" s="11"/>
      <c r="K28" s="11"/>
      <c r="L28" s="11"/>
      <c r="M28" s="11"/>
      <c r="N28" s="11"/>
      <c r="O28" s="11"/>
    </row>
    <row r="29" spans="2:15" x14ac:dyDescent="0.25">
      <c r="B29" s="11"/>
      <c r="C29" s="24"/>
      <c r="D29" s="24"/>
      <c r="E29" s="24"/>
      <c r="F29" s="24"/>
      <c r="G29" s="11"/>
      <c r="H29" s="14"/>
      <c r="I29" s="15"/>
      <c r="J29" s="11"/>
      <c r="K29" s="11"/>
      <c r="L29" s="11"/>
      <c r="M29" s="11"/>
      <c r="N29" s="11"/>
      <c r="O29" s="11"/>
    </row>
    <row r="30" spans="2:15" x14ac:dyDescent="0.25">
      <c r="B30" s="11"/>
      <c r="C30" s="24"/>
      <c r="D30" s="24"/>
      <c r="E30" s="24"/>
      <c r="F30" s="24"/>
      <c r="G30" s="11"/>
      <c r="H30" s="14"/>
      <c r="I30" s="15"/>
      <c r="J30" s="11"/>
      <c r="K30" s="11"/>
      <c r="L30" s="11"/>
      <c r="M30" s="11"/>
      <c r="N30" s="11"/>
      <c r="O30" s="11"/>
    </row>
    <row r="31" spans="2:15" x14ac:dyDescent="0.25">
      <c r="B31" s="11"/>
      <c r="C31" s="24"/>
      <c r="D31" s="24"/>
      <c r="E31" s="24"/>
      <c r="F31" s="24"/>
      <c r="G31" s="11"/>
      <c r="H31" s="14"/>
      <c r="I31" s="15"/>
      <c r="J31" s="11"/>
      <c r="K31" s="11"/>
      <c r="L31" s="11"/>
      <c r="M31" s="11"/>
      <c r="N31" s="11"/>
      <c r="O31" s="11"/>
    </row>
    <row r="32" spans="2:15" ht="15.75" x14ac:dyDescent="0.3">
      <c r="B32" s="11"/>
      <c r="C32" s="24"/>
      <c r="D32" s="24"/>
      <c r="E32" s="24"/>
      <c r="F32" s="24"/>
      <c r="G32" s="11"/>
      <c r="H32" s="14"/>
      <c r="I32" s="15"/>
      <c r="J32" s="11"/>
      <c r="K32" s="11"/>
      <c r="L32" s="16"/>
      <c r="M32" s="11"/>
      <c r="N32" s="11"/>
      <c r="O32" s="11"/>
    </row>
    <row r="33" spans="2:15" x14ac:dyDescent="0.25">
      <c r="B33" s="11"/>
      <c r="C33" s="24"/>
      <c r="D33" s="24"/>
      <c r="E33" s="24"/>
      <c r="F33" s="24"/>
      <c r="G33" s="11"/>
      <c r="H33" s="14"/>
      <c r="I33" s="15"/>
      <c r="J33" s="11"/>
      <c r="K33" s="11"/>
      <c r="L33" s="11"/>
      <c r="M33" s="11"/>
      <c r="N33" s="11"/>
      <c r="O33" s="11"/>
    </row>
    <row r="34" spans="2:15" x14ac:dyDescent="0.25">
      <c r="B34" s="11"/>
      <c r="C34" s="24"/>
      <c r="D34" s="24"/>
      <c r="E34" s="24"/>
      <c r="F34" s="24"/>
      <c r="G34" s="11"/>
      <c r="H34" s="14"/>
      <c r="I34" s="15"/>
      <c r="J34" s="11"/>
      <c r="K34" s="11"/>
      <c r="L34" s="11"/>
      <c r="M34" s="11"/>
      <c r="N34" s="11"/>
      <c r="O34" s="11"/>
    </row>
    <row r="35" spans="2:15" x14ac:dyDescent="0.25">
      <c r="B35" s="11"/>
      <c r="C35" s="24"/>
      <c r="D35" s="24"/>
      <c r="E35" s="24"/>
      <c r="F35" s="24"/>
      <c r="G35" s="11"/>
      <c r="H35" s="14"/>
      <c r="I35" s="15"/>
      <c r="J35" s="11"/>
      <c r="K35" s="11"/>
      <c r="L35" s="17"/>
      <c r="M35" s="11"/>
      <c r="N35" s="11"/>
      <c r="O35" s="11"/>
    </row>
    <row r="36" spans="2:15" ht="15.75" x14ac:dyDescent="0.3">
      <c r="B36" s="11"/>
      <c r="C36" s="24"/>
      <c r="D36" s="24"/>
      <c r="E36" s="24"/>
      <c r="F36" s="24"/>
      <c r="G36" s="11"/>
      <c r="H36" s="19"/>
      <c r="I36" s="15"/>
      <c r="J36" s="11"/>
      <c r="K36" s="11"/>
      <c r="L36" s="11"/>
      <c r="M36" s="11"/>
      <c r="N36" s="11"/>
      <c r="O36" s="11"/>
    </row>
    <row r="37" spans="2:15" x14ac:dyDescent="0.25">
      <c r="B37" s="11"/>
      <c r="C37" s="24"/>
      <c r="D37" s="24"/>
      <c r="E37" s="24"/>
      <c r="F37" s="24"/>
      <c r="G37" s="11"/>
      <c r="H37" s="14"/>
      <c r="I37" s="15"/>
      <c r="J37" s="11"/>
      <c r="K37" s="11"/>
      <c r="L37" s="18" t="s">
        <v>105</v>
      </c>
      <c r="M37" s="11"/>
      <c r="N37" s="11"/>
      <c r="O37" s="11"/>
    </row>
    <row r="38" spans="2:15" ht="21" x14ac:dyDescent="0.35">
      <c r="B38" s="11"/>
      <c r="C38" s="24"/>
      <c r="D38" s="24"/>
      <c r="E38" s="24"/>
      <c r="F38" s="24"/>
      <c r="G38" s="11"/>
      <c r="H38" s="20"/>
      <c r="I38" s="15"/>
      <c r="J38" s="11"/>
      <c r="K38" s="11"/>
      <c r="L38" s="11"/>
      <c r="M38" s="11"/>
      <c r="N38" s="11"/>
      <c r="O38" s="11"/>
    </row>
    <row r="39" spans="2:15" ht="21" x14ac:dyDescent="0.35">
      <c r="B39" s="11"/>
      <c r="C39" s="24"/>
      <c r="D39" s="24"/>
      <c r="E39" s="24"/>
      <c r="F39" s="24"/>
      <c r="G39" s="11"/>
      <c r="H39" s="20"/>
      <c r="I39" s="15"/>
      <c r="J39" s="11"/>
      <c r="K39" s="11"/>
      <c r="L39" s="11"/>
      <c r="M39" s="11"/>
      <c r="N39" s="11"/>
      <c r="O39" s="11"/>
    </row>
    <row r="40" spans="2:15" ht="21.75" thickBot="1" x14ac:dyDescent="0.4">
      <c r="B40" s="11"/>
      <c r="C40" s="24"/>
      <c r="D40" s="24"/>
      <c r="E40" s="24"/>
      <c r="F40" s="24"/>
      <c r="G40" s="11"/>
      <c r="H40" s="20"/>
      <c r="I40" s="15"/>
      <c r="J40" s="11"/>
      <c r="K40" s="11"/>
      <c r="L40" s="11"/>
      <c r="M40" s="11"/>
      <c r="N40" s="11"/>
      <c r="O40" s="11"/>
    </row>
    <row r="41" spans="2:15" ht="21" x14ac:dyDescent="0.35">
      <c r="B41" s="11"/>
      <c r="C41" s="24"/>
      <c r="D41" s="24"/>
      <c r="E41" s="24"/>
      <c r="F41" s="24"/>
      <c r="G41" s="11"/>
      <c r="H41" s="20"/>
      <c r="I41" s="15"/>
      <c r="J41" s="11"/>
      <c r="K41" s="26"/>
      <c r="L41" s="27"/>
      <c r="M41" s="27"/>
      <c r="N41" s="28"/>
      <c r="O41" s="11"/>
    </row>
    <row r="42" spans="2:15" ht="21" x14ac:dyDescent="0.35">
      <c r="B42" s="11"/>
      <c r="C42" s="24"/>
      <c r="D42" s="24"/>
      <c r="E42" s="24"/>
      <c r="F42" s="24"/>
      <c r="G42" s="11"/>
      <c r="H42" s="20"/>
      <c r="I42" s="15"/>
      <c r="J42" s="11"/>
      <c r="K42" s="29"/>
      <c r="L42" s="30"/>
      <c r="M42" s="30"/>
      <c r="N42" s="31"/>
      <c r="O42" s="11"/>
    </row>
    <row r="43" spans="2:15" ht="21.75" thickBot="1" x14ac:dyDescent="0.4">
      <c r="B43" s="11"/>
      <c r="C43" s="24"/>
      <c r="D43" s="24"/>
      <c r="E43" s="24"/>
      <c r="F43" s="24"/>
      <c r="G43" s="11"/>
      <c r="H43" s="20"/>
      <c r="I43" s="15"/>
      <c r="J43" s="11"/>
      <c r="K43" s="32"/>
      <c r="L43" s="33"/>
      <c r="M43" s="33"/>
      <c r="N43" s="34"/>
      <c r="O43" s="11"/>
    </row>
    <row r="44" spans="2:15" ht="21" x14ac:dyDescent="0.35">
      <c r="B44" s="11"/>
      <c r="C44" s="24"/>
      <c r="D44" s="24"/>
      <c r="E44" s="24"/>
      <c r="F44" s="24"/>
      <c r="G44" s="11"/>
      <c r="H44" s="20"/>
      <c r="I44" s="15"/>
      <c r="J44" s="11"/>
      <c r="K44" s="11"/>
      <c r="L44" s="11"/>
      <c r="M44" s="11"/>
      <c r="N44" s="11"/>
      <c r="O44" s="11"/>
    </row>
    <row r="45" spans="2:15" ht="21" x14ac:dyDescent="0.35">
      <c r="B45" s="11"/>
      <c r="C45" s="24"/>
      <c r="D45" s="24"/>
      <c r="E45" s="24"/>
      <c r="F45" s="24"/>
      <c r="G45" s="11"/>
      <c r="H45" s="20"/>
      <c r="I45" s="15"/>
      <c r="J45" s="11"/>
      <c r="K45" s="11"/>
      <c r="L45" s="11"/>
      <c r="M45" s="11"/>
      <c r="N45" s="11"/>
      <c r="O45" s="11"/>
    </row>
    <row r="46" spans="2:15" ht="21" x14ac:dyDescent="0.35">
      <c r="B46" s="11"/>
      <c r="C46" s="24"/>
      <c r="D46" s="24"/>
      <c r="E46" s="24"/>
      <c r="F46" s="24"/>
      <c r="G46" s="11"/>
      <c r="H46" s="20" t="s">
        <v>106</v>
      </c>
      <c r="I46" s="15"/>
      <c r="J46" s="11"/>
      <c r="K46" s="11"/>
      <c r="L46" s="11"/>
      <c r="M46" s="11"/>
      <c r="N46" s="11"/>
      <c r="O46" s="11"/>
    </row>
    <row r="47" spans="2:15" ht="21" x14ac:dyDescent="0.35">
      <c r="B47" s="11"/>
      <c r="C47" s="24"/>
      <c r="D47" s="24"/>
      <c r="E47" s="24"/>
      <c r="F47" s="24"/>
      <c r="G47" s="11"/>
      <c r="H47" s="20" t="s">
        <v>106</v>
      </c>
      <c r="I47" s="15"/>
      <c r="J47" s="11"/>
      <c r="K47" s="11"/>
      <c r="L47" s="11"/>
      <c r="M47" s="11"/>
      <c r="N47" s="11"/>
      <c r="O47" s="11"/>
    </row>
    <row r="48" spans="2:15" x14ac:dyDescent="0.25">
      <c r="B48" s="11"/>
      <c r="C48" s="24"/>
      <c r="D48" s="24"/>
      <c r="E48" s="24"/>
      <c r="F48" s="24"/>
      <c r="G48" s="11"/>
      <c r="H48" s="14"/>
      <c r="I48" s="15"/>
      <c r="J48" s="11"/>
      <c r="K48" s="11"/>
      <c r="L48" s="11"/>
      <c r="M48" s="11"/>
      <c r="N48" s="11"/>
      <c r="O48" s="11"/>
    </row>
    <row r="49" spans="2:15" x14ac:dyDescent="0.25">
      <c r="B49" s="11"/>
      <c r="C49" s="24"/>
      <c r="D49" s="24"/>
      <c r="E49" s="24"/>
      <c r="F49" s="24"/>
      <c r="G49" s="11"/>
      <c r="H49" s="14"/>
      <c r="I49" s="15"/>
      <c r="J49" s="11"/>
      <c r="K49" s="11"/>
      <c r="L49" s="11"/>
      <c r="M49" s="11"/>
      <c r="N49" s="11"/>
      <c r="O49" s="11"/>
    </row>
    <row r="50" spans="2:15" ht="21" x14ac:dyDescent="0.35">
      <c r="B50" s="11"/>
      <c r="C50" s="24"/>
      <c r="D50" s="24"/>
      <c r="E50" s="24"/>
      <c r="F50" s="24"/>
      <c r="G50" s="11"/>
      <c r="H50" s="14"/>
      <c r="I50" s="15"/>
      <c r="J50" s="11"/>
      <c r="K50" s="21"/>
      <c r="L50" s="11"/>
      <c r="M50" s="11"/>
      <c r="N50" s="11"/>
      <c r="O50" s="11"/>
    </row>
    <row r="51" spans="2:15" ht="21" x14ac:dyDescent="0.35">
      <c r="B51" s="11"/>
      <c r="C51" s="24"/>
      <c r="D51" s="24"/>
      <c r="E51" s="24"/>
      <c r="F51" s="24"/>
      <c r="G51" s="11"/>
      <c r="H51" s="19"/>
      <c r="I51" s="15"/>
      <c r="J51" s="11"/>
      <c r="K51" s="21" t="s">
        <v>106</v>
      </c>
      <c r="L51" s="11"/>
      <c r="M51" s="11"/>
      <c r="N51" s="11"/>
      <c r="O51" s="11"/>
    </row>
    <row r="52" spans="2:15" ht="21" x14ac:dyDescent="0.35">
      <c r="B52" s="11"/>
      <c r="C52" s="24"/>
      <c r="D52" s="24"/>
      <c r="E52" s="24"/>
      <c r="F52" s="24"/>
      <c r="G52" s="11"/>
      <c r="H52" s="14"/>
      <c r="I52" s="15"/>
      <c r="J52" s="11"/>
      <c r="K52" s="21" t="s">
        <v>106</v>
      </c>
      <c r="L52" s="11"/>
      <c r="M52" s="11"/>
      <c r="N52" s="11"/>
      <c r="O52" s="11"/>
    </row>
    <row r="53" spans="2:15" x14ac:dyDescent="0.25">
      <c r="B53" s="11"/>
      <c r="C53" s="25"/>
      <c r="D53" s="25"/>
      <c r="E53" s="25"/>
      <c r="F53" s="25"/>
      <c r="G53" s="11"/>
      <c r="H53" s="14"/>
      <c r="I53" s="15"/>
      <c r="J53" s="11"/>
      <c r="K53" s="11"/>
      <c r="L53" s="11"/>
      <c r="M53" s="11"/>
      <c r="N53" s="11"/>
      <c r="O53" s="11"/>
    </row>
    <row r="54" spans="2:15" ht="15.75" thickBot="1" x14ac:dyDescent="0.3">
      <c r="B54" s="11"/>
      <c r="C54" s="25"/>
      <c r="D54" s="25"/>
      <c r="E54" s="25"/>
      <c r="F54" s="25"/>
      <c r="G54" s="11"/>
      <c r="H54" s="22"/>
      <c r="I54" s="23"/>
      <c r="J54" s="11"/>
      <c r="K54" s="11"/>
      <c r="L54" s="11"/>
      <c r="M54" s="11"/>
      <c r="N54" s="11"/>
      <c r="O54" s="11"/>
    </row>
    <row r="55" spans="2:15" x14ac:dyDescent="0.25">
      <c r="B55" s="11"/>
      <c r="C55" s="25"/>
      <c r="D55" s="25"/>
      <c r="E55" s="25"/>
      <c r="F55" s="25"/>
      <c r="G55" s="11"/>
      <c r="H55" s="11"/>
      <c r="I55" s="11"/>
      <c r="J55" s="11"/>
      <c r="K55" s="11"/>
      <c r="L55" s="11"/>
      <c r="M55" s="11"/>
      <c r="N55" s="11"/>
      <c r="O55" s="11"/>
    </row>
    <row r="56" spans="2:15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AF44-3049-4770-8681-39F61B7B02DA}">
  <dimension ref="A1:AE169"/>
  <sheetViews>
    <sheetView topLeftCell="A158" workbookViewId="0">
      <selection activeCell="D170" sqref="D170:F179"/>
    </sheetView>
  </sheetViews>
  <sheetFormatPr defaultRowHeight="15" x14ac:dyDescent="0.25"/>
  <cols>
    <col min="26" max="26" width="10.42578125" customWidth="1"/>
  </cols>
  <sheetData>
    <row r="1" spans="1:25" x14ac:dyDescent="0.25">
      <c r="C1" s="1"/>
      <c r="D1" s="1"/>
      <c r="E1" s="1"/>
      <c r="F1" s="1"/>
      <c r="G1" s="1"/>
      <c r="H1" s="1"/>
      <c r="I1" s="1"/>
      <c r="J1" s="1"/>
      <c r="K1" s="1" t="str">
        <f>'curves (last)'!AG1</f>
        <v>Observed</v>
      </c>
      <c r="M1" s="1"/>
      <c r="N1" s="1"/>
    </row>
    <row r="2" spans="1:25" x14ac:dyDescent="0.25">
      <c r="C2" s="1" t="str">
        <f>'curves (last)'!Y2</f>
        <v>X1</v>
      </c>
      <c r="D2" s="1" t="str">
        <f>'curves (last)'!Z2</f>
        <v>X2</v>
      </c>
      <c r="E2" s="1" t="str">
        <f>'curves (last)'!AA2</f>
        <v>X3</v>
      </c>
      <c r="F2" s="1" t="str">
        <f>'curves (last)'!AB2</f>
        <v>X4</v>
      </c>
      <c r="G2" s="1" t="str">
        <f>'curves (last)'!AC2</f>
        <v>X5</v>
      </c>
      <c r="H2" s="1" t="str">
        <f>'curves (last)'!AD2</f>
        <v>X6</v>
      </c>
      <c r="I2" s="1" t="str">
        <f>'curves (last)'!AE2</f>
        <v>X7</v>
      </c>
      <c r="J2" s="1" t="str">
        <f>'curves (last)'!AF2</f>
        <v>X8</v>
      </c>
      <c r="K2" s="1" t="str">
        <f>'curves (last)'!AG2</f>
        <v>Yield</v>
      </c>
      <c r="M2" s="1" t="s">
        <v>94</v>
      </c>
      <c r="N2" s="1" t="s">
        <v>94</v>
      </c>
    </row>
    <row r="3" spans="1:25" x14ac:dyDescent="0.25">
      <c r="C3" s="1" t="str">
        <f>'curves (last)'!Y3</f>
        <v>N</v>
      </c>
      <c r="D3" s="1" t="str">
        <f>'curves (last)'!Z3</f>
        <v>P</v>
      </c>
      <c r="E3" s="1" t="str">
        <f>'curves (last)'!AA3</f>
        <v>K</v>
      </c>
      <c r="F3" s="1" t="str">
        <f>'curves (last)'!AB3</f>
        <v>Ca</v>
      </c>
      <c r="G3" s="1" t="str">
        <f>'curves (last)'!AC3</f>
        <v>Mg</v>
      </c>
      <c r="H3" s="1" t="str">
        <f>'curves (last)'!AD3</f>
        <v>Chla</v>
      </c>
      <c r="I3" s="1" t="str">
        <f>'curves (last)'!AE3</f>
        <v>Chlb</v>
      </c>
      <c r="J3" s="1" t="str">
        <f>'curves (last)'!AF3</f>
        <v>Carbohydrate</v>
      </c>
      <c r="K3" s="1" t="str">
        <f>'curves (last)'!AG3</f>
        <v>Yield</v>
      </c>
      <c r="M3" s="1" t="s">
        <v>95</v>
      </c>
      <c r="N3" s="1" t="s">
        <v>95</v>
      </c>
    </row>
    <row r="4" spans="1:25" x14ac:dyDescent="0.25">
      <c r="C4" s="1" t="str">
        <f>'curves (last)'!Y4</f>
        <v>%</v>
      </c>
      <c r="D4" s="1" t="str">
        <f>'curves (last)'!Z4</f>
        <v>%</v>
      </c>
      <c r="E4" s="1" t="str">
        <f>'curves (last)'!AA4</f>
        <v>%</v>
      </c>
      <c r="F4" s="1" t="str">
        <f>'curves (last)'!AB4</f>
        <v>%</v>
      </c>
      <c r="G4" s="1" t="str">
        <f>'curves (last)'!AC4</f>
        <v>%</v>
      </c>
      <c r="H4" s="1" t="str">
        <f>'curves (last)'!AD4</f>
        <v>mg/gFW</v>
      </c>
      <c r="I4" s="1" t="str">
        <f>'curves (last)'!AE4</f>
        <v>mg/gFW</v>
      </c>
      <c r="J4" s="1" t="str">
        <f>'curves (last)'!AF4</f>
        <v>%</v>
      </c>
      <c r="K4" s="1" t="str">
        <f>'curves (last)'!AG4</f>
        <v>ton/ha</v>
      </c>
      <c r="M4" s="1" t="s">
        <v>110</v>
      </c>
      <c r="N4" s="1" t="s">
        <v>109</v>
      </c>
      <c r="P4" t="s">
        <v>113</v>
      </c>
      <c r="Q4" t="s">
        <v>112</v>
      </c>
      <c r="R4" t="s">
        <v>111</v>
      </c>
    </row>
    <row r="5" spans="1:25" x14ac:dyDescent="0.25">
      <c r="A5">
        <v>3</v>
      </c>
      <c r="B5">
        <v>0</v>
      </c>
      <c r="C5" s="8">
        <v>1.98</v>
      </c>
      <c r="D5" s="8">
        <v>0.37</v>
      </c>
      <c r="E5" s="8">
        <v>0.98</v>
      </c>
      <c r="F5" s="8">
        <v>2.7</v>
      </c>
      <c r="G5" s="8">
        <v>0.79</v>
      </c>
      <c r="H5" s="8">
        <v>1.92</v>
      </c>
      <c r="I5" s="8">
        <v>1.28</v>
      </c>
      <c r="J5" s="8">
        <v>24.64</v>
      </c>
      <c r="K5" s="8">
        <v>8.1046875000000007</v>
      </c>
      <c r="M5" s="54">
        <v>8.1</v>
      </c>
      <c r="N5" s="54">
        <v>7.876881</v>
      </c>
      <c r="O5" s="53"/>
      <c r="P5" s="53">
        <f>ABS(M5-N5)</f>
        <v>0.22311899999999962</v>
      </c>
      <c r="Q5" s="53">
        <f>(M5-N5)^2</f>
        <v>4.9782088160999834E-2</v>
      </c>
      <c r="R5" s="53">
        <f>ABS((M5-N5)/(M5))*100</f>
        <v>2.7545555555555512</v>
      </c>
      <c r="S5" s="53"/>
      <c r="T5" s="53"/>
      <c r="U5" s="1"/>
      <c r="V5" s="1"/>
      <c r="W5" s="1"/>
      <c r="X5" s="1"/>
      <c r="Y5" s="1"/>
    </row>
    <row r="6" spans="1:25" x14ac:dyDescent="0.25">
      <c r="A6">
        <v>7</v>
      </c>
      <c r="B6">
        <v>0</v>
      </c>
      <c r="C6" s="8">
        <v>1.9846010779897187</v>
      </c>
      <c r="D6" s="8">
        <v>0.37029809777719491</v>
      </c>
      <c r="E6" s="8">
        <v>0.9777560605657345</v>
      </c>
      <c r="F6" s="8">
        <v>2.7185179822488137</v>
      </c>
      <c r="G6" s="8">
        <v>0.78808940947332307</v>
      </c>
      <c r="H6" s="8">
        <v>1.8976506080909166</v>
      </c>
      <c r="I6" s="8">
        <v>1.2957346596804564</v>
      </c>
      <c r="J6" s="8">
        <v>25.14792029604811</v>
      </c>
      <c r="K6" s="8">
        <v>7.9933950805248273</v>
      </c>
      <c r="M6" s="54">
        <v>7.99</v>
      </c>
      <c r="N6" s="54">
        <v>8.2929130000000004</v>
      </c>
      <c r="P6">
        <f t="shared" ref="P6:P70" si="0">ABS(M6-N6)</f>
        <v>0.30291300000000021</v>
      </c>
      <c r="Q6">
        <f t="shared" ref="Q6:Q70" si="1">(M6-N6)^2</f>
        <v>9.1756285569000132E-2</v>
      </c>
      <c r="R6">
        <f t="shared" ref="R6:R70" si="2">ABS((M6-N6)/(M6))*100</f>
        <v>3.7911514392991266</v>
      </c>
      <c r="U6" s="1"/>
      <c r="V6" s="1"/>
      <c r="W6" s="1"/>
      <c r="X6" s="1"/>
      <c r="Y6" s="1"/>
    </row>
    <row r="7" spans="1:25" x14ac:dyDescent="0.25">
      <c r="A7">
        <v>12</v>
      </c>
      <c r="B7">
        <v>0</v>
      </c>
      <c r="C7" s="8">
        <v>1.6</v>
      </c>
      <c r="D7" s="8">
        <v>0.22</v>
      </c>
      <c r="E7" s="8">
        <v>0.81</v>
      </c>
      <c r="F7" s="8">
        <v>2.21</v>
      </c>
      <c r="G7" s="8">
        <v>0.48</v>
      </c>
      <c r="H7" s="8">
        <v>1.49</v>
      </c>
      <c r="I7" s="8">
        <v>0.84</v>
      </c>
      <c r="J7" s="8">
        <v>14.720000000000002</v>
      </c>
      <c r="K7" s="8">
        <v>5.6929687500000004</v>
      </c>
      <c r="M7" s="54">
        <v>5.69</v>
      </c>
      <c r="N7" s="54">
        <v>5.3315359999999998</v>
      </c>
      <c r="P7">
        <f t="shared" si="0"/>
        <v>0.35846400000000056</v>
      </c>
      <c r="Q7">
        <f t="shared" si="1"/>
        <v>0.12849643929600041</v>
      </c>
      <c r="R7">
        <f t="shared" si="2"/>
        <v>6.2998945518453517</v>
      </c>
    </row>
    <row r="8" spans="1:25" x14ac:dyDescent="0.25">
      <c r="A8">
        <v>13</v>
      </c>
      <c r="B8">
        <v>0</v>
      </c>
      <c r="C8" s="8">
        <v>1.6</v>
      </c>
      <c r="D8" s="8">
        <v>0.24</v>
      </c>
      <c r="E8" s="8">
        <v>0.82</v>
      </c>
      <c r="F8" s="8">
        <v>2.21</v>
      </c>
      <c r="G8" s="8">
        <v>0.47</v>
      </c>
      <c r="H8" s="8">
        <v>1.49</v>
      </c>
      <c r="I8" s="8">
        <v>0.88</v>
      </c>
      <c r="J8" s="8">
        <v>14.4</v>
      </c>
      <c r="K8" s="8">
        <v>5.8181250000000002</v>
      </c>
      <c r="M8" s="54">
        <v>5.82</v>
      </c>
      <c r="N8" s="54">
        <v>5.9187010000000004</v>
      </c>
      <c r="P8">
        <f t="shared" si="0"/>
        <v>9.870100000000015E-2</v>
      </c>
      <c r="Q8">
        <f t="shared" si="1"/>
        <v>9.7418874010000295E-3</v>
      </c>
      <c r="R8">
        <f t="shared" si="2"/>
        <v>1.6958934707903803</v>
      </c>
      <c r="U8" s="1"/>
      <c r="V8" s="1"/>
      <c r="W8" s="1"/>
      <c r="X8" s="1"/>
      <c r="Y8" s="1"/>
    </row>
    <row r="9" spans="1:25" x14ac:dyDescent="0.25">
      <c r="A9">
        <v>16</v>
      </c>
      <c r="B9">
        <v>0</v>
      </c>
      <c r="C9" s="8">
        <v>1.62</v>
      </c>
      <c r="D9" s="8">
        <v>0.22</v>
      </c>
      <c r="E9" s="8">
        <v>0.81</v>
      </c>
      <c r="F9" s="8">
        <v>2.2400000000000002</v>
      </c>
      <c r="G9" s="8">
        <v>0.49</v>
      </c>
      <c r="H9" s="8">
        <v>1.46</v>
      </c>
      <c r="I9" s="8">
        <v>0.85</v>
      </c>
      <c r="J9" s="8">
        <v>15.04</v>
      </c>
      <c r="K9" s="8">
        <v>5.6765625000000002</v>
      </c>
      <c r="M9" s="54">
        <v>5.68</v>
      </c>
      <c r="N9" s="54">
        <v>5.7476839999999996</v>
      </c>
      <c r="P9">
        <f t="shared" si="0"/>
        <v>6.7683999999999855E-2</v>
      </c>
      <c r="Q9">
        <f t="shared" si="1"/>
        <v>4.5811238559999804E-3</v>
      </c>
      <c r="R9">
        <f t="shared" si="2"/>
        <v>1.1916197183098567</v>
      </c>
      <c r="U9" s="1"/>
      <c r="V9" s="1"/>
      <c r="W9" s="1"/>
      <c r="X9" s="1"/>
      <c r="Y9" s="1"/>
    </row>
    <row r="10" spans="1:25" x14ac:dyDescent="0.25">
      <c r="A10">
        <v>17</v>
      </c>
      <c r="B10">
        <v>0</v>
      </c>
      <c r="C10" s="8">
        <v>1.61</v>
      </c>
      <c r="D10" s="8">
        <v>0.23</v>
      </c>
      <c r="E10" s="8">
        <v>0.8</v>
      </c>
      <c r="F10" s="8">
        <v>2.23</v>
      </c>
      <c r="G10" s="8">
        <v>0.47</v>
      </c>
      <c r="H10" s="8">
        <v>1.5</v>
      </c>
      <c r="I10" s="8">
        <v>0.89</v>
      </c>
      <c r="J10" s="8">
        <v>14.4</v>
      </c>
      <c r="K10" s="8">
        <v>5.8893750000000002</v>
      </c>
      <c r="M10" s="54">
        <v>5.89</v>
      </c>
      <c r="N10" s="54">
        <v>5.685651</v>
      </c>
      <c r="P10">
        <f t="shared" si="0"/>
        <v>0.20434899999999967</v>
      </c>
      <c r="Q10">
        <f t="shared" si="1"/>
        <v>4.1758513800999868E-2</v>
      </c>
      <c r="R10">
        <f t="shared" si="2"/>
        <v>3.4694227504244424</v>
      </c>
      <c r="U10" s="1"/>
      <c r="V10" s="1"/>
      <c r="W10" s="1"/>
      <c r="X10" s="1"/>
      <c r="Y10" s="1"/>
    </row>
    <row r="11" spans="1:25" x14ac:dyDescent="0.25">
      <c r="A11">
        <v>24</v>
      </c>
      <c r="B11">
        <v>0</v>
      </c>
      <c r="C11" s="8">
        <v>1.35</v>
      </c>
      <c r="D11" s="8">
        <v>0.16</v>
      </c>
      <c r="E11" s="8">
        <v>0.56000000000000005</v>
      </c>
      <c r="F11" s="8">
        <v>1.96</v>
      </c>
      <c r="G11" s="8">
        <v>0.27</v>
      </c>
      <c r="H11" s="8">
        <v>1.1499999999999999</v>
      </c>
      <c r="I11" s="8">
        <v>0.62</v>
      </c>
      <c r="J11" s="8">
        <v>10.56</v>
      </c>
      <c r="K11" s="8">
        <v>4.7249999999999996</v>
      </c>
      <c r="M11" s="54">
        <v>4.7300000000000004</v>
      </c>
      <c r="N11" s="54">
        <v>4.6856970000000002</v>
      </c>
      <c r="P11">
        <f t="shared" si="0"/>
        <v>4.4303000000000203E-2</v>
      </c>
      <c r="Q11">
        <f t="shared" si="1"/>
        <v>1.9627558090000181E-3</v>
      </c>
      <c r="R11">
        <f t="shared" si="2"/>
        <v>0.93663847780127274</v>
      </c>
      <c r="U11" s="1"/>
      <c r="V11" s="1"/>
      <c r="W11" s="1"/>
      <c r="X11" s="1"/>
      <c r="Y11" s="1"/>
    </row>
    <row r="12" spans="1:25" x14ac:dyDescent="0.25">
      <c r="A12">
        <v>31</v>
      </c>
      <c r="B12">
        <v>0</v>
      </c>
      <c r="C12" s="8">
        <v>1.9</v>
      </c>
      <c r="D12" s="8">
        <v>0.34</v>
      </c>
      <c r="E12" s="8">
        <v>0.94</v>
      </c>
      <c r="F12" s="8">
        <v>2.62</v>
      </c>
      <c r="G12" s="8">
        <v>0.75</v>
      </c>
      <c r="H12" s="8">
        <v>1.85</v>
      </c>
      <c r="I12" s="8">
        <v>1.24</v>
      </c>
      <c r="J12" s="8">
        <v>23.68</v>
      </c>
      <c r="K12" s="8">
        <v>7.6398437500000007</v>
      </c>
      <c r="M12" s="54">
        <v>7.64</v>
      </c>
      <c r="N12" s="54">
        <v>7.73881</v>
      </c>
      <c r="P12">
        <f t="shared" si="0"/>
        <v>9.8810000000000286E-2</v>
      </c>
      <c r="Q12">
        <f t="shared" si="1"/>
        <v>9.7634161000000573E-3</v>
      </c>
      <c r="R12">
        <f t="shared" si="2"/>
        <v>1.2933246073298468</v>
      </c>
      <c r="U12" s="1"/>
      <c r="V12" s="1"/>
      <c r="W12" s="1"/>
      <c r="X12" s="1"/>
      <c r="Y12" s="1"/>
    </row>
    <row r="13" spans="1:25" x14ac:dyDescent="0.25">
      <c r="A13">
        <v>32</v>
      </c>
      <c r="B13">
        <v>0</v>
      </c>
      <c r="C13" s="8">
        <v>1.92</v>
      </c>
      <c r="D13" s="8">
        <v>0.33</v>
      </c>
      <c r="E13" s="8">
        <v>0.95</v>
      </c>
      <c r="F13" s="8">
        <v>2.65</v>
      </c>
      <c r="G13" s="8">
        <v>0.76</v>
      </c>
      <c r="H13" s="8">
        <v>1.86</v>
      </c>
      <c r="I13" s="8">
        <v>1.21</v>
      </c>
      <c r="J13" s="8">
        <v>23.68</v>
      </c>
      <c r="K13" s="8">
        <v>7.5993750000000002</v>
      </c>
      <c r="M13" s="54">
        <v>7.6</v>
      </c>
      <c r="N13" s="54">
        <v>7.6937110000000004</v>
      </c>
      <c r="P13">
        <f t="shared" si="0"/>
        <v>9.3711000000000766E-2</v>
      </c>
      <c r="Q13">
        <f t="shared" si="1"/>
        <v>8.7817515210001432E-3</v>
      </c>
      <c r="R13">
        <f t="shared" si="2"/>
        <v>1.2330394736842207</v>
      </c>
      <c r="U13" s="1"/>
      <c r="V13" s="1"/>
      <c r="W13" s="1"/>
      <c r="X13" s="1"/>
      <c r="Y13" s="1"/>
    </row>
    <row r="14" spans="1:25" x14ac:dyDescent="0.25">
      <c r="A14">
        <v>41</v>
      </c>
      <c r="B14">
        <v>0</v>
      </c>
      <c r="C14" s="8">
        <v>1.83</v>
      </c>
      <c r="D14" s="8">
        <v>0.32</v>
      </c>
      <c r="E14" s="8">
        <v>0.93</v>
      </c>
      <c r="F14" s="8">
        <v>2.57</v>
      </c>
      <c r="G14" s="8">
        <v>0.72</v>
      </c>
      <c r="H14" s="8">
        <v>1.76</v>
      </c>
      <c r="I14" s="8">
        <v>1.1499999999999999</v>
      </c>
      <c r="J14" s="8">
        <v>21.44</v>
      </c>
      <c r="K14" s="8">
        <v>7.4024999999999999</v>
      </c>
      <c r="M14" s="54">
        <v>7.4</v>
      </c>
      <c r="N14" s="54">
        <v>8.0654210000000006</v>
      </c>
      <c r="P14">
        <f t="shared" si="0"/>
        <v>0.66542100000000026</v>
      </c>
      <c r="Q14">
        <f t="shared" si="1"/>
        <v>0.44278510724100034</v>
      </c>
      <c r="R14">
        <f t="shared" si="2"/>
        <v>8.9921756756756785</v>
      </c>
      <c r="U14" s="1"/>
      <c r="V14" s="1"/>
      <c r="W14" s="1"/>
      <c r="X14" s="1"/>
      <c r="Y14" s="1"/>
    </row>
    <row r="15" spans="1:25" x14ac:dyDescent="0.25">
      <c r="A15">
        <v>44</v>
      </c>
      <c r="B15">
        <v>0</v>
      </c>
      <c r="C15" s="8">
        <v>1.85</v>
      </c>
      <c r="D15" s="8">
        <v>0.33</v>
      </c>
      <c r="E15" s="8">
        <v>0.92</v>
      </c>
      <c r="F15" s="8">
        <v>2.54</v>
      </c>
      <c r="G15" s="8">
        <v>0.71</v>
      </c>
      <c r="H15" s="8">
        <v>1.78</v>
      </c>
      <c r="I15" s="8">
        <v>1.1399999999999999</v>
      </c>
      <c r="J15" s="8">
        <v>21.12</v>
      </c>
      <c r="K15" s="8">
        <v>7.32421875</v>
      </c>
      <c r="M15" s="54">
        <v>7.32</v>
      </c>
      <c r="N15" s="54">
        <v>7.0143899999999997</v>
      </c>
      <c r="P15">
        <f t="shared" si="0"/>
        <v>0.3056100000000006</v>
      </c>
      <c r="Q15">
        <f t="shared" si="1"/>
        <v>9.3397472100000364E-2</v>
      </c>
      <c r="R15">
        <f t="shared" si="2"/>
        <v>4.1750000000000078</v>
      </c>
    </row>
    <row r="16" spans="1:25" x14ac:dyDescent="0.25">
      <c r="A16">
        <v>46</v>
      </c>
      <c r="B16">
        <v>0</v>
      </c>
      <c r="C16" s="8">
        <v>1.75</v>
      </c>
      <c r="D16" s="8">
        <v>0.28000000000000003</v>
      </c>
      <c r="E16" s="8">
        <v>0.92</v>
      </c>
      <c r="F16" s="8">
        <v>2.41</v>
      </c>
      <c r="G16" s="8">
        <v>0.62</v>
      </c>
      <c r="H16" s="8">
        <v>1.69</v>
      </c>
      <c r="I16" s="8">
        <v>1.05</v>
      </c>
      <c r="J16" s="8">
        <v>18.560000000000002</v>
      </c>
      <c r="K16" s="8">
        <v>6.7296874999999998</v>
      </c>
      <c r="M16" s="54">
        <v>6.73</v>
      </c>
      <c r="N16" s="54">
        <v>6.2960200000000004</v>
      </c>
      <c r="P16">
        <f t="shared" si="0"/>
        <v>0.43398000000000003</v>
      </c>
      <c r="Q16">
        <f t="shared" si="1"/>
        <v>0.18833864040000003</v>
      </c>
      <c r="R16">
        <f t="shared" si="2"/>
        <v>6.4484398216939081</v>
      </c>
    </row>
    <row r="17" spans="1:22" x14ac:dyDescent="0.25">
      <c r="A17">
        <v>53</v>
      </c>
      <c r="B17">
        <v>0</v>
      </c>
      <c r="C17" s="8">
        <v>1.76</v>
      </c>
      <c r="D17" s="8">
        <v>0.27</v>
      </c>
      <c r="E17" s="8">
        <v>0.9</v>
      </c>
      <c r="F17" s="8">
        <v>2.4</v>
      </c>
      <c r="G17" s="8">
        <v>0.65</v>
      </c>
      <c r="H17" s="8">
        <v>1.67</v>
      </c>
      <c r="I17" s="8">
        <v>1.05</v>
      </c>
      <c r="J17" s="8">
        <v>18.560000000000002</v>
      </c>
      <c r="K17" s="8">
        <v>6.5728125000000004</v>
      </c>
      <c r="M17" s="54">
        <v>6.57</v>
      </c>
      <c r="N17" s="54">
        <v>7.1206379999999996</v>
      </c>
      <c r="P17">
        <f t="shared" si="0"/>
        <v>0.55063799999999929</v>
      </c>
      <c r="Q17">
        <f t="shared" si="1"/>
        <v>0.30320220704399925</v>
      </c>
      <c r="R17">
        <f t="shared" si="2"/>
        <v>8.3810958904109469</v>
      </c>
    </row>
    <row r="18" spans="1:22" x14ac:dyDescent="0.25">
      <c r="A18">
        <v>66</v>
      </c>
      <c r="B18">
        <v>0</v>
      </c>
      <c r="C18" s="8">
        <v>1.69</v>
      </c>
      <c r="D18" s="8">
        <v>0.26</v>
      </c>
      <c r="E18" s="8">
        <v>0.85</v>
      </c>
      <c r="F18" s="8">
        <v>2.29</v>
      </c>
      <c r="G18" s="8">
        <v>0.57999999999999996</v>
      </c>
      <c r="H18" s="8">
        <v>1.56</v>
      </c>
      <c r="I18" s="8">
        <v>0.96</v>
      </c>
      <c r="J18" s="8">
        <v>16.64</v>
      </c>
      <c r="K18" s="8">
        <v>6.23</v>
      </c>
      <c r="M18" s="54">
        <v>6.23</v>
      </c>
      <c r="N18" s="54">
        <v>6.6168050000000003</v>
      </c>
      <c r="P18">
        <f t="shared" si="0"/>
        <v>0.38680499999999984</v>
      </c>
      <c r="Q18">
        <f t="shared" si="1"/>
        <v>0.14961810802499989</v>
      </c>
      <c r="R18">
        <f t="shared" si="2"/>
        <v>6.2087479935794514</v>
      </c>
    </row>
    <row r="19" spans="1:22" x14ac:dyDescent="0.25">
      <c r="A19">
        <v>72</v>
      </c>
      <c r="B19">
        <v>0</v>
      </c>
      <c r="C19" s="37">
        <v>1.68</v>
      </c>
      <c r="D19" s="37">
        <v>0.26</v>
      </c>
      <c r="E19" s="37">
        <v>0.85</v>
      </c>
      <c r="F19" s="37">
        <v>2.2999999999999998</v>
      </c>
      <c r="G19" s="37">
        <v>0.59</v>
      </c>
      <c r="H19" s="37">
        <v>1.59</v>
      </c>
      <c r="I19" s="37">
        <v>0.98</v>
      </c>
      <c r="J19" s="8">
        <v>16.64</v>
      </c>
      <c r="K19" s="37">
        <v>6.23</v>
      </c>
      <c r="M19" s="54">
        <v>6.23</v>
      </c>
      <c r="N19" s="54">
        <v>6.4316760000000004</v>
      </c>
      <c r="P19">
        <f t="shared" si="0"/>
        <v>0.20167599999999997</v>
      </c>
      <c r="Q19">
        <f t="shared" si="1"/>
        <v>4.0673208975999985E-2</v>
      </c>
      <c r="R19">
        <f t="shared" si="2"/>
        <v>3.237174959871588</v>
      </c>
    </row>
    <row r="20" spans="1:22" x14ac:dyDescent="0.25">
      <c r="A20">
        <v>90</v>
      </c>
      <c r="B20">
        <v>0</v>
      </c>
      <c r="C20" s="8">
        <v>1.85</v>
      </c>
      <c r="D20" s="8">
        <v>0.33</v>
      </c>
      <c r="E20" s="8">
        <v>0.95</v>
      </c>
      <c r="F20" s="8">
        <v>2.54</v>
      </c>
      <c r="G20" s="8">
        <v>0.72</v>
      </c>
      <c r="H20" s="8">
        <v>1.64</v>
      </c>
      <c r="I20" s="8">
        <v>1.22</v>
      </c>
      <c r="J20" s="8">
        <v>20.48</v>
      </c>
      <c r="K20" s="37">
        <v>11.762765625</v>
      </c>
      <c r="M20" s="54">
        <v>11.76</v>
      </c>
      <c r="N20" s="54">
        <v>11.661535000000001</v>
      </c>
      <c r="P20">
        <f t="shared" si="0"/>
        <v>9.8464999999999137E-2</v>
      </c>
      <c r="Q20">
        <f t="shared" si="1"/>
        <v>9.69535622499983E-3</v>
      </c>
      <c r="R20">
        <f t="shared" si="2"/>
        <v>0.83728741496597903</v>
      </c>
    </row>
    <row r="21" spans="1:22" x14ac:dyDescent="0.25">
      <c r="A21">
        <v>93</v>
      </c>
      <c r="B21">
        <v>0</v>
      </c>
      <c r="C21" s="8">
        <v>1.53</v>
      </c>
      <c r="D21" s="8">
        <v>0.18</v>
      </c>
      <c r="E21" s="8">
        <v>0.74</v>
      </c>
      <c r="F21" s="8">
        <v>2.12</v>
      </c>
      <c r="G21" s="8">
        <v>0.38</v>
      </c>
      <c r="H21" s="8">
        <v>1.34</v>
      </c>
      <c r="I21" s="8">
        <v>0.86</v>
      </c>
      <c r="J21" s="8">
        <v>10.24</v>
      </c>
      <c r="K21" s="8">
        <v>9.7142500000000016</v>
      </c>
      <c r="M21" s="54">
        <v>9.7100000000000009</v>
      </c>
      <c r="N21" s="54">
        <v>9.7826850000000007</v>
      </c>
      <c r="P21">
        <f t="shared" si="0"/>
        <v>7.2684999999999889E-2</v>
      </c>
      <c r="Q21">
        <f t="shared" si="1"/>
        <v>5.2831092249999842E-3</v>
      </c>
      <c r="R21">
        <f t="shared" si="2"/>
        <v>0.74855818743563218</v>
      </c>
    </row>
    <row r="22" spans="1:22" x14ac:dyDescent="0.25">
      <c r="A22">
        <v>95</v>
      </c>
      <c r="B22">
        <v>0</v>
      </c>
      <c r="C22" s="8">
        <v>1.53</v>
      </c>
      <c r="D22" s="8">
        <v>0.18</v>
      </c>
      <c r="E22" s="8">
        <v>0.76</v>
      </c>
      <c r="F22" s="8">
        <v>2.15</v>
      </c>
      <c r="G22" s="8">
        <v>0.39</v>
      </c>
      <c r="H22" s="8">
        <v>1.32</v>
      </c>
      <c r="I22" s="8">
        <v>0.85</v>
      </c>
      <c r="J22" s="8">
        <v>10.56</v>
      </c>
      <c r="K22" s="8">
        <v>9.9800624999999989</v>
      </c>
      <c r="M22" s="54">
        <v>9.98</v>
      </c>
      <c r="N22" s="54">
        <v>9.4928830000000008</v>
      </c>
      <c r="P22">
        <f t="shared" si="0"/>
        <v>0.48711699999999958</v>
      </c>
      <c r="Q22">
        <f t="shared" si="1"/>
        <v>0.23728297168899959</v>
      </c>
      <c r="R22">
        <f t="shared" si="2"/>
        <v>4.8809318637274499</v>
      </c>
    </row>
    <row r="23" spans="1:22" x14ac:dyDescent="0.25">
      <c r="A23">
        <v>102</v>
      </c>
      <c r="B23">
        <v>0</v>
      </c>
      <c r="C23" s="8">
        <v>1.31</v>
      </c>
      <c r="D23" s="8">
        <v>0.13</v>
      </c>
      <c r="E23" s="8">
        <v>0.46</v>
      </c>
      <c r="F23" s="8">
        <v>1.93</v>
      </c>
      <c r="G23" s="8">
        <v>0.21</v>
      </c>
      <c r="H23" s="8">
        <v>1.1499999999999999</v>
      </c>
      <c r="I23" s="8">
        <v>0.63</v>
      </c>
      <c r="J23" s="8">
        <v>6.4</v>
      </c>
      <c r="K23" s="8">
        <v>8.2614374999999995</v>
      </c>
      <c r="M23" s="54">
        <v>8.26</v>
      </c>
      <c r="N23" s="54">
        <v>8.5557239999999997</v>
      </c>
      <c r="P23">
        <f t="shared" si="0"/>
        <v>0.29572399999999988</v>
      </c>
      <c r="Q23">
        <f t="shared" si="1"/>
        <v>8.7452684175999926E-2</v>
      </c>
      <c r="R23">
        <f t="shared" si="2"/>
        <v>3.5801937046004833</v>
      </c>
    </row>
    <row r="24" spans="1:22" x14ac:dyDescent="0.25">
      <c r="A24">
        <v>107</v>
      </c>
      <c r="B24">
        <v>0</v>
      </c>
      <c r="C24" s="8">
        <v>1.31</v>
      </c>
      <c r="D24" s="8">
        <v>0.13</v>
      </c>
      <c r="E24" s="8">
        <v>0.46</v>
      </c>
      <c r="F24" s="8">
        <v>1.93</v>
      </c>
      <c r="G24" s="8">
        <v>0.21</v>
      </c>
      <c r="H24" s="8">
        <v>1.1499999999999999</v>
      </c>
      <c r="I24" s="8">
        <v>0.63</v>
      </c>
      <c r="J24" s="8">
        <v>6.4</v>
      </c>
      <c r="K24" s="8">
        <v>8.2614374999999995</v>
      </c>
      <c r="M24" s="54">
        <v>8.26</v>
      </c>
      <c r="N24" s="54">
        <v>8.5557239999999997</v>
      </c>
      <c r="P24">
        <f t="shared" si="0"/>
        <v>0.29572399999999988</v>
      </c>
      <c r="Q24">
        <f t="shared" si="1"/>
        <v>8.7452684175999926E-2</v>
      </c>
      <c r="R24">
        <f t="shared" si="2"/>
        <v>3.5801937046004833</v>
      </c>
    </row>
    <row r="25" spans="1:22" x14ac:dyDescent="0.25">
      <c r="A25">
        <v>108</v>
      </c>
      <c r="B25">
        <v>0</v>
      </c>
      <c r="C25" s="43">
        <v>1.3</v>
      </c>
      <c r="D25" s="43">
        <v>0.12</v>
      </c>
      <c r="E25" s="43">
        <v>0.45</v>
      </c>
      <c r="F25" s="43">
        <v>1.92</v>
      </c>
      <c r="G25" s="43">
        <v>0.21</v>
      </c>
      <c r="H25" s="43">
        <v>1.1399999999999999</v>
      </c>
      <c r="I25" s="43">
        <v>0.62</v>
      </c>
      <c r="J25" s="8">
        <v>6.4</v>
      </c>
      <c r="K25" s="8">
        <v>8.2614374999999995</v>
      </c>
      <c r="M25" s="54">
        <v>8.26</v>
      </c>
      <c r="N25" s="54">
        <v>8.4217449999999996</v>
      </c>
      <c r="P25">
        <f t="shared" si="0"/>
        <v>0.16174499999999981</v>
      </c>
      <c r="Q25">
        <f t="shared" si="1"/>
        <v>2.6161445024999938E-2</v>
      </c>
      <c r="R25">
        <f t="shared" si="2"/>
        <v>1.9581719128329276</v>
      </c>
    </row>
    <row r="26" spans="1:22" x14ac:dyDescent="0.25">
      <c r="A26">
        <v>113</v>
      </c>
      <c r="B26">
        <v>0</v>
      </c>
      <c r="C26" s="8">
        <v>1.74</v>
      </c>
      <c r="D26" s="8">
        <v>0.28999999999999998</v>
      </c>
      <c r="E26" s="8">
        <v>0.93</v>
      </c>
      <c r="F26" s="8">
        <v>2.4500000000000002</v>
      </c>
      <c r="G26" s="8">
        <v>0.66</v>
      </c>
      <c r="H26" s="8">
        <v>1.58</v>
      </c>
      <c r="I26" s="8">
        <v>1.1399999999999999</v>
      </c>
      <c r="J26" s="8">
        <v>18.560000000000002</v>
      </c>
      <c r="K26" s="8">
        <v>11.579312499999999</v>
      </c>
      <c r="M26" s="54">
        <v>11.58</v>
      </c>
      <c r="N26" s="54">
        <v>11.489651</v>
      </c>
      <c r="P26">
        <f t="shared" si="0"/>
        <v>9.0348999999999791E-2</v>
      </c>
      <c r="Q26">
        <f t="shared" si="1"/>
        <v>8.1629418009999625E-3</v>
      </c>
      <c r="R26">
        <f t="shared" si="2"/>
        <v>0.7802158894645923</v>
      </c>
    </row>
    <row r="27" spans="1:22" x14ac:dyDescent="0.25">
      <c r="A27">
        <v>116</v>
      </c>
      <c r="B27">
        <v>0</v>
      </c>
      <c r="C27" s="8">
        <v>1.74</v>
      </c>
      <c r="D27" s="8">
        <v>0.28999999999999998</v>
      </c>
      <c r="E27" s="8">
        <v>0.93</v>
      </c>
      <c r="F27" s="8">
        <v>2.4500000000000002</v>
      </c>
      <c r="G27" s="8">
        <v>0.66</v>
      </c>
      <c r="H27" s="8">
        <v>1.58</v>
      </c>
      <c r="I27" s="8">
        <v>1.1399999999999999</v>
      </c>
      <c r="J27" s="8">
        <v>18.239999999999998</v>
      </c>
      <c r="K27" s="8">
        <v>11.678125</v>
      </c>
      <c r="M27" s="54">
        <v>11.68</v>
      </c>
      <c r="N27" s="54">
        <v>11.495585999999999</v>
      </c>
      <c r="P27">
        <f t="shared" si="0"/>
        <v>0.1844140000000003</v>
      </c>
      <c r="Q27">
        <f t="shared" si="1"/>
        <v>3.4008523396000113E-2</v>
      </c>
      <c r="R27">
        <f t="shared" si="2"/>
        <v>1.5788869863013724</v>
      </c>
    </row>
    <row r="28" spans="1:22" x14ac:dyDescent="0.25">
      <c r="A28">
        <v>119</v>
      </c>
      <c r="B28">
        <v>0</v>
      </c>
      <c r="C28" s="8">
        <v>1.72</v>
      </c>
      <c r="D28" s="8">
        <v>0.26</v>
      </c>
      <c r="E28" s="8">
        <v>0.9</v>
      </c>
      <c r="F28" s="8">
        <v>2.36</v>
      </c>
      <c r="G28" s="8">
        <v>0.63</v>
      </c>
      <c r="H28" s="8">
        <v>1.51</v>
      </c>
      <c r="I28" s="8">
        <v>1.08</v>
      </c>
      <c r="J28" s="8">
        <v>15.680000000000001</v>
      </c>
      <c r="K28" s="8">
        <v>11.07234375</v>
      </c>
      <c r="M28" s="54">
        <v>11.07</v>
      </c>
      <c r="N28" s="54">
        <v>11.531245</v>
      </c>
      <c r="P28">
        <f t="shared" si="0"/>
        <v>0.46124499999999991</v>
      </c>
      <c r="Q28">
        <f t="shared" si="1"/>
        <v>0.21274695002499991</v>
      </c>
      <c r="R28">
        <f t="shared" si="2"/>
        <v>4.1666214995483282</v>
      </c>
    </row>
    <row r="29" spans="1:22" x14ac:dyDescent="0.25">
      <c r="A29">
        <v>129</v>
      </c>
      <c r="B29">
        <v>0</v>
      </c>
      <c r="C29" s="8">
        <v>1.62</v>
      </c>
      <c r="D29" s="8">
        <v>0.21</v>
      </c>
      <c r="E29" s="8">
        <v>0.85</v>
      </c>
      <c r="F29" s="8">
        <v>2.29</v>
      </c>
      <c r="G29" s="8">
        <v>0.54</v>
      </c>
      <c r="H29" s="8">
        <v>1.46</v>
      </c>
      <c r="I29" s="8">
        <v>1.01</v>
      </c>
      <c r="J29" s="8">
        <v>13.76</v>
      </c>
      <c r="K29" s="8">
        <v>10.639296874999999</v>
      </c>
      <c r="M29" s="54">
        <v>10.64</v>
      </c>
      <c r="N29" s="54">
        <v>10.455342</v>
      </c>
      <c r="P29">
        <f t="shared" si="0"/>
        <v>0.18465800000000065</v>
      </c>
      <c r="Q29">
        <f t="shared" si="1"/>
        <v>3.4098576964000239E-2</v>
      </c>
      <c r="R29">
        <f t="shared" si="2"/>
        <v>1.7355075187969984</v>
      </c>
    </row>
    <row r="30" spans="1:22" x14ac:dyDescent="0.25">
      <c r="A30">
        <v>130</v>
      </c>
      <c r="B30">
        <v>0</v>
      </c>
      <c r="C30" s="8">
        <v>1.63</v>
      </c>
      <c r="D30" s="8">
        <v>0.23</v>
      </c>
      <c r="E30" s="8">
        <v>0.85</v>
      </c>
      <c r="F30" s="8">
        <v>2.27</v>
      </c>
      <c r="G30" s="8">
        <v>0.55000000000000004</v>
      </c>
      <c r="H30" s="8">
        <v>1.45</v>
      </c>
      <c r="I30" s="8">
        <v>1</v>
      </c>
      <c r="J30" s="8">
        <v>13.76</v>
      </c>
      <c r="K30" s="8">
        <v>10.811015625</v>
      </c>
      <c r="M30" s="54">
        <v>10.81</v>
      </c>
      <c r="N30" s="54">
        <v>10.385723</v>
      </c>
      <c r="P30">
        <f t="shared" si="0"/>
        <v>0.42427700000000002</v>
      </c>
      <c r="Q30">
        <f t="shared" si="1"/>
        <v>0.18001097272900002</v>
      </c>
      <c r="R30">
        <f t="shared" si="2"/>
        <v>3.9248566142460679</v>
      </c>
      <c r="T30" t="s">
        <v>113</v>
      </c>
      <c r="U30" t="s">
        <v>112</v>
      </c>
      <c r="V30" t="s">
        <v>111</v>
      </c>
    </row>
    <row r="31" spans="1:22" x14ac:dyDescent="0.25">
      <c r="A31">
        <v>140</v>
      </c>
      <c r="B31">
        <v>0</v>
      </c>
      <c r="C31" s="8">
        <v>1.44</v>
      </c>
      <c r="D31" s="8">
        <v>0.17</v>
      </c>
      <c r="E31" s="8">
        <v>0.69</v>
      </c>
      <c r="F31" s="8">
        <v>2.06</v>
      </c>
      <c r="G31" s="8">
        <v>0.32</v>
      </c>
      <c r="H31" s="8">
        <v>1.28</v>
      </c>
      <c r="I31" s="8">
        <v>0.76</v>
      </c>
      <c r="J31" s="8">
        <v>8.9600000000000009</v>
      </c>
      <c r="K31" s="8">
        <v>9.4331249999999986</v>
      </c>
      <c r="M31" s="54">
        <v>9.43</v>
      </c>
      <c r="N31" s="54">
        <v>9.2145530000000004</v>
      </c>
      <c r="P31">
        <f t="shared" si="0"/>
        <v>0.21544699999999928</v>
      </c>
      <c r="Q31">
        <f t="shared" si="1"/>
        <v>4.6417409808999686E-2</v>
      </c>
      <c r="R31">
        <f t="shared" si="2"/>
        <v>2.2846977730646798</v>
      </c>
      <c r="S31" t="s">
        <v>117</v>
      </c>
      <c r="T31" s="38">
        <f>COUNT(P5:P36)</f>
        <v>32</v>
      </c>
      <c r="U31" s="38">
        <f>COUNT(Q5:Q36)</f>
        <v>32</v>
      </c>
      <c r="V31" s="38">
        <f>COUNT(R5:R36)</f>
        <v>32</v>
      </c>
    </row>
    <row r="32" spans="1:22" x14ac:dyDescent="0.25">
      <c r="A32">
        <v>142</v>
      </c>
      <c r="B32">
        <v>0</v>
      </c>
      <c r="C32" s="8">
        <v>1.42</v>
      </c>
      <c r="D32" s="8">
        <v>0.17</v>
      </c>
      <c r="E32" s="8">
        <v>0.68</v>
      </c>
      <c r="F32" s="8">
        <v>2.08</v>
      </c>
      <c r="G32" s="8">
        <v>0.31</v>
      </c>
      <c r="H32" s="8">
        <v>1.26</v>
      </c>
      <c r="I32" s="8">
        <v>0.78</v>
      </c>
      <c r="J32" s="8">
        <v>9.2800000000000011</v>
      </c>
      <c r="K32" s="8">
        <v>9.3950312500000006</v>
      </c>
      <c r="M32" s="54">
        <v>9.4</v>
      </c>
      <c r="N32" s="54">
        <v>9.1362900000000007</v>
      </c>
      <c r="P32">
        <f t="shared" si="0"/>
        <v>0.26370999999999967</v>
      </c>
      <c r="Q32">
        <f t="shared" si="1"/>
        <v>6.9542964099999827E-2</v>
      </c>
      <c r="R32">
        <f t="shared" si="2"/>
        <v>2.80542553191489</v>
      </c>
      <c r="S32" t="s">
        <v>118</v>
      </c>
      <c r="T32" s="39">
        <f>SUM(P5:P36)</f>
        <v>8.4569950000000027</v>
      </c>
      <c r="U32" s="39">
        <f>SUM(Q5:Q36)</f>
        <v>3.1173686884970015</v>
      </c>
      <c r="V32" s="39">
        <f>SUM(R5:R36)</f>
        <v>106.18148348000771</v>
      </c>
    </row>
    <row r="33" spans="1:25" x14ac:dyDescent="0.25">
      <c r="A33">
        <v>149</v>
      </c>
      <c r="B33">
        <v>0</v>
      </c>
      <c r="C33" s="8">
        <v>1.58</v>
      </c>
      <c r="D33" s="8">
        <v>0.21</v>
      </c>
      <c r="E33" s="8">
        <v>0.81</v>
      </c>
      <c r="F33" s="8">
        <v>2.2200000000000002</v>
      </c>
      <c r="G33" s="8">
        <v>0.46</v>
      </c>
      <c r="H33" s="8">
        <v>1.37</v>
      </c>
      <c r="I33" s="8">
        <v>0.95</v>
      </c>
      <c r="J33" s="8">
        <v>12.16</v>
      </c>
      <c r="K33" s="8">
        <v>10.2606875</v>
      </c>
      <c r="M33" s="54">
        <v>10.26</v>
      </c>
      <c r="N33" s="54">
        <v>10.164452000000001</v>
      </c>
      <c r="P33">
        <f t="shared" si="0"/>
        <v>9.5547999999999078E-2</v>
      </c>
      <c r="Q33">
        <f t="shared" si="1"/>
        <v>9.1294203039998245E-3</v>
      </c>
      <c r="R33">
        <f t="shared" si="2"/>
        <v>0.93126705653020536</v>
      </c>
      <c r="S33" s="9"/>
      <c r="T33" s="38">
        <f>T32/T31</f>
        <v>0.26428109375000008</v>
      </c>
      <c r="U33" s="38">
        <f>SQRT(U32/U31)</f>
        <v>0.31211820119232281</v>
      </c>
      <c r="V33" s="38">
        <f>V32/V31</f>
        <v>3.3181713587502411</v>
      </c>
    </row>
    <row r="34" spans="1:25" x14ac:dyDescent="0.25">
      <c r="A34">
        <v>155</v>
      </c>
      <c r="B34">
        <v>0</v>
      </c>
      <c r="C34" s="8">
        <v>1.38</v>
      </c>
      <c r="D34" s="8">
        <v>0.13</v>
      </c>
      <c r="E34" s="8">
        <v>0.56000000000000005</v>
      </c>
      <c r="F34" s="8">
        <v>2.0099999999999998</v>
      </c>
      <c r="G34" s="8">
        <v>0.28000000000000003</v>
      </c>
      <c r="H34" s="8">
        <v>1.22</v>
      </c>
      <c r="I34" s="8">
        <v>0.69</v>
      </c>
      <c r="J34" s="8">
        <v>7.3600000000000012</v>
      </c>
      <c r="K34" s="8">
        <v>9.0159374999999997</v>
      </c>
      <c r="M34" s="54">
        <v>9.02</v>
      </c>
      <c r="N34" s="54">
        <v>9.1130910000000007</v>
      </c>
      <c r="P34">
        <f t="shared" si="0"/>
        <v>9.3091000000001145E-2</v>
      </c>
      <c r="Q34">
        <f t="shared" si="1"/>
        <v>8.6659342810002128E-3</v>
      </c>
      <c r="R34">
        <f t="shared" si="2"/>
        <v>1.0320509977827179</v>
      </c>
      <c r="S34" t="s">
        <v>47</v>
      </c>
      <c r="T34" s="38">
        <f>RSQ(M5:M36,N5:N36)</f>
        <v>0.97463310304202855</v>
      </c>
      <c r="U34" s="38"/>
    </row>
    <row r="35" spans="1:25" x14ac:dyDescent="0.25">
      <c r="A35">
        <v>156</v>
      </c>
      <c r="B35">
        <v>0</v>
      </c>
      <c r="C35" s="8">
        <v>1.39</v>
      </c>
      <c r="D35" s="8">
        <v>0.15</v>
      </c>
      <c r="E35" s="8">
        <v>0.56999999999999995</v>
      </c>
      <c r="F35" s="8">
        <v>2</v>
      </c>
      <c r="G35" s="8">
        <v>0.28000000000000003</v>
      </c>
      <c r="H35" s="8">
        <v>1.23</v>
      </c>
      <c r="I35" s="8">
        <v>0.69</v>
      </c>
      <c r="J35" s="8">
        <v>7.0400000000000009</v>
      </c>
      <c r="K35" s="8">
        <v>8.8550000000000004</v>
      </c>
      <c r="M35" s="54">
        <v>8.86</v>
      </c>
      <c r="N35" s="54">
        <v>9.3583060000000007</v>
      </c>
      <c r="P35">
        <f t="shared" si="0"/>
        <v>0.49830600000000125</v>
      </c>
      <c r="Q35">
        <f t="shared" si="1"/>
        <v>0.24830886963600124</v>
      </c>
      <c r="R35">
        <f t="shared" si="2"/>
        <v>5.6242212189616403</v>
      </c>
    </row>
    <row r="36" spans="1:25" x14ac:dyDescent="0.25">
      <c r="A36">
        <v>160</v>
      </c>
      <c r="B36">
        <v>0</v>
      </c>
      <c r="C36" s="8">
        <v>1.39</v>
      </c>
      <c r="D36" s="8">
        <v>0.15</v>
      </c>
      <c r="E36" s="8">
        <v>0.56999999999999995</v>
      </c>
      <c r="F36" s="8">
        <v>2</v>
      </c>
      <c r="G36" s="8">
        <v>0.28000000000000003</v>
      </c>
      <c r="H36" s="8">
        <v>1.23</v>
      </c>
      <c r="I36" s="8">
        <v>0.69</v>
      </c>
      <c r="J36" s="8">
        <v>7.0400000000000009</v>
      </c>
      <c r="K36" s="8">
        <v>8.8550000000000004</v>
      </c>
      <c r="M36" s="54">
        <v>8.86</v>
      </c>
      <c r="N36" s="54">
        <v>9.3583060000000007</v>
      </c>
      <c r="P36">
        <f t="shared" si="0"/>
        <v>0.49830600000000125</v>
      </c>
      <c r="Q36">
        <f t="shared" si="1"/>
        <v>0.24830886963600124</v>
      </c>
      <c r="R36">
        <f t="shared" si="2"/>
        <v>5.6242212189616403</v>
      </c>
    </row>
    <row r="37" spans="1:25" x14ac:dyDescent="0.25">
      <c r="C37" s="8"/>
      <c r="D37" s="8"/>
      <c r="E37" s="8"/>
      <c r="F37" s="8"/>
      <c r="G37" s="8"/>
      <c r="H37" s="8"/>
      <c r="I37" s="8"/>
      <c r="J37" s="8"/>
      <c r="K37" s="8"/>
      <c r="M37" s="54"/>
      <c r="N37" s="54"/>
      <c r="T37" s="39"/>
      <c r="U37" s="39"/>
      <c r="V37" s="39"/>
    </row>
    <row r="38" spans="1:25" x14ac:dyDescent="0.25">
      <c r="A38">
        <v>1</v>
      </c>
      <c r="B38">
        <v>1</v>
      </c>
      <c r="C38" s="8">
        <v>1.99</v>
      </c>
      <c r="D38" s="8">
        <v>0.35</v>
      </c>
      <c r="E38" s="8">
        <v>0.98</v>
      </c>
      <c r="F38" s="8">
        <v>2.73</v>
      </c>
      <c r="G38" s="8">
        <v>0.78</v>
      </c>
      <c r="H38" s="8">
        <v>1.89</v>
      </c>
      <c r="I38" s="8">
        <v>1.3</v>
      </c>
      <c r="J38" s="8">
        <v>24.960000000000004</v>
      </c>
      <c r="K38" s="66">
        <v>8.1468749999999996</v>
      </c>
      <c r="L38" s="53"/>
      <c r="M38" s="54">
        <v>8.15</v>
      </c>
      <c r="N38" s="54">
        <v>8.3461409999999994</v>
      </c>
      <c r="O38" s="9"/>
      <c r="P38">
        <f t="shared" si="0"/>
        <v>0.19614099999999901</v>
      </c>
      <c r="Q38">
        <f t="shared" si="1"/>
        <v>3.8471291880999611E-2</v>
      </c>
      <c r="R38">
        <f t="shared" si="2"/>
        <v>2.4066380368098037</v>
      </c>
      <c r="S38" t="s">
        <v>117</v>
      </c>
      <c r="T38" s="38">
        <f t="shared" ref="T38:V40" si="3">S167</f>
        <v>130</v>
      </c>
      <c r="U38" s="38">
        <f t="shared" si="3"/>
        <v>130</v>
      </c>
      <c r="V38" s="38">
        <f t="shared" si="3"/>
        <v>130</v>
      </c>
      <c r="W38" s="9"/>
      <c r="X38" s="9"/>
      <c r="Y38" s="9"/>
    </row>
    <row r="39" spans="1:25" x14ac:dyDescent="0.25">
      <c r="A39">
        <v>2</v>
      </c>
      <c r="B39">
        <v>1</v>
      </c>
      <c r="C39" s="8">
        <v>1.98</v>
      </c>
      <c r="D39" s="8">
        <v>0.36</v>
      </c>
      <c r="E39" s="8">
        <v>0.99</v>
      </c>
      <c r="F39" s="8">
        <v>2.72</v>
      </c>
      <c r="G39" s="8">
        <v>0.79</v>
      </c>
      <c r="H39" s="8">
        <v>1.91</v>
      </c>
      <c r="I39" s="8">
        <v>1.3</v>
      </c>
      <c r="J39" s="8">
        <v>25.28</v>
      </c>
      <c r="K39" s="8">
        <v>8.1656250000000004</v>
      </c>
      <c r="M39" s="54">
        <v>8.17</v>
      </c>
      <c r="N39" s="54">
        <v>8.2601440000000004</v>
      </c>
      <c r="P39">
        <f t="shared" si="0"/>
        <v>9.0144000000000446E-2</v>
      </c>
      <c r="Q39">
        <f t="shared" si="1"/>
        <v>8.1259407360000802E-3</v>
      </c>
      <c r="R39">
        <f t="shared" si="2"/>
        <v>1.10335373317014</v>
      </c>
      <c r="S39" t="s">
        <v>118</v>
      </c>
      <c r="T39" s="38">
        <f t="shared" si="3"/>
        <v>24.525707000000004</v>
      </c>
      <c r="U39" s="38">
        <f t="shared" si="3"/>
        <v>7.4589117663109974</v>
      </c>
      <c r="V39" s="38">
        <f t="shared" si="3"/>
        <v>331.21501864207465</v>
      </c>
    </row>
    <row r="40" spans="1:25" x14ac:dyDescent="0.25">
      <c r="A40">
        <v>4</v>
      </c>
      <c r="B40">
        <v>1</v>
      </c>
      <c r="C40" s="8">
        <v>1.97</v>
      </c>
      <c r="D40" s="8">
        <v>0.34</v>
      </c>
      <c r="E40" s="8">
        <v>0.98</v>
      </c>
      <c r="F40" s="8">
        <v>2.71</v>
      </c>
      <c r="G40" s="8">
        <v>0.78</v>
      </c>
      <c r="H40" s="8">
        <v>1.92</v>
      </c>
      <c r="I40" s="8">
        <v>1.27</v>
      </c>
      <c r="J40" s="8">
        <v>24.960000000000004</v>
      </c>
      <c r="K40" s="8">
        <v>8.1462500000000002</v>
      </c>
      <c r="M40" s="54">
        <v>8.15</v>
      </c>
      <c r="N40" s="54">
        <v>7.7816489999999998</v>
      </c>
      <c r="P40">
        <f t="shared" si="0"/>
        <v>0.36835100000000054</v>
      </c>
      <c r="Q40">
        <f t="shared" si="1"/>
        <v>0.13568245920100039</v>
      </c>
      <c r="R40">
        <f t="shared" si="2"/>
        <v>4.5196441717791478</v>
      </c>
      <c r="T40" s="38">
        <f t="shared" si="3"/>
        <v>0.18865928461538464</v>
      </c>
      <c r="U40" s="38">
        <f t="shared" si="3"/>
        <v>0.2395333888129971</v>
      </c>
      <c r="V40" s="38">
        <f t="shared" si="3"/>
        <v>2.5478078357082667</v>
      </c>
    </row>
    <row r="41" spans="1:25" x14ac:dyDescent="0.25">
      <c r="A41">
        <v>5</v>
      </c>
      <c r="B41">
        <v>1</v>
      </c>
      <c r="C41" s="8">
        <v>1.9746964385344472</v>
      </c>
      <c r="D41" s="8">
        <v>0.35185028093506843</v>
      </c>
      <c r="E41" s="8">
        <v>0.98881914274941662</v>
      </c>
      <c r="F41" s="8">
        <v>2.7073279518851634</v>
      </c>
      <c r="G41" s="8">
        <v>0.7940500399336452</v>
      </c>
      <c r="H41" s="8">
        <v>1.9082812801135878</v>
      </c>
      <c r="I41" s="8">
        <v>1.3109304062082083</v>
      </c>
      <c r="J41" s="8">
        <v>25.138060615144209</v>
      </c>
      <c r="K41" s="8">
        <v>8.1693452891606899</v>
      </c>
      <c r="M41" s="54">
        <v>8.17</v>
      </c>
      <c r="N41" s="54">
        <v>8.308916</v>
      </c>
      <c r="P41">
        <f t="shared" si="0"/>
        <v>0.13891600000000004</v>
      </c>
      <c r="Q41">
        <f t="shared" si="1"/>
        <v>1.9297655056000011E-2</v>
      </c>
      <c r="R41">
        <f t="shared" si="2"/>
        <v>1.7003182374541008</v>
      </c>
      <c r="S41" t="s">
        <v>47</v>
      </c>
      <c r="T41" s="38">
        <f>RSQ(M38:M167,N38:N167)</f>
        <v>0.98917780937540301</v>
      </c>
      <c r="U41" s="38"/>
      <c r="V41" s="38"/>
    </row>
    <row r="42" spans="1:25" x14ac:dyDescent="0.25">
      <c r="A42">
        <v>6</v>
      </c>
      <c r="B42">
        <v>1</v>
      </c>
      <c r="C42" s="8">
        <v>1.9843672368974512</v>
      </c>
      <c r="D42" s="8">
        <v>0.36123889140013488</v>
      </c>
      <c r="E42" s="8">
        <v>0.98437360085925318</v>
      </c>
      <c r="F42" s="8">
        <v>2.6954300715721913</v>
      </c>
      <c r="G42" s="8">
        <v>0.79406363642468936</v>
      </c>
      <c r="H42" s="8">
        <v>1.9123717116164334</v>
      </c>
      <c r="I42" s="8">
        <v>1.285367920746503</v>
      </c>
      <c r="J42" s="8">
        <v>24.747297872899221</v>
      </c>
      <c r="K42" s="8">
        <v>8.102989533924239</v>
      </c>
      <c r="M42" s="54">
        <v>8.1</v>
      </c>
      <c r="N42" s="54">
        <v>8.0800940000000008</v>
      </c>
      <c r="P42">
        <f t="shared" si="0"/>
        <v>1.9905999999998869E-2</v>
      </c>
      <c r="Q42">
        <f t="shared" si="1"/>
        <v>3.9624883599995495E-4</v>
      </c>
      <c r="R42">
        <f t="shared" si="2"/>
        <v>0.24575308641973914</v>
      </c>
    </row>
    <row r="43" spans="1:25" x14ac:dyDescent="0.25">
      <c r="A43">
        <v>8</v>
      </c>
      <c r="B43">
        <v>1</v>
      </c>
      <c r="C43" s="8">
        <v>1.9915053844638169</v>
      </c>
      <c r="D43" s="8">
        <v>0.3395922867633635</v>
      </c>
      <c r="E43" s="8">
        <v>0.97233566541079197</v>
      </c>
      <c r="F43" s="8">
        <v>2.697895183292276</v>
      </c>
      <c r="G43" s="8">
        <v>0.79054409701988337</v>
      </c>
      <c r="H43" s="8">
        <v>1.9132653754260536</v>
      </c>
      <c r="I43" s="8">
        <v>1.3126569909500541</v>
      </c>
      <c r="J43" s="8">
        <v>24.257101260162894</v>
      </c>
      <c r="K43" s="8">
        <v>8.0267717853335387</v>
      </c>
      <c r="M43" s="54">
        <v>8.0299999999999994</v>
      </c>
      <c r="N43" s="54">
        <v>8.0369209999999995</v>
      </c>
      <c r="P43">
        <f t="shared" si="0"/>
        <v>6.921000000000177E-3</v>
      </c>
      <c r="Q43">
        <f t="shared" si="1"/>
        <v>4.7900241000002451E-5</v>
      </c>
      <c r="R43">
        <f t="shared" si="2"/>
        <v>8.618929016189511E-2</v>
      </c>
    </row>
    <row r="44" spans="1:25" x14ac:dyDescent="0.25">
      <c r="A44">
        <v>9</v>
      </c>
      <c r="B44">
        <v>1</v>
      </c>
      <c r="C44" s="37">
        <v>1.975828876762971</v>
      </c>
      <c r="D44" s="37">
        <v>0.38980214594572316</v>
      </c>
      <c r="E44" s="37">
        <v>0.97247270352498161</v>
      </c>
      <c r="F44" s="37">
        <v>2.715965654193242</v>
      </c>
      <c r="G44" s="37">
        <v>0.80157213046099063</v>
      </c>
      <c r="H44" s="37">
        <v>1.9109936900369211</v>
      </c>
      <c r="I44" s="37">
        <v>1.2740794657757215</v>
      </c>
      <c r="J44" s="8">
        <v>24.463209671820518</v>
      </c>
      <c r="K44" s="43">
        <v>8.1612506042587825</v>
      </c>
      <c r="M44" s="54">
        <v>8.16</v>
      </c>
      <c r="N44" s="54">
        <v>7.999231</v>
      </c>
      <c r="P44">
        <f t="shared" si="0"/>
        <v>0.16076900000000016</v>
      </c>
      <c r="Q44">
        <f t="shared" si="1"/>
        <v>2.5846671361000051E-2</v>
      </c>
      <c r="R44">
        <f t="shared" si="2"/>
        <v>1.9702083333333353</v>
      </c>
    </row>
    <row r="45" spans="1:25" x14ac:dyDescent="0.25">
      <c r="A45">
        <v>10</v>
      </c>
      <c r="B45">
        <v>1</v>
      </c>
      <c r="C45" s="8">
        <v>1.55</v>
      </c>
      <c r="D45" s="8">
        <v>0.21</v>
      </c>
      <c r="E45" s="8">
        <v>0.82</v>
      </c>
      <c r="F45" s="8">
        <v>2.1800000000000002</v>
      </c>
      <c r="G45" s="8">
        <v>0.49</v>
      </c>
      <c r="H45" s="8">
        <v>1.48</v>
      </c>
      <c r="I45" s="8">
        <v>0.85</v>
      </c>
      <c r="J45" s="8">
        <v>14.4</v>
      </c>
      <c r="K45" s="8">
        <v>5.8725000000000005</v>
      </c>
      <c r="M45" s="54">
        <v>5.87</v>
      </c>
      <c r="N45" s="54">
        <v>6.2797780000000003</v>
      </c>
      <c r="P45">
        <f t="shared" si="0"/>
        <v>0.4097780000000002</v>
      </c>
      <c r="Q45">
        <f t="shared" si="1"/>
        <v>0.16791800928400016</v>
      </c>
      <c r="R45">
        <f t="shared" si="2"/>
        <v>6.980885860306647</v>
      </c>
    </row>
    <row r="46" spans="1:25" x14ac:dyDescent="0.25">
      <c r="A46">
        <v>11</v>
      </c>
      <c r="B46">
        <v>1</v>
      </c>
      <c r="C46" s="8">
        <v>1.59</v>
      </c>
      <c r="D46" s="8">
        <v>0.22</v>
      </c>
      <c r="E46" s="8">
        <v>0.81</v>
      </c>
      <c r="F46" s="8">
        <v>2.2200000000000002</v>
      </c>
      <c r="G46" s="8">
        <v>0.48</v>
      </c>
      <c r="H46" s="8">
        <v>1.47</v>
      </c>
      <c r="I46" s="8">
        <v>0.87</v>
      </c>
      <c r="J46" s="8">
        <v>14.720000000000002</v>
      </c>
      <c r="K46" s="8">
        <v>5.7306249999999999</v>
      </c>
      <c r="M46" s="54">
        <v>5.73</v>
      </c>
      <c r="N46" s="54">
        <v>6.0522650000000002</v>
      </c>
      <c r="P46">
        <f t="shared" si="0"/>
        <v>0.3222649999999998</v>
      </c>
      <c r="Q46">
        <f t="shared" si="1"/>
        <v>0.10385473022499987</v>
      </c>
      <c r="R46">
        <f t="shared" si="2"/>
        <v>5.6241710296684078</v>
      </c>
      <c r="V46" t="s">
        <v>137</v>
      </c>
      <c r="W46" t="s">
        <v>138</v>
      </c>
      <c r="X46" t="s">
        <v>139</v>
      </c>
      <c r="Y46" t="s">
        <v>140</v>
      </c>
    </row>
    <row r="47" spans="1:25" x14ac:dyDescent="0.25">
      <c r="A47">
        <v>14</v>
      </c>
      <c r="B47">
        <v>1</v>
      </c>
      <c r="C47" s="8">
        <v>1.56</v>
      </c>
      <c r="D47" s="8">
        <v>0.23</v>
      </c>
      <c r="E47" s="8">
        <v>0.82</v>
      </c>
      <c r="F47" s="8">
        <v>2.1800000000000002</v>
      </c>
      <c r="G47" s="8">
        <v>0.49</v>
      </c>
      <c r="H47" s="8">
        <v>1.47</v>
      </c>
      <c r="I47" s="8">
        <v>0.85</v>
      </c>
      <c r="J47" s="8">
        <v>14.4</v>
      </c>
      <c r="K47" s="8">
        <v>5.8725000000000005</v>
      </c>
      <c r="M47" s="54">
        <v>5.87</v>
      </c>
      <c r="N47" s="54">
        <v>6.1729450000000003</v>
      </c>
      <c r="P47">
        <f t="shared" si="0"/>
        <v>0.30294500000000024</v>
      </c>
      <c r="Q47">
        <f t="shared" si="1"/>
        <v>9.1775673025000143E-2</v>
      </c>
      <c r="R47">
        <f t="shared" si="2"/>
        <v>5.160902896081776</v>
      </c>
      <c r="V47" t="s">
        <v>141</v>
      </c>
      <c r="W47" t="s">
        <v>142</v>
      </c>
    </row>
    <row r="48" spans="1:25" x14ac:dyDescent="0.25">
      <c r="A48">
        <v>15</v>
      </c>
      <c r="B48">
        <v>1</v>
      </c>
      <c r="C48" s="8">
        <v>1.57</v>
      </c>
      <c r="D48" s="8">
        <v>0.21</v>
      </c>
      <c r="E48" s="8">
        <v>0.81</v>
      </c>
      <c r="F48" s="8">
        <v>2.2200000000000002</v>
      </c>
      <c r="G48" s="8">
        <v>0.47</v>
      </c>
      <c r="H48" s="8">
        <v>1.48</v>
      </c>
      <c r="I48" s="8">
        <v>0.87</v>
      </c>
      <c r="J48" s="8">
        <v>14.4</v>
      </c>
      <c r="K48" s="8">
        <v>5.8928124999999998</v>
      </c>
      <c r="M48" s="54">
        <v>5.89</v>
      </c>
      <c r="N48" s="54">
        <v>6.1333029999999997</v>
      </c>
      <c r="P48">
        <f t="shared" si="0"/>
        <v>0.24330300000000005</v>
      </c>
      <c r="Q48">
        <f t="shared" si="1"/>
        <v>5.9196349809000022E-2</v>
      </c>
      <c r="R48">
        <f t="shared" si="2"/>
        <v>4.1307809847198653</v>
      </c>
      <c r="V48" t="s">
        <v>143</v>
      </c>
      <c r="W48">
        <v>100000</v>
      </c>
    </row>
    <row r="49" spans="1:31" x14ac:dyDescent="0.25">
      <c r="A49">
        <v>18</v>
      </c>
      <c r="B49">
        <v>1</v>
      </c>
      <c r="C49" s="37">
        <v>1.59</v>
      </c>
      <c r="D49" s="37">
        <v>0.24</v>
      </c>
      <c r="E49" s="37">
        <v>0.79</v>
      </c>
      <c r="F49" s="37">
        <v>2.19</v>
      </c>
      <c r="G49" s="37">
        <v>0.5</v>
      </c>
      <c r="H49" s="37">
        <v>1.48</v>
      </c>
      <c r="I49" s="37">
        <v>0.85</v>
      </c>
      <c r="J49" s="8">
        <v>15.04</v>
      </c>
      <c r="K49" s="43">
        <v>5.8515625</v>
      </c>
      <c r="M49" s="54">
        <v>5.85</v>
      </c>
      <c r="N49" s="54">
        <v>5.2797729999999996</v>
      </c>
      <c r="P49">
        <f t="shared" si="0"/>
        <v>0.57022700000000004</v>
      </c>
      <c r="Q49">
        <f t="shared" si="1"/>
        <v>0.32515883152900005</v>
      </c>
      <c r="R49">
        <f t="shared" si="2"/>
        <v>9.747470085470086</v>
      </c>
    </row>
    <row r="50" spans="1:31" ht="15.75" thickBot="1" x14ac:dyDescent="0.3">
      <c r="A50">
        <v>19</v>
      </c>
      <c r="B50">
        <v>1</v>
      </c>
      <c r="C50" s="8">
        <v>1.32</v>
      </c>
      <c r="D50" s="8">
        <v>0.17</v>
      </c>
      <c r="E50" s="8">
        <v>0.56999999999999995</v>
      </c>
      <c r="F50" s="8">
        <v>1.98</v>
      </c>
      <c r="G50" s="8">
        <v>0.28000000000000003</v>
      </c>
      <c r="H50" s="8">
        <v>1.1599999999999999</v>
      </c>
      <c r="I50" s="8">
        <v>0.61</v>
      </c>
      <c r="J50" s="8">
        <v>10.24</v>
      </c>
      <c r="K50" s="8">
        <v>4.8348437500000001</v>
      </c>
      <c r="M50" s="54">
        <v>4.83</v>
      </c>
      <c r="N50" s="54">
        <v>4.7478899999999999</v>
      </c>
      <c r="P50">
        <f t="shared" si="0"/>
        <v>8.2110000000000127E-2</v>
      </c>
      <c r="Q50">
        <f t="shared" si="1"/>
        <v>6.7420521000000205E-3</v>
      </c>
      <c r="R50">
        <f t="shared" si="2"/>
        <v>1.7000000000000026</v>
      </c>
      <c r="V50" t="s">
        <v>144</v>
      </c>
      <c r="W50" t="s">
        <v>145</v>
      </c>
      <c r="X50" t="s">
        <v>146</v>
      </c>
      <c r="Y50" t="s">
        <v>147</v>
      </c>
    </row>
    <row r="51" spans="1:31" ht="15.75" thickBot="1" x14ac:dyDescent="0.3">
      <c r="A51">
        <v>20</v>
      </c>
      <c r="B51">
        <v>1</v>
      </c>
      <c r="C51" s="8">
        <v>1.35</v>
      </c>
      <c r="D51" s="8">
        <v>0.16</v>
      </c>
      <c r="E51" s="8">
        <v>0.56000000000000005</v>
      </c>
      <c r="F51" s="8">
        <v>1.96</v>
      </c>
      <c r="G51" s="8">
        <v>0.27</v>
      </c>
      <c r="H51" s="8">
        <v>1.1499999999999999</v>
      </c>
      <c r="I51" s="8">
        <v>0.62</v>
      </c>
      <c r="J51" s="8">
        <v>10.56</v>
      </c>
      <c r="K51" s="8">
        <v>4.7249999999999996</v>
      </c>
      <c r="M51" s="54">
        <v>4.7300000000000004</v>
      </c>
      <c r="N51" s="54">
        <v>4.6856939999999998</v>
      </c>
      <c r="P51">
        <f t="shared" si="0"/>
        <v>4.4306000000000623E-2</v>
      </c>
      <c r="Q51">
        <f t="shared" si="1"/>
        <v>1.9630216360000553E-3</v>
      </c>
      <c r="R51">
        <f t="shared" si="2"/>
        <v>0.93670190274842746</v>
      </c>
      <c r="V51">
        <v>1</v>
      </c>
      <c r="W51" s="67" t="s">
        <v>0</v>
      </c>
      <c r="Y51">
        <v>4.4400000000000004</v>
      </c>
    </row>
    <row r="52" spans="1:31" ht="15.75" thickBot="1" x14ac:dyDescent="0.3">
      <c r="A52">
        <v>21</v>
      </c>
      <c r="B52">
        <v>1</v>
      </c>
      <c r="C52" s="8">
        <v>1.35</v>
      </c>
      <c r="D52" s="8">
        <v>0.16</v>
      </c>
      <c r="E52" s="8">
        <v>0.55000000000000004</v>
      </c>
      <c r="F52" s="8">
        <v>1.94</v>
      </c>
      <c r="G52" s="8">
        <v>0.26</v>
      </c>
      <c r="H52" s="8">
        <v>1.1299999999999999</v>
      </c>
      <c r="I52" s="8">
        <v>0.61</v>
      </c>
      <c r="J52" s="8">
        <v>9.92</v>
      </c>
      <c r="K52" s="8">
        <v>4.6609375000000002</v>
      </c>
      <c r="M52" s="54">
        <v>4.66</v>
      </c>
      <c r="N52" s="54">
        <v>4.9310790000000004</v>
      </c>
      <c r="P52">
        <f t="shared" si="0"/>
        <v>0.27107900000000029</v>
      </c>
      <c r="Q52">
        <f t="shared" si="1"/>
        <v>7.3483824241000154E-2</v>
      </c>
      <c r="R52">
        <f t="shared" si="2"/>
        <v>5.8171459227467874</v>
      </c>
      <c r="V52">
        <v>1</v>
      </c>
      <c r="W52" s="68" t="s">
        <v>1</v>
      </c>
      <c r="Y52">
        <v>6.53</v>
      </c>
    </row>
    <row r="53" spans="1:31" ht="15.75" thickBot="1" x14ac:dyDescent="0.3">
      <c r="A53">
        <v>22</v>
      </c>
      <c r="B53">
        <v>1</v>
      </c>
      <c r="C53" s="8">
        <v>1.32</v>
      </c>
      <c r="D53" s="8">
        <v>0.15</v>
      </c>
      <c r="E53" s="8">
        <v>0.55000000000000004</v>
      </c>
      <c r="F53" s="8">
        <v>1.94</v>
      </c>
      <c r="G53" s="8">
        <v>0.26</v>
      </c>
      <c r="H53" s="8">
        <v>1.1399999999999999</v>
      </c>
      <c r="I53" s="8">
        <v>0.62</v>
      </c>
      <c r="J53" s="8">
        <v>10.24</v>
      </c>
      <c r="K53" s="8">
        <v>4.7699999999999996</v>
      </c>
      <c r="M53" s="54">
        <v>4.7699999999999996</v>
      </c>
      <c r="N53" s="54">
        <v>4.9632019999999999</v>
      </c>
      <c r="P53">
        <f t="shared" si="0"/>
        <v>0.19320200000000032</v>
      </c>
      <c r="Q53">
        <f t="shared" si="1"/>
        <v>3.7327012804000123E-2</v>
      </c>
      <c r="R53">
        <f t="shared" si="2"/>
        <v>4.0503563941299863</v>
      </c>
      <c r="V53">
        <v>1</v>
      </c>
      <c r="W53" s="68" t="s">
        <v>4</v>
      </c>
      <c r="Y53">
        <v>15.8</v>
      </c>
    </row>
    <row r="54" spans="1:31" ht="15.75" thickBot="1" x14ac:dyDescent="0.3">
      <c r="A54">
        <v>23</v>
      </c>
      <c r="B54">
        <v>1</v>
      </c>
      <c r="C54" s="8">
        <v>1.32</v>
      </c>
      <c r="D54" s="8">
        <v>0.17</v>
      </c>
      <c r="E54" s="8">
        <v>0.56999999999999995</v>
      </c>
      <c r="F54" s="8">
        <v>1.98</v>
      </c>
      <c r="G54" s="8">
        <v>0.28000000000000003</v>
      </c>
      <c r="H54" s="8">
        <v>1.1599999999999999</v>
      </c>
      <c r="I54" s="8">
        <v>0.61</v>
      </c>
      <c r="J54" s="8">
        <v>10.24</v>
      </c>
      <c r="K54" s="8">
        <v>4.8348437500000001</v>
      </c>
      <c r="M54" s="54">
        <v>4.83</v>
      </c>
      <c r="N54" s="54">
        <v>4.7478899999999999</v>
      </c>
      <c r="P54">
        <f t="shared" si="0"/>
        <v>8.2110000000000127E-2</v>
      </c>
      <c r="Q54">
        <f t="shared" si="1"/>
        <v>6.7420521000000205E-3</v>
      </c>
      <c r="R54">
        <f t="shared" si="2"/>
        <v>1.7000000000000026</v>
      </c>
      <c r="V54">
        <v>1</v>
      </c>
      <c r="W54" s="68" t="s">
        <v>2</v>
      </c>
      <c r="Y54">
        <v>3.71</v>
      </c>
    </row>
    <row r="55" spans="1:31" ht="15.75" thickBot="1" x14ac:dyDescent="0.3">
      <c r="A55">
        <v>25</v>
      </c>
      <c r="B55">
        <v>1</v>
      </c>
      <c r="C55" s="8">
        <v>1.32</v>
      </c>
      <c r="D55" s="8">
        <v>0.16</v>
      </c>
      <c r="E55" s="8">
        <v>0.56999999999999995</v>
      </c>
      <c r="F55" s="8">
        <v>1.94</v>
      </c>
      <c r="G55" s="8">
        <v>0.26</v>
      </c>
      <c r="H55" s="8">
        <v>1.1499999999999999</v>
      </c>
      <c r="I55" s="8">
        <v>0.61</v>
      </c>
      <c r="J55" s="8">
        <v>9.92</v>
      </c>
      <c r="K55" s="8">
        <v>4.6609375000000002</v>
      </c>
      <c r="M55" s="54">
        <v>4.66</v>
      </c>
      <c r="N55" s="54">
        <v>5.1030800000000003</v>
      </c>
      <c r="P55">
        <f t="shared" si="0"/>
        <v>0.44308000000000014</v>
      </c>
      <c r="Q55">
        <f t="shared" si="1"/>
        <v>0.19631988640000012</v>
      </c>
      <c r="R55">
        <f t="shared" si="2"/>
        <v>9.508154506437771</v>
      </c>
      <c r="V55">
        <v>1</v>
      </c>
      <c r="W55" s="68" t="s">
        <v>3</v>
      </c>
      <c r="Y55">
        <v>14.08</v>
      </c>
    </row>
    <row r="56" spans="1:31" ht="15.75" thickBot="1" x14ac:dyDescent="0.3">
      <c r="A56">
        <v>26</v>
      </c>
      <c r="B56">
        <v>1</v>
      </c>
      <c r="C56" s="8">
        <v>1.33</v>
      </c>
      <c r="D56" s="8">
        <v>0.17</v>
      </c>
      <c r="E56" s="8">
        <v>0.55000000000000004</v>
      </c>
      <c r="F56" s="8">
        <v>1.95</v>
      </c>
      <c r="G56" s="8">
        <v>0.28999999999999998</v>
      </c>
      <c r="H56" s="8">
        <v>1.1399999999999999</v>
      </c>
      <c r="I56" s="8">
        <v>0.61</v>
      </c>
      <c r="J56" s="8">
        <v>10.24</v>
      </c>
      <c r="K56" s="8">
        <v>4.7699999999999996</v>
      </c>
      <c r="M56" s="54">
        <v>4.7699999999999996</v>
      </c>
      <c r="N56" s="54">
        <v>4.673934</v>
      </c>
      <c r="P56">
        <f t="shared" si="0"/>
        <v>9.6065999999999541E-2</v>
      </c>
      <c r="Q56">
        <f t="shared" si="1"/>
        <v>9.2286763559999117E-3</v>
      </c>
      <c r="R56">
        <f t="shared" si="2"/>
        <v>2.0139622641509338</v>
      </c>
      <c r="V56">
        <v>1</v>
      </c>
      <c r="W56" s="69" t="s">
        <v>157</v>
      </c>
      <c r="Y56">
        <v>19.2</v>
      </c>
    </row>
    <row r="57" spans="1:31" ht="15.75" thickBot="1" x14ac:dyDescent="0.3">
      <c r="A57">
        <v>27</v>
      </c>
      <c r="B57">
        <v>1</v>
      </c>
      <c r="C57" s="37">
        <v>1.35</v>
      </c>
      <c r="D57" s="37">
        <v>0.18</v>
      </c>
      <c r="E57" s="37">
        <v>0.57999999999999996</v>
      </c>
      <c r="F57" s="37">
        <v>1.97</v>
      </c>
      <c r="G57" s="37">
        <v>0.28000000000000003</v>
      </c>
      <c r="H57" s="37">
        <v>1.1499999999999999</v>
      </c>
      <c r="I57" s="37">
        <v>0.62</v>
      </c>
      <c r="J57" s="8">
        <v>10.56</v>
      </c>
      <c r="K57" s="37">
        <v>4.7249999999999996</v>
      </c>
      <c r="M57" s="54">
        <v>4.7300000000000004</v>
      </c>
      <c r="N57" s="54">
        <v>4.6566700000000001</v>
      </c>
      <c r="P57">
        <f t="shared" si="0"/>
        <v>7.3330000000000339E-2</v>
      </c>
      <c r="Q57">
        <f t="shared" si="1"/>
        <v>5.3772889000000493E-3</v>
      </c>
      <c r="R57">
        <f t="shared" si="2"/>
        <v>1.5503171247357364</v>
      </c>
      <c r="V57">
        <v>1</v>
      </c>
      <c r="W57" s="69" t="s">
        <v>158</v>
      </c>
      <c r="Y57">
        <v>21.4</v>
      </c>
    </row>
    <row r="58" spans="1:31" ht="15.75" thickBot="1" x14ac:dyDescent="0.3">
      <c r="A58">
        <v>28</v>
      </c>
      <c r="B58">
        <v>1</v>
      </c>
      <c r="C58" s="8">
        <v>1.92</v>
      </c>
      <c r="D58" s="8">
        <v>0.34</v>
      </c>
      <c r="E58" s="8">
        <v>0.96</v>
      </c>
      <c r="F58" s="8">
        <v>2.64</v>
      </c>
      <c r="G58" s="8">
        <v>0.75</v>
      </c>
      <c r="H58" s="8">
        <v>1.85</v>
      </c>
      <c r="I58" s="8">
        <v>1.22</v>
      </c>
      <c r="J58" s="8">
        <v>23.360000000000003</v>
      </c>
      <c r="K58" s="8">
        <v>7.76</v>
      </c>
      <c r="M58" s="54">
        <v>7.76</v>
      </c>
      <c r="N58" s="54">
        <v>7.8272950000000003</v>
      </c>
      <c r="P58">
        <f t="shared" si="0"/>
        <v>6.7295000000000549E-2</v>
      </c>
      <c r="Q58">
        <f t="shared" si="1"/>
        <v>4.5286170250000736E-3</v>
      </c>
      <c r="R58">
        <f t="shared" si="2"/>
        <v>0.8672036082474297</v>
      </c>
      <c r="V58">
        <v>1</v>
      </c>
      <c r="W58" s="69" t="s">
        <v>148</v>
      </c>
      <c r="Y58">
        <v>14.84</v>
      </c>
    </row>
    <row r="59" spans="1:31" x14ac:dyDescent="0.25">
      <c r="A59">
        <v>29</v>
      </c>
      <c r="B59">
        <v>1</v>
      </c>
      <c r="C59" s="8">
        <v>1.92</v>
      </c>
      <c r="D59" s="8">
        <v>0.33</v>
      </c>
      <c r="E59" s="8">
        <v>0.95</v>
      </c>
      <c r="F59" s="8">
        <v>2.65</v>
      </c>
      <c r="G59" s="8">
        <v>0.76</v>
      </c>
      <c r="H59" s="8">
        <v>1.86</v>
      </c>
      <c r="I59" s="8">
        <v>1.21</v>
      </c>
      <c r="J59" s="8">
        <v>23.68</v>
      </c>
      <c r="K59" s="8">
        <v>7.5993750000000002</v>
      </c>
      <c r="M59" s="54">
        <v>7.6</v>
      </c>
      <c r="N59" s="54">
        <v>7.6937040000000003</v>
      </c>
      <c r="P59">
        <f t="shared" si="0"/>
        <v>9.3704000000000676E-2</v>
      </c>
      <c r="Q59">
        <f t="shared" si="1"/>
        <v>8.7804396160001269E-3</v>
      </c>
      <c r="R59">
        <f t="shared" si="2"/>
        <v>1.2329473684210617</v>
      </c>
    </row>
    <row r="60" spans="1:31" x14ac:dyDescent="0.25">
      <c r="A60">
        <v>30</v>
      </c>
      <c r="B60">
        <v>1</v>
      </c>
      <c r="C60" s="8">
        <v>1.91</v>
      </c>
      <c r="D60" s="8">
        <v>0.33</v>
      </c>
      <c r="E60" s="8">
        <v>0.94</v>
      </c>
      <c r="F60" s="8">
        <v>2.66</v>
      </c>
      <c r="G60" s="8">
        <v>0.76</v>
      </c>
      <c r="H60" s="8">
        <v>1.87</v>
      </c>
      <c r="I60" s="8">
        <v>1.23</v>
      </c>
      <c r="J60" s="8">
        <v>24</v>
      </c>
      <c r="K60" s="8">
        <v>7.6593750000000007</v>
      </c>
      <c r="M60" s="54">
        <v>7.66</v>
      </c>
      <c r="N60" s="54">
        <v>7.5859740000000002</v>
      </c>
      <c r="P60">
        <f t="shared" si="0"/>
        <v>7.4025999999999925E-2</v>
      </c>
      <c r="Q60">
        <f t="shared" si="1"/>
        <v>5.4798486759999893E-3</v>
      </c>
      <c r="R60">
        <f t="shared" si="2"/>
        <v>0.96639686684073001</v>
      </c>
      <c r="X60" s="70"/>
      <c r="Y60" s="70"/>
      <c r="Z60" s="70"/>
      <c r="AA60" s="70"/>
      <c r="AB60" s="70"/>
      <c r="AC60" s="71"/>
      <c r="AD60" s="71"/>
      <c r="AE60" s="71"/>
    </row>
    <row r="61" spans="1:31" x14ac:dyDescent="0.25">
      <c r="A61">
        <v>33</v>
      </c>
      <c r="B61">
        <v>1</v>
      </c>
      <c r="C61" s="8">
        <v>1.91</v>
      </c>
      <c r="D61" s="8">
        <v>0.33</v>
      </c>
      <c r="E61" s="8">
        <v>0.94</v>
      </c>
      <c r="F61" s="8">
        <v>2.66</v>
      </c>
      <c r="G61" s="8">
        <v>0.76</v>
      </c>
      <c r="H61" s="8">
        <v>1.87</v>
      </c>
      <c r="I61" s="8">
        <v>1.23</v>
      </c>
      <c r="J61" s="8">
        <v>24</v>
      </c>
      <c r="K61" s="8">
        <v>7.6593750000000007</v>
      </c>
      <c r="L61" s="9"/>
      <c r="M61" s="54">
        <v>7.66</v>
      </c>
      <c r="N61" s="54">
        <v>7.5859740000000002</v>
      </c>
      <c r="P61">
        <f t="shared" si="0"/>
        <v>7.4025999999999925E-2</v>
      </c>
      <c r="Q61">
        <f t="shared" si="1"/>
        <v>5.4798486759999893E-3</v>
      </c>
      <c r="R61">
        <f t="shared" si="2"/>
        <v>0.96639686684073001</v>
      </c>
    </row>
    <row r="62" spans="1:31" x14ac:dyDescent="0.25">
      <c r="A62">
        <v>34</v>
      </c>
      <c r="B62">
        <v>1</v>
      </c>
      <c r="C62" s="8">
        <v>1.9</v>
      </c>
      <c r="D62" s="8">
        <v>0.34</v>
      </c>
      <c r="E62" s="8">
        <v>0.94</v>
      </c>
      <c r="F62" s="8">
        <v>2.62</v>
      </c>
      <c r="G62" s="8">
        <v>0.75</v>
      </c>
      <c r="H62" s="8">
        <v>1.85</v>
      </c>
      <c r="I62" s="8">
        <v>1.24</v>
      </c>
      <c r="J62" s="8">
        <v>23.68</v>
      </c>
      <c r="K62" s="8">
        <v>7.6398437500000007</v>
      </c>
      <c r="M62" s="54">
        <v>7.64</v>
      </c>
      <c r="N62" s="54">
        <v>7.7388070000000004</v>
      </c>
      <c r="P62">
        <f t="shared" si="0"/>
        <v>9.8807000000000755E-2</v>
      </c>
      <c r="Q62">
        <f t="shared" si="1"/>
        <v>9.762823249000149E-3</v>
      </c>
      <c r="R62">
        <f t="shared" si="2"/>
        <v>1.293285340314146</v>
      </c>
    </row>
    <row r="63" spans="1:31" x14ac:dyDescent="0.25">
      <c r="A63">
        <v>35</v>
      </c>
      <c r="B63">
        <v>1</v>
      </c>
      <c r="C63" s="8">
        <v>1.9</v>
      </c>
      <c r="D63" s="8">
        <v>0.34</v>
      </c>
      <c r="E63" s="8">
        <v>0.94</v>
      </c>
      <c r="F63" s="8">
        <v>2.62</v>
      </c>
      <c r="G63" s="8">
        <v>0.75</v>
      </c>
      <c r="H63" s="8">
        <v>1.85</v>
      </c>
      <c r="I63" s="8">
        <v>1.24</v>
      </c>
      <c r="J63" s="8">
        <v>24</v>
      </c>
      <c r="K63" s="8">
        <v>7.6593750000000007</v>
      </c>
      <c r="M63" s="54">
        <v>7.66</v>
      </c>
      <c r="N63" s="54">
        <v>7.7824309999999999</v>
      </c>
      <c r="P63">
        <f t="shared" si="0"/>
        <v>0.12243099999999973</v>
      </c>
      <c r="Q63">
        <f t="shared" si="1"/>
        <v>1.4989349760999936E-2</v>
      </c>
      <c r="R63">
        <f t="shared" si="2"/>
        <v>1.598315926892947</v>
      </c>
    </row>
    <row r="64" spans="1:31" x14ac:dyDescent="0.25">
      <c r="A64">
        <v>36</v>
      </c>
      <c r="B64">
        <v>1</v>
      </c>
      <c r="C64" s="37">
        <v>1.92</v>
      </c>
      <c r="D64" s="37">
        <v>0.33</v>
      </c>
      <c r="E64" s="37">
        <v>0.95</v>
      </c>
      <c r="F64" s="37">
        <v>2.65</v>
      </c>
      <c r="G64" s="37">
        <v>0.76</v>
      </c>
      <c r="H64" s="37">
        <v>1.86</v>
      </c>
      <c r="I64" s="37">
        <v>1.21</v>
      </c>
      <c r="J64" s="8">
        <v>23.68</v>
      </c>
      <c r="K64" s="37">
        <v>7.6398437500000007</v>
      </c>
      <c r="M64" s="54">
        <v>7.64</v>
      </c>
      <c r="N64" s="54">
        <v>7.6937040000000003</v>
      </c>
      <c r="P64">
        <f t="shared" si="0"/>
        <v>5.370400000000064E-2</v>
      </c>
      <c r="Q64">
        <f t="shared" si="1"/>
        <v>2.8841196160000688E-3</v>
      </c>
      <c r="R64">
        <f t="shared" si="2"/>
        <v>0.70293193717278324</v>
      </c>
    </row>
    <row r="65" spans="1:18" x14ac:dyDescent="0.25">
      <c r="A65">
        <v>37</v>
      </c>
      <c r="B65">
        <v>1</v>
      </c>
      <c r="C65" s="8">
        <v>1.84</v>
      </c>
      <c r="D65" s="8">
        <v>0.34</v>
      </c>
      <c r="E65" s="8">
        <v>0.93</v>
      </c>
      <c r="F65" s="8">
        <v>2.5499999999999998</v>
      </c>
      <c r="G65" s="8">
        <v>0.71</v>
      </c>
      <c r="H65" s="8">
        <v>1.78</v>
      </c>
      <c r="I65" s="8">
        <v>1.1499999999999999</v>
      </c>
      <c r="J65" s="8">
        <v>21.760000000000005</v>
      </c>
      <c r="K65" s="8">
        <v>7.3431249999999997</v>
      </c>
      <c r="M65" s="54">
        <v>7.34</v>
      </c>
      <c r="N65" s="54">
        <v>7.3647520000000002</v>
      </c>
      <c r="P65">
        <f t="shared" si="0"/>
        <v>2.4752000000000329E-2</v>
      </c>
      <c r="Q65">
        <f t="shared" si="1"/>
        <v>6.1266150400001633E-4</v>
      </c>
      <c r="R65">
        <f t="shared" si="2"/>
        <v>0.33722070844687096</v>
      </c>
    </row>
    <row r="66" spans="1:18" x14ac:dyDescent="0.25">
      <c r="A66">
        <v>38</v>
      </c>
      <c r="B66">
        <v>1</v>
      </c>
      <c r="C66" s="8">
        <v>1.83</v>
      </c>
      <c r="D66" s="8">
        <v>0.32</v>
      </c>
      <c r="E66" s="8">
        <v>0.93</v>
      </c>
      <c r="F66" s="8">
        <v>2.57</v>
      </c>
      <c r="G66" s="8">
        <v>0.72</v>
      </c>
      <c r="H66" s="8">
        <v>1.76</v>
      </c>
      <c r="I66" s="8">
        <v>1.1499999999999999</v>
      </c>
      <c r="J66" s="8">
        <v>21.12</v>
      </c>
      <c r="K66" s="8">
        <v>7.32421875</v>
      </c>
      <c r="M66" s="54">
        <v>7.32</v>
      </c>
      <c r="N66" s="54">
        <v>8.0219430000000003</v>
      </c>
      <c r="P66">
        <f t="shared" si="0"/>
        <v>0.70194299999999998</v>
      </c>
      <c r="Q66">
        <f t="shared" si="1"/>
        <v>0.49272397524899997</v>
      </c>
      <c r="R66">
        <f t="shared" si="2"/>
        <v>9.5893852459016387</v>
      </c>
    </row>
    <row r="67" spans="1:18" x14ac:dyDescent="0.25">
      <c r="A67">
        <v>39</v>
      </c>
      <c r="B67">
        <v>1</v>
      </c>
      <c r="C67" s="8">
        <v>1.85</v>
      </c>
      <c r="D67" s="8">
        <v>0.33</v>
      </c>
      <c r="E67" s="8">
        <v>0.92</v>
      </c>
      <c r="F67" s="8">
        <v>2.54</v>
      </c>
      <c r="G67" s="8">
        <v>0.71</v>
      </c>
      <c r="H67" s="8">
        <v>1.78</v>
      </c>
      <c r="I67" s="8">
        <v>1.1399999999999999</v>
      </c>
      <c r="J67" s="8">
        <v>21.44</v>
      </c>
      <c r="K67" s="8">
        <v>7.4024999999999999</v>
      </c>
      <c r="M67" s="54">
        <v>7.4</v>
      </c>
      <c r="N67" s="54">
        <v>7.0802969999999998</v>
      </c>
      <c r="P67">
        <f t="shared" si="0"/>
        <v>0.31970300000000051</v>
      </c>
      <c r="Q67">
        <f t="shared" si="1"/>
        <v>0.10221000820900034</v>
      </c>
      <c r="R67">
        <f t="shared" si="2"/>
        <v>4.3203108108108168</v>
      </c>
    </row>
    <row r="68" spans="1:18" x14ac:dyDescent="0.25">
      <c r="A68">
        <v>40</v>
      </c>
      <c r="B68">
        <v>1</v>
      </c>
      <c r="C68" s="8">
        <v>1.86</v>
      </c>
      <c r="D68" s="8">
        <v>0.32</v>
      </c>
      <c r="E68" s="8">
        <v>0.92</v>
      </c>
      <c r="F68" s="8">
        <v>2.5299999999999998</v>
      </c>
      <c r="G68" s="8">
        <v>0.73</v>
      </c>
      <c r="H68" s="8">
        <v>1.79</v>
      </c>
      <c r="I68" s="8">
        <v>1.1399999999999999</v>
      </c>
      <c r="J68" s="8">
        <v>21.760000000000005</v>
      </c>
      <c r="K68" s="8">
        <v>7.3043750000000003</v>
      </c>
      <c r="M68" s="54">
        <v>7.3</v>
      </c>
      <c r="N68" s="54">
        <v>7.2707329999999999</v>
      </c>
      <c r="P68">
        <f t="shared" si="0"/>
        <v>2.9266999999999932E-2</v>
      </c>
      <c r="Q68">
        <f t="shared" si="1"/>
        <v>8.56557288999996E-4</v>
      </c>
      <c r="R68">
        <f t="shared" si="2"/>
        <v>0.40091780821917722</v>
      </c>
    </row>
    <row r="69" spans="1:18" x14ac:dyDescent="0.25">
      <c r="A69">
        <v>42</v>
      </c>
      <c r="B69">
        <v>1</v>
      </c>
      <c r="C69" s="8">
        <v>1.85</v>
      </c>
      <c r="D69" s="8">
        <v>0.33</v>
      </c>
      <c r="E69" s="8">
        <v>0.92</v>
      </c>
      <c r="F69" s="8">
        <v>2.54</v>
      </c>
      <c r="G69" s="8">
        <v>0.71</v>
      </c>
      <c r="H69" s="8">
        <v>1.78</v>
      </c>
      <c r="I69" s="8">
        <v>1.1399999999999999</v>
      </c>
      <c r="J69" s="8">
        <v>21.760000000000005</v>
      </c>
      <c r="K69" s="8">
        <v>7.3043750000000003</v>
      </c>
      <c r="M69" s="54">
        <v>7.3</v>
      </c>
      <c r="N69" s="54">
        <v>7.1437929999999996</v>
      </c>
      <c r="P69">
        <f t="shared" si="0"/>
        <v>0.15620700000000021</v>
      </c>
      <c r="Q69">
        <f t="shared" si="1"/>
        <v>2.4400626849000063E-2</v>
      </c>
      <c r="R69">
        <f t="shared" si="2"/>
        <v>2.1398219178082223</v>
      </c>
    </row>
    <row r="70" spans="1:18" x14ac:dyDescent="0.25">
      <c r="A70">
        <v>43</v>
      </c>
      <c r="B70">
        <v>1</v>
      </c>
      <c r="C70" s="8">
        <v>1.86</v>
      </c>
      <c r="D70" s="8">
        <v>0.32</v>
      </c>
      <c r="E70" s="8">
        <v>0.92</v>
      </c>
      <c r="F70" s="8">
        <v>2.5299999999999998</v>
      </c>
      <c r="G70" s="8">
        <v>0.73</v>
      </c>
      <c r="H70" s="8">
        <v>1.79</v>
      </c>
      <c r="I70" s="8">
        <v>1.1399999999999999</v>
      </c>
      <c r="J70" s="8">
        <v>21.760000000000005</v>
      </c>
      <c r="K70" s="8">
        <v>7.3431249999999997</v>
      </c>
      <c r="M70" s="54">
        <v>7.34</v>
      </c>
      <c r="N70" s="54">
        <v>7.2707329999999999</v>
      </c>
      <c r="P70">
        <f t="shared" si="0"/>
        <v>6.9266999999999967E-2</v>
      </c>
      <c r="Q70">
        <f t="shared" si="1"/>
        <v>4.7979172889999954E-3</v>
      </c>
      <c r="R70">
        <f t="shared" si="2"/>
        <v>0.94369209809264265</v>
      </c>
    </row>
    <row r="71" spans="1:18" x14ac:dyDescent="0.25">
      <c r="A71">
        <v>45</v>
      </c>
      <c r="B71">
        <v>1</v>
      </c>
      <c r="C71" s="37">
        <v>1.86</v>
      </c>
      <c r="D71" s="37">
        <v>0.32</v>
      </c>
      <c r="E71" s="37">
        <v>0.92</v>
      </c>
      <c r="F71" s="37">
        <v>2.5299999999999998</v>
      </c>
      <c r="G71" s="37">
        <v>0.73</v>
      </c>
      <c r="H71" s="37">
        <v>1.79</v>
      </c>
      <c r="I71" s="37">
        <v>1.1399999999999999</v>
      </c>
      <c r="J71" s="8">
        <v>21.44</v>
      </c>
      <c r="K71" s="37">
        <v>7.4024999999999999</v>
      </c>
      <c r="M71" s="54">
        <v>7.4</v>
      </c>
      <c r="N71" s="54">
        <v>7.2074670000000003</v>
      </c>
      <c r="P71">
        <f t="shared" ref="P71:P134" si="4">ABS(M71-N71)</f>
        <v>0.19253300000000007</v>
      </c>
      <c r="Q71">
        <f t="shared" ref="Q71:Q134" si="5">(M71-N71)^2</f>
        <v>3.7068956089000023E-2</v>
      </c>
      <c r="R71">
        <f t="shared" ref="R71:R134" si="6">ABS((M71-N71)/(M71))*100</f>
        <v>2.6017972972972983</v>
      </c>
    </row>
    <row r="72" spans="1:18" x14ac:dyDescent="0.25">
      <c r="A72">
        <v>47</v>
      </c>
      <c r="B72">
        <v>1</v>
      </c>
      <c r="C72" s="8">
        <v>1.77</v>
      </c>
      <c r="D72" s="8">
        <v>0.3</v>
      </c>
      <c r="E72" s="8">
        <v>0.9</v>
      </c>
      <c r="F72" s="8">
        <v>2.4300000000000002</v>
      </c>
      <c r="G72" s="8">
        <v>0.64</v>
      </c>
      <c r="H72" s="8">
        <v>1.67</v>
      </c>
      <c r="I72" s="8">
        <v>1.03</v>
      </c>
      <c r="J72" s="8">
        <v>18.88</v>
      </c>
      <c r="K72" s="8">
        <v>6.67</v>
      </c>
      <c r="M72" s="54">
        <v>6.67</v>
      </c>
      <c r="N72" s="54">
        <v>6.5355169999999996</v>
      </c>
      <c r="P72">
        <f t="shared" si="4"/>
        <v>0.13448300000000035</v>
      </c>
      <c r="Q72">
        <f t="shared" si="5"/>
        <v>1.8085677289000096E-2</v>
      </c>
      <c r="R72">
        <f t="shared" si="6"/>
        <v>2.0162368815592258</v>
      </c>
    </row>
    <row r="73" spans="1:18" x14ac:dyDescent="0.25">
      <c r="A73">
        <v>48</v>
      </c>
      <c r="B73">
        <v>1</v>
      </c>
      <c r="C73" s="8">
        <v>1.77</v>
      </c>
      <c r="D73" s="8">
        <v>0.28999999999999998</v>
      </c>
      <c r="E73" s="8">
        <v>0.9</v>
      </c>
      <c r="F73" s="8">
        <v>2.41</v>
      </c>
      <c r="G73" s="8">
        <v>0.63</v>
      </c>
      <c r="H73" s="8">
        <v>1.66</v>
      </c>
      <c r="I73" s="8">
        <v>1.06</v>
      </c>
      <c r="J73" s="8">
        <v>18.239999999999998</v>
      </c>
      <c r="K73" s="8">
        <v>6.7092187499999998</v>
      </c>
      <c r="M73" s="54">
        <v>6.71</v>
      </c>
      <c r="N73" s="54">
        <v>6.942475</v>
      </c>
      <c r="P73">
        <f t="shared" si="4"/>
        <v>0.23247499999999999</v>
      </c>
      <c r="Q73">
        <f t="shared" si="5"/>
        <v>5.4044625624999995E-2</v>
      </c>
      <c r="R73">
        <f t="shared" si="6"/>
        <v>3.4646050670640833</v>
      </c>
    </row>
    <row r="74" spans="1:18" x14ac:dyDescent="0.25">
      <c r="A74">
        <v>49</v>
      </c>
      <c r="B74">
        <v>1</v>
      </c>
      <c r="C74" s="8">
        <v>1.76</v>
      </c>
      <c r="D74" s="8">
        <v>0.27</v>
      </c>
      <c r="E74" s="8">
        <v>0.9</v>
      </c>
      <c r="F74" s="8">
        <v>2.4</v>
      </c>
      <c r="G74" s="8">
        <v>0.65</v>
      </c>
      <c r="H74" s="8">
        <v>1.67</v>
      </c>
      <c r="I74" s="8">
        <v>1.05</v>
      </c>
      <c r="J74" s="8">
        <v>18.560000000000002</v>
      </c>
      <c r="K74" s="8">
        <v>6.5728125000000004</v>
      </c>
      <c r="M74" s="54">
        <v>6.57</v>
      </c>
      <c r="N74" s="54">
        <v>7.1206329999999998</v>
      </c>
      <c r="P74">
        <f t="shared" si="4"/>
        <v>0.55063299999999948</v>
      </c>
      <c r="Q74">
        <f t="shared" si="5"/>
        <v>0.30319670068899945</v>
      </c>
      <c r="R74">
        <f t="shared" si="6"/>
        <v>8.3810197869101888</v>
      </c>
    </row>
    <row r="75" spans="1:18" x14ac:dyDescent="0.25">
      <c r="A75">
        <v>50</v>
      </c>
      <c r="B75">
        <v>1</v>
      </c>
      <c r="C75" s="8">
        <v>1.75</v>
      </c>
      <c r="D75" s="8">
        <v>0.28000000000000003</v>
      </c>
      <c r="E75" s="8">
        <v>0.92</v>
      </c>
      <c r="F75" s="8">
        <v>2.41</v>
      </c>
      <c r="G75" s="8">
        <v>0.62</v>
      </c>
      <c r="H75" s="8">
        <v>1.69</v>
      </c>
      <c r="I75" s="8">
        <v>1.05</v>
      </c>
      <c r="J75" s="8">
        <v>18.560000000000002</v>
      </c>
      <c r="K75" s="8">
        <v>6.7296874999999998</v>
      </c>
      <c r="M75" s="54">
        <v>6.73</v>
      </c>
      <c r="N75" s="54">
        <v>6.2960200000000004</v>
      </c>
      <c r="P75">
        <f t="shared" si="4"/>
        <v>0.43398000000000003</v>
      </c>
      <c r="Q75">
        <f t="shared" si="5"/>
        <v>0.18833864040000003</v>
      </c>
      <c r="R75">
        <f t="shared" si="6"/>
        <v>6.4484398216939081</v>
      </c>
    </row>
    <row r="76" spans="1:18" x14ac:dyDescent="0.25">
      <c r="A76">
        <v>51</v>
      </c>
      <c r="B76">
        <v>1</v>
      </c>
      <c r="C76" s="8">
        <v>1.77</v>
      </c>
      <c r="D76" s="8">
        <v>0.3</v>
      </c>
      <c r="E76" s="8">
        <v>0.9</v>
      </c>
      <c r="F76" s="8">
        <v>2.4300000000000002</v>
      </c>
      <c r="G76" s="8">
        <v>0.64</v>
      </c>
      <c r="H76" s="8">
        <v>1.67</v>
      </c>
      <c r="I76" s="8">
        <v>1.03</v>
      </c>
      <c r="J76" s="8">
        <v>18.88</v>
      </c>
      <c r="K76" s="8">
        <v>6.67</v>
      </c>
      <c r="M76" s="54">
        <v>6.67</v>
      </c>
      <c r="N76" s="54">
        <v>6.5355169999999996</v>
      </c>
      <c r="P76">
        <f t="shared" si="4"/>
        <v>0.13448300000000035</v>
      </c>
      <c r="Q76">
        <f t="shared" si="5"/>
        <v>1.8085677289000096E-2</v>
      </c>
      <c r="R76">
        <f t="shared" si="6"/>
        <v>2.0162368815592258</v>
      </c>
    </row>
    <row r="77" spans="1:18" x14ac:dyDescent="0.25">
      <c r="A77">
        <v>52</v>
      </c>
      <c r="B77">
        <v>1</v>
      </c>
      <c r="C77" s="8">
        <v>1.77</v>
      </c>
      <c r="D77" s="8">
        <v>0.28999999999999998</v>
      </c>
      <c r="E77" s="8">
        <v>0.9</v>
      </c>
      <c r="F77" s="8">
        <v>2.41</v>
      </c>
      <c r="G77" s="8">
        <v>0.63</v>
      </c>
      <c r="H77" s="8">
        <v>1.66</v>
      </c>
      <c r="I77" s="8">
        <v>1.06</v>
      </c>
      <c r="J77" s="8">
        <v>18.239999999999998</v>
      </c>
      <c r="K77" s="8">
        <v>6.7092187499999998</v>
      </c>
      <c r="M77" s="54">
        <v>6.71</v>
      </c>
      <c r="N77" s="54">
        <v>6.942475</v>
      </c>
      <c r="P77">
        <f t="shared" si="4"/>
        <v>0.23247499999999999</v>
      </c>
      <c r="Q77">
        <f t="shared" si="5"/>
        <v>5.4044625624999995E-2</v>
      </c>
      <c r="R77">
        <f t="shared" si="6"/>
        <v>3.4646050670640833</v>
      </c>
    </row>
    <row r="78" spans="1:18" x14ac:dyDescent="0.25">
      <c r="A78">
        <v>54</v>
      </c>
      <c r="B78">
        <v>1</v>
      </c>
      <c r="C78" s="37">
        <v>1.77</v>
      </c>
      <c r="D78" s="37">
        <v>0.28999999999999998</v>
      </c>
      <c r="E78" s="37">
        <v>0.9</v>
      </c>
      <c r="F78" s="37">
        <v>2.41</v>
      </c>
      <c r="G78" s="37">
        <v>0.63</v>
      </c>
      <c r="H78" s="37">
        <v>1.66</v>
      </c>
      <c r="I78" s="37">
        <v>1.06</v>
      </c>
      <c r="J78" s="8">
        <v>18.88</v>
      </c>
      <c r="K78" s="37">
        <v>6.67</v>
      </c>
      <c r="M78" s="54">
        <v>6.67</v>
      </c>
      <c r="N78" s="54">
        <v>6.9814059999999998</v>
      </c>
      <c r="P78">
        <f t="shared" si="4"/>
        <v>0.31140599999999985</v>
      </c>
      <c r="Q78">
        <f t="shared" si="5"/>
        <v>9.6973696835999906E-2</v>
      </c>
      <c r="R78">
        <f t="shared" si="6"/>
        <v>4.6687556221889031</v>
      </c>
    </row>
    <row r="79" spans="1:18" x14ac:dyDescent="0.25">
      <c r="A79">
        <v>55</v>
      </c>
      <c r="B79">
        <v>1</v>
      </c>
      <c r="C79" s="8">
        <v>1.55</v>
      </c>
      <c r="D79" s="8">
        <v>0.2</v>
      </c>
      <c r="E79" s="8">
        <v>0.76</v>
      </c>
      <c r="F79" s="8">
        <v>2.15</v>
      </c>
      <c r="G79" s="8">
        <v>0.42</v>
      </c>
      <c r="H79" s="8">
        <v>1.36</v>
      </c>
      <c r="I79" s="8">
        <v>0.79</v>
      </c>
      <c r="J79" s="8">
        <v>13.120000000000001</v>
      </c>
      <c r="K79" s="8">
        <v>5.4924999999999997</v>
      </c>
      <c r="M79" s="54">
        <v>5.49</v>
      </c>
      <c r="N79" s="54">
        <v>5.9575360000000002</v>
      </c>
      <c r="P79">
        <f t="shared" si="4"/>
        <v>0.46753599999999995</v>
      </c>
      <c r="Q79">
        <f t="shared" si="5"/>
        <v>0.21858991129599994</v>
      </c>
      <c r="R79">
        <f t="shared" si="6"/>
        <v>8.5161384335154811</v>
      </c>
    </row>
    <row r="80" spans="1:18" x14ac:dyDescent="0.25">
      <c r="A80">
        <v>56</v>
      </c>
      <c r="B80">
        <v>1</v>
      </c>
      <c r="C80" s="8">
        <v>1.54</v>
      </c>
      <c r="D80" s="8">
        <v>0.19</v>
      </c>
      <c r="E80" s="8">
        <v>0.75</v>
      </c>
      <c r="F80" s="8">
        <v>2.14</v>
      </c>
      <c r="G80" s="8">
        <v>0.42</v>
      </c>
      <c r="H80" s="8">
        <v>1.37</v>
      </c>
      <c r="I80" s="8">
        <v>0.77</v>
      </c>
      <c r="J80" s="8">
        <v>13.76</v>
      </c>
      <c r="K80" s="8">
        <v>5.4718750000000007</v>
      </c>
      <c r="M80" s="54">
        <v>5.47</v>
      </c>
      <c r="N80" s="54">
        <v>5.243709</v>
      </c>
      <c r="P80">
        <f t="shared" si="4"/>
        <v>0.2262909999999998</v>
      </c>
      <c r="Q80">
        <f t="shared" si="5"/>
        <v>5.1207616680999907E-2</v>
      </c>
      <c r="R80">
        <f t="shared" si="6"/>
        <v>4.1369469835466148</v>
      </c>
    </row>
    <row r="81" spans="1:18" x14ac:dyDescent="0.25">
      <c r="A81">
        <v>57</v>
      </c>
      <c r="B81">
        <v>1</v>
      </c>
      <c r="C81" s="8">
        <v>1.53</v>
      </c>
      <c r="D81" s="8">
        <v>0.19</v>
      </c>
      <c r="E81" s="8">
        <v>0.74</v>
      </c>
      <c r="F81" s="8">
        <v>2.12</v>
      </c>
      <c r="G81" s="8">
        <v>0.41</v>
      </c>
      <c r="H81" s="8">
        <v>1.36</v>
      </c>
      <c r="I81" s="8">
        <v>0.77</v>
      </c>
      <c r="J81" s="8">
        <v>13.120000000000001</v>
      </c>
      <c r="K81" s="8">
        <v>5.5815625000000004</v>
      </c>
      <c r="M81" s="54">
        <v>5.58</v>
      </c>
      <c r="N81" s="54">
        <v>5.5366249999999999</v>
      </c>
      <c r="P81">
        <f t="shared" si="4"/>
        <v>4.3375000000000163E-2</v>
      </c>
      <c r="Q81">
        <f t="shared" si="5"/>
        <v>1.8813906250000141E-3</v>
      </c>
      <c r="R81">
        <f t="shared" si="6"/>
        <v>0.77732974910394559</v>
      </c>
    </row>
    <row r="82" spans="1:18" x14ac:dyDescent="0.25">
      <c r="A82">
        <v>58</v>
      </c>
      <c r="B82">
        <v>1</v>
      </c>
      <c r="C82" s="8">
        <v>1.55</v>
      </c>
      <c r="D82" s="8">
        <v>0.18</v>
      </c>
      <c r="E82" s="8">
        <v>0.74</v>
      </c>
      <c r="F82" s="8">
        <v>2.14</v>
      </c>
      <c r="G82" s="8">
        <v>0.41</v>
      </c>
      <c r="H82" s="8">
        <v>1.36</v>
      </c>
      <c r="I82" s="8">
        <v>0.78</v>
      </c>
      <c r="J82" s="8">
        <v>13.44</v>
      </c>
      <c r="K82" s="8">
        <v>5.46</v>
      </c>
      <c r="M82" s="54">
        <v>5.46</v>
      </c>
      <c r="N82" s="54">
        <v>5.521115</v>
      </c>
      <c r="P82">
        <f t="shared" si="4"/>
        <v>6.111500000000003E-2</v>
      </c>
      <c r="Q82">
        <f t="shared" si="5"/>
        <v>3.7350432250000038E-3</v>
      </c>
      <c r="R82">
        <f t="shared" si="6"/>
        <v>1.119322344322345</v>
      </c>
    </row>
    <row r="83" spans="1:18" x14ac:dyDescent="0.25">
      <c r="A83">
        <v>59</v>
      </c>
      <c r="B83">
        <v>1</v>
      </c>
      <c r="C83" s="8">
        <v>1.55</v>
      </c>
      <c r="D83" s="8">
        <v>0.2</v>
      </c>
      <c r="E83" s="8">
        <v>0.76</v>
      </c>
      <c r="F83" s="8">
        <v>2.15</v>
      </c>
      <c r="G83" s="8">
        <v>0.42</v>
      </c>
      <c r="H83" s="8">
        <v>1.36</v>
      </c>
      <c r="I83" s="8">
        <v>0.79</v>
      </c>
      <c r="J83" s="8">
        <v>13.120000000000001</v>
      </c>
      <c r="K83" s="8">
        <v>5.4924999999999997</v>
      </c>
      <c r="M83" s="54">
        <v>5.49</v>
      </c>
      <c r="N83" s="54">
        <v>5.9575360000000002</v>
      </c>
      <c r="P83">
        <f t="shared" si="4"/>
        <v>0.46753599999999995</v>
      </c>
      <c r="Q83">
        <f t="shared" si="5"/>
        <v>0.21858991129599994</v>
      </c>
      <c r="R83">
        <f t="shared" si="6"/>
        <v>8.5161384335154811</v>
      </c>
    </row>
    <row r="84" spans="1:18" x14ac:dyDescent="0.25">
      <c r="A84">
        <v>60</v>
      </c>
      <c r="B84">
        <v>1</v>
      </c>
      <c r="C84" s="8">
        <v>1.54</v>
      </c>
      <c r="D84" s="8">
        <v>0.19</v>
      </c>
      <c r="E84" s="8">
        <v>0.75</v>
      </c>
      <c r="F84" s="8">
        <v>2.14</v>
      </c>
      <c r="G84" s="8">
        <v>0.42</v>
      </c>
      <c r="H84" s="8">
        <v>1.37</v>
      </c>
      <c r="I84" s="8">
        <v>0.77</v>
      </c>
      <c r="J84" s="8">
        <v>13.76</v>
      </c>
      <c r="K84" s="8">
        <v>5.4718750000000007</v>
      </c>
      <c r="M84" s="54">
        <v>5.47</v>
      </c>
      <c r="N84" s="54">
        <v>5.243709</v>
      </c>
      <c r="P84">
        <f t="shared" si="4"/>
        <v>0.2262909999999998</v>
      </c>
      <c r="Q84">
        <f t="shared" si="5"/>
        <v>5.1207616680999907E-2</v>
      </c>
      <c r="R84">
        <f t="shared" si="6"/>
        <v>4.1369469835466148</v>
      </c>
    </row>
    <row r="85" spans="1:18" x14ac:dyDescent="0.25">
      <c r="A85">
        <v>61</v>
      </c>
      <c r="B85">
        <v>1</v>
      </c>
      <c r="C85" s="8">
        <v>1.53</v>
      </c>
      <c r="D85" s="8">
        <v>0.19</v>
      </c>
      <c r="E85" s="8">
        <v>0.74</v>
      </c>
      <c r="F85" s="8">
        <v>2.12</v>
      </c>
      <c r="G85" s="8">
        <v>0.41</v>
      </c>
      <c r="H85" s="8">
        <v>1.36</v>
      </c>
      <c r="I85" s="8">
        <v>0.77</v>
      </c>
      <c r="J85" s="8">
        <v>13.120000000000001</v>
      </c>
      <c r="K85" s="8">
        <v>5.5815625000000004</v>
      </c>
      <c r="M85" s="54">
        <v>5.58</v>
      </c>
      <c r="N85" s="54">
        <v>5.5366249999999999</v>
      </c>
      <c r="P85">
        <f t="shared" si="4"/>
        <v>4.3375000000000163E-2</v>
      </c>
      <c r="Q85">
        <f t="shared" si="5"/>
        <v>1.8813906250000141E-3</v>
      </c>
      <c r="R85">
        <f t="shared" si="6"/>
        <v>0.77732974910394559</v>
      </c>
    </row>
    <row r="86" spans="1:18" x14ac:dyDescent="0.25">
      <c r="A86">
        <v>62</v>
      </c>
      <c r="B86">
        <v>1</v>
      </c>
      <c r="C86" s="8">
        <v>1.55</v>
      </c>
      <c r="D86" s="8">
        <v>0.18</v>
      </c>
      <c r="E86" s="8">
        <v>0.74</v>
      </c>
      <c r="F86" s="8">
        <v>2.14</v>
      </c>
      <c r="G86" s="8">
        <v>0.41</v>
      </c>
      <c r="H86" s="8">
        <v>1.36</v>
      </c>
      <c r="I86" s="8">
        <v>0.78</v>
      </c>
      <c r="J86" s="8">
        <v>13.44</v>
      </c>
      <c r="K86" s="8">
        <v>5.46</v>
      </c>
      <c r="M86" s="54">
        <v>5.46</v>
      </c>
      <c r="N86" s="54">
        <v>5.521115</v>
      </c>
      <c r="P86">
        <f t="shared" si="4"/>
        <v>6.111500000000003E-2</v>
      </c>
      <c r="Q86">
        <f t="shared" si="5"/>
        <v>3.7350432250000038E-3</v>
      </c>
      <c r="R86">
        <f t="shared" si="6"/>
        <v>1.119322344322345</v>
      </c>
    </row>
    <row r="87" spans="1:18" x14ac:dyDescent="0.25">
      <c r="A87">
        <v>63</v>
      </c>
      <c r="B87">
        <v>1</v>
      </c>
      <c r="C87" s="37">
        <v>1.55</v>
      </c>
      <c r="D87" s="37">
        <v>0.2</v>
      </c>
      <c r="E87" s="37">
        <v>0.76</v>
      </c>
      <c r="F87" s="37">
        <v>2.15</v>
      </c>
      <c r="G87" s="37">
        <v>0.42</v>
      </c>
      <c r="H87" s="37">
        <v>1.36</v>
      </c>
      <c r="I87" s="37">
        <v>0.79</v>
      </c>
      <c r="J87" s="8">
        <v>13.44</v>
      </c>
      <c r="K87" s="37">
        <v>5.46</v>
      </c>
      <c r="M87" s="54">
        <v>5.46</v>
      </c>
      <c r="N87" s="54">
        <v>5.7734969999999999</v>
      </c>
      <c r="P87">
        <f t="shared" si="4"/>
        <v>0.31349699999999991</v>
      </c>
      <c r="Q87">
        <f t="shared" si="5"/>
        <v>9.8280369008999946E-2</v>
      </c>
      <c r="R87">
        <f t="shared" si="6"/>
        <v>5.741703296703295</v>
      </c>
    </row>
    <row r="88" spans="1:18" x14ac:dyDescent="0.25">
      <c r="A88">
        <v>64</v>
      </c>
      <c r="B88">
        <v>1</v>
      </c>
      <c r="C88" s="8">
        <v>1.7</v>
      </c>
      <c r="D88" s="8">
        <v>0.25</v>
      </c>
      <c r="E88" s="8">
        <v>0.87</v>
      </c>
      <c r="F88" s="8">
        <v>2.2999999999999998</v>
      </c>
      <c r="G88" s="8">
        <v>0.57999999999999996</v>
      </c>
      <c r="H88" s="8">
        <v>1.58</v>
      </c>
      <c r="I88" s="8">
        <v>0.94</v>
      </c>
      <c r="J88" s="8">
        <v>17.28</v>
      </c>
      <c r="K88" s="8">
        <v>6.3562500000000002</v>
      </c>
      <c r="M88" s="54">
        <v>6.36</v>
      </c>
      <c r="N88" s="54">
        <v>6.1865129999999997</v>
      </c>
      <c r="P88">
        <f t="shared" si="4"/>
        <v>0.17348700000000061</v>
      </c>
      <c r="Q88">
        <f t="shared" si="5"/>
        <v>3.0097739169000211E-2</v>
      </c>
      <c r="R88">
        <f t="shared" si="6"/>
        <v>2.727783018867934</v>
      </c>
    </row>
    <row r="89" spans="1:18" x14ac:dyDescent="0.25">
      <c r="A89">
        <v>65</v>
      </c>
      <c r="B89">
        <v>1</v>
      </c>
      <c r="C89" s="8">
        <v>1.7</v>
      </c>
      <c r="D89" s="8">
        <v>0.25</v>
      </c>
      <c r="E89" s="8">
        <v>0.86</v>
      </c>
      <c r="F89" s="8">
        <v>2.2799999999999998</v>
      </c>
      <c r="G89" s="8">
        <v>0.56999999999999995</v>
      </c>
      <c r="H89" s="8">
        <v>1.57</v>
      </c>
      <c r="I89" s="8">
        <v>0.95</v>
      </c>
      <c r="J89" s="8">
        <v>16.960000000000004</v>
      </c>
      <c r="K89" s="8">
        <v>6.3209375000000003</v>
      </c>
      <c r="M89" s="54">
        <v>6.32</v>
      </c>
      <c r="N89" s="54">
        <v>6.2477010000000002</v>
      </c>
      <c r="P89">
        <f t="shared" si="4"/>
        <v>7.2299000000000113E-2</v>
      </c>
      <c r="Q89">
        <f t="shared" si="5"/>
        <v>5.2271454010000161E-3</v>
      </c>
      <c r="R89">
        <f t="shared" si="6"/>
        <v>1.1439715189873434</v>
      </c>
    </row>
    <row r="90" spans="1:18" x14ac:dyDescent="0.25">
      <c r="A90">
        <v>67</v>
      </c>
      <c r="B90">
        <v>1</v>
      </c>
      <c r="C90" s="8">
        <v>1.68</v>
      </c>
      <c r="D90" s="8">
        <v>0.26</v>
      </c>
      <c r="E90" s="8">
        <v>0.85</v>
      </c>
      <c r="F90" s="8">
        <v>2.2999999999999998</v>
      </c>
      <c r="G90" s="8">
        <v>0.59</v>
      </c>
      <c r="H90" s="8">
        <v>1.59</v>
      </c>
      <c r="I90" s="8">
        <v>0.94</v>
      </c>
      <c r="J90" s="8">
        <v>16.64</v>
      </c>
      <c r="K90" s="8">
        <v>6.2390625000000002</v>
      </c>
      <c r="M90" s="54">
        <v>6.24</v>
      </c>
      <c r="N90" s="54">
        <v>5.8695579999999996</v>
      </c>
      <c r="P90">
        <f t="shared" si="4"/>
        <v>0.3704420000000006</v>
      </c>
      <c r="Q90">
        <f t="shared" si="5"/>
        <v>0.13722727536400045</v>
      </c>
      <c r="R90">
        <f t="shared" si="6"/>
        <v>5.9365705128205226</v>
      </c>
    </row>
    <row r="91" spans="1:18" x14ac:dyDescent="0.25">
      <c r="A91">
        <v>68</v>
      </c>
      <c r="B91">
        <v>1</v>
      </c>
      <c r="C91" s="8">
        <v>1.7</v>
      </c>
      <c r="D91" s="8">
        <v>0.25</v>
      </c>
      <c r="E91" s="8">
        <v>0.87</v>
      </c>
      <c r="F91" s="8">
        <v>2.2999999999999998</v>
      </c>
      <c r="G91" s="8">
        <v>0.57999999999999996</v>
      </c>
      <c r="H91" s="8">
        <v>1.58</v>
      </c>
      <c r="I91" s="8">
        <v>0.94</v>
      </c>
      <c r="J91" s="8">
        <v>17.28</v>
      </c>
      <c r="K91" s="8">
        <v>6.3562500000000002</v>
      </c>
      <c r="M91" s="54">
        <v>6.36</v>
      </c>
      <c r="N91" s="54">
        <v>6.1865129999999997</v>
      </c>
      <c r="P91">
        <f t="shared" si="4"/>
        <v>0.17348700000000061</v>
      </c>
      <c r="Q91">
        <f t="shared" si="5"/>
        <v>3.0097739169000211E-2</v>
      </c>
      <c r="R91">
        <f t="shared" si="6"/>
        <v>2.727783018867934</v>
      </c>
    </row>
    <row r="92" spans="1:18" x14ac:dyDescent="0.25">
      <c r="A92">
        <v>69</v>
      </c>
      <c r="B92">
        <v>1</v>
      </c>
      <c r="C92" s="8">
        <v>1.7</v>
      </c>
      <c r="D92" s="8">
        <v>0.25</v>
      </c>
      <c r="E92" s="8">
        <v>0.86</v>
      </c>
      <c r="F92" s="8">
        <v>2.2799999999999998</v>
      </c>
      <c r="G92" s="8">
        <v>0.56999999999999995</v>
      </c>
      <c r="H92" s="8">
        <v>1.57</v>
      </c>
      <c r="I92" s="8">
        <v>0.95</v>
      </c>
      <c r="J92" s="8">
        <v>16.960000000000004</v>
      </c>
      <c r="K92" s="8">
        <v>6.3209375000000003</v>
      </c>
      <c r="M92" s="54">
        <v>6.32</v>
      </c>
      <c r="N92" s="54">
        <v>6.2477010000000002</v>
      </c>
      <c r="P92">
        <f t="shared" si="4"/>
        <v>7.2299000000000113E-2</v>
      </c>
      <c r="Q92">
        <f t="shared" si="5"/>
        <v>5.2271454010000161E-3</v>
      </c>
      <c r="R92">
        <f t="shared" si="6"/>
        <v>1.1439715189873434</v>
      </c>
    </row>
    <row r="93" spans="1:18" x14ac:dyDescent="0.25">
      <c r="A93">
        <v>70</v>
      </c>
      <c r="B93">
        <v>1</v>
      </c>
      <c r="C93" s="8">
        <v>1.69</v>
      </c>
      <c r="D93" s="8">
        <v>0.26</v>
      </c>
      <c r="E93" s="8">
        <v>0.85</v>
      </c>
      <c r="F93" s="8">
        <v>2.29</v>
      </c>
      <c r="G93" s="8">
        <v>0.57999999999999996</v>
      </c>
      <c r="H93" s="8">
        <v>1.56</v>
      </c>
      <c r="I93" s="8">
        <v>0.96</v>
      </c>
      <c r="J93" s="8">
        <v>16.64</v>
      </c>
      <c r="K93" s="8">
        <v>6.23</v>
      </c>
      <c r="M93" s="54">
        <v>6.23</v>
      </c>
      <c r="N93" s="54">
        <v>6.6167949999999998</v>
      </c>
      <c r="P93">
        <f t="shared" si="4"/>
        <v>0.38679499999999933</v>
      </c>
      <c r="Q93">
        <f t="shared" si="5"/>
        <v>0.14961037202499949</v>
      </c>
      <c r="R93">
        <f t="shared" si="6"/>
        <v>6.2085874799357832</v>
      </c>
    </row>
    <row r="94" spans="1:18" x14ac:dyDescent="0.25">
      <c r="A94">
        <v>71</v>
      </c>
      <c r="B94">
        <v>1</v>
      </c>
      <c r="C94" s="8">
        <v>1.68</v>
      </c>
      <c r="D94" s="8">
        <v>0.26</v>
      </c>
      <c r="E94" s="8">
        <v>0.85</v>
      </c>
      <c r="F94" s="8">
        <v>2.2999999999999998</v>
      </c>
      <c r="G94" s="8">
        <v>0.59</v>
      </c>
      <c r="H94" s="8">
        <v>1.59</v>
      </c>
      <c r="I94" s="8">
        <v>0.94</v>
      </c>
      <c r="J94" s="8">
        <v>16.64</v>
      </c>
      <c r="K94" s="8">
        <v>6.2390625000000002</v>
      </c>
      <c r="M94" s="54">
        <v>6.24</v>
      </c>
      <c r="N94" s="54">
        <v>5.8695579999999996</v>
      </c>
      <c r="P94">
        <f t="shared" si="4"/>
        <v>0.3704420000000006</v>
      </c>
      <c r="Q94">
        <f t="shared" si="5"/>
        <v>0.13722727536400045</v>
      </c>
      <c r="R94">
        <f t="shared" si="6"/>
        <v>5.9365705128205226</v>
      </c>
    </row>
    <row r="95" spans="1:18" x14ac:dyDescent="0.25">
      <c r="A95">
        <v>73</v>
      </c>
      <c r="B95">
        <v>1</v>
      </c>
      <c r="C95" s="66">
        <v>1.42</v>
      </c>
      <c r="D95" s="66">
        <v>0.16</v>
      </c>
      <c r="E95" s="66">
        <v>0.68</v>
      </c>
      <c r="F95" s="66">
        <v>2.08</v>
      </c>
      <c r="G95" s="66">
        <v>0.36</v>
      </c>
      <c r="H95" s="66">
        <v>1.29</v>
      </c>
      <c r="I95" s="66">
        <v>0.69</v>
      </c>
      <c r="J95" s="66">
        <v>12.16</v>
      </c>
      <c r="K95" s="8">
        <v>5.15625</v>
      </c>
      <c r="M95" s="54">
        <v>5.16</v>
      </c>
      <c r="N95" s="54">
        <v>5.03714</v>
      </c>
      <c r="P95">
        <f t="shared" si="4"/>
        <v>0.12286000000000019</v>
      </c>
      <c r="Q95">
        <f t="shared" si="5"/>
        <v>1.5094579600000047E-2</v>
      </c>
      <c r="R95">
        <f t="shared" si="6"/>
        <v>2.3810077519379882</v>
      </c>
    </row>
    <row r="96" spans="1:18" x14ac:dyDescent="0.25">
      <c r="A96">
        <v>74</v>
      </c>
      <c r="B96">
        <v>1</v>
      </c>
      <c r="C96" s="8">
        <v>1.43</v>
      </c>
      <c r="D96" s="8">
        <v>0.17</v>
      </c>
      <c r="E96" s="8">
        <v>0.69</v>
      </c>
      <c r="F96" s="8">
        <v>2.06</v>
      </c>
      <c r="G96" s="8">
        <v>0.38</v>
      </c>
      <c r="H96" s="8">
        <v>1.28</v>
      </c>
      <c r="I96" s="8">
        <v>0.68</v>
      </c>
      <c r="J96" s="8">
        <v>11.84</v>
      </c>
      <c r="K96" s="8">
        <v>5.1762499999999996</v>
      </c>
      <c r="M96" s="54">
        <v>5.18</v>
      </c>
      <c r="N96" s="54">
        <v>5.1833289999999996</v>
      </c>
      <c r="P96">
        <f t="shared" si="4"/>
        <v>3.3289999999999154E-3</v>
      </c>
      <c r="Q96">
        <f t="shared" si="5"/>
        <v>1.1082240999999437E-5</v>
      </c>
      <c r="R96">
        <f t="shared" si="6"/>
        <v>6.4266409266407629E-2</v>
      </c>
    </row>
    <row r="97" spans="1:18" x14ac:dyDescent="0.25">
      <c r="A97">
        <v>75</v>
      </c>
      <c r="B97">
        <v>1</v>
      </c>
      <c r="C97" s="8">
        <v>1.42</v>
      </c>
      <c r="D97" s="8">
        <v>0.17</v>
      </c>
      <c r="E97" s="8">
        <v>0.68</v>
      </c>
      <c r="F97" s="8">
        <v>2.02</v>
      </c>
      <c r="G97" s="8">
        <v>0.38</v>
      </c>
      <c r="H97" s="8">
        <v>1.27</v>
      </c>
      <c r="I97" s="8">
        <v>0.69</v>
      </c>
      <c r="J97" s="8">
        <v>11.84</v>
      </c>
      <c r="K97" s="8">
        <v>5.15625</v>
      </c>
      <c r="M97" s="54">
        <v>5.16</v>
      </c>
      <c r="N97" s="54">
        <v>5.3341560000000001</v>
      </c>
      <c r="P97">
        <f t="shared" si="4"/>
        <v>0.17415599999999998</v>
      </c>
      <c r="Q97">
        <f t="shared" si="5"/>
        <v>3.0330312335999993E-2</v>
      </c>
      <c r="R97">
        <f t="shared" si="6"/>
        <v>3.3751162790697666</v>
      </c>
    </row>
    <row r="98" spans="1:18" x14ac:dyDescent="0.25">
      <c r="A98">
        <v>76</v>
      </c>
      <c r="B98">
        <v>1</v>
      </c>
      <c r="C98" s="8">
        <v>1.41</v>
      </c>
      <c r="D98" s="8">
        <v>0.18</v>
      </c>
      <c r="E98" s="8">
        <v>0.68</v>
      </c>
      <c r="F98" s="8">
        <v>2.04</v>
      </c>
      <c r="G98" s="8">
        <v>0.36</v>
      </c>
      <c r="H98" s="8">
        <v>1.28</v>
      </c>
      <c r="I98" s="8">
        <v>0.68</v>
      </c>
      <c r="J98" s="8">
        <v>12.16</v>
      </c>
      <c r="K98" s="8">
        <v>5.2912499999999998</v>
      </c>
      <c r="M98" s="54">
        <v>5.29</v>
      </c>
      <c r="N98" s="54">
        <v>4.866187</v>
      </c>
      <c r="P98">
        <f t="shared" si="4"/>
        <v>0.423813</v>
      </c>
      <c r="Q98">
        <f t="shared" si="5"/>
        <v>0.179617458969</v>
      </c>
      <c r="R98">
        <f t="shared" si="6"/>
        <v>8.0115879017013221</v>
      </c>
    </row>
    <row r="99" spans="1:18" x14ac:dyDescent="0.25">
      <c r="A99">
        <v>77</v>
      </c>
      <c r="B99">
        <v>1</v>
      </c>
      <c r="C99" s="8">
        <v>1.42</v>
      </c>
      <c r="D99" s="8">
        <v>0.16</v>
      </c>
      <c r="E99" s="8">
        <v>0.68</v>
      </c>
      <c r="F99" s="8">
        <v>2.08</v>
      </c>
      <c r="G99" s="8">
        <v>0.36</v>
      </c>
      <c r="H99" s="8">
        <v>1.29</v>
      </c>
      <c r="I99" s="8">
        <v>0.69</v>
      </c>
      <c r="J99" s="8">
        <v>12.16</v>
      </c>
      <c r="K99" s="8">
        <v>5.15625</v>
      </c>
      <c r="M99" s="54">
        <v>5.16</v>
      </c>
      <c r="N99" s="54">
        <v>5.03714</v>
      </c>
      <c r="P99">
        <f t="shared" si="4"/>
        <v>0.12286000000000019</v>
      </c>
      <c r="Q99">
        <f t="shared" si="5"/>
        <v>1.5094579600000047E-2</v>
      </c>
      <c r="R99">
        <f t="shared" si="6"/>
        <v>2.3810077519379882</v>
      </c>
    </row>
    <row r="100" spans="1:18" x14ac:dyDescent="0.25">
      <c r="A100">
        <v>78</v>
      </c>
      <c r="B100">
        <v>1</v>
      </c>
      <c r="C100" s="8">
        <v>1.43</v>
      </c>
      <c r="D100" s="8">
        <v>0.17</v>
      </c>
      <c r="E100" s="8">
        <v>0.69</v>
      </c>
      <c r="F100" s="8">
        <v>2.06</v>
      </c>
      <c r="G100" s="8">
        <v>0.38</v>
      </c>
      <c r="H100" s="8">
        <v>1.28</v>
      </c>
      <c r="I100" s="8">
        <v>0.68</v>
      </c>
      <c r="J100" s="8">
        <v>11.84</v>
      </c>
      <c r="K100" s="8">
        <v>5.1762499999999996</v>
      </c>
      <c r="M100" s="54">
        <v>5.18</v>
      </c>
      <c r="N100" s="54">
        <v>5.1833289999999996</v>
      </c>
      <c r="P100">
        <f t="shared" si="4"/>
        <v>3.3289999999999154E-3</v>
      </c>
      <c r="Q100">
        <f t="shared" si="5"/>
        <v>1.1082240999999437E-5</v>
      </c>
      <c r="R100">
        <f t="shared" si="6"/>
        <v>6.4266409266407629E-2</v>
      </c>
    </row>
    <row r="101" spans="1:18" x14ac:dyDescent="0.25">
      <c r="A101">
        <v>79</v>
      </c>
      <c r="B101">
        <v>1</v>
      </c>
      <c r="C101" s="8">
        <v>1.42</v>
      </c>
      <c r="D101" s="8">
        <v>0.17</v>
      </c>
      <c r="E101" s="8">
        <v>0.68</v>
      </c>
      <c r="F101" s="8">
        <v>2.0699999999999998</v>
      </c>
      <c r="G101" s="8">
        <v>0.38</v>
      </c>
      <c r="H101" s="8">
        <v>1.27</v>
      </c>
      <c r="I101" s="8">
        <v>0.69</v>
      </c>
      <c r="J101" s="8">
        <v>11.84</v>
      </c>
      <c r="K101" s="8">
        <v>5.15625</v>
      </c>
      <c r="M101" s="54">
        <v>5.16</v>
      </c>
      <c r="N101" s="54">
        <v>5.2551329999999998</v>
      </c>
      <c r="P101">
        <f t="shared" si="4"/>
        <v>9.513299999999969E-2</v>
      </c>
      <c r="Q101">
        <f t="shared" si="5"/>
        <v>9.050287688999941E-3</v>
      </c>
      <c r="R101">
        <f t="shared" si="6"/>
        <v>1.8436627906976686</v>
      </c>
    </row>
    <row r="102" spans="1:18" x14ac:dyDescent="0.25">
      <c r="A102">
        <v>80</v>
      </c>
      <c r="B102">
        <v>1</v>
      </c>
      <c r="C102" s="8">
        <v>1.41</v>
      </c>
      <c r="D102" s="8">
        <v>0.18</v>
      </c>
      <c r="E102" s="8">
        <v>0.68</v>
      </c>
      <c r="F102" s="8">
        <v>2.04</v>
      </c>
      <c r="G102" s="8">
        <v>0.36</v>
      </c>
      <c r="H102" s="8">
        <v>1.28</v>
      </c>
      <c r="I102" s="8">
        <v>0.68</v>
      </c>
      <c r="J102" s="8">
        <v>12.16</v>
      </c>
      <c r="K102" s="8">
        <v>5.2912499999999998</v>
      </c>
      <c r="M102" s="54">
        <v>5.29</v>
      </c>
      <c r="N102" s="54">
        <v>4.866187</v>
      </c>
      <c r="P102">
        <f t="shared" si="4"/>
        <v>0.423813</v>
      </c>
      <c r="Q102">
        <f t="shared" si="5"/>
        <v>0.179617458969</v>
      </c>
      <c r="R102">
        <f t="shared" si="6"/>
        <v>8.0115879017013221</v>
      </c>
    </row>
    <row r="103" spans="1:18" x14ac:dyDescent="0.25">
      <c r="A103">
        <v>81</v>
      </c>
      <c r="B103">
        <v>1</v>
      </c>
      <c r="C103" s="37">
        <v>1.42</v>
      </c>
      <c r="D103" s="37">
        <v>0.17</v>
      </c>
      <c r="E103" s="37">
        <v>0.68</v>
      </c>
      <c r="F103" s="37">
        <v>2.02</v>
      </c>
      <c r="G103" s="37">
        <v>0.39</v>
      </c>
      <c r="H103" s="37">
        <v>1.27</v>
      </c>
      <c r="I103" s="37">
        <v>0.68</v>
      </c>
      <c r="J103" s="8">
        <v>12.16</v>
      </c>
      <c r="K103" s="37">
        <v>5.2912499999999998</v>
      </c>
      <c r="M103" s="54">
        <v>5.29</v>
      </c>
      <c r="N103" s="54">
        <v>5.0485420000000003</v>
      </c>
      <c r="P103">
        <f t="shared" si="4"/>
        <v>0.24145799999999973</v>
      </c>
      <c r="Q103">
        <f t="shared" si="5"/>
        <v>5.8301965763999868E-2</v>
      </c>
      <c r="R103">
        <f t="shared" si="6"/>
        <v>4.5644234404536812</v>
      </c>
    </row>
    <row r="104" spans="1:18" x14ac:dyDescent="0.25">
      <c r="A104">
        <v>82</v>
      </c>
      <c r="B104">
        <v>1</v>
      </c>
      <c r="C104" s="8">
        <v>1.84</v>
      </c>
      <c r="D104" s="8">
        <v>0.32</v>
      </c>
      <c r="E104" s="8">
        <v>0.95</v>
      </c>
      <c r="F104" s="8">
        <v>2.5499999999999998</v>
      </c>
      <c r="G104" s="8">
        <v>0.75</v>
      </c>
      <c r="H104" s="8">
        <v>1.64</v>
      </c>
      <c r="I104" s="8">
        <v>1.18</v>
      </c>
      <c r="J104" s="8">
        <v>20.48</v>
      </c>
      <c r="K104" s="8">
        <v>11.870718749999998</v>
      </c>
      <c r="M104" s="54">
        <v>11.87</v>
      </c>
      <c r="N104" s="54">
        <v>11.737803</v>
      </c>
      <c r="P104">
        <f t="shared" si="4"/>
        <v>0.13219699999999968</v>
      </c>
      <c r="Q104">
        <f t="shared" si="5"/>
        <v>1.7476046808999914E-2</v>
      </c>
      <c r="R104">
        <f t="shared" si="6"/>
        <v>1.113706823925861</v>
      </c>
    </row>
    <row r="105" spans="1:18" x14ac:dyDescent="0.25">
      <c r="A105">
        <v>83</v>
      </c>
      <c r="B105">
        <v>1</v>
      </c>
      <c r="C105" s="8">
        <v>1.82</v>
      </c>
      <c r="D105" s="8">
        <v>0.33</v>
      </c>
      <c r="E105" s="8">
        <v>0.96</v>
      </c>
      <c r="F105" s="8">
        <v>2.57</v>
      </c>
      <c r="G105" s="8">
        <v>0.73</v>
      </c>
      <c r="H105" s="8">
        <v>1.62</v>
      </c>
      <c r="I105" s="8">
        <v>1.19</v>
      </c>
      <c r="J105" s="8">
        <v>20.160000000000004</v>
      </c>
      <c r="K105" s="8">
        <v>12.012687500000002</v>
      </c>
      <c r="M105" s="54">
        <v>12.01</v>
      </c>
      <c r="N105" s="54">
        <v>12.002788000000001</v>
      </c>
      <c r="P105">
        <f t="shared" si="4"/>
        <v>7.211999999999108E-3</v>
      </c>
      <c r="Q105">
        <f t="shared" si="5"/>
        <v>5.2012943999987137E-5</v>
      </c>
      <c r="R105">
        <f t="shared" si="6"/>
        <v>6.004995836801922E-2</v>
      </c>
    </row>
    <row r="106" spans="1:18" x14ac:dyDescent="0.25">
      <c r="A106">
        <v>84</v>
      </c>
      <c r="B106">
        <v>1</v>
      </c>
      <c r="C106" s="8">
        <v>1.85</v>
      </c>
      <c r="D106" s="8">
        <v>0.33</v>
      </c>
      <c r="E106" s="8">
        <v>0.95</v>
      </c>
      <c r="F106" s="8">
        <v>2.54</v>
      </c>
      <c r="G106" s="8">
        <v>0.72</v>
      </c>
      <c r="H106" s="8">
        <v>1.64</v>
      </c>
      <c r="I106" s="8">
        <v>1.22</v>
      </c>
      <c r="J106" s="8">
        <v>20.48</v>
      </c>
      <c r="K106" s="8">
        <v>11.762765625</v>
      </c>
      <c r="M106" s="54">
        <v>11.76</v>
      </c>
      <c r="N106" s="54">
        <v>11.661531</v>
      </c>
      <c r="P106">
        <f t="shared" si="4"/>
        <v>9.8468999999999696E-2</v>
      </c>
      <c r="Q106">
        <f t="shared" si="5"/>
        <v>9.6961439609999402E-3</v>
      </c>
      <c r="R106">
        <f t="shared" si="6"/>
        <v>0.837321428571426</v>
      </c>
    </row>
    <row r="107" spans="1:18" x14ac:dyDescent="0.25">
      <c r="A107">
        <v>85</v>
      </c>
      <c r="B107">
        <v>1</v>
      </c>
      <c r="C107" s="8">
        <v>1.83</v>
      </c>
      <c r="D107" s="8">
        <v>0.32</v>
      </c>
      <c r="E107" s="8">
        <v>0.95</v>
      </c>
      <c r="F107" s="8">
        <v>2.5299999999999998</v>
      </c>
      <c r="G107" s="8">
        <v>0.75</v>
      </c>
      <c r="H107" s="8">
        <v>1.65</v>
      </c>
      <c r="I107" s="8">
        <v>1.23</v>
      </c>
      <c r="J107" s="8">
        <v>20.160000000000004</v>
      </c>
      <c r="K107" s="8">
        <v>12.0223125</v>
      </c>
      <c r="M107" s="54">
        <v>12.02</v>
      </c>
      <c r="N107" s="54">
        <v>12.033659</v>
      </c>
      <c r="P107">
        <f t="shared" si="4"/>
        <v>1.3659000000000532E-2</v>
      </c>
      <c r="Q107">
        <f t="shared" si="5"/>
        <v>1.8656828100001454E-4</v>
      </c>
      <c r="R107">
        <f t="shared" si="6"/>
        <v>0.11363560732113587</v>
      </c>
    </row>
    <row r="108" spans="1:18" x14ac:dyDescent="0.25">
      <c r="A108">
        <v>86</v>
      </c>
      <c r="B108">
        <v>1</v>
      </c>
      <c r="C108" s="8">
        <v>1.84</v>
      </c>
      <c r="D108" s="8">
        <v>0.32</v>
      </c>
      <c r="E108" s="8">
        <v>0.95</v>
      </c>
      <c r="F108" s="8">
        <v>2.5499999999999998</v>
      </c>
      <c r="G108" s="8">
        <v>0.75</v>
      </c>
      <c r="H108" s="8">
        <v>1.64</v>
      </c>
      <c r="I108" s="8">
        <v>1.18</v>
      </c>
      <c r="J108" s="8">
        <v>20.48</v>
      </c>
      <c r="K108" s="8">
        <v>11.870718749999998</v>
      </c>
      <c r="M108" s="54">
        <v>11.87</v>
      </c>
      <c r="N108" s="54">
        <v>11.737803</v>
      </c>
      <c r="P108">
        <f t="shared" si="4"/>
        <v>0.13219699999999968</v>
      </c>
      <c r="Q108">
        <f t="shared" si="5"/>
        <v>1.7476046808999914E-2</v>
      </c>
      <c r="R108">
        <f t="shared" si="6"/>
        <v>1.113706823925861</v>
      </c>
    </row>
    <row r="109" spans="1:18" x14ac:dyDescent="0.25">
      <c r="A109">
        <v>87</v>
      </c>
      <c r="B109">
        <v>1</v>
      </c>
      <c r="C109" s="8">
        <v>1.82</v>
      </c>
      <c r="D109" s="8">
        <v>0.33</v>
      </c>
      <c r="E109" s="8">
        <v>0.96</v>
      </c>
      <c r="F109" s="8">
        <v>2.57</v>
      </c>
      <c r="G109" s="8">
        <v>0.73</v>
      </c>
      <c r="H109" s="8">
        <v>1.62</v>
      </c>
      <c r="I109" s="8">
        <v>1.19</v>
      </c>
      <c r="J109" s="8">
        <v>20.160000000000004</v>
      </c>
      <c r="K109" s="8">
        <v>12.012687500000002</v>
      </c>
      <c r="M109" s="54">
        <v>12.01</v>
      </c>
      <c r="N109" s="54">
        <v>12.002788000000001</v>
      </c>
      <c r="P109">
        <f t="shared" si="4"/>
        <v>7.211999999999108E-3</v>
      </c>
      <c r="Q109">
        <f t="shared" si="5"/>
        <v>5.2012943999987137E-5</v>
      </c>
      <c r="R109">
        <f t="shared" si="6"/>
        <v>6.004995836801922E-2</v>
      </c>
    </row>
    <row r="110" spans="1:18" x14ac:dyDescent="0.25">
      <c r="A110">
        <v>88</v>
      </c>
      <c r="B110">
        <v>1</v>
      </c>
      <c r="C110" s="8">
        <v>1.85</v>
      </c>
      <c r="D110" s="8">
        <v>0.33</v>
      </c>
      <c r="E110" s="8">
        <v>0.95</v>
      </c>
      <c r="F110" s="8">
        <v>2.54</v>
      </c>
      <c r="G110" s="8">
        <v>0.72</v>
      </c>
      <c r="H110" s="8">
        <v>1.64</v>
      </c>
      <c r="I110" s="8">
        <v>1.22</v>
      </c>
      <c r="J110" s="8">
        <v>20.48</v>
      </c>
      <c r="K110" s="8">
        <v>11.762765625</v>
      </c>
      <c r="M110" s="54">
        <v>11.76</v>
      </c>
      <c r="N110" s="54">
        <v>11.661531</v>
      </c>
      <c r="P110">
        <f t="shared" si="4"/>
        <v>9.8468999999999696E-2</v>
      </c>
      <c r="Q110">
        <f t="shared" si="5"/>
        <v>9.6961439609999402E-3</v>
      </c>
      <c r="R110">
        <f t="shared" si="6"/>
        <v>0.837321428571426</v>
      </c>
    </row>
    <row r="111" spans="1:18" x14ac:dyDescent="0.25">
      <c r="A111">
        <v>89</v>
      </c>
      <c r="B111">
        <v>1</v>
      </c>
      <c r="C111" s="8">
        <v>1.83</v>
      </c>
      <c r="D111" s="8">
        <v>0.32</v>
      </c>
      <c r="E111" s="8">
        <v>0.95</v>
      </c>
      <c r="F111" s="8">
        <v>2.5299999999999998</v>
      </c>
      <c r="G111" s="8">
        <v>0.75</v>
      </c>
      <c r="H111" s="8">
        <v>1.65</v>
      </c>
      <c r="I111" s="8">
        <v>1.23</v>
      </c>
      <c r="J111" s="8">
        <v>20.160000000000004</v>
      </c>
      <c r="K111" s="8">
        <v>12.0223125</v>
      </c>
      <c r="M111" s="54">
        <v>12.02</v>
      </c>
      <c r="N111" s="54">
        <v>12.033659</v>
      </c>
      <c r="P111">
        <f t="shared" si="4"/>
        <v>1.3659000000000532E-2</v>
      </c>
      <c r="Q111">
        <f t="shared" si="5"/>
        <v>1.8656828100001454E-4</v>
      </c>
      <c r="R111">
        <f t="shared" si="6"/>
        <v>0.11363560732113587</v>
      </c>
    </row>
    <row r="112" spans="1:18" x14ac:dyDescent="0.25">
      <c r="A112">
        <v>91</v>
      </c>
      <c r="B112">
        <v>1</v>
      </c>
      <c r="C112" s="43">
        <v>1.53</v>
      </c>
      <c r="D112" s="43">
        <v>0.18</v>
      </c>
      <c r="E112" s="43">
        <v>0.76</v>
      </c>
      <c r="F112" s="43">
        <v>2.15</v>
      </c>
      <c r="G112" s="43">
        <v>0.39</v>
      </c>
      <c r="H112" s="43">
        <v>1.32</v>
      </c>
      <c r="I112" s="43">
        <v>0.85</v>
      </c>
      <c r="J112" s="8">
        <v>10.24</v>
      </c>
      <c r="K112" s="66">
        <v>9.8554999999999993</v>
      </c>
      <c r="M112" s="54">
        <v>9.86</v>
      </c>
      <c r="N112" s="54">
        <v>9.7671890000000001</v>
      </c>
      <c r="P112">
        <f t="shared" si="4"/>
        <v>9.2810999999999311E-2</v>
      </c>
      <c r="Q112">
        <f t="shared" si="5"/>
        <v>8.6138817209998712E-3</v>
      </c>
      <c r="R112">
        <f t="shared" si="6"/>
        <v>0.94128803245435411</v>
      </c>
    </row>
    <row r="113" spans="1:18" x14ac:dyDescent="0.25">
      <c r="A113">
        <v>92</v>
      </c>
      <c r="B113">
        <v>1</v>
      </c>
      <c r="C113" s="8">
        <v>1.52</v>
      </c>
      <c r="D113" s="8">
        <v>0.17</v>
      </c>
      <c r="E113" s="8">
        <v>0.75</v>
      </c>
      <c r="F113" s="8">
        <v>2.14</v>
      </c>
      <c r="G113" s="8">
        <v>0.38</v>
      </c>
      <c r="H113" s="8">
        <v>1.33</v>
      </c>
      <c r="I113" s="8">
        <v>0.87</v>
      </c>
      <c r="J113" s="8">
        <v>10.56</v>
      </c>
      <c r="K113" s="8">
        <v>9.9800624999999989</v>
      </c>
      <c r="M113" s="54">
        <v>9.98</v>
      </c>
      <c r="N113" s="54">
        <v>9.8820429999999995</v>
      </c>
      <c r="P113">
        <f t="shared" si="4"/>
        <v>9.795700000000096E-2</v>
      </c>
      <c r="Q113">
        <f t="shared" si="5"/>
        <v>9.5955738490001875E-3</v>
      </c>
      <c r="R113">
        <f t="shared" si="6"/>
        <v>0.98153306613227398</v>
      </c>
    </row>
    <row r="114" spans="1:18" x14ac:dyDescent="0.25">
      <c r="A114">
        <v>94</v>
      </c>
      <c r="B114">
        <v>1</v>
      </c>
      <c r="C114" s="8">
        <v>1.51</v>
      </c>
      <c r="D114" s="8">
        <v>0.17</v>
      </c>
      <c r="E114" s="8">
        <v>0.74</v>
      </c>
      <c r="F114" s="8">
        <v>2.14</v>
      </c>
      <c r="G114" s="8">
        <v>0.39</v>
      </c>
      <c r="H114" s="8">
        <v>1.32</v>
      </c>
      <c r="I114" s="8">
        <v>0.87</v>
      </c>
      <c r="J114" s="8">
        <v>10.56</v>
      </c>
      <c r="K114" s="8">
        <v>9.7934374999999996</v>
      </c>
      <c r="M114" s="54">
        <v>9.7899999999999991</v>
      </c>
      <c r="N114" s="54">
        <v>9.8156409999999994</v>
      </c>
      <c r="P114">
        <f t="shared" si="4"/>
        <v>2.5641000000000247E-2</v>
      </c>
      <c r="Q114">
        <f t="shared" si="5"/>
        <v>6.5746088100001264E-4</v>
      </c>
      <c r="R114">
        <f t="shared" si="6"/>
        <v>0.26191011235955308</v>
      </c>
    </row>
    <row r="115" spans="1:18" x14ac:dyDescent="0.25">
      <c r="A115">
        <v>96</v>
      </c>
      <c r="B115">
        <v>1</v>
      </c>
      <c r="C115" s="8">
        <v>1.52</v>
      </c>
      <c r="D115" s="8">
        <v>0.17</v>
      </c>
      <c r="E115" s="8">
        <v>0.75</v>
      </c>
      <c r="F115" s="8">
        <v>2.14</v>
      </c>
      <c r="G115" s="8">
        <v>0.38</v>
      </c>
      <c r="H115" s="8">
        <v>1.33</v>
      </c>
      <c r="I115" s="8">
        <v>0.87</v>
      </c>
      <c r="J115" s="8">
        <v>10.24</v>
      </c>
      <c r="K115" s="8">
        <v>9.7142500000000016</v>
      </c>
      <c r="M115" s="54">
        <v>9.7100000000000009</v>
      </c>
      <c r="N115" s="54">
        <v>10.154315</v>
      </c>
      <c r="P115">
        <f t="shared" si="4"/>
        <v>0.44431499999999957</v>
      </c>
      <c r="Q115">
        <f t="shared" si="5"/>
        <v>0.19741581922499962</v>
      </c>
      <c r="R115">
        <f t="shared" si="6"/>
        <v>4.5758496395468544</v>
      </c>
    </row>
    <row r="116" spans="1:18" x14ac:dyDescent="0.25">
      <c r="A116">
        <v>97</v>
      </c>
      <c r="B116">
        <v>1</v>
      </c>
      <c r="C116" s="8">
        <v>1.53</v>
      </c>
      <c r="D116" s="8">
        <v>0.18</v>
      </c>
      <c r="E116" s="8">
        <v>0.74</v>
      </c>
      <c r="F116" s="8">
        <v>2.12</v>
      </c>
      <c r="G116" s="8">
        <v>0.38</v>
      </c>
      <c r="H116" s="8">
        <v>1.34</v>
      </c>
      <c r="I116" s="8">
        <v>0.86</v>
      </c>
      <c r="J116" s="8">
        <v>10.56</v>
      </c>
      <c r="K116" s="8">
        <v>9.7934374999999996</v>
      </c>
      <c r="M116" s="54">
        <v>9.7899999999999991</v>
      </c>
      <c r="N116" s="54">
        <v>9.4891140000000007</v>
      </c>
      <c r="P116">
        <f t="shared" si="4"/>
        <v>0.30088599999999843</v>
      </c>
      <c r="Q116">
        <f t="shared" si="5"/>
        <v>9.0532384995999055E-2</v>
      </c>
      <c r="R116">
        <f t="shared" si="6"/>
        <v>3.0734014300306276</v>
      </c>
    </row>
    <row r="117" spans="1:18" x14ac:dyDescent="0.25">
      <c r="A117">
        <v>98</v>
      </c>
      <c r="B117">
        <v>1</v>
      </c>
      <c r="C117" s="8">
        <v>1.51</v>
      </c>
      <c r="D117" s="8">
        <v>0.17</v>
      </c>
      <c r="E117" s="8">
        <v>0.74</v>
      </c>
      <c r="F117" s="8">
        <v>2.14</v>
      </c>
      <c r="G117" s="8">
        <v>0.39</v>
      </c>
      <c r="H117" s="8">
        <v>1.32</v>
      </c>
      <c r="I117" s="8">
        <v>0.87</v>
      </c>
      <c r="J117" s="8">
        <v>10.56</v>
      </c>
      <c r="K117" s="8">
        <v>9.7934374999999996</v>
      </c>
      <c r="M117" s="54">
        <v>9.7899999999999991</v>
      </c>
      <c r="N117" s="54">
        <v>9.8156409999999994</v>
      </c>
      <c r="P117">
        <f t="shared" si="4"/>
        <v>2.5641000000000247E-2</v>
      </c>
      <c r="Q117">
        <f t="shared" si="5"/>
        <v>6.5746088100001264E-4</v>
      </c>
      <c r="R117">
        <f t="shared" si="6"/>
        <v>0.26191011235955308</v>
      </c>
    </row>
    <row r="118" spans="1:18" x14ac:dyDescent="0.25">
      <c r="A118">
        <v>99</v>
      </c>
      <c r="B118">
        <v>1</v>
      </c>
      <c r="C118" s="43">
        <v>1.53</v>
      </c>
      <c r="D118" s="43">
        <v>0.18</v>
      </c>
      <c r="E118" s="43">
        <v>0.74</v>
      </c>
      <c r="F118" s="43">
        <v>2.12</v>
      </c>
      <c r="G118" s="43">
        <v>0.38</v>
      </c>
      <c r="H118" s="43">
        <v>1.34</v>
      </c>
      <c r="I118" s="43">
        <v>0.86</v>
      </c>
      <c r="J118" s="8">
        <v>10.56</v>
      </c>
      <c r="K118" s="37">
        <v>9.7934374999999996</v>
      </c>
      <c r="M118" s="54">
        <v>9.7899999999999991</v>
      </c>
      <c r="N118" s="54">
        <v>9.4891140000000007</v>
      </c>
      <c r="P118">
        <f t="shared" si="4"/>
        <v>0.30088599999999843</v>
      </c>
      <c r="Q118">
        <f t="shared" si="5"/>
        <v>9.0532384995999055E-2</v>
      </c>
      <c r="R118">
        <f t="shared" si="6"/>
        <v>3.0734014300306276</v>
      </c>
    </row>
    <row r="119" spans="1:18" x14ac:dyDescent="0.25">
      <c r="A119">
        <v>100</v>
      </c>
      <c r="B119">
        <v>1</v>
      </c>
      <c r="C119" s="8">
        <v>1.3</v>
      </c>
      <c r="D119" s="8">
        <v>0.12</v>
      </c>
      <c r="E119" s="8">
        <v>0.45</v>
      </c>
      <c r="F119" s="8">
        <v>1.92</v>
      </c>
      <c r="G119" s="8">
        <v>0.22</v>
      </c>
      <c r="H119" s="8">
        <v>1.1599999999999999</v>
      </c>
      <c r="I119" s="8">
        <v>0.63</v>
      </c>
      <c r="J119" s="8">
        <v>6.4</v>
      </c>
      <c r="K119" s="8">
        <v>8.4391562499999999</v>
      </c>
      <c r="M119" s="54">
        <v>8.44</v>
      </c>
      <c r="N119" s="54">
        <v>8.659599</v>
      </c>
      <c r="P119">
        <f t="shared" si="4"/>
        <v>0.21959900000000054</v>
      </c>
      <c r="Q119">
        <f t="shared" si="5"/>
        <v>4.8223720801000236E-2</v>
      </c>
      <c r="R119">
        <f t="shared" si="6"/>
        <v>2.6018838862559308</v>
      </c>
    </row>
    <row r="120" spans="1:18" x14ac:dyDescent="0.25">
      <c r="A120">
        <v>101</v>
      </c>
      <c r="B120">
        <v>1</v>
      </c>
      <c r="C120" s="8">
        <v>1.31</v>
      </c>
      <c r="D120" s="8">
        <v>0.11</v>
      </c>
      <c r="E120" s="8">
        <v>0.46</v>
      </c>
      <c r="F120" s="8">
        <v>1.93</v>
      </c>
      <c r="G120" s="8">
        <v>0.22</v>
      </c>
      <c r="H120" s="8">
        <v>1.1399999999999999</v>
      </c>
      <c r="I120" s="8">
        <v>0.62</v>
      </c>
      <c r="J120" s="8">
        <v>6.72</v>
      </c>
      <c r="K120" s="8">
        <v>8.4172499999999992</v>
      </c>
      <c r="M120" s="54">
        <v>8.42</v>
      </c>
      <c r="N120" s="54">
        <v>8.1662420000000004</v>
      </c>
      <c r="P120">
        <f t="shared" si="4"/>
        <v>0.25375799999999948</v>
      </c>
      <c r="Q120">
        <f t="shared" si="5"/>
        <v>6.4393122563999733E-2</v>
      </c>
      <c r="R120">
        <f t="shared" si="6"/>
        <v>3.0137529691211342</v>
      </c>
    </row>
    <row r="121" spans="1:18" x14ac:dyDescent="0.25">
      <c r="A121">
        <v>103</v>
      </c>
      <c r="B121">
        <v>1</v>
      </c>
      <c r="C121" s="8">
        <v>1.3</v>
      </c>
      <c r="D121" s="8">
        <v>0.12</v>
      </c>
      <c r="E121" s="8">
        <v>0.45</v>
      </c>
      <c r="F121" s="8">
        <v>1.92</v>
      </c>
      <c r="G121" s="8">
        <v>0.21</v>
      </c>
      <c r="H121" s="8">
        <v>1.1399999999999999</v>
      </c>
      <c r="I121" s="8">
        <v>0.62</v>
      </c>
      <c r="J121" s="8">
        <v>6.4</v>
      </c>
      <c r="K121" s="8">
        <v>8.4932187500000005</v>
      </c>
      <c r="M121" s="54">
        <v>8.49</v>
      </c>
      <c r="N121" s="54">
        <v>8.4217399999999998</v>
      </c>
      <c r="P121">
        <f t="shared" si="4"/>
        <v>6.8260000000000431E-2</v>
      </c>
      <c r="Q121">
        <f t="shared" si="5"/>
        <v>4.659427600000059E-3</v>
      </c>
      <c r="R121">
        <f t="shared" si="6"/>
        <v>0.80400471142521113</v>
      </c>
    </row>
    <row r="122" spans="1:18" x14ac:dyDescent="0.25">
      <c r="A122">
        <v>104</v>
      </c>
      <c r="B122">
        <v>1</v>
      </c>
      <c r="C122" s="8">
        <v>1.31</v>
      </c>
      <c r="D122" s="8">
        <v>0.11</v>
      </c>
      <c r="E122" s="8">
        <v>0.46</v>
      </c>
      <c r="F122" s="8">
        <v>1.93</v>
      </c>
      <c r="G122" s="8">
        <v>0.22</v>
      </c>
      <c r="H122" s="8">
        <v>1.1399999999999999</v>
      </c>
      <c r="I122" s="8">
        <v>0.62</v>
      </c>
      <c r="J122" s="8">
        <v>6.72</v>
      </c>
      <c r="K122" s="8">
        <v>8.4172499999999992</v>
      </c>
      <c r="M122" s="54">
        <v>8.42</v>
      </c>
      <c r="N122" s="54">
        <v>8.1662420000000004</v>
      </c>
      <c r="P122">
        <f t="shared" si="4"/>
        <v>0.25375799999999948</v>
      </c>
      <c r="Q122">
        <f t="shared" si="5"/>
        <v>6.4393122563999733E-2</v>
      </c>
      <c r="R122">
        <f t="shared" si="6"/>
        <v>3.0137529691211342</v>
      </c>
    </row>
    <row r="123" spans="1:18" x14ac:dyDescent="0.25">
      <c r="A123">
        <v>105</v>
      </c>
      <c r="B123">
        <v>1</v>
      </c>
      <c r="C123" s="8">
        <v>1.31</v>
      </c>
      <c r="D123" s="8">
        <v>0.13</v>
      </c>
      <c r="E123" s="8">
        <v>0.46</v>
      </c>
      <c r="F123" s="8">
        <v>1.93</v>
      </c>
      <c r="G123" s="8">
        <v>0.21</v>
      </c>
      <c r="H123" s="8">
        <v>1.1499999999999999</v>
      </c>
      <c r="I123" s="8">
        <v>0.63</v>
      </c>
      <c r="J123" s="8">
        <v>6.4</v>
      </c>
      <c r="K123" s="8">
        <v>8.2614374999999995</v>
      </c>
      <c r="M123" s="54">
        <v>8.26</v>
      </c>
      <c r="N123" s="54">
        <v>8.5557200000000009</v>
      </c>
      <c r="P123">
        <f t="shared" si="4"/>
        <v>0.29572000000000109</v>
      </c>
      <c r="Q123">
        <f t="shared" si="5"/>
        <v>8.7450318400000643E-2</v>
      </c>
      <c r="R123">
        <f t="shared" si="6"/>
        <v>3.5801452784503764</v>
      </c>
    </row>
    <row r="124" spans="1:18" x14ac:dyDescent="0.25">
      <c r="A124">
        <v>106</v>
      </c>
      <c r="B124">
        <v>1</v>
      </c>
      <c r="C124" s="8">
        <v>1.3</v>
      </c>
      <c r="D124" s="8">
        <v>0.12</v>
      </c>
      <c r="E124" s="8">
        <v>0.45</v>
      </c>
      <c r="F124" s="8">
        <v>1.92</v>
      </c>
      <c r="G124" s="8">
        <v>0.21</v>
      </c>
      <c r="H124" s="8">
        <v>1.1399999999999999</v>
      </c>
      <c r="I124" s="8">
        <v>0.62</v>
      </c>
      <c r="J124" s="8">
        <v>6.4</v>
      </c>
      <c r="K124" s="8">
        <v>8.4932187500000005</v>
      </c>
      <c r="M124" s="54">
        <v>8.49</v>
      </c>
      <c r="N124" s="54">
        <v>8.4217399999999998</v>
      </c>
      <c r="P124">
        <f t="shared" si="4"/>
        <v>6.8260000000000431E-2</v>
      </c>
      <c r="Q124">
        <f t="shared" si="5"/>
        <v>4.659427600000059E-3</v>
      </c>
      <c r="R124">
        <f t="shared" si="6"/>
        <v>0.80400471142521113</v>
      </c>
    </row>
    <row r="125" spans="1:18" x14ac:dyDescent="0.25">
      <c r="A125">
        <v>109</v>
      </c>
      <c r="B125">
        <v>1</v>
      </c>
      <c r="C125" s="8">
        <v>1.75</v>
      </c>
      <c r="D125" s="8">
        <v>0.3</v>
      </c>
      <c r="E125" s="8">
        <v>0.93</v>
      </c>
      <c r="F125" s="8">
        <v>2.46</v>
      </c>
      <c r="G125" s="8">
        <v>0.68</v>
      </c>
      <c r="H125" s="8">
        <v>1.59</v>
      </c>
      <c r="I125" s="8">
        <v>1.1200000000000001</v>
      </c>
      <c r="J125" s="8">
        <v>18.239999999999998</v>
      </c>
      <c r="K125" s="43">
        <v>11.647625</v>
      </c>
      <c r="M125" s="54">
        <v>11.65</v>
      </c>
      <c r="N125" s="54">
        <v>11.319020999999999</v>
      </c>
      <c r="P125">
        <f t="shared" si="4"/>
        <v>0.33097900000000102</v>
      </c>
      <c r="Q125">
        <f t="shared" si="5"/>
        <v>0.10954709844100068</v>
      </c>
      <c r="R125">
        <f t="shared" si="6"/>
        <v>2.8410214592274765</v>
      </c>
    </row>
    <row r="126" spans="1:18" x14ac:dyDescent="0.25">
      <c r="A126">
        <v>110</v>
      </c>
      <c r="B126">
        <v>1</v>
      </c>
      <c r="C126" s="8">
        <v>1.74</v>
      </c>
      <c r="D126" s="8">
        <v>0.28999999999999998</v>
      </c>
      <c r="E126" s="8">
        <v>0.93</v>
      </c>
      <c r="F126" s="8">
        <v>2.4500000000000002</v>
      </c>
      <c r="G126" s="8">
        <v>0.66</v>
      </c>
      <c r="H126" s="8">
        <v>1.58</v>
      </c>
      <c r="I126" s="8">
        <v>1.1399999999999999</v>
      </c>
      <c r="J126" s="8">
        <v>18.560000000000002</v>
      </c>
      <c r="K126" s="8">
        <v>11.641781249999999</v>
      </c>
      <c r="M126" s="54">
        <v>11.64</v>
      </c>
      <c r="N126" s="54">
        <v>11.489644999999999</v>
      </c>
      <c r="P126">
        <f t="shared" si="4"/>
        <v>0.15035500000000113</v>
      </c>
      <c r="Q126">
        <f t="shared" si="5"/>
        <v>2.260662602500034E-2</v>
      </c>
      <c r="R126">
        <f t="shared" si="6"/>
        <v>1.2917096219931368</v>
      </c>
    </row>
    <row r="127" spans="1:18" x14ac:dyDescent="0.25">
      <c r="A127">
        <v>111</v>
      </c>
      <c r="B127">
        <v>1</v>
      </c>
      <c r="C127" s="8">
        <v>1.74</v>
      </c>
      <c r="D127" s="8">
        <v>0.28000000000000003</v>
      </c>
      <c r="E127" s="8">
        <v>0.92</v>
      </c>
      <c r="F127" s="8">
        <v>2.46</v>
      </c>
      <c r="G127" s="8">
        <v>0.69</v>
      </c>
      <c r="H127" s="8">
        <v>1.57</v>
      </c>
      <c r="I127" s="8">
        <v>1.1100000000000001</v>
      </c>
      <c r="J127" s="8">
        <v>18.560000000000002</v>
      </c>
      <c r="K127" s="8">
        <v>11.579312499999999</v>
      </c>
      <c r="M127" s="54">
        <v>11.58</v>
      </c>
      <c r="N127" s="54">
        <v>11.71942</v>
      </c>
      <c r="P127">
        <f t="shared" si="4"/>
        <v>0.13941999999999943</v>
      </c>
      <c r="Q127">
        <f t="shared" si="5"/>
        <v>1.9437936399999842E-2</v>
      </c>
      <c r="R127">
        <f t="shared" si="6"/>
        <v>1.2039723661485269</v>
      </c>
    </row>
    <row r="128" spans="1:18" x14ac:dyDescent="0.25">
      <c r="A128">
        <v>112</v>
      </c>
      <c r="B128">
        <v>1</v>
      </c>
      <c r="C128" s="8">
        <v>1.76</v>
      </c>
      <c r="D128" s="8">
        <v>0.3</v>
      </c>
      <c r="E128" s="8">
        <v>0.92</v>
      </c>
      <c r="F128" s="8">
        <v>2.4700000000000002</v>
      </c>
      <c r="G128" s="8">
        <v>0.68</v>
      </c>
      <c r="H128" s="8">
        <v>1.58</v>
      </c>
      <c r="I128" s="8">
        <v>1.1399999999999999</v>
      </c>
      <c r="J128" s="8">
        <v>18.239999999999998</v>
      </c>
      <c r="K128" s="8">
        <v>11.678125</v>
      </c>
      <c r="M128" s="54">
        <v>11.68</v>
      </c>
      <c r="N128" s="54">
        <v>11.565706</v>
      </c>
      <c r="P128">
        <f t="shared" si="4"/>
        <v>0.11429399999999923</v>
      </c>
      <c r="Q128">
        <f t="shared" si="5"/>
        <v>1.3063118435999823E-2</v>
      </c>
      <c r="R128">
        <f t="shared" si="6"/>
        <v>0.9785445205479385</v>
      </c>
    </row>
    <row r="129" spans="1:18" x14ac:dyDescent="0.25">
      <c r="A129">
        <v>114</v>
      </c>
      <c r="B129">
        <v>1</v>
      </c>
      <c r="C129" s="8">
        <v>1.74</v>
      </c>
      <c r="D129" s="8">
        <v>0.28000000000000003</v>
      </c>
      <c r="E129" s="8">
        <v>0.92</v>
      </c>
      <c r="F129" s="8">
        <v>2.46</v>
      </c>
      <c r="G129" s="8">
        <v>0.69</v>
      </c>
      <c r="H129" s="8">
        <v>1.57</v>
      </c>
      <c r="I129" s="8">
        <v>1.1100000000000001</v>
      </c>
      <c r="J129" s="8">
        <v>18.239999999999998</v>
      </c>
      <c r="K129" s="8">
        <v>11.678125</v>
      </c>
      <c r="M129" s="54">
        <v>11.68</v>
      </c>
      <c r="N129" s="54">
        <v>11.729842</v>
      </c>
      <c r="P129">
        <f t="shared" si="4"/>
        <v>4.9841999999999942E-2</v>
      </c>
      <c r="Q129">
        <f t="shared" si="5"/>
        <v>2.4842249639999941E-3</v>
      </c>
      <c r="R129">
        <f t="shared" si="6"/>
        <v>0.42672945205479401</v>
      </c>
    </row>
    <row r="130" spans="1:18" x14ac:dyDescent="0.25">
      <c r="A130">
        <v>115</v>
      </c>
      <c r="B130">
        <v>1</v>
      </c>
      <c r="C130" s="8">
        <v>1.76</v>
      </c>
      <c r="D130" s="8">
        <v>0.3</v>
      </c>
      <c r="E130" s="8">
        <v>0.92</v>
      </c>
      <c r="F130" s="8">
        <v>2.4700000000000002</v>
      </c>
      <c r="G130" s="8">
        <v>0.68</v>
      </c>
      <c r="H130" s="8">
        <v>1.58</v>
      </c>
      <c r="I130" s="8">
        <v>1.1399999999999999</v>
      </c>
      <c r="J130" s="8">
        <v>18.560000000000002</v>
      </c>
      <c r="K130" s="8">
        <v>11.579312499999999</v>
      </c>
      <c r="M130" s="54">
        <v>11.58</v>
      </c>
      <c r="N130" s="54">
        <v>11.556546000000001</v>
      </c>
      <c r="P130">
        <f t="shared" si="4"/>
        <v>2.3453999999999198E-2</v>
      </c>
      <c r="Q130">
        <f t="shared" si="5"/>
        <v>5.5009011599996239E-4</v>
      </c>
      <c r="R130">
        <f t="shared" si="6"/>
        <v>0.20253886010362004</v>
      </c>
    </row>
    <row r="131" spans="1:18" x14ac:dyDescent="0.25">
      <c r="A131">
        <v>117</v>
      </c>
      <c r="B131">
        <v>1</v>
      </c>
      <c r="C131" s="43">
        <v>1.74</v>
      </c>
      <c r="D131" s="43">
        <v>0.28000000000000003</v>
      </c>
      <c r="E131" s="43">
        <v>0.92</v>
      </c>
      <c r="F131" s="43">
        <v>2.46</v>
      </c>
      <c r="G131" s="43">
        <v>0.69</v>
      </c>
      <c r="H131" s="43">
        <v>1.57</v>
      </c>
      <c r="I131" s="43">
        <v>1.1100000000000001</v>
      </c>
      <c r="J131" s="8">
        <v>18.239999999999998</v>
      </c>
      <c r="K131" s="43">
        <v>11.678125</v>
      </c>
      <c r="M131" s="54">
        <v>11.68</v>
      </c>
      <c r="N131" s="54">
        <v>11.729842</v>
      </c>
      <c r="P131">
        <f t="shared" si="4"/>
        <v>4.9841999999999942E-2</v>
      </c>
      <c r="Q131">
        <f t="shared" si="5"/>
        <v>2.4842249639999941E-3</v>
      </c>
      <c r="R131">
        <f t="shared" si="6"/>
        <v>0.42672945205479401</v>
      </c>
    </row>
    <row r="132" spans="1:18" x14ac:dyDescent="0.25">
      <c r="A132">
        <v>118</v>
      </c>
      <c r="B132">
        <v>1</v>
      </c>
      <c r="C132" s="8">
        <v>1.7</v>
      </c>
      <c r="D132" s="8">
        <v>0.27</v>
      </c>
      <c r="E132" s="8">
        <v>0.92</v>
      </c>
      <c r="F132" s="8">
        <v>2.35</v>
      </c>
      <c r="G132" s="8">
        <v>0.62</v>
      </c>
      <c r="H132" s="8">
        <v>1.52</v>
      </c>
      <c r="I132" s="8">
        <v>1.07</v>
      </c>
      <c r="J132" s="8">
        <v>15.360000000000001</v>
      </c>
      <c r="K132" s="8">
        <v>11.203500000000002</v>
      </c>
      <c r="M132" s="54">
        <v>11.2</v>
      </c>
      <c r="N132" s="54">
        <v>11.364625999999999</v>
      </c>
      <c r="P132">
        <f t="shared" si="4"/>
        <v>0.16462600000000016</v>
      </c>
      <c r="Q132">
        <f t="shared" si="5"/>
        <v>2.7101719876000054E-2</v>
      </c>
      <c r="R132">
        <f t="shared" si="6"/>
        <v>1.4698750000000016</v>
      </c>
    </row>
    <row r="133" spans="1:18" x14ac:dyDescent="0.25">
      <c r="A133">
        <v>120</v>
      </c>
      <c r="B133">
        <v>1</v>
      </c>
      <c r="C133" s="8">
        <v>1.71</v>
      </c>
      <c r="D133" s="8">
        <v>0.28000000000000003</v>
      </c>
      <c r="E133" s="8">
        <v>0.9</v>
      </c>
      <c r="F133" s="8">
        <v>2.34</v>
      </c>
      <c r="G133" s="8">
        <v>0.64</v>
      </c>
      <c r="H133" s="8">
        <v>1.51</v>
      </c>
      <c r="I133" s="8">
        <v>1.06</v>
      </c>
      <c r="J133" s="8">
        <v>15.04</v>
      </c>
      <c r="K133" s="8">
        <v>11.166796874999999</v>
      </c>
      <c r="M133" s="54">
        <v>11.17</v>
      </c>
      <c r="N133" s="54">
        <v>11.382078999999999</v>
      </c>
      <c r="P133">
        <f t="shared" si="4"/>
        <v>0.21207899999999924</v>
      </c>
      <c r="Q133">
        <f t="shared" si="5"/>
        <v>4.4977502240999681E-2</v>
      </c>
      <c r="R133">
        <f t="shared" si="6"/>
        <v>1.8986481647269404</v>
      </c>
    </row>
    <row r="134" spans="1:18" x14ac:dyDescent="0.25">
      <c r="A134">
        <v>121</v>
      </c>
      <c r="B134">
        <v>1</v>
      </c>
      <c r="C134" s="8">
        <v>1.72</v>
      </c>
      <c r="D134" s="8">
        <v>0.26</v>
      </c>
      <c r="E134" s="8">
        <v>0.9</v>
      </c>
      <c r="F134" s="8">
        <v>2.33</v>
      </c>
      <c r="G134" s="8">
        <v>0.62</v>
      </c>
      <c r="H134" s="8">
        <v>1.53</v>
      </c>
      <c r="I134" s="8">
        <v>1.08</v>
      </c>
      <c r="J134" s="8">
        <v>15.360000000000001</v>
      </c>
      <c r="K134" s="8">
        <v>11.162812499999998</v>
      </c>
      <c r="M134" s="54">
        <v>11.16</v>
      </c>
      <c r="N134" s="54">
        <v>11.044701999999999</v>
      </c>
      <c r="P134">
        <f t="shared" si="4"/>
        <v>0.11529800000000101</v>
      </c>
      <c r="Q134">
        <f t="shared" si="5"/>
        <v>1.3293628804000233E-2</v>
      </c>
      <c r="R134">
        <f t="shared" si="6"/>
        <v>1.033136200716855</v>
      </c>
    </row>
    <row r="135" spans="1:18" x14ac:dyDescent="0.25">
      <c r="A135">
        <v>122</v>
      </c>
      <c r="B135">
        <v>1</v>
      </c>
      <c r="C135" s="8">
        <v>1.71</v>
      </c>
      <c r="D135" s="8">
        <v>0.28000000000000003</v>
      </c>
      <c r="E135" s="8">
        <v>0.9</v>
      </c>
      <c r="F135" s="8">
        <v>2.34</v>
      </c>
      <c r="G135" s="8">
        <v>0.64</v>
      </c>
      <c r="H135" s="8">
        <v>1.51</v>
      </c>
      <c r="I135" s="8">
        <v>1.06</v>
      </c>
      <c r="J135" s="8">
        <v>15.680000000000001</v>
      </c>
      <c r="K135" s="8">
        <v>11.07234375</v>
      </c>
      <c r="M135" s="54">
        <v>11.07</v>
      </c>
      <c r="N135" s="54">
        <v>11.345338</v>
      </c>
      <c r="P135">
        <f t="shared" ref="P135:P167" si="7">ABS(M135-N135)</f>
        <v>0.27533799999999964</v>
      </c>
      <c r="Q135">
        <f t="shared" ref="Q135:Q167" si="8">(M135-N135)^2</f>
        <v>7.5811014243999802E-2</v>
      </c>
      <c r="R135">
        <f t="shared" ref="R135:R167" si="9">ABS((M135-N135)/(M135))*100</f>
        <v>2.4872448057813878</v>
      </c>
    </row>
    <row r="136" spans="1:18" x14ac:dyDescent="0.25">
      <c r="A136">
        <v>123</v>
      </c>
      <c r="B136">
        <v>1</v>
      </c>
      <c r="C136" s="8">
        <v>1.72</v>
      </c>
      <c r="D136" s="8">
        <v>0.26</v>
      </c>
      <c r="E136" s="8">
        <v>0.9</v>
      </c>
      <c r="F136" s="8">
        <v>2.33</v>
      </c>
      <c r="G136" s="8">
        <v>0.62</v>
      </c>
      <c r="H136" s="8">
        <v>1.53</v>
      </c>
      <c r="I136" s="8">
        <v>1.08</v>
      </c>
      <c r="J136" s="8">
        <v>15.04</v>
      </c>
      <c r="K136" s="8">
        <v>11.166796874999999</v>
      </c>
      <c r="M136" s="54">
        <v>11.17</v>
      </c>
      <c r="N136" s="54">
        <v>11.078144999999999</v>
      </c>
      <c r="P136">
        <f t="shared" si="7"/>
        <v>9.1855000000000686E-2</v>
      </c>
      <c r="Q136">
        <f t="shared" si="8"/>
        <v>8.4373410250001262E-3</v>
      </c>
      <c r="R136">
        <f t="shared" si="9"/>
        <v>0.82233661593554774</v>
      </c>
    </row>
    <row r="137" spans="1:18" x14ac:dyDescent="0.25">
      <c r="A137">
        <v>124</v>
      </c>
      <c r="B137">
        <v>1</v>
      </c>
      <c r="C137" s="8">
        <v>1.71</v>
      </c>
      <c r="D137" s="8">
        <v>0.28000000000000003</v>
      </c>
      <c r="E137" s="8">
        <v>0.9</v>
      </c>
      <c r="F137" s="8">
        <v>2.34</v>
      </c>
      <c r="G137" s="8">
        <v>0.64</v>
      </c>
      <c r="H137" s="8">
        <v>1.51</v>
      </c>
      <c r="I137" s="8">
        <v>1.06</v>
      </c>
      <c r="J137" s="8">
        <v>15.360000000000001</v>
      </c>
      <c r="K137" s="8">
        <v>11.162812499999998</v>
      </c>
      <c r="M137" s="54">
        <v>11.16</v>
      </c>
      <c r="N137" s="54">
        <v>11.362375</v>
      </c>
      <c r="P137">
        <f t="shared" si="7"/>
        <v>0.20237499999999997</v>
      </c>
      <c r="Q137">
        <f t="shared" si="8"/>
        <v>4.0955640624999991E-2</v>
      </c>
      <c r="R137">
        <f t="shared" si="9"/>
        <v>1.8133960573476702</v>
      </c>
    </row>
    <row r="138" spans="1:18" x14ac:dyDescent="0.25">
      <c r="A138">
        <v>125</v>
      </c>
      <c r="B138">
        <v>1</v>
      </c>
      <c r="C138" s="8">
        <v>1.72</v>
      </c>
      <c r="D138" s="8">
        <v>0.26</v>
      </c>
      <c r="E138" s="8">
        <v>0.9</v>
      </c>
      <c r="F138" s="8">
        <v>2.33</v>
      </c>
      <c r="G138" s="8">
        <v>0.62</v>
      </c>
      <c r="H138" s="8">
        <v>1.53</v>
      </c>
      <c r="I138" s="8">
        <v>1.08</v>
      </c>
      <c r="J138" s="8">
        <v>15.04</v>
      </c>
      <c r="K138" s="8">
        <v>11.166796874999999</v>
      </c>
      <c r="M138" s="54">
        <v>11.17</v>
      </c>
      <c r="N138" s="54">
        <v>11.078144999999999</v>
      </c>
      <c r="P138">
        <f t="shared" si="7"/>
        <v>9.1855000000000686E-2</v>
      </c>
      <c r="Q138">
        <f t="shared" si="8"/>
        <v>8.4373410250001262E-3</v>
      </c>
      <c r="R138">
        <f t="shared" si="9"/>
        <v>0.82233661593554774</v>
      </c>
    </row>
    <row r="139" spans="1:18" x14ac:dyDescent="0.25">
      <c r="A139">
        <v>126</v>
      </c>
      <c r="B139">
        <v>1</v>
      </c>
      <c r="C139" s="43">
        <v>1.71</v>
      </c>
      <c r="D139" s="43">
        <v>0.28000000000000003</v>
      </c>
      <c r="E139" s="43">
        <v>0.9</v>
      </c>
      <c r="F139" s="43">
        <v>2.34</v>
      </c>
      <c r="G139" s="43">
        <v>0.64</v>
      </c>
      <c r="H139" s="43">
        <v>1.51</v>
      </c>
      <c r="I139" s="43">
        <v>1.07</v>
      </c>
      <c r="J139" s="8">
        <v>15.360000000000001</v>
      </c>
      <c r="K139" s="43">
        <v>11.162812499999998</v>
      </c>
      <c r="M139" s="54">
        <v>11.16</v>
      </c>
      <c r="N139" s="54">
        <v>11.469738</v>
      </c>
      <c r="P139">
        <f t="shared" si="7"/>
        <v>0.3097379999999994</v>
      </c>
      <c r="Q139">
        <f t="shared" si="8"/>
        <v>9.5937628643999628E-2</v>
      </c>
      <c r="R139">
        <f t="shared" si="9"/>
        <v>2.7754301075268764</v>
      </c>
    </row>
    <row r="140" spans="1:18" x14ac:dyDescent="0.25">
      <c r="A140">
        <v>127</v>
      </c>
      <c r="B140">
        <v>1</v>
      </c>
      <c r="C140" s="8">
        <v>1.63</v>
      </c>
      <c r="D140" s="8">
        <v>0.22</v>
      </c>
      <c r="E140" s="8">
        <v>0.85</v>
      </c>
      <c r="F140" s="8">
        <v>2.27</v>
      </c>
      <c r="G140" s="8">
        <v>0.55000000000000004</v>
      </c>
      <c r="H140" s="8">
        <v>1.44</v>
      </c>
      <c r="I140" s="8">
        <v>1</v>
      </c>
      <c r="J140" s="8">
        <v>14.080000000000002</v>
      </c>
      <c r="K140" s="8">
        <v>10.670999999999999</v>
      </c>
      <c r="M140" s="54">
        <v>10.67</v>
      </c>
      <c r="N140" s="54">
        <v>10.502485</v>
      </c>
      <c r="P140">
        <f t="shared" si="7"/>
        <v>0.16751499999999986</v>
      </c>
      <c r="Q140">
        <f t="shared" si="8"/>
        <v>2.8061275224999953E-2</v>
      </c>
      <c r="R140">
        <f t="shared" si="9"/>
        <v>1.5699625117150877</v>
      </c>
    </row>
    <row r="141" spans="1:18" x14ac:dyDescent="0.25">
      <c r="A141">
        <v>128</v>
      </c>
      <c r="B141">
        <v>1</v>
      </c>
      <c r="C141" s="8">
        <v>1.64</v>
      </c>
      <c r="D141" s="8">
        <v>0.21</v>
      </c>
      <c r="E141" s="8">
        <v>0.86</v>
      </c>
      <c r="F141" s="8">
        <v>2.2799999999999998</v>
      </c>
      <c r="G141" s="8">
        <v>0.54</v>
      </c>
      <c r="H141" s="8">
        <v>1.46</v>
      </c>
      <c r="I141" s="8">
        <v>1.01</v>
      </c>
      <c r="J141" s="8">
        <v>14.080000000000002</v>
      </c>
      <c r="K141" s="8">
        <v>10.757906249999998</v>
      </c>
      <c r="M141" s="54">
        <v>10.76</v>
      </c>
      <c r="N141" s="54">
        <v>10.445283</v>
      </c>
      <c r="P141">
        <f t="shared" si="7"/>
        <v>0.31471699999999991</v>
      </c>
      <c r="Q141">
        <f t="shared" si="8"/>
        <v>9.9046790088999942E-2</v>
      </c>
      <c r="R141">
        <f t="shared" si="9"/>
        <v>2.9248791821561331</v>
      </c>
    </row>
    <row r="142" spans="1:18" x14ac:dyDescent="0.25">
      <c r="A142">
        <v>131</v>
      </c>
      <c r="B142">
        <v>1</v>
      </c>
      <c r="C142" s="8">
        <v>1.63</v>
      </c>
      <c r="D142" s="8">
        <v>0.22</v>
      </c>
      <c r="E142" s="8">
        <v>0.85</v>
      </c>
      <c r="F142" s="8">
        <v>2.27</v>
      </c>
      <c r="G142" s="8">
        <v>0.55000000000000004</v>
      </c>
      <c r="H142" s="8">
        <v>1.44</v>
      </c>
      <c r="I142" s="8">
        <v>1</v>
      </c>
      <c r="J142" s="8">
        <v>14.080000000000002</v>
      </c>
      <c r="K142" s="8">
        <v>10.670999999999999</v>
      </c>
      <c r="M142" s="54">
        <v>10.67</v>
      </c>
      <c r="N142" s="54">
        <v>10.502485</v>
      </c>
      <c r="P142">
        <f t="shared" si="7"/>
        <v>0.16751499999999986</v>
      </c>
      <c r="Q142">
        <f t="shared" si="8"/>
        <v>2.8061275224999953E-2</v>
      </c>
      <c r="R142">
        <f t="shared" si="9"/>
        <v>1.5699625117150877</v>
      </c>
    </row>
    <row r="143" spans="1:18" x14ac:dyDescent="0.25">
      <c r="A143">
        <v>132</v>
      </c>
      <c r="B143">
        <v>1</v>
      </c>
      <c r="C143" s="8">
        <v>1.64</v>
      </c>
      <c r="D143" s="8">
        <v>0.21</v>
      </c>
      <c r="E143" s="8">
        <v>0.86</v>
      </c>
      <c r="F143" s="8">
        <v>2.2799999999999998</v>
      </c>
      <c r="G143" s="8">
        <v>0.54</v>
      </c>
      <c r="H143" s="8">
        <v>1.46</v>
      </c>
      <c r="I143" s="8">
        <v>1.01</v>
      </c>
      <c r="J143" s="8">
        <v>14.080000000000002</v>
      </c>
      <c r="K143" s="8">
        <v>10.757906249999998</v>
      </c>
      <c r="M143" s="54">
        <v>10.76</v>
      </c>
      <c r="N143" s="54">
        <v>10.445283</v>
      </c>
      <c r="P143">
        <f t="shared" si="7"/>
        <v>0.31471699999999991</v>
      </c>
      <c r="Q143">
        <f t="shared" si="8"/>
        <v>9.9046790088999942E-2</v>
      </c>
      <c r="R143">
        <f t="shared" si="9"/>
        <v>2.9248791821561331</v>
      </c>
    </row>
    <row r="144" spans="1:18" x14ac:dyDescent="0.25">
      <c r="A144">
        <v>133</v>
      </c>
      <c r="B144">
        <v>1</v>
      </c>
      <c r="C144" s="8">
        <v>1.62</v>
      </c>
      <c r="D144" s="8">
        <v>0.21</v>
      </c>
      <c r="E144" s="8">
        <v>0.85</v>
      </c>
      <c r="F144" s="8">
        <v>2.29</v>
      </c>
      <c r="G144" s="8">
        <v>0.54</v>
      </c>
      <c r="H144" s="8">
        <v>1.46</v>
      </c>
      <c r="I144" s="8">
        <v>1.01</v>
      </c>
      <c r="J144" s="8">
        <v>13.76</v>
      </c>
      <c r="K144" s="8">
        <v>10.639296874999999</v>
      </c>
      <c r="M144" s="54">
        <v>10.64</v>
      </c>
      <c r="N144" s="54">
        <v>10.455334000000001</v>
      </c>
      <c r="P144">
        <f t="shared" si="7"/>
        <v>0.184666</v>
      </c>
      <c r="Q144">
        <f t="shared" si="8"/>
        <v>3.4101531556E-2</v>
      </c>
      <c r="R144">
        <f t="shared" si="9"/>
        <v>1.7355827067669174</v>
      </c>
    </row>
    <row r="145" spans="1:18" x14ac:dyDescent="0.25">
      <c r="A145">
        <v>134</v>
      </c>
      <c r="B145">
        <v>1</v>
      </c>
      <c r="C145" s="8">
        <v>1.63</v>
      </c>
      <c r="D145" s="8">
        <v>0.23</v>
      </c>
      <c r="E145" s="8">
        <v>0.85</v>
      </c>
      <c r="F145" s="8">
        <v>2.27</v>
      </c>
      <c r="G145" s="8">
        <v>0.55000000000000004</v>
      </c>
      <c r="H145" s="8">
        <v>1.45</v>
      </c>
      <c r="I145" s="8">
        <v>1</v>
      </c>
      <c r="J145" s="8">
        <v>13.76</v>
      </c>
      <c r="K145" s="8">
        <v>10.811015625</v>
      </c>
      <c r="M145" s="54">
        <v>10.81</v>
      </c>
      <c r="N145" s="54">
        <v>10.385717</v>
      </c>
      <c r="P145">
        <f t="shared" si="7"/>
        <v>0.42428300000000085</v>
      </c>
      <c r="Q145">
        <f t="shared" si="8"/>
        <v>0.18001606408900073</v>
      </c>
      <c r="R145">
        <f t="shared" si="9"/>
        <v>3.924912118408888</v>
      </c>
    </row>
    <row r="146" spans="1:18" x14ac:dyDescent="0.25">
      <c r="A146">
        <v>135</v>
      </c>
      <c r="B146">
        <v>1</v>
      </c>
      <c r="C146" s="43">
        <v>1.62</v>
      </c>
      <c r="D146" s="43">
        <v>0.21</v>
      </c>
      <c r="E146" s="43">
        <v>0.85</v>
      </c>
      <c r="F146" s="43">
        <v>2.29</v>
      </c>
      <c r="G146" s="43">
        <v>0.54</v>
      </c>
      <c r="H146" s="43">
        <v>1.46</v>
      </c>
      <c r="I146" s="43">
        <v>1.01</v>
      </c>
      <c r="J146" s="8">
        <v>13.76</v>
      </c>
      <c r="K146" s="43">
        <v>10.639296874999999</v>
      </c>
      <c r="M146" s="54">
        <v>10.64</v>
      </c>
      <c r="N146" s="54">
        <v>10.455334000000001</v>
      </c>
      <c r="P146">
        <f t="shared" si="7"/>
        <v>0.184666</v>
      </c>
      <c r="Q146">
        <f t="shared" si="8"/>
        <v>3.4101531556E-2</v>
      </c>
      <c r="R146">
        <f t="shared" si="9"/>
        <v>1.7355827067669174</v>
      </c>
    </row>
    <row r="147" spans="1:18" x14ac:dyDescent="0.25">
      <c r="A147">
        <v>136</v>
      </c>
      <c r="B147">
        <v>1</v>
      </c>
      <c r="C147" s="8">
        <v>1.43</v>
      </c>
      <c r="D147" s="8">
        <v>0.15</v>
      </c>
      <c r="E147" s="8">
        <v>0.68</v>
      </c>
      <c r="F147" s="8">
        <v>2.08</v>
      </c>
      <c r="G147" s="8">
        <v>0.31</v>
      </c>
      <c r="H147" s="8">
        <v>1.27</v>
      </c>
      <c r="I147" s="8">
        <v>0.78</v>
      </c>
      <c r="J147" s="8">
        <v>8.9600000000000009</v>
      </c>
      <c r="K147" s="8">
        <v>9.4331249999999986</v>
      </c>
      <c r="M147" s="54">
        <v>9.43</v>
      </c>
      <c r="N147" s="54">
        <v>9.7132450000000006</v>
      </c>
      <c r="P147">
        <f t="shared" si="7"/>
        <v>0.28324500000000086</v>
      </c>
      <c r="Q147">
        <f t="shared" si="8"/>
        <v>8.0227730025000485E-2</v>
      </c>
      <c r="R147">
        <f t="shared" si="9"/>
        <v>3.003658536585375</v>
      </c>
    </row>
    <row r="148" spans="1:18" x14ac:dyDescent="0.25">
      <c r="A148">
        <v>137</v>
      </c>
      <c r="B148">
        <v>1</v>
      </c>
      <c r="C148" s="8">
        <v>1.44</v>
      </c>
      <c r="D148" s="8">
        <v>0.17</v>
      </c>
      <c r="E148" s="8">
        <v>0.69</v>
      </c>
      <c r="F148" s="8">
        <v>2.06</v>
      </c>
      <c r="G148" s="8">
        <v>0.32</v>
      </c>
      <c r="H148" s="8">
        <v>1.28</v>
      </c>
      <c r="I148" s="8">
        <v>0.76</v>
      </c>
      <c r="J148" s="8">
        <v>8.64</v>
      </c>
      <c r="K148" s="8">
        <v>9.5891249999999992</v>
      </c>
      <c r="M148" s="54">
        <v>9.59</v>
      </c>
      <c r="N148" s="54">
        <v>9.5545760000000008</v>
      </c>
      <c r="P148">
        <f t="shared" si="7"/>
        <v>3.5423999999999012E-2</v>
      </c>
      <c r="Q148">
        <f t="shared" si="8"/>
        <v>1.25485977599993E-3</v>
      </c>
      <c r="R148">
        <f t="shared" si="9"/>
        <v>0.36938477580812318</v>
      </c>
    </row>
    <row r="149" spans="1:18" x14ac:dyDescent="0.25">
      <c r="A149">
        <v>138</v>
      </c>
      <c r="B149">
        <v>1</v>
      </c>
      <c r="C149" s="8">
        <v>1.43</v>
      </c>
      <c r="D149" s="8">
        <v>0.16</v>
      </c>
      <c r="E149" s="8">
        <v>0.68</v>
      </c>
      <c r="F149" s="8">
        <v>2.04</v>
      </c>
      <c r="G149" s="8">
        <v>0.31</v>
      </c>
      <c r="H149" s="8">
        <v>1.26</v>
      </c>
      <c r="I149" s="8">
        <v>0.76</v>
      </c>
      <c r="J149" s="8">
        <v>9.2800000000000011</v>
      </c>
      <c r="K149" s="8">
        <v>9.3950312500000006</v>
      </c>
      <c r="M149" s="54">
        <v>9.4</v>
      </c>
      <c r="N149" s="54">
        <v>8.9557830000000003</v>
      </c>
      <c r="P149">
        <f t="shared" si="7"/>
        <v>0.44421700000000008</v>
      </c>
      <c r="Q149">
        <f t="shared" si="8"/>
        <v>0.19732874308900009</v>
      </c>
      <c r="R149">
        <f t="shared" si="9"/>
        <v>4.7257127659574474</v>
      </c>
    </row>
    <row r="150" spans="1:18" x14ac:dyDescent="0.25">
      <c r="A150">
        <v>139</v>
      </c>
      <c r="B150">
        <v>1</v>
      </c>
      <c r="C150" s="8">
        <v>1.42</v>
      </c>
      <c r="D150" s="8">
        <v>0.17</v>
      </c>
      <c r="E150" s="8">
        <v>0.68</v>
      </c>
      <c r="F150" s="8">
        <v>2.08</v>
      </c>
      <c r="G150" s="8">
        <v>0.31</v>
      </c>
      <c r="H150" s="8">
        <v>1.26</v>
      </c>
      <c r="I150" s="8">
        <v>0.78</v>
      </c>
      <c r="J150" s="8">
        <v>8.9600000000000009</v>
      </c>
      <c r="K150" s="8">
        <v>9.4588125000000005</v>
      </c>
      <c r="M150" s="54">
        <v>9.4600000000000009</v>
      </c>
      <c r="N150" s="54">
        <v>9.4718359999999997</v>
      </c>
      <c r="P150">
        <f t="shared" si="7"/>
        <v>1.1835999999998847E-2</v>
      </c>
      <c r="Q150">
        <f t="shared" si="8"/>
        <v>1.4009089599997273E-4</v>
      </c>
      <c r="R150">
        <f t="shared" si="9"/>
        <v>0.12511627906975525</v>
      </c>
    </row>
    <row r="151" spans="1:18" x14ac:dyDescent="0.25">
      <c r="A151">
        <v>141</v>
      </c>
      <c r="B151">
        <v>1</v>
      </c>
      <c r="C151" s="8">
        <v>1.43</v>
      </c>
      <c r="D151" s="8">
        <v>0.16</v>
      </c>
      <c r="E151" s="8">
        <v>0.68</v>
      </c>
      <c r="F151" s="8">
        <v>2.04</v>
      </c>
      <c r="G151" s="8">
        <v>0.31</v>
      </c>
      <c r="H151" s="8">
        <v>1.26</v>
      </c>
      <c r="I151" s="8">
        <v>0.76</v>
      </c>
      <c r="J151" s="8">
        <v>8.64</v>
      </c>
      <c r="K151" s="8">
        <v>9.5891249999999992</v>
      </c>
      <c r="M151" s="54">
        <v>9.59</v>
      </c>
      <c r="N151" s="54">
        <v>9.6321259999999995</v>
      </c>
      <c r="P151">
        <f t="shared" si="7"/>
        <v>4.2125999999999664E-2</v>
      </c>
      <c r="Q151">
        <f t="shared" si="8"/>
        <v>1.7745998759999717E-3</v>
      </c>
      <c r="R151">
        <f t="shared" si="9"/>
        <v>0.43927007299269727</v>
      </c>
    </row>
    <row r="152" spans="1:18" x14ac:dyDescent="0.25">
      <c r="A152">
        <v>143</v>
      </c>
      <c r="B152">
        <v>1</v>
      </c>
      <c r="C152" s="8">
        <v>1.43</v>
      </c>
      <c r="D152" s="8">
        <v>0.16</v>
      </c>
      <c r="E152" s="8">
        <v>0.68</v>
      </c>
      <c r="F152" s="8">
        <v>2.04</v>
      </c>
      <c r="G152" s="8">
        <v>0.31</v>
      </c>
      <c r="H152" s="8">
        <v>1.26</v>
      </c>
      <c r="I152" s="8">
        <v>0.76</v>
      </c>
      <c r="J152" s="8">
        <v>8.9600000000000009</v>
      </c>
      <c r="K152" s="8">
        <v>9.4588125000000005</v>
      </c>
      <c r="M152" s="54">
        <v>9.4600000000000009</v>
      </c>
      <c r="N152" s="54">
        <v>9.2968679999999999</v>
      </c>
      <c r="P152">
        <f t="shared" si="7"/>
        <v>0.16313200000000094</v>
      </c>
      <c r="Q152">
        <f t="shared" si="8"/>
        <v>2.6612049424000309E-2</v>
      </c>
      <c r="R152">
        <f t="shared" si="9"/>
        <v>1.724439746300221</v>
      </c>
    </row>
    <row r="153" spans="1:18" x14ac:dyDescent="0.25">
      <c r="A153">
        <v>144</v>
      </c>
      <c r="B153">
        <v>1</v>
      </c>
      <c r="C153" s="43">
        <v>1.42</v>
      </c>
      <c r="D153" s="43">
        <v>0.17</v>
      </c>
      <c r="E153" s="43">
        <v>0.68</v>
      </c>
      <c r="F153" s="43">
        <v>2.08</v>
      </c>
      <c r="G153" s="43">
        <v>0.31</v>
      </c>
      <c r="H153" s="43">
        <v>1.26</v>
      </c>
      <c r="I153" s="43">
        <v>0.78</v>
      </c>
      <c r="J153" s="8">
        <v>8.9600000000000009</v>
      </c>
      <c r="K153" s="43">
        <v>9.4588125000000005</v>
      </c>
      <c r="M153" s="54">
        <v>9.4600000000000009</v>
      </c>
      <c r="N153" s="54">
        <v>9.4718359999999997</v>
      </c>
      <c r="P153">
        <f t="shared" si="7"/>
        <v>1.1835999999998847E-2</v>
      </c>
      <c r="Q153">
        <f t="shared" si="8"/>
        <v>1.4009089599997273E-4</v>
      </c>
      <c r="R153">
        <f t="shared" si="9"/>
        <v>0.12511627906975525</v>
      </c>
    </row>
    <row r="154" spans="1:18" x14ac:dyDescent="0.25">
      <c r="A154">
        <v>145</v>
      </c>
      <c r="B154">
        <v>1</v>
      </c>
      <c r="C154" s="8">
        <v>1.55</v>
      </c>
      <c r="D154" s="8">
        <v>0.2</v>
      </c>
      <c r="E154" s="8">
        <v>0.82</v>
      </c>
      <c r="F154" s="8">
        <v>2.1800000000000002</v>
      </c>
      <c r="G154" s="8">
        <v>0.48</v>
      </c>
      <c r="H154" s="8">
        <v>1.38</v>
      </c>
      <c r="I154" s="8">
        <v>0.94</v>
      </c>
      <c r="J154" s="8">
        <v>11.84</v>
      </c>
      <c r="K154" s="8">
        <v>10.137</v>
      </c>
      <c r="M154" s="54">
        <v>10.14</v>
      </c>
      <c r="N154" s="54">
        <v>10.488479</v>
      </c>
      <c r="P154">
        <f t="shared" si="7"/>
        <v>0.34847899999999932</v>
      </c>
      <c r="Q154">
        <f t="shared" si="8"/>
        <v>0.12143761344099953</v>
      </c>
      <c r="R154">
        <f t="shared" si="9"/>
        <v>3.4366765285995986</v>
      </c>
    </row>
    <row r="155" spans="1:18" x14ac:dyDescent="0.25">
      <c r="A155">
        <v>146</v>
      </c>
      <c r="B155">
        <v>1</v>
      </c>
      <c r="C155" s="8">
        <v>1.58</v>
      </c>
      <c r="D155" s="8">
        <v>0.21</v>
      </c>
      <c r="E155" s="8">
        <v>0.81</v>
      </c>
      <c r="F155" s="8">
        <v>2.2200000000000002</v>
      </c>
      <c r="G155" s="8">
        <v>0.46</v>
      </c>
      <c r="H155" s="8">
        <v>1.37</v>
      </c>
      <c r="I155" s="8">
        <v>0.95</v>
      </c>
      <c r="J155" s="8">
        <v>12.16</v>
      </c>
      <c r="K155" s="8">
        <v>10.2606875</v>
      </c>
      <c r="M155" s="54">
        <v>10.26</v>
      </c>
      <c r="N155" s="54">
        <v>10.164446999999999</v>
      </c>
      <c r="P155">
        <f t="shared" si="7"/>
        <v>9.5553000000000665E-2</v>
      </c>
      <c r="Q155">
        <f t="shared" si="8"/>
        <v>9.1303758090001269E-3</v>
      </c>
      <c r="R155">
        <f t="shared" si="9"/>
        <v>0.93131578947369065</v>
      </c>
    </row>
    <row r="156" spans="1:18" x14ac:dyDescent="0.25">
      <c r="A156">
        <v>147</v>
      </c>
      <c r="B156">
        <v>1</v>
      </c>
      <c r="C156" s="8">
        <v>1.57</v>
      </c>
      <c r="D156" s="8">
        <v>0.19</v>
      </c>
      <c r="E156" s="8">
        <v>0.81</v>
      </c>
      <c r="F156" s="8">
        <v>2.21</v>
      </c>
      <c r="G156" s="8">
        <v>0.48</v>
      </c>
      <c r="H156" s="8">
        <v>1.39</v>
      </c>
      <c r="I156" s="8">
        <v>0.96</v>
      </c>
      <c r="J156" s="8">
        <v>12.16</v>
      </c>
      <c r="K156" s="8">
        <v>10.013124999999999</v>
      </c>
      <c r="M156" s="54">
        <v>10.01</v>
      </c>
      <c r="N156" s="54">
        <v>10.477565999999999</v>
      </c>
      <c r="P156">
        <f t="shared" si="7"/>
        <v>0.4675659999999997</v>
      </c>
      <c r="Q156">
        <f t="shared" si="8"/>
        <v>0.21861796435599973</v>
      </c>
      <c r="R156">
        <f t="shared" si="9"/>
        <v>4.6709890109890084</v>
      </c>
    </row>
    <row r="157" spans="1:18" x14ac:dyDescent="0.25">
      <c r="A157">
        <v>148</v>
      </c>
      <c r="B157">
        <v>1</v>
      </c>
      <c r="C157" s="8">
        <v>1.56</v>
      </c>
      <c r="D157" s="8">
        <v>0.21</v>
      </c>
      <c r="E157" s="8">
        <v>0.82</v>
      </c>
      <c r="F157" s="8">
        <v>2.21</v>
      </c>
      <c r="G157" s="8">
        <v>0.46</v>
      </c>
      <c r="H157" s="8">
        <v>1.39</v>
      </c>
      <c r="I157" s="8">
        <v>0.93</v>
      </c>
      <c r="J157" s="8">
        <v>11.84</v>
      </c>
      <c r="K157" s="8">
        <v>10.299609374999999</v>
      </c>
      <c r="M157" s="54">
        <v>10.3</v>
      </c>
      <c r="N157" s="54">
        <v>10.058572</v>
      </c>
      <c r="P157">
        <f t="shared" si="7"/>
        <v>0.24142800000000086</v>
      </c>
      <c r="Q157">
        <f t="shared" si="8"/>
        <v>5.8287479184000415E-2</v>
      </c>
      <c r="R157">
        <f t="shared" si="9"/>
        <v>2.3439611650485519</v>
      </c>
    </row>
    <row r="158" spans="1:18" x14ac:dyDescent="0.25">
      <c r="A158">
        <v>150</v>
      </c>
      <c r="B158">
        <v>1</v>
      </c>
      <c r="C158" s="8">
        <v>1.57</v>
      </c>
      <c r="D158" s="8">
        <v>0.19</v>
      </c>
      <c r="E158" s="8">
        <v>0.81</v>
      </c>
      <c r="F158" s="8">
        <v>2.21</v>
      </c>
      <c r="G158" s="8">
        <v>0.48</v>
      </c>
      <c r="H158" s="8">
        <v>1.39</v>
      </c>
      <c r="I158" s="8">
        <v>0.96</v>
      </c>
      <c r="J158" s="8">
        <v>12.16</v>
      </c>
      <c r="K158" s="8">
        <v>10.013124999999999</v>
      </c>
      <c r="M158" s="54">
        <v>10.01</v>
      </c>
      <c r="N158" s="54">
        <v>10.477565999999999</v>
      </c>
      <c r="P158">
        <f t="shared" si="7"/>
        <v>0.4675659999999997</v>
      </c>
      <c r="Q158">
        <f t="shared" si="8"/>
        <v>0.21861796435599973</v>
      </c>
      <c r="R158">
        <f t="shared" si="9"/>
        <v>4.6709890109890084</v>
      </c>
    </row>
    <row r="159" spans="1:18" x14ac:dyDescent="0.25">
      <c r="A159">
        <v>151</v>
      </c>
      <c r="B159">
        <v>1</v>
      </c>
      <c r="C159" s="8">
        <v>1.56</v>
      </c>
      <c r="D159" s="8">
        <v>0.21</v>
      </c>
      <c r="E159" s="8">
        <v>0.82</v>
      </c>
      <c r="F159" s="8">
        <v>2.21</v>
      </c>
      <c r="G159" s="8">
        <v>0.46</v>
      </c>
      <c r="H159" s="8">
        <v>1.39</v>
      </c>
      <c r="I159" s="8">
        <v>0.93</v>
      </c>
      <c r="J159" s="8">
        <v>11.84</v>
      </c>
      <c r="K159" s="8">
        <v>10.299609374999999</v>
      </c>
      <c r="M159" s="54">
        <v>10.3</v>
      </c>
      <c r="N159" s="54">
        <v>10.058572</v>
      </c>
      <c r="P159">
        <f t="shared" si="7"/>
        <v>0.24142800000000086</v>
      </c>
      <c r="Q159">
        <f t="shared" si="8"/>
        <v>5.8287479184000415E-2</v>
      </c>
      <c r="R159">
        <f t="shared" si="9"/>
        <v>2.3439611650485519</v>
      </c>
    </row>
    <row r="160" spans="1:18" x14ac:dyDescent="0.25">
      <c r="A160">
        <v>152</v>
      </c>
      <c r="B160">
        <v>1</v>
      </c>
      <c r="C160" s="8">
        <v>1.57</v>
      </c>
      <c r="D160" s="8">
        <v>0.19</v>
      </c>
      <c r="E160" s="8">
        <v>0.81</v>
      </c>
      <c r="F160" s="8">
        <v>2.21</v>
      </c>
      <c r="G160" s="8">
        <v>0.48</v>
      </c>
      <c r="H160" s="8">
        <v>1.39</v>
      </c>
      <c r="I160" s="8">
        <v>0.96</v>
      </c>
      <c r="J160" s="8">
        <v>12.16</v>
      </c>
      <c r="K160" s="8">
        <v>10.013124999999999</v>
      </c>
      <c r="M160" s="54">
        <v>10.01</v>
      </c>
      <c r="N160" s="54">
        <v>10.477565999999999</v>
      </c>
      <c r="P160">
        <f t="shared" si="7"/>
        <v>0.4675659999999997</v>
      </c>
      <c r="Q160">
        <f t="shared" si="8"/>
        <v>0.21861796435599973</v>
      </c>
      <c r="R160">
        <f t="shared" si="9"/>
        <v>4.6709890109890084</v>
      </c>
    </row>
    <row r="161" spans="1:21" x14ac:dyDescent="0.25">
      <c r="A161">
        <v>153</v>
      </c>
      <c r="B161">
        <v>1</v>
      </c>
      <c r="C161" s="43">
        <v>1.56</v>
      </c>
      <c r="D161" s="43">
        <v>0.21</v>
      </c>
      <c r="E161" s="43">
        <v>0.82</v>
      </c>
      <c r="F161" s="43">
        <v>2.21</v>
      </c>
      <c r="G161" s="43">
        <v>0.46</v>
      </c>
      <c r="H161" s="43">
        <v>1.39</v>
      </c>
      <c r="I161" s="43">
        <v>0.93</v>
      </c>
      <c r="J161" s="8">
        <v>11.84</v>
      </c>
      <c r="K161" s="43">
        <v>10.299609374999999</v>
      </c>
      <c r="M161" s="54">
        <v>10.3</v>
      </c>
      <c r="N161" s="54">
        <v>10.058572</v>
      </c>
      <c r="P161">
        <f t="shared" si="7"/>
        <v>0.24142800000000086</v>
      </c>
      <c r="Q161">
        <f t="shared" si="8"/>
        <v>5.8287479184000415E-2</v>
      </c>
      <c r="R161">
        <f t="shared" si="9"/>
        <v>2.3439611650485519</v>
      </c>
    </row>
    <row r="162" spans="1:21" x14ac:dyDescent="0.25">
      <c r="A162">
        <v>154</v>
      </c>
      <c r="B162">
        <v>1</v>
      </c>
      <c r="C162" s="8">
        <v>1.38</v>
      </c>
      <c r="D162" s="8">
        <v>0.14000000000000001</v>
      </c>
      <c r="E162" s="8">
        <v>0.56999999999999995</v>
      </c>
      <c r="F162" s="8">
        <v>2.0099999999999998</v>
      </c>
      <c r="G162" s="8">
        <v>0.27</v>
      </c>
      <c r="H162" s="8">
        <v>1.25</v>
      </c>
      <c r="I162" s="8">
        <v>0.69</v>
      </c>
      <c r="J162" s="8">
        <v>7.6800000000000006</v>
      </c>
      <c r="K162" s="8">
        <v>8.9278124999999999</v>
      </c>
      <c r="M162" s="54">
        <v>8.93</v>
      </c>
      <c r="N162" s="54">
        <v>8.8263689999999997</v>
      </c>
      <c r="P162">
        <f t="shared" si="7"/>
        <v>0.10363100000000003</v>
      </c>
      <c r="Q162">
        <f t="shared" si="8"/>
        <v>1.0739384161000006E-2</v>
      </c>
      <c r="R162">
        <f t="shared" si="9"/>
        <v>1.1604815229563274</v>
      </c>
    </row>
    <row r="163" spans="1:21" x14ac:dyDescent="0.25">
      <c r="A163">
        <v>157</v>
      </c>
      <c r="B163">
        <v>1</v>
      </c>
      <c r="C163" s="8">
        <v>1.38</v>
      </c>
      <c r="D163" s="8">
        <v>0.14000000000000001</v>
      </c>
      <c r="E163" s="8">
        <v>0.55000000000000004</v>
      </c>
      <c r="F163" s="8">
        <v>2.0099999999999998</v>
      </c>
      <c r="G163" s="8">
        <v>0.26</v>
      </c>
      <c r="H163" s="8">
        <v>1.23</v>
      </c>
      <c r="I163" s="8">
        <v>0.68</v>
      </c>
      <c r="J163" s="8">
        <v>7.3600000000000012</v>
      </c>
      <c r="K163" s="8">
        <v>8.7449999999999992</v>
      </c>
      <c r="M163" s="54">
        <v>8.75</v>
      </c>
      <c r="N163" s="54">
        <v>8.768872</v>
      </c>
      <c r="P163">
        <f t="shared" si="7"/>
        <v>1.8872E-2</v>
      </c>
      <c r="Q163">
        <f t="shared" si="8"/>
        <v>3.5615238399999997E-4</v>
      </c>
      <c r="R163">
        <f t="shared" si="9"/>
        <v>0.21567999999999998</v>
      </c>
    </row>
    <row r="164" spans="1:21" x14ac:dyDescent="0.25">
      <c r="A164">
        <v>158</v>
      </c>
      <c r="B164">
        <v>1</v>
      </c>
      <c r="C164" s="8">
        <v>1.38</v>
      </c>
      <c r="D164" s="8">
        <v>0.14000000000000001</v>
      </c>
      <c r="E164" s="8">
        <v>0.56999999999999995</v>
      </c>
      <c r="F164" s="8">
        <v>2.0099999999999998</v>
      </c>
      <c r="G164" s="8">
        <v>0.27</v>
      </c>
      <c r="H164" s="8">
        <v>1.25</v>
      </c>
      <c r="I164" s="8">
        <v>0.69</v>
      </c>
      <c r="J164" s="8">
        <v>7.6800000000000006</v>
      </c>
      <c r="K164" s="8">
        <v>8.9278124999999999</v>
      </c>
      <c r="M164" s="54">
        <v>8.93</v>
      </c>
      <c r="N164" s="54">
        <v>8.8263689999999997</v>
      </c>
      <c r="P164">
        <f t="shared" si="7"/>
        <v>0.10363100000000003</v>
      </c>
      <c r="Q164">
        <f t="shared" si="8"/>
        <v>1.0739384161000006E-2</v>
      </c>
      <c r="R164">
        <f t="shared" si="9"/>
        <v>1.1604815229563274</v>
      </c>
    </row>
    <row r="165" spans="1:21" x14ac:dyDescent="0.25">
      <c r="A165">
        <v>159</v>
      </c>
      <c r="B165">
        <v>1</v>
      </c>
      <c r="C165" s="8">
        <v>1.38</v>
      </c>
      <c r="D165" s="8">
        <v>0.13</v>
      </c>
      <c r="E165" s="8">
        <v>0.56000000000000005</v>
      </c>
      <c r="F165" s="8">
        <v>2.0099999999999998</v>
      </c>
      <c r="G165" s="8">
        <v>0.28000000000000003</v>
      </c>
      <c r="H165" s="8">
        <v>1.22</v>
      </c>
      <c r="I165" s="8">
        <v>0.69</v>
      </c>
      <c r="J165" s="8">
        <v>7.3600000000000012</v>
      </c>
      <c r="K165" s="8">
        <v>9.0159374999999997</v>
      </c>
      <c r="M165" s="54">
        <v>9.02</v>
      </c>
      <c r="N165" s="54">
        <v>9.1130849999999999</v>
      </c>
      <c r="P165">
        <f t="shared" si="7"/>
        <v>9.3085000000000306E-2</v>
      </c>
      <c r="Q165">
        <f t="shared" si="8"/>
        <v>8.6648172250000568E-3</v>
      </c>
      <c r="R165">
        <f t="shared" si="9"/>
        <v>1.0319844789357018</v>
      </c>
    </row>
    <row r="166" spans="1:21" x14ac:dyDescent="0.25">
      <c r="A166">
        <v>161</v>
      </c>
      <c r="B166">
        <v>1</v>
      </c>
      <c r="C166" s="8">
        <v>1.38</v>
      </c>
      <c r="D166" s="8">
        <v>0.14000000000000001</v>
      </c>
      <c r="E166" s="8">
        <v>0.55000000000000004</v>
      </c>
      <c r="F166" s="8">
        <v>2.0099999999999998</v>
      </c>
      <c r="G166" s="8">
        <v>0.26</v>
      </c>
      <c r="H166" s="8">
        <v>1.23</v>
      </c>
      <c r="I166" s="8">
        <v>0.68</v>
      </c>
      <c r="J166" s="8">
        <v>7.3600000000000012</v>
      </c>
      <c r="K166" s="8">
        <v>8.7449999999999992</v>
      </c>
      <c r="M166" s="54">
        <v>8.75</v>
      </c>
      <c r="N166" s="54">
        <v>8.768872</v>
      </c>
      <c r="P166">
        <f t="shared" si="7"/>
        <v>1.8872E-2</v>
      </c>
      <c r="Q166">
        <f t="shared" si="8"/>
        <v>3.5615238399999997E-4</v>
      </c>
      <c r="R166">
        <f t="shared" si="9"/>
        <v>0.21567999999999998</v>
      </c>
    </row>
    <row r="167" spans="1:21" x14ac:dyDescent="0.25">
      <c r="A167">
        <v>162</v>
      </c>
      <c r="B167">
        <v>1</v>
      </c>
      <c r="C167" s="43">
        <v>1.39</v>
      </c>
      <c r="D167" s="43">
        <v>0.15</v>
      </c>
      <c r="E167" s="43">
        <v>0.56999999999999995</v>
      </c>
      <c r="F167" s="43">
        <v>2</v>
      </c>
      <c r="G167" s="43">
        <v>0.28000000000000003</v>
      </c>
      <c r="H167" s="43">
        <v>1.23</v>
      </c>
      <c r="I167" s="43">
        <v>0.69</v>
      </c>
      <c r="J167" s="8">
        <v>7.3600000000000012</v>
      </c>
      <c r="K167" s="43">
        <v>8.7449999999999992</v>
      </c>
      <c r="M167" s="54">
        <v>8.75</v>
      </c>
      <c r="N167" s="54">
        <v>8.9821089999999995</v>
      </c>
      <c r="P167">
        <f t="shared" si="7"/>
        <v>0.23210899999999945</v>
      </c>
      <c r="Q167">
        <f t="shared" si="8"/>
        <v>5.3874587880999747E-2</v>
      </c>
      <c r="R167">
        <f t="shared" si="9"/>
        <v>2.6526742857142791</v>
      </c>
      <c r="S167">
        <f>COUNT(P38:P167)</f>
        <v>130</v>
      </c>
      <c r="T167">
        <f>COUNT(Q38:Q167)</f>
        <v>130</v>
      </c>
      <c r="U167">
        <f>COUNT(R38:R167)</f>
        <v>130</v>
      </c>
    </row>
    <row r="168" spans="1:21" x14ac:dyDescent="0.25">
      <c r="M168" s="1"/>
      <c r="N168" s="1"/>
      <c r="S168" s="9">
        <f>SUM(P38:P167)</f>
        <v>24.525707000000004</v>
      </c>
      <c r="T168" s="9">
        <f>SUM(Q38:Q167)</f>
        <v>7.4589117663109974</v>
      </c>
      <c r="U168" s="9">
        <f>SUM(R38:R167)</f>
        <v>331.21501864207465</v>
      </c>
    </row>
    <row r="169" spans="1:21" x14ac:dyDescent="0.25">
      <c r="M169" s="1"/>
      <c r="N169" s="1"/>
      <c r="S169">
        <f>S168/S167</f>
        <v>0.18865928461538464</v>
      </c>
      <c r="T169">
        <f>SQRT(T168/T167)</f>
        <v>0.2395333888129971</v>
      </c>
      <c r="U169">
        <f>U168/U167</f>
        <v>2.5478078357082667</v>
      </c>
    </row>
  </sheetData>
  <sortState xmlns:xlrd2="http://schemas.microsoft.com/office/spreadsheetml/2017/richdata2" ref="A5:N167">
    <sortCondition ref="B5:B167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DAA3-FB26-41F6-A0EC-E5842983528A}">
  <dimension ref="A1:BY374"/>
  <sheetViews>
    <sheetView showGridLines="0" topLeftCell="BC40" workbookViewId="0">
      <selection activeCell="BI56" sqref="BI56"/>
    </sheetView>
  </sheetViews>
  <sheetFormatPr defaultRowHeight="15" x14ac:dyDescent="0.25"/>
  <cols>
    <col min="1" max="1" width="23" customWidth="1"/>
    <col min="8" max="8" width="19.42578125" customWidth="1"/>
    <col min="13" max="13" width="14.7109375" customWidth="1"/>
    <col min="14" max="15" width="9.140625" style="1"/>
    <col min="17" max="23" width="9.140625" style="1"/>
    <col min="24" max="30" width="9.140625" style="48"/>
    <col min="31" max="31" width="14" style="49" customWidth="1"/>
    <col min="32" max="32" width="9.140625" style="50"/>
    <col min="64" max="68" width="9.140625" style="7"/>
    <col min="70" max="70" width="9.140625" style="7"/>
    <col min="71" max="71" width="14.28515625" style="7" customWidth="1"/>
    <col min="73" max="73" width="9.140625" style="7"/>
    <col min="74" max="74" width="13" style="7" customWidth="1"/>
    <col min="75" max="77" width="9.140625" style="7"/>
  </cols>
  <sheetData>
    <row r="1" spans="1:77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Q1" s="8"/>
      <c r="R1" s="8"/>
      <c r="S1" s="8"/>
      <c r="T1" s="8"/>
      <c r="U1" s="8">
        <v>3.2</v>
      </c>
      <c r="V1" s="8" t="s">
        <v>122</v>
      </c>
      <c r="W1" s="8"/>
      <c r="X1" s="58"/>
      <c r="Y1" s="58"/>
      <c r="Z1" s="58"/>
      <c r="AA1" s="58"/>
      <c r="AB1" s="58"/>
      <c r="AC1" s="58"/>
      <c r="AD1" s="58"/>
      <c r="AE1" s="59"/>
      <c r="AF1" s="58" t="s">
        <v>123</v>
      </c>
      <c r="AG1" s="7"/>
      <c r="AH1" s="7"/>
      <c r="AI1" s="7"/>
    </row>
    <row r="2" spans="1:77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Q2" s="8"/>
      <c r="R2" s="8"/>
      <c r="S2" s="8"/>
      <c r="T2" s="8"/>
      <c r="U2" s="8"/>
      <c r="V2" s="8"/>
      <c r="W2" s="8"/>
      <c r="X2" s="58" t="s">
        <v>97</v>
      </c>
      <c r="Y2" s="58" t="s">
        <v>98</v>
      </c>
      <c r="Z2" s="58" t="s">
        <v>99</v>
      </c>
      <c r="AA2" s="58" t="s">
        <v>100</v>
      </c>
      <c r="AB2" s="58" t="s">
        <v>101</v>
      </c>
      <c r="AC2" s="58" t="s">
        <v>102</v>
      </c>
      <c r="AD2" s="58" t="s">
        <v>103</v>
      </c>
      <c r="AE2" s="59" t="s">
        <v>104</v>
      </c>
      <c r="AF2" s="58" t="s">
        <v>95</v>
      </c>
      <c r="AG2" s="7"/>
      <c r="AH2" s="7"/>
      <c r="AI2" s="7"/>
    </row>
    <row r="3" spans="1:77" x14ac:dyDescent="0.25">
      <c r="B3" s="7"/>
      <c r="C3" s="7"/>
      <c r="D3" s="7"/>
      <c r="E3" s="7"/>
      <c r="F3" s="7" t="s">
        <v>0</v>
      </c>
      <c r="G3" s="7" t="s">
        <v>1</v>
      </c>
      <c r="H3" s="7" t="s">
        <v>2</v>
      </c>
      <c r="I3" s="7" t="s">
        <v>3</v>
      </c>
      <c r="J3" s="7" t="s">
        <v>4</v>
      </c>
      <c r="K3" s="7" t="s">
        <v>10</v>
      </c>
      <c r="L3" s="7" t="s">
        <v>11</v>
      </c>
      <c r="M3" s="7" t="s">
        <v>14</v>
      </c>
      <c r="N3" s="8" t="s">
        <v>116</v>
      </c>
      <c r="O3" s="8" t="s">
        <v>94</v>
      </c>
      <c r="Q3" s="8"/>
      <c r="R3" s="8"/>
      <c r="S3" s="8" t="s">
        <v>116</v>
      </c>
      <c r="T3" s="8" t="s">
        <v>94</v>
      </c>
      <c r="U3" s="7" t="s">
        <v>14</v>
      </c>
      <c r="V3" s="8"/>
      <c r="W3" s="8"/>
      <c r="X3" s="60" t="s">
        <v>0</v>
      </c>
      <c r="Y3" s="60" t="s">
        <v>1</v>
      </c>
      <c r="Z3" s="60" t="s">
        <v>2</v>
      </c>
      <c r="AA3" s="60" t="s">
        <v>3</v>
      </c>
      <c r="AB3" s="60" t="s">
        <v>4</v>
      </c>
      <c r="AC3" s="60" t="s">
        <v>10</v>
      </c>
      <c r="AD3" s="60" t="s">
        <v>11</v>
      </c>
      <c r="AE3" s="60" t="s">
        <v>14</v>
      </c>
      <c r="AF3" s="58" t="s">
        <v>95</v>
      </c>
      <c r="AG3" s="7"/>
      <c r="AH3" s="7"/>
      <c r="AI3" s="7"/>
      <c r="BL3" s="7" t="s">
        <v>5</v>
      </c>
      <c r="BM3" s="7" t="s">
        <v>6</v>
      </c>
      <c r="BN3" s="7" t="s">
        <v>7</v>
      </c>
      <c r="BO3" s="7" t="s">
        <v>8</v>
      </c>
      <c r="BP3" s="7" t="s">
        <v>9</v>
      </c>
      <c r="BR3" s="7" t="s">
        <v>12</v>
      </c>
      <c r="BS3" s="7" t="s">
        <v>13</v>
      </c>
      <c r="BU3" s="7" t="s">
        <v>15</v>
      </c>
      <c r="BV3" s="7" t="s">
        <v>16</v>
      </c>
      <c r="BW3" s="7" t="s">
        <v>17</v>
      </c>
      <c r="BX3" s="7" t="s">
        <v>18</v>
      </c>
      <c r="BY3" s="7" t="s">
        <v>19</v>
      </c>
    </row>
    <row r="4" spans="1:77" x14ac:dyDescent="0.25">
      <c r="B4" s="7" t="s">
        <v>22</v>
      </c>
      <c r="C4" s="7"/>
      <c r="D4" s="7" t="s">
        <v>23</v>
      </c>
      <c r="E4" s="7"/>
      <c r="F4" s="7" t="s">
        <v>24</v>
      </c>
      <c r="G4" s="7" t="s">
        <v>25</v>
      </c>
      <c r="H4" s="7" t="s">
        <v>26</v>
      </c>
      <c r="I4" s="7" t="s">
        <v>27</v>
      </c>
      <c r="J4" s="7" t="s">
        <v>28</v>
      </c>
      <c r="K4" s="7" t="s">
        <v>34</v>
      </c>
      <c r="L4" s="7" t="s">
        <v>35</v>
      </c>
      <c r="M4" s="7" t="s">
        <v>38</v>
      </c>
      <c r="N4" s="8" t="s">
        <v>119</v>
      </c>
      <c r="O4" s="8"/>
      <c r="Q4" s="8"/>
      <c r="R4" s="8"/>
      <c r="S4" s="8" t="s">
        <v>119</v>
      </c>
      <c r="T4" s="8" t="s">
        <v>134</v>
      </c>
      <c r="U4" s="8" t="s">
        <v>96</v>
      </c>
      <c r="V4" s="8"/>
      <c r="W4" s="8"/>
      <c r="X4" s="58" t="s">
        <v>96</v>
      </c>
      <c r="Y4" s="58" t="s">
        <v>96</v>
      </c>
      <c r="Z4" s="58" t="s">
        <v>96</v>
      </c>
      <c r="AA4" s="58" t="s">
        <v>96</v>
      </c>
      <c r="AB4" s="58" t="s">
        <v>96</v>
      </c>
      <c r="AC4" s="58" t="s">
        <v>121</v>
      </c>
      <c r="AD4" s="58" t="s">
        <v>121</v>
      </c>
      <c r="AE4" s="58" t="s">
        <v>96</v>
      </c>
      <c r="AF4" s="58" t="str">
        <f>O3</f>
        <v>ton/ha</v>
      </c>
      <c r="AG4" s="7"/>
      <c r="AH4" s="7"/>
      <c r="AI4" s="7"/>
      <c r="BL4" s="7" t="s">
        <v>29</v>
      </c>
      <c r="BM4" s="7" t="s">
        <v>30</v>
      </c>
      <c r="BN4" s="7" t="s">
        <v>31</v>
      </c>
      <c r="BO4" s="7" t="s">
        <v>32</v>
      </c>
      <c r="BP4" s="7" t="s">
        <v>33</v>
      </c>
      <c r="BR4" s="7" t="s">
        <v>36</v>
      </c>
      <c r="BS4" s="7" t="s">
        <v>37</v>
      </c>
      <c r="BU4" s="7" t="s">
        <v>39</v>
      </c>
      <c r="BV4" s="7" t="s">
        <v>40</v>
      </c>
      <c r="BW4" s="7" t="s">
        <v>41</v>
      </c>
      <c r="BX4" s="7" t="s">
        <v>42</v>
      </c>
      <c r="BY4" s="7" t="s">
        <v>43</v>
      </c>
    </row>
    <row r="5" spans="1:77" x14ac:dyDescent="0.25">
      <c r="A5" t="s">
        <v>61</v>
      </c>
      <c r="B5" s="7" t="s">
        <v>50</v>
      </c>
      <c r="C5" s="7" t="s">
        <v>59</v>
      </c>
      <c r="D5" s="7" t="s">
        <v>46</v>
      </c>
      <c r="E5" s="7" t="s">
        <v>85</v>
      </c>
      <c r="F5" s="8">
        <v>1.99</v>
      </c>
      <c r="G5" s="8">
        <v>0.35</v>
      </c>
      <c r="H5" s="8">
        <v>0.98</v>
      </c>
      <c r="I5" s="8">
        <v>2.73</v>
      </c>
      <c r="J5" s="8">
        <v>0.78</v>
      </c>
      <c r="K5" s="8">
        <v>1.89</v>
      </c>
      <c r="L5" s="8">
        <v>1.3</v>
      </c>
      <c r="M5" s="8">
        <v>24.960000000000004</v>
      </c>
      <c r="N5" s="8">
        <f t="shared" ref="N5:N36" si="0">(M5)/(F5)</f>
        <v>12.542713567839199</v>
      </c>
      <c r="O5" s="66">
        <v>8.1468749999999996</v>
      </c>
      <c r="Q5" s="8"/>
      <c r="R5" s="8"/>
      <c r="S5" s="8"/>
      <c r="T5" s="8"/>
      <c r="U5" s="8">
        <f t="shared" ref="U5:U36" si="1">M5*$U$1*100/1000</f>
        <v>7.9872000000000014</v>
      </c>
      <c r="V5" s="8">
        <f t="shared" ref="V5:V36" si="2">M5</f>
        <v>24.960000000000004</v>
      </c>
      <c r="W5" s="8"/>
      <c r="X5" s="58">
        <f>F5</f>
        <v>1.99</v>
      </c>
      <c r="Y5" s="58">
        <f t="shared" ref="Y5:AE5" si="3">G5</f>
        <v>0.35</v>
      </c>
      <c r="Z5" s="58">
        <f t="shared" si="3"/>
        <v>0.98</v>
      </c>
      <c r="AA5" s="58">
        <f t="shared" si="3"/>
        <v>2.73</v>
      </c>
      <c r="AB5" s="58">
        <f t="shared" si="3"/>
        <v>0.78</v>
      </c>
      <c r="AC5" s="58">
        <f t="shared" si="3"/>
        <v>1.89</v>
      </c>
      <c r="AD5" s="58">
        <f t="shared" si="3"/>
        <v>1.3</v>
      </c>
      <c r="AE5" s="58">
        <f t="shared" si="3"/>
        <v>24.960000000000004</v>
      </c>
      <c r="AF5" s="58">
        <f>O5</f>
        <v>8.1468749999999996</v>
      </c>
      <c r="AG5" s="7"/>
      <c r="AH5" s="7"/>
      <c r="AI5" s="7"/>
      <c r="BL5" s="8">
        <v>22</v>
      </c>
      <c r="BM5" s="8">
        <v>194</v>
      </c>
      <c r="BN5" s="8">
        <v>98</v>
      </c>
      <c r="BO5" s="8">
        <v>30</v>
      </c>
      <c r="BP5" s="8">
        <v>120</v>
      </c>
      <c r="BR5" s="8">
        <f t="shared" ref="BR5:BR36" si="4">K5+L5</f>
        <v>3.19</v>
      </c>
      <c r="BS5" s="8">
        <v>0.96</v>
      </c>
      <c r="BU5" s="8">
        <v>9</v>
      </c>
      <c r="BV5" s="8">
        <v>26</v>
      </c>
      <c r="BW5" s="8">
        <v>74</v>
      </c>
      <c r="BX5" s="8">
        <v>132</v>
      </c>
      <c r="BY5" s="8">
        <v>395</v>
      </c>
    </row>
    <row r="6" spans="1:77" x14ac:dyDescent="0.25">
      <c r="A6" t="s">
        <v>61</v>
      </c>
      <c r="B6" s="7" t="s">
        <v>50</v>
      </c>
      <c r="C6" s="7" t="s">
        <v>59</v>
      </c>
      <c r="D6" s="7" t="s">
        <v>47</v>
      </c>
      <c r="E6" s="7" t="s">
        <v>85</v>
      </c>
      <c r="F6" s="8">
        <v>1.98</v>
      </c>
      <c r="G6" s="8">
        <v>0.36</v>
      </c>
      <c r="H6" s="8">
        <v>0.99</v>
      </c>
      <c r="I6" s="8">
        <v>2.72</v>
      </c>
      <c r="J6" s="8">
        <v>0.79</v>
      </c>
      <c r="K6" s="8">
        <v>1.91</v>
      </c>
      <c r="L6" s="8">
        <v>1.3</v>
      </c>
      <c r="M6" s="8">
        <v>25.28</v>
      </c>
      <c r="N6" s="8">
        <f t="shared" si="0"/>
        <v>12.767676767676768</v>
      </c>
      <c r="O6" s="8">
        <v>8.1656250000000004</v>
      </c>
      <c r="Q6" s="8"/>
      <c r="R6" s="8"/>
      <c r="S6" s="8"/>
      <c r="T6" s="8"/>
      <c r="U6" s="8">
        <f t="shared" si="1"/>
        <v>8.0896000000000008</v>
      </c>
      <c r="V6" s="8">
        <f t="shared" si="2"/>
        <v>25.28</v>
      </c>
      <c r="W6" s="8"/>
      <c r="X6" s="58">
        <f t="shared" ref="X6:X69" si="5">F6</f>
        <v>1.98</v>
      </c>
      <c r="Y6" s="58">
        <f t="shared" ref="Y6:Y69" si="6">G6</f>
        <v>0.36</v>
      </c>
      <c r="Z6" s="58">
        <f t="shared" ref="Z6:Z69" si="7">H6</f>
        <v>0.99</v>
      </c>
      <c r="AA6" s="58">
        <f t="shared" ref="AA6:AA69" si="8">I6</f>
        <v>2.72</v>
      </c>
      <c r="AB6" s="58">
        <f t="shared" ref="AB6:AB69" si="9">J6</f>
        <v>0.79</v>
      </c>
      <c r="AC6" s="58">
        <f t="shared" ref="AC6:AC69" si="10">K6</f>
        <v>1.91</v>
      </c>
      <c r="AD6" s="58">
        <f t="shared" ref="AD6:AD69" si="11">L6</f>
        <v>1.3</v>
      </c>
      <c r="AE6" s="58">
        <f t="shared" ref="AE6:AE69" si="12">M6</f>
        <v>25.28</v>
      </c>
      <c r="AF6" s="58">
        <f t="shared" ref="AF6:AF69" si="13">O6</f>
        <v>8.1656250000000004</v>
      </c>
      <c r="AG6" s="7"/>
      <c r="AH6" s="7"/>
      <c r="AI6" s="7"/>
      <c r="BL6" s="8">
        <v>22</v>
      </c>
      <c r="BM6" s="8">
        <v>188</v>
      </c>
      <c r="BN6" s="8">
        <v>96</v>
      </c>
      <c r="BO6" s="8">
        <v>28</v>
      </c>
      <c r="BP6" s="8">
        <v>119</v>
      </c>
      <c r="BR6" s="8">
        <f t="shared" si="4"/>
        <v>3.21</v>
      </c>
      <c r="BS6" s="8">
        <v>0.95</v>
      </c>
      <c r="BU6" s="8">
        <v>9</v>
      </c>
      <c r="BV6" s="8">
        <v>25.111111111111107</v>
      </c>
      <c r="BW6" s="8">
        <v>74.888888888888886</v>
      </c>
      <c r="BX6" s="8">
        <v>134</v>
      </c>
      <c r="BY6" s="8">
        <v>390</v>
      </c>
    </row>
    <row r="7" spans="1:77" x14ac:dyDescent="0.25">
      <c r="A7" t="s">
        <v>61</v>
      </c>
      <c r="B7" s="7" t="s">
        <v>50</v>
      </c>
      <c r="C7" s="7" t="s">
        <v>59</v>
      </c>
      <c r="D7" s="7" t="s">
        <v>48</v>
      </c>
      <c r="E7" s="7" t="s">
        <v>85</v>
      </c>
      <c r="F7" s="8">
        <v>1.98</v>
      </c>
      <c r="G7" s="8">
        <v>0.37</v>
      </c>
      <c r="H7" s="8">
        <v>0.98</v>
      </c>
      <c r="I7" s="8">
        <v>2.7</v>
      </c>
      <c r="J7" s="8">
        <v>0.79</v>
      </c>
      <c r="K7" s="8">
        <v>1.92</v>
      </c>
      <c r="L7" s="8">
        <v>1.28</v>
      </c>
      <c r="M7" s="8">
        <v>24.64</v>
      </c>
      <c r="N7" s="8">
        <f t="shared" si="0"/>
        <v>12.444444444444445</v>
      </c>
      <c r="O7" s="8">
        <v>8.1046875000000007</v>
      </c>
      <c r="Q7" s="8"/>
      <c r="R7" s="8"/>
      <c r="S7" s="8"/>
      <c r="T7" s="8"/>
      <c r="U7" s="8">
        <f t="shared" si="1"/>
        <v>7.8848000000000011</v>
      </c>
      <c r="V7" s="8">
        <f t="shared" si="2"/>
        <v>24.64</v>
      </c>
      <c r="W7" s="8"/>
      <c r="X7" s="58">
        <f t="shared" si="5"/>
        <v>1.98</v>
      </c>
      <c r="Y7" s="58">
        <f t="shared" si="6"/>
        <v>0.37</v>
      </c>
      <c r="Z7" s="58">
        <f t="shared" si="7"/>
        <v>0.98</v>
      </c>
      <c r="AA7" s="58">
        <f t="shared" si="8"/>
        <v>2.7</v>
      </c>
      <c r="AB7" s="58">
        <f t="shared" si="9"/>
        <v>0.79</v>
      </c>
      <c r="AC7" s="58">
        <f t="shared" si="10"/>
        <v>1.92</v>
      </c>
      <c r="AD7" s="58">
        <f t="shared" si="11"/>
        <v>1.28</v>
      </c>
      <c r="AE7" s="58">
        <f t="shared" si="12"/>
        <v>24.64</v>
      </c>
      <c r="AF7" s="58">
        <f t="shared" si="13"/>
        <v>8.1046875000000007</v>
      </c>
      <c r="AG7" s="7"/>
      <c r="AH7" s="7"/>
      <c r="AI7" s="7"/>
      <c r="BL7" s="8">
        <v>24</v>
      </c>
      <c r="BM7" s="8">
        <v>192</v>
      </c>
      <c r="BN7" s="8">
        <v>98</v>
      </c>
      <c r="BO7" s="8">
        <v>28</v>
      </c>
      <c r="BP7" s="8">
        <v>122</v>
      </c>
      <c r="BR7" s="8">
        <f t="shared" si="4"/>
        <v>3.2</v>
      </c>
      <c r="BS7" s="8">
        <v>0.94</v>
      </c>
      <c r="BU7" s="8">
        <v>10</v>
      </c>
      <c r="BV7" s="8">
        <v>23.1</v>
      </c>
      <c r="BW7" s="8">
        <v>76.900000000000006</v>
      </c>
      <c r="BX7" s="8">
        <v>130</v>
      </c>
      <c r="BY7" s="8">
        <v>399</v>
      </c>
    </row>
    <row r="8" spans="1:77" x14ac:dyDescent="0.25">
      <c r="A8" t="s">
        <v>61</v>
      </c>
      <c r="B8" s="7" t="s">
        <v>50</v>
      </c>
      <c r="C8" s="7" t="s">
        <v>59</v>
      </c>
      <c r="D8" s="7" t="s">
        <v>49</v>
      </c>
      <c r="E8" s="7" t="s">
        <v>85</v>
      </c>
      <c r="F8" s="8">
        <v>1.97</v>
      </c>
      <c r="G8" s="8">
        <v>0.34</v>
      </c>
      <c r="H8" s="8">
        <v>0.98</v>
      </c>
      <c r="I8" s="8">
        <v>2.71</v>
      </c>
      <c r="J8" s="8">
        <v>0.78</v>
      </c>
      <c r="K8" s="8">
        <v>1.92</v>
      </c>
      <c r="L8" s="8">
        <v>1.27</v>
      </c>
      <c r="M8" s="8">
        <v>24.960000000000004</v>
      </c>
      <c r="N8" s="8">
        <f t="shared" si="0"/>
        <v>12.670050761421322</v>
      </c>
      <c r="O8" s="8">
        <v>8.1462500000000002</v>
      </c>
      <c r="Q8" s="8"/>
      <c r="R8" s="8"/>
      <c r="S8" s="8"/>
      <c r="T8" s="8"/>
      <c r="U8" s="8">
        <f t="shared" si="1"/>
        <v>7.9872000000000014</v>
      </c>
      <c r="V8" s="8">
        <f t="shared" si="2"/>
        <v>24.960000000000004</v>
      </c>
      <c r="W8" s="8"/>
      <c r="X8" s="58">
        <f t="shared" si="5"/>
        <v>1.97</v>
      </c>
      <c r="Y8" s="58">
        <f t="shared" si="6"/>
        <v>0.34</v>
      </c>
      <c r="Z8" s="58">
        <f t="shared" si="7"/>
        <v>0.98</v>
      </c>
      <c r="AA8" s="58">
        <f t="shared" si="8"/>
        <v>2.71</v>
      </c>
      <c r="AB8" s="58">
        <f t="shared" si="9"/>
        <v>0.78</v>
      </c>
      <c r="AC8" s="58">
        <f t="shared" si="10"/>
        <v>1.92</v>
      </c>
      <c r="AD8" s="58">
        <f t="shared" si="11"/>
        <v>1.27</v>
      </c>
      <c r="AE8" s="58">
        <f t="shared" si="12"/>
        <v>24.960000000000004</v>
      </c>
      <c r="AF8" s="58">
        <f t="shared" si="13"/>
        <v>8.1462500000000002</v>
      </c>
      <c r="AG8" s="7"/>
      <c r="AH8" s="7"/>
      <c r="AI8" s="7"/>
      <c r="BL8" s="8">
        <v>23</v>
      </c>
      <c r="BM8" s="8">
        <v>194</v>
      </c>
      <c r="BN8" s="8">
        <v>97</v>
      </c>
      <c r="BO8" s="8">
        <v>29</v>
      </c>
      <c r="BP8" s="8">
        <v>119</v>
      </c>
      <c r="BR8" s="8">
        <f t="shared" si="4"/>
        <v>3.19</v>
      </c>
      <c r="BS8" s="8">
        <v>0.94</v>
      </c>
      <c r="BU8" s="8">
        <v>9</v>
      </c>
      <c r="BV8" s="8">
        <v>25</v>
      </c>
      <c r="BW8" s="8">
        <v>75</v>
      </c>
      <c r="BX8" s="8">
        <v>133</v>
      </c>
      <c r="BY8" s="8">
        <v>392</v>
      </c>
    </row>
    <row r="9" spans="1:77" x14ac:dyDescent="0.25">
      <c r="A9" t="s">
        <v>61</v>
      </c>
      <c r="B9" s="7" t="s">
        <v>50</v>
      </c>
      <c r="C9" s="7" t="s">
        <v>59</v>
      </c>
      <c r="D9" s="7" t="s">
        <v>79</v>
      </c>
      <c r="E9" s="7" t="s">
        <v>85</v>
      </c>
      <c r="F9" s="8">
        <v>1.9746964385344472</v>
      </c>
      <c r="G9" s="8">
        <v>0.35185028093506843</v>
      </c>
      <c r="H9" s="8">
        <v>0.98881914274941662</v>
      </c>
      <c r="I9" s="8">
        <v>2.7073279518851634</v>
      </c>
      <c r="J9" s="8">
        <v>0.7940500399336452</v>
      </c>
      <c r="K9" s="8">
        <v>1.9082812801135878</v>
      </c>
      <c r="L9" s="8">
        <v>1.3109304062082083</v>
      </c>
      <c r="M9" s="8">
        <v>25.138060615144209</v>
      </c>
      <c r="N9" s="8">
        <f t="shared" si="0"/>
        <v>12.730088597212859</v>
      </c>
      <c r="O9" s="8">
        <v>8.1693452891606899</v>
      </c>
      <c r="Q9" s="8"/>
      <c r="R9" s="8"/>
      <c r="S9" s="8"/>
      <c r="T9" s="8"/>
      <c r="U9" s="8">
        <f t="shared" si="1"/>
        <v>8.0441793968461468</v>
      </c>
      <c r="V9" s="8">
        <f t="shared" si="2"/>
        <v>25.138060615144209</v>
      </c>
      <c r="W9" s="8"/>
      <c r="X9" s="58">
        <f t="shared" si="5"/>
        <v>1.9746964385344472</v>
      </c>
      <c r="Y9" s="58">
        <f t="shared" si="6"/>
        <v>0.35185028093506843</v>
      </c>
      <c r="Z9" s="58">
        <f t="shared" si="7"/>
        <v>0.98881914274941662</v>
      </c>
      <c r="AA9" s="58">
        <f t="shared" si="8"/>
        <v>2.7073279518851634</v>
      </c>
      <c r="AB9" s="58">
        <f t="shared" si="9"/>
        <v>0.7940500399336452</v>
      </c>
      <c r="AC9" s="58">
        <f t="shared" si="10"/>
        <v>1.9082812801135878</v>
      </c>
      <c r="AD9" s="58">
        <f t="shared" si="11"/>
        <v>1.3109304062082083</v>
      </c>
      <c r="AE9" s="58">
        <f t="shared" si="12"/>
        <v>25.138060615144209</v>
      </c>
      <c r="AF9" s="58">
        <f t="shared" si="13"/>
        <v>8.1693452891606899</v>
      </c>
      <c r="AG9" s="7"/>
      <c r="AH9" s="7"/>
      <c r="AI9" s="7"/>
      <c r="BL9" s="8">
        <v>21.33931714834398</v>
      </c>
      <c r="BM9" s="8">
        <v>189.76137530079723</v>
      </c>
      <c r="BN9" s="8">
        <v>98.421542186057195</v>
      </c>
      <c r="BO9" s="8">
        <v>30.123173108731862</v>
      </c>
      <c r="BP9" s="8">
        <v>120.01184597022075</v>
      </c>
      <c r="BR9" s="8">
        <f t="shared" si="4"/>
        <v>3.2192116863217963</v>
      </c>
      <c r="BS9" s="8">
        <v>0.9468601150612812</v>
      </c>
      <c r="BU9" s="8">
        <v>9.5472319634864107</v>
      </c>
      <c r="BV9" s="8">
        <v>25.981963999897562</v>
      </c>
      <c r="BW9" s="8">
        <v>75.581605329721427</v>
      </c>
      <c r="BX9" s="8">
        <v>131.52223171653168</v>
      </c>
      <c r="BY9" s="8">
        <v>397.5283050497128</v>
      </c>
    </row>
    <row r="10" spans="1:77" x14ac:dyDescent="0.25">
      <c r="A10" t="s">
        <v>61</v>
      </c>
      <c r="B10" s="7" t="s">
        <v>50</v>
      </c>
      <c r="C10" s="7" t="s">
        <v>59</v>
      </c>
      <c r="D10" s="7" t="s">
        <v>80</v>
      </c>
      <c r="E10" s="7" t="s">
        <v>85</v>
      </c>
      <c r="F10" s="8">
        <v>1.9843672368974512</v>
      </c>
      <c r="G10" s="8">
        <v>0.36123889140013488</v>
      </c>
      <c r="H10" s="8">
        <v>0.98437360085925318</v>
      </c>
      <c r="I10" s="8">
        <v>2.6954300715721913</v>
      </c>
      <c r="J10" s="8">
        <v>0.79406363642468936</v>
      </c>
      <c r="K10" s="8">
        <v>1.9123717116164334</v>
      </c>
      <c r="L10" s="8">
        <v>1.285367920746503</v>
      </c>
      <c r="M10" s="8">
        <v>24.747297872899221</v>
      </c>
      <c r="N10" s="8">
        <f t="shared" si="0"/>
        <v>12.471128031518754</v>
      </c>
      <c r="O10" s="8">
        <v>8.102989533924239</v>
      </c>
      <c r="Q10" s="8"/>
      <c r="R10" s="8"/>
      <c r="S10" s="8"/>
      <c r="T10" s="8"/>
      <c r="U10" s="8">
        <f t="shared" si="1"/>
        <v>7.9191353193277507</v>
      </c>
      <c r="V10" s="8">
        <f t="shared" si="2"/>
        <v>24.747297872899221</v>
      </c>
      <c r="W10" s="8"/>
      <c r="X10" s="58">
        <f t="shared" si="5"/>
        <v>1.9843672368974512</v>
      </c>
      <c r="Y10" s="58">
        <f t="shared" si="6"/>
        <v>0.36123889140013488</v>
      </c>
      <c r="Z10" s="58">
        <f t="shared" si="7"/>
        <v>0.98437360085925318</v>
      </c>
      <c r="AA10" s="58">
        <f t="shared" si="8"/>
        <v>2.6954300715721913</v>
      </c>
      <c r="AB10" s="58">
        <f t="shared" si="9"/>
        <v>0.79406363642468936</v>
      </c>
      <c r="AC10" s="58">
        <f t="shared" si="10"/>
        <v>1.9123717116164334</v>
      </c>
      <c r="AD10" s="58">
        <f t="shared" si="11"/>
        <v>1.285367920746503</v>
      </c>
      <c r="AE10" s="58">
        <f t="shared" si="12"/>
        <v>24.747297872899221</v>
      </c>
      <c r="AF10" s="58">
        <f t="shared" si="13"/>
        <v>8.102989533924239</v>
      </c>
      <c r="AG10" s="7"/>
      <c r="AH10" s="7"/>
      <c r="AI10" s="7"/>
      <c r="BL10" s="8">
        <v>23.985278925832972</v>
      </c>
      <c r="BM10" s="8">
        <v>194.83113543446234</v>
      </c>
      <c r="BN10" s="8">
        <v>97.206883714048672</v>
      </c>
      <c r="BO10" s="8">
        <v>30.87961124634603</v>
      </c>
      <c r="BP10" s="8">
        <v>119.57144855397928</v>
      </c>
      <c r="BR10" s="8">
        <f t="shared" si="4"/>
        <v>3.1977396323629366</v>
      </c>
      <c r="BS10" s="8">
        <v>0.94758015110273841</v>
      </c>
      <c r="BU10" s="8">
        <v>9.2648622802953469</v>
      </c>
      <c r="BV10" s="8">
        <v>23.797665407841851</v>
      </c>
      <c r="BW10" s="8">
        <v>74.0526301631282</v>
      </c>
      <c r="BX10" s="8">
        <v>130.48242627735453</v>
      </c>
      <c r="BY10" s="8">
        <v>397.44151374747526</v>
      </c>
    </row>
    <row r="11" spans="1:77" x14ac:dyDescent="0.25">
      <c r="A11" t="s">
        <v>61</v>
      </c>
      <c r="B11" s="7" t="s">
        <v>50</v>
      </c>
      <c r="C11" s="7" t="s">
        <v>59</v>
      </c>
      <c r="D11" s="7" t="s">
        <v>81</v>
      </c>
      <c r="E11" s="7" t="s">
        <v>85</v>
      </c>
      <c r="F11" s="8">
        <v>1.9846010779897187</v>
      </c>
      <c r="G11" s="8">
        <v>0.37029809777719491</v>
      </c>
      <c r="H11" s="8">
        <v>0.9777560605657345</v>
      </c>
      <c r="I11" s="8">
        <v>2.7185179822488137</v>
      </c>
      <c r="J11" s="8">
        <v>0.78808940947332307</v>
      </c>
      <c r="K11" s="8">
        <v>1.8976506080909166</v>
      </c>
      <c r="L11" s="8">
        <v>1.2957346596804564</v>
      </c>
      <c r="M11" s="8">
        <v>25.14792029604811</v>
      </c>
      <c r="N11" s="8">
        <f t="shared" si="0"/>
        <v>12.671524053348513</v>
      </c>
      <c r="O11" s="8">
        <v>7.9933950805248273</v>
      </c>
      <c r="Q11" s="8"/>
      <c r="R11" s="8"/>
      <c r="S11" s="8"/>
      <c r="T11" s="8"/>
      <c r="U11" s="8">
        <f t="shared" si="1"/>
        <v>8.0473344947353951</v>
      </c>
      <c r="V11" s="8">
        <f t="shared" si="2"/>
        <v>25.14792029604811</v>
      </c>
      <c r="W11" s="8"/>
      <c r="X11" s="58">
        <f t="shared" si="5"/>
        <v>1.9846010779897187</v>
      </c>
      <c r="Y11" s="58">
        <f t="shared" si="6"/>
        <v>0.37029809777719491</v>
      </c>
      <c r="Z11" s="58">
        <f t="shared" si="7"/>
        <v>0.9777560605657345</v>
      </c>
      <c r="AA11" s="58">
        <f t="shared" si="8"/>
        <v>2.7185179822488137</v>
      </c>
      <c r="AB11" s="58">
        <f t="shared" si="9"/>
        <v>0.78808940947332307</v>
      </c>
      <c r="AC11" s="58">
        <f t="shared" si="10"/>
        <v>1.8976506080909166</v>
      </c>
      <c r="AD11" s="58">
        <f t="shared" si="11"/>
        <v>1.2957346596804564</v>
      </c>
      <c r="AE11" s="58">
        <f t="shared" si="12"/>
        <v>25.14792029604811</v>
      </c>
      <c r="AF11" s="58">
        <f t="shared" si="13"/>
        <v>7.9933950805248273</v>
      </c>
      <c r="AG11" s="7"/>
      <c r="AH11" s="7"/>
      <c r="AI11" s="7"/>
      <c r="BL11" s="8">
        <v>23.600744741001108</v>
      </c>
      <c r="BM11" s="8">
        <v>193.60047289409704</v>
      </c>
      <c r="BN11" s="8">
        <v>96.569164750886557</v>
      </c>
      <c r="BO11" s="8">
        <v>28.013094966863719</v>
      </c>
      <c r="BP11" s="8">
        <v>121.27929725795184</v>
      </c>
      <c r="BR11" s="8">
        <f t="shared" si="4"/>
        <v>3.1933852677713732</v>
      </c>
      <c r="BS11" s="8">
        <v>0.95743359123589467</v>
      </c>
      <c r="BU11" s="8">
        <v>8.7941714872868033</v>
      </c>
      <c r="BV11" s="8">
        <v>21.350582683994435</v>
      </c>
      <c r="BW11" s="8">
        <v>73.760673072461216</v>
      </c>
      <c r="BX11" s="8">
        <v>131.56435933422108</v>
      </c>
      <c r="BY11" s="8">
        <v>388.84184724678926</v>
      </c>
    </row>
    <row r="12" spans="1:77" x14ac:dyDescent="0.25">
      <c r="A12" t="s">
        <v>61</v>
      </c>
      <c r="B12" s="7" t="s">
        <v>50</v>
      </c>
      <c r="C12" s="7" t="s">
        <v>59</v>
      </c>
      <c r="D12" s="7" t="s">
        <v>83</v>
      </c>
      <c r="E12" s="7" t="s">
        <v>85</v>
      </c>
      <c r="F12" s="8">
        <v>1.9915053844638169</v>
      </c>
      <c r="G12" s="8">
        <v>0.3395922867633635</v>
      </c>
      <c r="H12" s="8">
        <v>0.97233566541079197</v>
      </c>
      <c r="I12" s="8">
        <v>2.697895183292276</v>
      </c>
      <c r="J12" s="8">
        <v>0.79054409701988337</v>
      </c>
      <c r="K12" s="8">
        <v>1.9132653754260536</v>
      </c>
      <c r="L12" s="8">
        <v>1.3126569909500541</v>
      </c>
      <c r="M12" s="8">
        <v>24.257101260162894</v>
      </c>
      <c r="N12" s="8">
        <f t="shared" si="0"/>
        <v>12.180284045123864</v>
      </c>
      <c r="O12" s="8">
        <v>8.0267717853335387</v>
      </c>
      <c r="Q12" s="8"/>
      <c r="R12" s="8"/>
      <c r="S12" s="8"/>
      <c r="T12" s="8"/>
      <c r="U12" s="8">
        <f t="shared" si="1"/>
        <v>7.7622724032521262</v>
      </c>
      <c r="V12" s="8">
        <f t="shared" si="2"/>
        <v>24.257101260162894</v>
      </c>
      <c r="W12" s="8"/>
      <c r="X12" s="58">
        <f t="shared" si="5"/>
        <v>1.9915053844638169</v>
      </c>
      <c r="Y12" s="58">
        <f t="shared" si="6"/>
        <v>0.3395922867633635</v>
      </c>
      <c r="Z12" s="58">
        <f t="shared" si="7"/>
        <v>0.97233566541079197</v>
      </c>
      <c r="AA12" s="58">
        <f t="shared" si="8"/>
        <v>2.697895183292276</v>
      </c>
      <c r="AB12" s="58">
        <f t="shared" si="9"/>
        <v>0.79054409701988337</v>
      </c>
      <c r="AC12" s="58">
        <f t="shared" si="10"/>
        <v>1.9132653754260536</v>
      </c>
      <c r="AD12" s="58">
        <f t="shared" si="11"/>
        <v>1.3126569909500541</v>
      </c>
      <c r="AE12" s="58">
        <f t="shared" si="12"/>
        <v>24.257101260162894</v>
      </c>
      <c r="AF12" s="58">
        <f t="shared" si="13"/>
        <v>8.0267717853335387</v>
      </c>
      <c r="AG12" s="7"/>
      <c r="AH12" s="7"/>
      <c r="AI12" s="7"/>
      <c r="BL12" s="8">
        <v>22.087153362148456</v>
      </c>
      <c r="BM12" s="8">
        <v>195.08262113776436</v>
      </c>
      <c r="BN12" s="8">
        <v>96.14183101549861</v>
      </c>
      <c r="BO12" s="8">
        <v>27.985405109629937</v>
      </c>
      <c r="BP12" s="8">
        <v>117.91720575922227</v>
      </c>
      <c r="BR12" s="8">
        <f t="shared" si="4"/>
        <v>3.2259223663761079</v>
      </c>
      <c r="BS12" s="8">
        <v>0.96367520599160339</v>
      </c>
      <c r="BU12" s="8">
        <v>9.6822805580159184</v>
      </c>
      <c r="BV12" s="8">
        <v>23.845175853325419</v>
      </c>
      <c r="BW12" s="8">
        <v>74.292142513745787</v>
      </c>
      <c r="BX12" s="8">
        <v>132.67953744582519</v>
      </c>
      <c r="BY12" s="8">
        <v>387.18358847995114</v>
      </c>
    </row>
    <row r="13" spans="1:77" s="9" customFormat="1" x14ac:dyDescent="0.25">
      <c r="A13" s="9" t="s">
        <v>61</v>
      </c>
      <c r="B13" s="40" t="s">
        <v>50</v>
      </c>
      <c r="C13" s="40" t="s">
        <v>59</v>
      </c>
      <c r="D13" s="40" t="s">
        <v>82</v>
      </c>
      <c r="E13" s="40" t="s">
        <v>85</v>
      </c>
      <c r="F13" s="37">
        <v>1.975828876762971</v>
      </c>
      <c r="G13" s="37">
        <v>0.38980214594572316</v>
      </c>
      <c r="H13" s="37">
        <v>0.97247270352498161</v>
      </c>
      <c r="I13" s="37">
        <v>2.715965654193242</v>
      </c>
      <c r="J13" s="37">
        <v>0.80157213046099063</v>
      </c>
      <c r="K13" s="37">
        <v>1.9109936900369211</v>
      </c>
      <c r="L13" s="37">
        <v>1.2740794657757215</v>
      </c>
      <c r="M13" s="8">
        <v>24.463209671820518</v>
      </c>
      <c r="N13" s="8">
        <f t="shared" si="0"/>
        <v>12.381239063526062</v>
      </c>
      <c r="O13" s="43">
        <v>8.1612506042587825</v>
      </c>
      <c r="Q13" s="37" t="str">
        <f>C13</f>
        <v>1Season</v>
      </c>
      <c r="R13" s="37" t="str">
        <f>E13</f>
        <v>Orch-1</v>
      </c>
      <c r="S13" s="37">
        <f>AVERAGE(N5:N13)</f>
        <v>12.539905481345755</v>
      </c>
      <c r="T13" s="37">
        <f>AVERAGE(O5:O13)</f>
        <v>8.1130210881335643</v>
      </c>
      <c r="U13" s="8">
        <f t="shared" si="1"/>
        <v>7.8282270949825659</v>
      </c>
      <c r="V13" s="8">
        <f t="shared" si="2"/>
        <v>24.463209671820518</v>
      </c>
      <c r="W13" s="8"/>
      <c r="X13" s="58">
        <f t="shared" si="5"/>
        <v>1.975828876762971</v>
      </c>
      <c r="Y13" s="58">
        <f t="shared" si="6"/>
        <v>0.38980214594572316</v>
      </c>
      <c r="Z13" s="58">
        <f t="shared" si="7"/>
        <v>0.97247270352498161</v>
      </c>
      <c r="AA13" s="58">
        <f t="shared" si="8"/>
        <v>2.715965654193242</v>
      </c>
      <c r="AB13" s="58">
        <f t="shared" si="9"/>
        <v>0.80157213046099063</v>
      </c>
      <c r="AC13" s="58">
        <f t="shared" si="10"/>
        <v>1.9109936900369211</v>
      </c>
      <c r="AD13" s="58">
        <f t="shared" si="11"/>
        <v>1.2740794657757215</v>
      </c>
      <c r="AE13" s="58">
        <f t="shared" si="12"/>
        <v>24.463209671820518</v>
      </c>
      <c r="AF13" s="58">
        <f t="shared" si="13"/>
        <v>8.1612506042587825</v>
      </c>
      <c r="AG13" s="40"/>
      <c r="AH13" s="40"/>
      <c r="AI13" s="40"/>
      <c r="BL13" s="37">
        <v>23.597381468247477</v>
      </c>
      <c r="BM13" s="37">
        <v>192.24425721767329</v>
      </c>
      <c r="BN13" s="37">
        <v>96.552272196473496</v>
      </c>
      <c r="BO13" s="37">
        <v>29.500075130326877</v>
      </c>
      <c r="BP13" s="37">
        <v>121.28174105202561</v>
      </c>
      <c r="BR13" s="37">
        <f t="shared" si="4"/>
        <v>3.1850731558126428</v>
      </c>
      <c r="BS13" s="37">
        <v>0.93796328145544972</v>
      </c>
      <c r="BU13" s="37">
        <v>9.0387277913832804</v>
      </c>
      <c r="BV13" s="37">
        <v>23.897549845828326</v>
      </c>
      <c r="BW13" s="37">
        <v>74.706881277739015</v>
      </c>
      <c r="BX13" s="37">
        <v>132.5003581918063</v>
      </c>
      <c r="BY13" s="37">
        <v>394.20273710993024</v>
      </c>
    </row>
    <row r="14" spans="1:77" x14ac:dyDescent="0.25">
      <c r="A14" t="s">
        <v>60</v>
      </c>
      <c r="B14" s="7" t="s">
        <v>51</v>
      </c>
      <c r="C14" s="7" t="s">
        <v>59</v>
      </c>
      <c r="D14" s="7" t="s">
        <v>46</v>
      </c>
      <c r="E14" s="7" t="s">
        <v>86</v>
      </c>
      <c r="F14" s="8">
        <v>1.55</v>
      </c>
      <c r="G14" s="8">
        <v>0.21</v>
      </c>
      <c r="H14" s="8">
        <v>0.82</v>
      </c>
      <c r="I14" s="8">
        <v>2.1800000000000002</v>
      </c>
      <c r="J14" s="8">
        <v>0.49</v>
      </c>
      <c r="K14" s="8">
        <v>1.48</v>
      </c>
      <c r="L14" s="8">
        <v>0.85</v>
      </c>
      <c r="M14" s="8">
        <v>14.4</v>
      </c>
      <c r="N14" s="8">
        <f t="shared" si="0"/>
        <v>9.2903225806451619</v>
      </c>
      <c r="O14" s="8">
        <v>5.8725000000000005</v>
      </c>
      <c r="Q14" s="37" t="str">
        <f>C22</f>
        <v>1Season</v>
      </c>
      <c r="R14" s="37" t="str">
        <f>E22</f>
        <v>Orch-2</v>
      </c>
      <c r="S14" s="37">
        <f>AVERAGE(N14:N22)</f>
        <v>9.2042330513276429</v>
      </c>
      <c r="T14" s="37">
        <f>AVERAGE(O14:O22)</f>
        <v>5.8107812500000007</v>
      </c>
      <c r="U14" s="8">
        <f t="shared" si="1"/>
        <v>4.6080000000000005</v>
      </c>
      <c r="V14" s="8">
        <f t="shared" si="2"/>
        <v>14.4</v>
      </c>
      <c r="W14" s="8"/>
      <c r="X14" s="58">
        <f t="shared" si="5"/>
        <v>1.55</v>
      </c>
      <c r="Y14" s="58">
        <f t="shared" si="6"/>
        <v>0.21</v>
      </c>
      <c r="Z14" s="58">
        <f t="shared" si="7"/>
        <v>0.82</v>
      </c>
      <c r="AA14" s="58">
        <f t="shared" si="8"/>
        <v>2.1800000000000002</v>
      </c>
      <c r="AB14" s="58">
        <f t="shared" si="9"/>
        <v>0.49</v>
      </c>
      <c r="AC14" s="58">
        <f t="shared" si="10"/>
        <v>1.48</v>
      </c>
      <c r="AD14" s="58">
        <f t="shared" si="11"/>
        <v>0.85</v>
      </c>
      <c r="AE14" s="58">
        <f t="shared" si="12"/>
        <v>14.4</v>
      </c>
      <c r="AF14" s="58">
        <f t="shared" si="13"/>
        <v>5.8725000000000005</v>
      </c>
      <c r="AG14" s="7"/>
      <c r="AH14" s="7"/>
      <c r="AI14" s="7"/>
      <c r="BL14" s="8">
        <v>13</v>
      </c>
      <c r="BM14" s="8">
        <v>148</v>
      </c>
      <c r="BN14" s="8">
        <v>57</v>
      </c>
      <c r="BO14" s="8">
        <v>14</v>
      </c>
      <c r="BP14" s="8">
        <v>81</v>
      </c>
      <c r="BR14" s="8">
        <f t="shared" si="4"/>
        <v>2.33</v>
      </c>
      <c r="BS14" s="8">
        <v>0.63</v>
      </c>
      <c r="BU14" s="8">
        <v>5</v>
      </c>
      <c r="BV14" s="8">
        <v>18.8</v>
      </c>
      <c r="BW14" s="8">
        <v>81.2</v>
      </c>
      <c r="BX14" s="8">
        <v>108</v>
      </c>
      <c r="BY14" s="8">
        <v>348</v>
      </c>
    </row>
    <row r="15" spans="1:77" x14ac:dyDescent="0.25">
      <c r="A15" t="s">
        <v>60</v>
      </c>
      <c r="B15" s="7" t="s">
        <v>51</v>
      </c>
      <c r="C15" s="7" t="s">
        <v>59</v>
      </c>
      <c r="D15" s="7" t="s">
        <v>47</v>
      </c>
      <c r="E15" s="7" t="s">
        <v>86</v>
      </c>
      <c r="F15" s="8">
        <v>1.59</v>
      </c>
      <c r="G15" s="8">
        <v>0.22</v>
      </c>
      <c r="H15" s="8">
        <v>0.81</v>
      </c>
      <c r="I15" s="8">
        <v>2.2200000000000002</v>
      </c>
      <c r="J15" s="8">
        <v>0.48</v>
      </c>
      <c r="K15" s="8">
        <v>1.47</v>
      </c>
      <c r="L15" s="8">
        <v>0.87</v>
      </c>
      <c r="M15" s="8">
        <v>14.720000000000002</v>
      </c>
      <c r="N15" s="8">
        <f t="shared" si="0"/>
        <v>9.2578616352201273</v>
      </c>
      <c r="O15" s="8">
        <v>5.7306249999999999</v>
      </c>
      <c r="Q15" s="37" t="str">
        <f>C31</f>
        <v>1Season</v>
      </c>
      <c r="R15" s="37" t="str">
        <f>E31</f>
        <v>Orch-3</v>
      </c>
      <c r="S15" s="37">
        <f>AVERAGE(N23:N31)</f>
        <v>7.7002157469993726</v>
      </c>
      <c r="T15" s="37">
        <f>AVERAGE(O23:O31)</f>
        <v>4.7451736111111105</v>
      </c>
      <c r="U15" s="8">
        <f t="shared" si="1"/>
        <v>4.7104000000000017</v>
      </c>
      <c r="V15" s="8">
        <f t="shared" si="2"/>
        <v>14.720000000000002</v>
      </c>
      <c r="W15" s="8"/>
      <c r="X15" s="58">
        <f t="shared" si="5"/>
        <v>1.59</v>
      </c>
      <c r="Y15" s="58">
        <f t="shared" si="6"/>
        <v>0.22</v>
      </c>
      <c r="Z15" s="58">
        <f t="shared" si="7"/>
        <v>0.81</v>
      </c>
      <c r="AA15" s="58">
        <f t="shared" si="8"/>
        <v>2.2200000000000002</v>
      </c>
      <c r="AB15" s="58">
        <f t="shared" si="9"/>
        <v>0.48</v>
      </c>
      <c r="AC15" s="58">
        <f t="shared" si="10"/>
        <v>1.47</v>
      </c>
      <c r="AD15" s="58">
        <f t="shared" si="11"/>
        <v>0.87</v>
      </c>
      <c r="AE15" s="58">
        <f t="shared" si="12"/>
        <v>14.720000000000002</v>
      </c>
      <c r="AF15" s="58">
        <f t="shared" si="13"/>
        <v>5.7306249999999999</v>
      </c>
      <c r="AG15" s="7"/>
      <c r="AH15" s="7"/>
      <c r="AI15" s="7"/>
      <c r="BL15" s="8">
        <v>12</v>
      </c>
      <c r="BM15" s="8">
        <v>147</v>
      </c>
      <c r="BN15" s="8">
        <v>58</v>
      </c>
      <c r="BO15" s="8">
        <v>14</v>
      </c>
      <c r="BP15" s="8">
        <v>81</v>
      </c>
      <c r="BR15" s="8">
        <f t="shared" si="4"/>
        <v>2.34</v>
      </c>
      <c r="BS15" s="8">
        <v>0.63</v>
      </c>
      <c r="BU15" s="8">
        <v>6</v>
      </c>
      <c r="BV15" s="8">
        <v>18.666666666666668</v>
      </c>
      <c r="BW15" s="8">
        <v>81.333333333333329</v>
      </c>
      <c r="BX15" s="8">
        <v>106</v>
      </c>
      <c r="BY15" s="8">
        <v>346</v>
      </c>
    </row>
    <row r="16" spans="1:77" x14ac:dyDescent="0.25">
      <c r="A16" t="s">
        <v>60</v>
      </c>
      <c r="B16" s="7" t="s">
        <v>51</v>
      </c>
      <c r="C16" s="7" t="s">
        <v>59</v>
      </c>
      <c r="D16" s="7" t="s">
        <v>48</v>
      </c>
      <c r="E16" s="7" t="s">
        <v>86</v>
      </c>
      <c r="F16" s="8">
        <v>1.6</v>
      </c>
      <c r="G16" s="8">
        <v>0.22</v>
      </c>
      <c r="H16" s="8">
        <v>0.81</v>
      </c>
      <c r="I16" s="8">
        <v>2.21</v>
      </c>
      <c r="J16" s="8">
        <v>0.48</v>
      </c>
      <c r="K16" s="8">
        <v>1.49</v>
      </c>
      <c r="L16" s="8">
        <v>0.84</v>
      </c>
      <c r="M16" s="8">
        <v>14.720000000000002</v>
      </c>
      <c r="N16" s="8">
        <f t="shared" si="0"/>
        <v>9.2000000000000011</v>
      </c>
      <c r="O16" s="8">
        <v>5.6929687500000004</v>
      </c>
      <c r="Q16" s="37" t="str">
        <f>C40</f>
        <v>1Season</v>
      </c>
      <c r="R16" s="37" t="str">
        <f>E40</f>
        <v>Orch-4</v>
      </c>
      <c r="S16" s="37">
        <f>AVERAGE(N32:N40)</f>
        <v>12.428383495096089</v>
      </c>
      <c r="T16" s="37">
        <f>AVERAGE(O32:O40)</f>
        <v>7.650711805555555</v>
      </c>
      <c r="U16" s="8">
        <f t="shared" si="1"/>
        <v>4.7104000000000017</v>
      </c>
      <c r="V16" s="8">
        <f t="shared" si="2"/>
        <v>14.720000000000002</v>
      </c>
      <c r="W16" s="8"/>
      <c r="X16" s="58">
        <f t="shared" si="5"/>
        <v>1.6</v>
      </c>
      <c r="Y16" s="58">
        <f t="shared" si="6"/>
        <v>0.22</v>
      </c>
      <c r="Z16" s="58">
        <f t="shared" si="7"/>
        <v>0.81</v>
      </c>
      <c r="AA16" s="58">
        <f t="shared" si="8"/>
        <v>2.21</v>
      </c>
      <c r="AB16" s="58">
        <f t="shared" si="9"/>
        <v>0.48</v>
      </c>
      <c r="AC16" s="58">
        <f t="shared" si="10"/>
        <v>1.49</v>
      </c>
      <c r="AD16" s="58">
        <f t="shared" si="11"/>
        <v>0.84</v>
      </c>
      <c r="AE16" s="58">
        <f t="shared" si="12"/>
        <v>14.720000000000002</v>
      </c>
      <c r="AF16" s="58">
        <f t="shared" si="13"/>
        <v>5.6929687500000004</v>
      </c>
      <c r="AG16" s="7"/>
      <c r="AH16" s="7"/>
      <c r="AI16" s="7"/>
      <c r="BL16" s="8">
        <v>13</v>
      </c>
      <c r="BM16" s="8">
        <v>147</v>
      </c>
      <c r="BN16" s="8">
        <v>59</v>
      </c>
      <c r="BO16" s="8">
        <v>15</v>
      </c>
      <c r="BP16" s="8">
        <v>80</v>
      </c>
      <c r="BR16" s="8">
        <f t="shared" si="4"/>
        <v>2.33</v>
      </c>
      <c r="BS16" s="8">
        <v>0.62</v>
      </c>
      <c r="BU16" s="8">
        <v>6</v>
      </c>
      <c r="BV16" s="8">
        <v>18.999999999999996</v>
      </c>
      <c r="BW16" s="8">
        <v>81</v>
      </c>
      <c r="BX16" s="8">
        <v>105</v>
      </c>
      <c r="BY16" s="8">
        <v>347</v>
      </c>
    </row>
    <row r="17" spans="1:77" x14ac:dyDescent="0.25">
      <c r="A17" t="s">
        <v>60</v>
      </c>
      <c r="B17" s="7" t="s">
        <v>51</v>
      </c>
      <c r="C17" s="7" t="s">
        <v>59</v>
      </c>
      <c r="D17" s="7" t="s">
        <v>49</v>
      </c>
      <c r="E17" s="7" t="s">
        <v>86</v>
      </c>
      <c r="F17" s="8">
        <v>1.6</v>
      </c>
      <c r="G17" s="8">
        <v>0.24</v>
      </c>
      <c r="H17" s="8">
        <v>0.82</v>
      </c>
      <c r="I17" s="8">
        <v>2.21</v>
      </c>
      <c r="J17" s="8">
        <v>0.47</v>
      </c>
      <c r="K17" s="8">
        <v>1.49</v>
      </c>
      <c r="L17" s="8">
        <v>0.88</v>
      </c>
      <c r="M17" s="8">
        <v>14.4</v>
      </c>
      <c r="N17" s="8">
        <f t="shared" si="0"/>
        <v>9</v>
      </c>
      <c r="O17" s="8">
        <v>5.8181250000000002</v>
      </c>
      <c r="Q17" s="37" t="str">
        <f>C49</f>
        <v>1Season</v>
      </c>
      <c r="R17" s="37" t="str">
        <f>E49</f>
        <v>Orch-5</v>
      </c>
      <c r="S17" s="37">
        <f>AVERAGE(N41:N49)</f>
        <v>11.641690700886436</v>
      </c>
      <c r="T17" s="37">
        <f>AVERAGE(O41:O49)</f>
        <v>7.3501041666666662</v>
      </c>
      <c r="U17" s="8">
        <f t="shared" si="1"/>
        <v>4.6080000000000005</v>
      </c>
      <c r="V17" s="8">
        <f t="shared" si="2"/>
        <v>14.4</v>
      </c>
      <c r="W17" s="8"/>
      <c r="X17" s="58">
        <f t="shared" si="5"/>
        <v>1.6</v>
      </c>
      <c r="Y17" s="58">
        <f t="shared" si="6"/>
        <v>0.24</v>
      </c>
      <c r="Z17" s="58">
        <f t="shared" si="7"/>
        <v>0.82</v>
      </c>
      <c r="AA17" s="58">
        <f t="shared" si="8"/>
        <v>2.21</v>
      </c>
      <c r="AB17" s="58">
        <f t="shared" si="9"/>
        <v>0.47</v>
      </c>
      <c r="AC17" s="58">
        <f t="shared" si="10"/>
        <v>1.49</v>
      </c>
      <c r="AD17" s="58">
        <f t="shared" si="11"/>
        <v>0.88</v>
      </c>
      <c r="AE17" s="58">
        <f t="shared" si="12"/>
        <v>14.4</v>
      </c>
      <c r="AF17" s="58">
        <f t="shared" si="13"/>
        <v>5.8181250000000002</v>
      </c>
      <c r="AG17" s="7"/>
      <c r="AH17" s="7"/>
      <c r="AI17" s="7"/>
      <c r="BL17" s="8">
        <v>13</v>
      </c>
      <c r="BM17" s="8">
        <v>149</v>
      </c>
      <c r="BN17" s="8">
        <v>57</v>
      </c>
      <c r="BO17" s="8">
        <v>15</v>
      </c>
      <c r="BP17" s="8">
        <v>82</v>
      </c>
      <c r="BR17" s="8">
        <f t="shared" si="4"/>
        <v>2.37</v>
      </c>
      <c r="BS17" s="8">
        <v>0.62</v>
      </c>
      <c r="BU17" s="8">
        <v>5</v>
      </c>
      <c r="BV17" s="8">
        <v>18.399999999999999</v>
      </c>
      <c r="BW17" s="8">
        <v>81.599999999999994</v>
      </c>
      <c r="BX17" s="8">
        <v>107</v>
      </c>
      <c r="BY17" s="8">
        <v>348</v>
      </c>
    </row>
    <row r="18" spans="1:77" x14ac:dyDescent="0.25">
      <c r="A18" t="s">
        <v>60</v>
      </c>
      <c r="B18" s="7" t="s">
        <v>51</v>
      </c>
      <c r="C18" s="7" t="s">
        <v>59</v>
      </c>
      <c r="D18" s="7" t="s">
        <v>79</v>
      </c>
      <c r="E18" s="7" t="s">
        <v>86</v>
      </c>
      <c r="F18" s="8">
        <v>1.56</v>
      </c>
      <c r="G18" s="8">
        <v>0.23</v>
      </c>
      <c r="H18" s="8">
        <v>0.82</v>
      </c>
      <c r="I18" s="8">
        <v>2.1800000000000002</v>
      </c>
      <c r="J18" s="8">
        <v>0.49</v>
      </c>
      <c r="K18" s="8">
        <v>1.47</v>
      </c>
      <c r="L18" s="8">
        <v>0.85</v>
      </c>
      <c r="M18" s="8">
        <v>14.4</v>
      </c>
      <c r="N18" s="8">
        <f t="shared" si="0"/>
        <v>9.2307692307692299</v>
      </c>
      <c r="O18" s="8">
        <v>5.8725000000000005</v>
      </c>
      <c r="Q18" s="37" t="str">
        <f>C58</f>
        <v>1Season</v>
      </c>
      <c r="R18" s="37" t="str">
        <f>E58</f>
        <v>Orch-6</v>
      </c>
      <c r="S18" s="37">
        <f>AVERAGE(N50:N58)</f>
        <v>10.54583412820701</v>
      </c>
      <c r="T18" s="37">
        <f>AVERAGE(O50:O58)</f>
        <v>6.6703819444444443</v>
      </c>
      <c r="U18" s="8">
        <f t="shared" si="1"/>
        <v>4.6080000000000005</v>
      </c>
      <c r="V18" s="8">
        <f t="shared" si="2"/>
        <v>14.4</v>
      </c>
      <c r="W18" s="8"/>
      <c r="X18" s="58">
        <f t="shared" si="5"/>
        <v>1.56</v>
      </c>
      <c r="Y18" s="58">
        <f t="shared" si="6"/>
        <v>0.23</v>
      </c>
      <c r="Z18" s="58">
        <f t="shared" si="7"/>
        <v>0.82</v>
      </c>
      <c r="AA18" s="58">
        <f t="shared" si="8"/>
        <v>2.1800000000000002</v>
      </c>
      <c r="AB18" s="58">
        <f t="shared" si="9"/>
        <v>0.49</v>
      </c>
      <c r="AC18" s="58">
        <f t="shared" si="10"/>
        <v>1.47</v>
      </c>
      <c r="AD18" s="58">
        <f t="shared" si="11"/>
        <v>0.85</v>
      </c>
      <c r="AE18" s="58">
        <f t="shared" si="12"/>
        <v>14.4</v>
      </c>
      <c r="AF18" s="58">
        <f t="shared" si="13"/>
        <v>5.8725000000000005</v>
      </c>
      <c r="AG18" s="7"/>
      <c r="AH18" s="7"/>
      <c r="AI18" s="7"/>
      <c r="BL18" s="8">
        <v>12</v>
      </c>
      <c r="BM18" s="8">
        <v>148</v>
      </c>
      <c r="BN18" s="8">
        <v>57</v>
      </c>
      <c r="BO18" s="8">
        <v>14</v>
      </c>
      <c r="BP18" s="8">
        <v>81</v>
      </c>
      <c r="BR18" s="8">
        <f t="shared" si="4"/>
        <v>2.3199999999999998</v>
      </c>
      <c r="BS18" s="8">
        <v>0.63</v>
      </c>
      <c r="BU18" s="8">
        <v>5</v>
      </c>
      <c r="BV18" s="8">
        <v>18.8</v>
      </c>
      <c r="BW18" s="8">
        <v>81.2</v>
      </c>
      <c r="BX18" s="8">
        <v>108</v>
      </c>
      <c r="BY18" s="8">
        <v>348</v>
      </c>
    </row>
    <row r="19" spans="1:77" x14ac:dyDescent="0.25">
      <c r="A19" t="s">
        <v>60</v>
      </c>
      <c r="B19" s="7" t="s">
        <v>51</v>
      </c>
      <c r="C19" s="7" t="s">
        <v>59</v>
      </c>
      <c r="D19" s="7" t="s">
        <v>80</v>
      </c>
      <c r="E19" s="7" t="s">
        <v>86</v>
      </c>
      <c r="F19" s="8">
        <v>1.57</v>
      </c>
      <c r="G19" s="8">
        <v>0.21</v>
      </c>
      <c r="H19" s="8">
        <v>0.81</v>
      </c>
      <c r="I19" s="8">
        <v>2.2200000000000002</v>
      </c>
      <c r="J19" s="8">
        <v>0.47</v>
      </c>
      <c r="K19" s="8">
        <v>1.48</v>
      </c>
      <c r="L19" s="8">
        <v>0.87</v>
      </c>
      <c r="M19" s="8">
        <v>14.4</v>
      </c>
      <c r="N19" s="8">
        <f t="shared" si="0"/>
        <v>9.1719745222929934</v>
      </c>
      <c r="O19" s="8">
        <v>5.8928124999999998</v>
      </c>
      <c r="Q19" s="37" t="str">
        <f>C67</f>
        <v>1Season</v>
      </c>
      <c r="R19" s="37" t="str">
        <f>E67</f>
        <v>Orch-7</v>
      </c>
      <c r="S19" s="37">
        <f>AVERAGE(N59:N67)</f>
        <v>8.662488016820717</v>
      </c>
      <c r="T19" s="37">
        <f>AVERAGE(O59:O67)</f>
        <v>5.4968750000000011</v>
      </c>
      <c r="U19" s="8">
        <f t="shared" si="1"/>
        <v>4.6080000000000005</v>
      </c>
      <c r="V19" s="8">
        <f t="shared" si="2"/>
        <v>14.4</v>
      </c>
      <c r="W19" s="8"/>
      <c r="X19" s="58">
        <f t="shared" si="5"/>
        <v>1.57</v>
      </c>
      <c r="Y19" s="58">
        <f t="shared" si="6"/>
        <v>0.21</v>
      </c>
      <c r="Z19" s="58">
        <f t="shared" si="7"/>
        <v>0.81</v>
      </c>
      <c r="AA19" s="58">
        <f t="shared" si="8"/>
        <v>2.2200000000000002</v>
      </c>
      <c r="AB19" s="58">
        <f t="shared" si="9"/>
        <v>0.47</v>
      </c>
      <c r="AC19" s="58">
        <f t="shared" si="10"/>
        <v>1.48</v>
      </c>
      <c r="AD19" s="58">
        <f t="shared" si="11"/>
        <v>0.87</v>
      </c>
      <c r="AE19" s="58">
        <f t="shared" si="12"/>
        <v>14.4</v>
      </c>
      <c r="AF19" s="58">
        <f t="shared" si="13"/>
        <v>5.8928124999999998</v>
      </c>
      <c r="AG19" s="7"/>
      <c r="AH19" s="7"/>
      <c r="AI19" s="7"/>
      <c r="BL19" s="8">
        <v>12</v>
      </c>
      <c r="BM19" s="8">
        <v>147</v>
      </c>
      <c r="BN19" s="8">
        <v>59</v>
      </c>
      <c r="BO19" s="8">
        <v>13</v>
      </c>
      <c r="BP19" s="8">
        <v>80</v>
      </c>
      <c r="BR19" s="8">
        <f t="shared" si="4"/>
        <v>2.35</v>
      </c>
      <c r="BS19" s="8">
        <v>0.63</v>
      </c>
      <c r="BU19" s="8">
        <v>6</v>
      </c>
      <c r="BV19" s="8">
        <v>18.866666666666699</v>
      </c>
      <c r="BW19" s="8">
        <v>81.333333333333329</v>
      </c>
      <c r="BX19" s="8">
        <v>109</v>
      </c>
      <c r="BY19" s="8">
        <v>346</v>
      </c>
    </row>
    <row r="20" spans="1:77" x14ac:dyDescent="0.25">
      <c r="A20" t="s">
        <v>60</v>
      </c>
      <c r="B20" s="7" t="s">
        <v>51</v>
      </c>
      <c r="C20" s="7" t="s">
        <v>59</v>
      </c>
      <c r="D20" s="7" t="s">
        <v>81</v>
      </c>
      <c r="E20" s="7" t="s">
        <v>86</v>
      </c>
      <c r="F20" s="8">
        <v>1.62</v>
      </c>
      <c r="G20" s="8">
        <v>0.22</v>
      </c>
      <c r="H20" s="8">
        <v>0.81</v>
      </c>
      <c r="I20" s="8">
        <v>2.2400000000000002</v>
      </c>
      <c r="J20" s="8">
        <v>0.49</v>
      </c>
      <c r="K20" s="8">
        <v>1.46</v>
      </c>
      <c r="L20" s="8">
        <v>0.85</v>
      </c>
      <c r="M20" s="8">
        <v>15.04</v>
      </c>
      <c r="N20" s="8">
        <f t="shared" si="0"/>
        <v>9.2839506172839492</v>
      </c>
      <c r="O20" s="8">
        <v>5.6765625000000002</v>
      </c>
      <c r="Q20" s="37" t="str">
        <f>C76</f>
        <v>1Season</v>
      </c>
      <c r="R20" s="37" t="str">
        <f>E76</f>
        <v>Orch-8</v>
      </c>
      <c r="S20" s="37">
        <f>AVERAGE(N68:N76)</f>
        <v>9.965438483085542</v>
      </c>
      <c r="T20" s="37">
        <f>AVERAGE(O68:O76)</f>
        <v>6.280277777777779</v>
      </c>
      <c r="U20" s="8">
        <f t="shared" si="1"/>
        <v>4.8128000000000002</v>
      </c>
      <c r="V20" s="8">
        <f t="shared" si="2"/>
        <v>15.04</v>
      </c>
      <c r="W20" s="8"/>
      <c r="X20" s="58">
        <f t="shared" si="5"/>
        <v>1.62</v>
      </c>
      <c r="Y20" s="58">
        <f t="shared" si="6"/>
        <v>0.22</v>
      </c>
      <c r="Z20" s="58">
        <f t="shared" si="7"/>
        <v>0.81</v>
      </c>
      <c r="AA20" s="58">
        <f t="shared" si="8"/>
        <v>2.2400000000000002</v>
      </c>
      <c r="AB20" s="58">
        <f t="shared" si="9"/>
        <v>0.49</v>
      </c>
      <c r="AC20" s="58">
        <f t="shared" si="10"/>
        <v>1.46</v>
      </c>
      <c r="AD20" s="58">
        <f t="shared" si="11"/>
        <v>0.85</v>
      </c>
      <c r="AE20" s="58">
        <f t="shared" si="12"/>
        <v>15.04</v>
      </c>
      <c r="AF20" s="58">
        <f t="shared" si="13"/>
        <v>5.6765625000000002</v>
      </c>
      <c r="AG20" s="7"/>
      <c r="AH20" s="7"/>
      <c r="AI20" s="7"/>
      <c r="BL20" s="8">
        <v>11</v>
      </c>
      <c r="BM20" s="8">
        <v>146</v>
      </c>
      <c r="BN20" s="8">
        <v>60</v>
      </c>
      <c r="BO20" s="8">
        <v>15</v>
      </c>
      <c r="BP20" s="8">
        <v>82</v>
      </c>
      <c r="BR20" s="8">
        <f t="shared" si="4"/>
        <v>2.31</v>
      </c>
      <c r="BS20" s="8">
        <v>0.62</v>
      </c>
      <c r="BU20" s="8">
        <v>6</v>
      </c>
      <c r="BV20" s="8">
        <v>18.999999999999996</v>
      </c>
      <c r="BW20" s="8">
        <v>81.8</v>
      </c>
      <c r="BX20" s="8">
        <v>105</v>
      </c>
      <c r="BY20" s="8">
        <v>346</v>
      </c>
    </row>
    <row r="21" spans="1:77" x14ac:dyDescent="0.25">
      <c r="A21" t="s">
        <v>60</v>
      </c>
      <c r="B21" s="7" t="s">
        <v>51</v>
      </c>
      <c r="C21" s="7" t="s">
        <v>59</v>
      </c>
      <c r="D21" s="7" t="s">
        <v>83</v>
      </c>
      <c r="E21" s="7" t="s">
        <v>86</v>
      </c>
      <c r="F21" s="8">
        <v>1.61</v>
      </c>
      <c r="G21" s="8">
        <v>0.23</v>
      </c>
      <c r="H21" s="8">
        <v>0.8</v>
      </c>
      <c r="I21" s="8">
        <v>2.23</v>
      </c>
      <c r="J21" s="8">
        <v>0.47</v>
      </c>
      <c r="K21" s="8">
        <v>1.5</v>
      </c>
      <c r="L21" s="8">
        <v>0.89</v>
      </c>
      <c r="M21" s="8">
        <v>14.4</v>
      </c>
      <c r="N21" s="8">
        <f t="shared" si="0"/>
        <v>8.9440993788819867</v>
      </c>
      <c r="O21" s="8">
        <v>5.8893750000000002</v>
      </c>
      <c r="Q21" s="37" t="str">
        <f>C85</f>
        <v>1Season</v>
      </c>
      <c r="R21" s="37" t="str">
        <f>E85</f>
        <v>Orch-9</v>
      </c>
      <c r="S21" s="37">
        <f>AVERAGE(N77:N85)</f>
        <v>8.463762743654863</v>
      </c>
      <c r="T21" s="37">
        <f>AVERAGE(O77:O85)</f>
        <v>5.2056944444444433</v>
      </c>
      <c r="U21" s="8">
        <f t="shared" si="1"/>
        <v>4.6080000000000005</v>
      </c>
      <c r="V21" s="8">
        <f t="shared" si="2"/>
        <v>14.4</v>
      </c>
      <c r="W21" s="8"/>
      <c r="X21" s="58">
        <f t="shared" si="5"/>
        <v>1.61</v>
      </c>
      <c r="Y21" s="58">
        <f t="shared" si="6"/>
        <v>0.23</v>
      </c>
      <c r="Z21" s="58">
        <f t="shared" si="7"/>
        <v>0.8</v>
      </c>
      <c r="AA21" s="58">
        <f t="shared" si="8"/>
        <v>2.23</v>
      </c>
      <c r="AB21" s="58">
        <f t="shared" si="9"/>
        <v>0.47</v>
      </c>
      <c r="AC21" s="58">
        <f t="shared" si="10"/>
        <v>1.5</v>
      </c>
      <c r="AD21" s="58">
        <f t="shared" si="11"/>
        <v>0.89</v>
      </c>
      <c r="AE21" s="58">
        <f t="shared" si="12"/>
        <v>14.4</v>
      </c>
      <c r="AF21" s="58">
        <f t="shared" si="13"/>
        <v>5.8893750000000002</v>
      </c>
      <c r="AG21" s="7"/>
      <c r="AH21" s="7"/>
      <c r="AI21" s="7"/>
      <c r="BL21" s="8">
        <v>12</v>
      </c>
      <c r="BM21" s="8">
        <v>147</v>
      </c>
      <c r="BN21" s="8">
        <v>57</v>
      </c>
      <c r="BO21" s="8">
        <v>14</v>
      </c>
      <c r="BP21" s="8">
        <v>81</v>
      </c>
      <c r="BR21" s="8">
        <f t="shared" si="4"/>
        <v>2.39</v>
      </c>
      <c r="BS21" s="8">
        <v>0.62</v>
      </c>
      <c r="BU21" s="8">
        <v>5</v>
      </c>
      <c r="BV21" s="8">
        <v>18.5</v>
      </c>
      <c r="BW21" s="8">
        <v>81.650000000000006</v>
      </c>
      <c r="BX21" s="8">
        <v>108</v>
      </c>
      <c r="BY21" s="8">
        <v>349</v>
      </c>
    </row>
    <row r="22" spans="1:77" s="9" customFormat="1" x14ac:dyDescent="0.25">
      <c r="A22" s="9" t="s">
        <v>60</v>
      </c>
      <c r="B22" s="40" t="s">
        <v>51</v>
      </c>
      <c r="C22" s="40" t="s">
        <v>59</v>
      </c>
      <c r="D22" s="40" t="s">
        <v>82</v>
      </c>
      <c r="E22" s="40" t="s">
        <v>86</v>
      </c>
      <c r="F22" s="37">
        <v>1.59</v>
      </c>
      <c r="G22" s="37">
        <v>0.24</v>
      </c>
      <c r="H22" s="37">
        <v>0.79</v>
      </c>
      <c r="I22" s="37">
        <v>2.19</v>
      </c>
      <c r="J22" s="37">
        <v>0.5</v>
      </c>
      <c r="K22" s="37">
        <v>1.48</v>
      </c>
      <c r="L22" s="37">
        <v>0.85</v>
      </c>
      <c r="M22" s="8">
        <v>15.04</v>
      </c>
      <c r="N22" s="8">
        <f t="shared" si="0"/>
        <v>9.4591194968553456</v>
      </c>
      <c r="O22" s="43">
        <v>5.8515625</v>
      </c>
      <c r="S22" s="10">
        <f>AVERAGE(S13:S21)</f>
        <v>10.127994649713715</v>
      </c>
      <c r="T22" s="10">
        <f t="shared" ref="T22" si="14">AVERAGE(T13:T21)</f>
        <v>6.3692245653481727</v>
      </c>
      <c r="U22" s="8">
        <f t="shared" si="1"/>
        <v>4.8128000000000002</v>
      </c>
      <c r="V22" s="8">
        <f t="shared" si="2"/>
        <v>15.04</v>
      </c>
      <c r="W22" s="8"/>
      <c r="X22" s="58">
        <f t="shared" si="5"/>
        <v>1.59</v>
      </c>
      <c r="Y22" s="58">
        <f t="shared" si="6"/>
        <v>0.24</v>
      </c>
      <c r="Z22" s="58">
        <f t="shared" si="7"/>
        <v>0.79</v>
      </c>
      <c r="AA22" s="58">
        <f t="shared" si="8"/>
        <v>2.19</v>
      </c>
      <c r="AB22" s="58">
        <f t="shared" si="9"/>
        <v>0.5</v>
      </c>
      <c r="AC22" s="58">
        <f t="shared" si="10"/>
        <v>1.48</v>
      </c>
      <c r="AD22" s="58">
        <f t="shared" si="11"/>
        <v>0.85</v>
      </c>
      <c r="AE22" s="58">
        <f t="shared" si="12"/>
        <v>15.04</v>
      </c>
      <c r="AF22" s="58">
        <f t="shared" si="13"/>
        <v>5.8515625</v>
      </c>
      <c r="AG22" s="40"/>
      <c r="AH22" s="40"/>
      <c r="AI22" s="40"/>
      <c r="BL22" s="37">
        <v>13</v>
      </c>
      <c r="BM22" s="37">
        <v>149</v>
      </c>
      <c r="BN22" s="37">
        <v>58</v>
      </c>
      <c r="BO22" s="37">
        <v>15</v>
      </c>
      <c r="BP22" s="37">
        <v>81</v>
      </c>
      <c r="BR22" s="37">
        <f t="shared" si="4"/>
        <v>2.33</v>
      </c>
      <c r="BS22" s="37">
        <v>0.61</v>
      </c>
      <c r="BU22" s="37">
        <v>6</v>
      </c>
      <c r="BV22" s="37">
        <v>18.48</v>
      </c>
      <c r="BW22" s="37">
        <v>81.709999999999994</v>
      </c>
      <c r="BX22" s="37">
        <v>107</v>
      </c>
      <c r="BY22" s="37">
        <v>350</v>
      </c>
    </row>
    <row r="23" spans="1:77" x14ac:dyDescent="0.25">
      <c r="A23" t="s">
        <v>65</v>
      </c>
      <c r="B23" s="7" t="s">
        <v>52</v>
      </c>
      <c r="C23" s="7" t="s">
        <v>59</v>
      </c>
      <c r="D23" s="7" t="s">
        <v>46</v>
      </c>
      <c r="E23" s="7" t="s">
        <v>87</v>
      </c>
      <c r="F23" s="8">
        <v>1.32</v>
      </c>
      <c r="G23" s="8">
        <v>0.17</v>
      </c>
      <c r="H23" s="8">
        <v>0.56999999999999995</v>
      </c>
      <c r="I23" s="8">
        <v>1.98</v>
      </c>
      <c r="J23" s="8">
        <v>0.28000000000000003</v>
      </c>
      <c r="K23" s="8">
        <v>1.1599999999999999</v>
      </c>
      <c r="L23" s="8">
        <v>0.61</v>
      </c>
      <c r="M23" s="8">
        <v>10.24</v>
      </c>
      <c r="N23" s="8">
        <f t="shared" si="0"/>
        <v>7.7575757575757578</v>
      </c>
      <c r="O23" s="8">
        <v>4.8348437500000001</v>
      </c>
      <c r="Q23" s="8"/>
      <c r="R23" s="8"/>
      <c r="S23" s="8"/>
      <c r="T23" s="8"/>
      <c r="U23" s="8">
        <f t="shared" si="1"/>
        <v>3.2768000000000002</v>
      </c>
      <c r="V23" s="8">
        <f t="shared" si="2"/>
        <v>10.24</v>
      </c>
      <c r="W23" s="8"/>
      <c r="X23" s="58">
        <f t="shared" si="5"/>
        <v>1.32</v>
      </c>
      <c r="Y23" s="58">
        <f t="shared" si="6"/>
        <v>0.17</v>
      </c>
      <c r="Z23" s="58">
        <f t="shared" si="7"/>
        <v>0.56999999999999995</v>
      </c>
      <c r="AA23" s="58">
        <f t="shared" si="8"/>
        <v>1.98</v>
      </c>
      <c r="AB23" s="58">
        <f t="shared" si="9"/>
        <v>0.28000000000000003</v>
      </c>
      <c r="AC23" s="58">
        <f t="shared" si="10"/>
        <v>1.1599999999999999</v>
      </c>
      <c r="AD23" s="58">
        <f t="shared" si="11"/>
        <v>0.61</v>
      </c>
      <c r="AE23" s="58">
        <f t="shared" si="12"/>
        <v>10.24</v>
      </c>
      <c r="AF23" s="58">
        <f t="shared" si="13"/>
        <v>4.8348437500000001</v>
      </c>
      <c r="AG23" s="7"/>
      <c r="AH23" s="7"/>
      <c r="AI23" s="7"/>
      <c r="BL23" s="8">
        <v>7</v>
      </c>
      <c r="BM23" s="8">
        <v>122</v>
      </c>
      <c r="BN23" s="8">
        <v>28</v>
      </c>
      <c r="BO23" s="8">
        <v>10</v>
      </c>
      <c r="BP23" s="8">
        <v>58</v>
      </c>
      <c r="BR23" s="8">
        <f t="shared" si="4"/>
        <v>1.77</v>
      </c>
      <c r="BS23" s="8">
        <v>0.45</v>
      </c>
      <c r="BU23" s="8">
        <v>4</v>
      </c>
      <c r="BV23" s="8">
        <v>16</v>
      </c>
      <c r="BW23" s="8">
        <v>84</v>
      </c>
      <c r="BX23" s="8">
        <v>97</v>
      </c>
      <c r="BY23" s="8">
        <v>319</v>
      </c>
    </row>
    <row r="24" spans="1:77" x14ac:dyDescent="0.25">
      <c r="A24" t="s">
        <v>65</v>
      </c>
      <c r="B24" s="7" t="s">
        <v>52</v>
      </c>
      <c r="C24" s="7" t="s">
        <v>59</v>
      </c>
      <c r="D24" s="7" t="s">
        <v>47</v>
      </c>
      <c r="E24" s="7" t="s">
        <v>87</v>
      </c>
      <c r="F24" s="8">
        <v>1.35</v>
      </c>
      <c r="G24" s="8">
        <v>0.16</v>
      </c>
      <c r="H24" s="8">
        <v>0.56000000000000005</v>
      </c>
      <c r="I24" s="8">
        <v>1.96</v>
      </c>
      <c r="J24" s="8">
        <v>0.27</v>
      </c>
      <c r="K24" s="8">
        <v>1.1499999999999999</v>
      </c>
      <c r="L24" s="8">
        <v>0.62</v>
      </c>
      <c r="M24" s="8">
        <v>10.56</v>
      </c>
      <c r="N24" s="8">
        <f t="shared" si="0"/>
        <v>7.822222222222222</v>
      </c>
      <c r="O24" s="8">
        <v>4.7249999999999996</v>
      </c>
      <c r="Q24" s="8"/>
      <c r="R24" s="8"/>
      <c r="S24" s="8"/>
      <c r="T24" s="8"/>
      <c r="U24" s="8">
        <f t="shared" si="1"/>
        <v>3.3792000000000004</v>
      </c>
      <c r="V24" s="8">
        <f t="shared" si="2"/>
        <v>10.56</v>
      </c>
      <c r="W24" s="8"/>
      <c r="X24" s="58">
        <f t="shared" si="5"/>
        <v>1.35</v>
      </c>
      <c r="Y24" s="58">
        <f t="shared" si="6"/>
        <v>0.16</v>
      </c>
      <c r="Z24" s="58">
        <f t="shared" si="7"/>
        <v>0.56000000000000005</v>
      </c>
      <c r="AA24" s="58">
        <f t="shared" si="8"/>
        <v>1.96</v>
      </c>
      <c r="AB24" s="58">
        <f t="shared" si="9"/>
        <v>0.27</v>
      </c>
      <c r="AC24" s="58">
        <f t="shared" si="10"/>
        <v>1.1499999999999999</v>
      </c>
      <c r="AD24" s="58">
        <f t="shared" si="11"/>
        <v>0.62</v>
      </c>
      <c r="AE24" s="58">
        <f t="shared" si="12"/>
        <v>10.56</v>
      </c>
      <c r="AF24" s="58">
        <f t="shared" si="13"/>
        <v>4.7249999999999996</v>
      </c>
      <c r="AG24" s="7"/>
      <c r="AH24" s="7"/>
      <c r="AI24" s="7"/>
      <c r="BL24" s="8">
        <v>8</v>
      </c>
      <c r="BM24" s="8">
        <v>123</v>
      </c>
      <c r="BN24" s="8">
        <v>29</v>
      </c>
      <c r="BO24" s="8">
        <v>9</v>
      </c>
      <c r="BP24" s="8">
        <v>60</v>
      </c>
      <c r="BR24" s="8">
        <f t="shared" si="4"/>
        <v>1.77</v>
      </c>
      <c r="BS24" s="8">
        <v>0.44</v>
      </c>
      <c r="BU24" s="8">
        <v>3</v>
      </c>
      <c r="BV24" s="8">
        <v>16</v>
      </c>
      <c r="BW24" s="8">
        <v>84</v>
      </c>
      <c r="BX24" s="8">
        <v>96</v>
      </c>
      <c r="BY24" s="8">
        <v>315</v>
      </c>
    </row>
    <row r="25" spans="1:77" x14ac:dyDescent="0.25">
      <c r="A25" t="s">
        <v>65</v>
      </c>
      <c r="B25" s="7" t="s">
        <v>52</v>
      </c>
      <c r="C25" s="7" t="s">
        <v>59</v>
      </c>
      <c r="D25" s="7" t="s">
        <v>48</v>
      </c>
      <c r="E25" s="7" t="s">
        <v>87</v>
      </c>
      <c r="F25" s="8">
        <v>1.35</v>
      </c>
      <c r="G25" s="8">
        <v>0.16</v>
      </c>
      <c r="H25" s="8">
        <v>0.55000000000000004</v>
      </c>
      <c r="I25" s="8">
        <v>1.94</v>
      </c>
      <c r="J25" s="8">
        <v>0.26</v>
      </c>
      <c r="K25" s="8">
        <v>1.1299999999999999</v>
      </c>
      <c r="L25" s="8">
        <v>0.61</v>
      </c>
      <c r="M25" s="8">
        <v>9.92</v>
      </c>
      <c r="N25" s="8">
        <f t="shared" si="0"/>
        <v>7.3481481481481472</v>
      </c>
      <c r="O25" s="8">
        <v>4.6609375000000002</v>
      </c>
      <c r="Q25" s="8"/>
      <c r="R25" s="8"/>
      <c r="S25" s="8"/>
      <c r="T25" s="8"/>
      <c r="U25" s="8">
        <f t="shared" si="1"/>
        <v>3.1743999999999999</v>
      </c>
      <c r="V25" s="8">
        <f t="shared" si="2"/>
        <v>9.92</v>
      </c>
      <c r="W25" s="8"/>
      <c r="X25" s="58">
        <f t="shared" si="5"/>
        <v>1.35</v>
      </c>
      <c r="Y25" s="58">
        <f t="shared" si="6"/>
        <v>0.16</v>
      </c>
      <c r="Z25" s="58">
        <f t="shared" si="7"/>
        <v>0.55000000000000004</v>
      </c>
      <c r="AA25" s="58">
        <f t="shared" si="8"/>
        <v>1.94</v>
      </c>
      <c r="AB25" s="58">
        <f t="shared" si="9"/>
        <v>0.26</v>
      </c>
      <c r="AC25" s="58">
        <f t="shared" si="10"/>
        <v>1.1299999999999999</v>
      </c>
      <c r="AD25" s="58">
        <f t="shared" si="11"/>
        <v>0.61</v>
      </c>
      <c r="AE25" s="58">
        <f t="shared" si="12"/>
        <v>9.92</v>
      </c>
      <c r="AF25" s="58">
        <f t="shared" si="13"/>
        <v>4.6609375000000002</v>
      </c>
      <c r="AG25" s="7"/>
      <c r="AH25" s="7"/>
      <c r="AI25" s="7"/>
      <c r="BL25" s="8">
        <v>7</v>
      </c>
      <c r="BM25" s="8">
        <v>124</v>
      </c>
      <c r="BN25" s="8">
        <v>31</v>
      </c>
      <c r="BO25" s="8">
        <v>9</v>
      </c>
      <c r="BP25" s="8">
        <v>59</v>
      </c>
      <c r="BR25" s="8">
        <f t="shared" si="4"/>
        <v>1.7399999999999998</v>
      </c>
      <c r="BS25" s="8">
        <v>0.45</v>
      </c>
      <c r="BU25" s="8">
        <v>4</v>
      </c>
      <c r="BV25" s="8">
        <v>15.5</v>
      </c>
      <c r="BW25" s="8">
        <v>84.5</v>
      </c>
      <c r="BX25" s="8">
        <v>95</v>
      </c>
      <c r="BY25" s="8">
        <v>314</v>
      </c>
    </row>
    <row r="26" spans="1:77" x14ac:dyDescent="0.25">
      <c r="A26" t="s">
        <v>65</v>
      </c>
      <c r="B26" s="7" t="s">
        <v>52</v>
      </c>
      <c r="C26" s="7" t="s">
        <v>59</v>
      </c>
      <c r="D26" s="7" t="s">
        <v>49</v>
      </c>
      <c r="E26" s="7" t="s">
        <v>87</v>
      </c>
      <c r="F26" s="8">
        <v>1.32</v>
      </c>
      <c r="G26" s="8">
        <v>0.15</v>
      </c>
      <c r="H26" s="8">
        <v>0.55000000000000004</v>
      </c>
      <c r="I26" s="8">
        <v>1.94</v>
      </c>
      <c r="J26" s="8">
        <v>0.26</v>
      </c>
      <c r="K26" s="8">
        <v>1.1399999999999999</v>
      </c>
      <c r="L26" s="8">
        <v>0.62</v>
      </c>
      <c r="M26" s="8">
        <v>10.24</v>
      </c>
      <c r="N26" s="8">
        <f t="shared" si="0"/>
        <v>7.7575757575757578</v>
      </c>
      <c r="O26" s="8">
        <v>4.7699999999999996</v>
      </c>
      <c r="Q26" s="8"/>
      <c r="R26" s="8"/>
      <c r="S26" s="8"/>
      <c r="T26" s="8"/>
      <c r="U26" s="8">
        <f t="shared" si="1"/>
        <v>3.2768000000000002</v>
      </c>
      <c r="V26" s="8">
        <f t="shared" si="2"/>
        <v>10.24</v>
      </c>
      <c r="W26" s="8"/>
      <c r="X26" s="58">
        <f t="shared" si="5"/>
        <v>1.32</v>
      </c>
      <c r="Y26" s="58">
        <f t="shared" si="6"/>
        <v>0.15</v>
      </c>
      <c r="Z26" s="58">
        <f t="shared" si="7"/>
        <v>0.55000000000000004</v>
      </c>
      <c r="AA26" s="58">
        <f t="shared" si="8"/>
        <v>1.94</v>
      </c>
      <c r="AB26" s="58">
        <f t="shared" si="9"/>
        <v>0.26</v>
      </c>
      <c r="AC26" s="58">
        <f t="shared" si="10"/>
        <v>1.1399999999999999</v>
      </c>
      <c r="AD26" s="58">
        <f t="shared" si="11"/>
        <v>0.62</v>
      </c>
      <c r="AE26" s="58">
        <f t="shared" si="12"/>
        <v>10.24</v>
      </c>
      <c r="AF26" s="58">
        <f t="shared" si="13"/>
        <v>4.7699999999999996</v>
      </c>
      <c r="AG26" s="7"/>
      <c r="AH26" s="7"/>
      <c r="AI26" s="7"/>
      <c r="BL26" s="8">
        <v>8</v>
      </c>
      <c r="BM26" s="8">
        <v>125</v>
      </c>
      <c r="BN26" s="8">
        <v>28</v>
      </c>
      <c r="BO26" s="8">
        <v>10</v>
      </c>
      <c r="BP26" s="8">
        <v>58</v>
      </c>
      <c r="BR26" s="8">
        <f t="shared" si="4"/>
        <v>1.7599999999999998</v>
      </c>
      <c r="BS26" s="8">
        <v>0.44</v>
      </c>
      <c r="BU26" s="8">
        <v>4</v>
      </c>
      <c r="BV26" s="8">
        <v>16.5</v>
      </c>
      <c r="BW26" s="8">
        <v>83.5</v>
      </c>
      <c r="BX26" s="8">
        <v>96</v>
      </c>
      <c r="BY26" s="8">
        <v>318</v>
      </c>
    </row>
    <row r="27" spans="1:77" x14ac:dyDescent="0.25">
      <c r="A27" t="s">
        <v>65</v>
      </c>
      <c r="B27" s="7" t="s">
        <v>52</v>
      </c>
      <c r="C27" s="7" t="s">
        <v>59</v>
      </c>
      <c r="D27" s="7" t="s">
        <v>79</v>
      </c>
      <c r="E27" s="7" t="s">
        <v>87</v>
      </c>
      <c r="F27" s="8">
        <v>1.32</v>
      </c>
      <c r="G27" s="8">
        <v>0.17</v>
      </c>
      <c r="H27" s="8">
        <v>0.56999999999999995</v>
      </c>
      <c r="I27" s="8">
        <v>1.98</v>
      </c>
      <c r="J27" s="8">
        <v>0.28000000000000003</v>
      </c>
      <c r="K27" s="8">
        <v>1.1599999999999999</v>
      </c>
      <c r="L27" s="8">
        <v>0.61</v>
      </c>
      <c r="M27" s="8">
        <v>10.24</v>
      </c>
      <c r="N27" s="8">
        <f t="shared" si="0"/>
        <v>7.7575757575757578</v>
      </c>
      <c r="O27" s="8">
        <v>4.8348437500000001</v>
      </c>
      <c r="Q27" s="8"/>
      <c r="R27" s="8"/>
      <c r="S27" s="8"/>
      <c r="T27" s="8"/>
      <c r="U27" s="8">
        <f t="shared" si="1"/>
        <v>3.2768000000000002</v>
      </c>
      <c r="V27" s="8">
        <f t="shared" si="2"/>
        <v>10.24</v>
      </c>
      <c r="W27" s="8"/>
      <c r="X27" s="58">
        <f t="shared" si="5"/>
        <v>1.32</v>
      </c>
      <c r="Y27" s="58">
        <f t="shared" si="6"/>
        <v>0.17</v>
      </c>
      <c r="Z27" s="58">
        <f t="shared" si="7"/>
        <v>0.56999999999999995</v>
      </c>
      <c r="AA27" s="58">
        <f t="shared" si="8"/>
        <v>1.98</v>
      </c>
      <c r="AB27" s="58">
        <f t="shared" si="9"/>
        <v>0.28000000000000003</v>
      </c>
      <c r="AC27" s="58">
        <f t="shared" si="10"/>
        <v>1.1599999999999999</v>
      </c>
      <c r="AD27" s="58">
        <f t="shared" si="11"/>
        <v>0.61</v>
      </c>
      <c r="AE27" s="58">
        <f t="shared" si="12"/>
        <v>10.24</v>
      </c>
      <c r="AF27" s="58">
        <f t="shared" si="13"/>
        <v>4.8348437500000001</v>
      </c>
      <c r="AG27" s="7"/>
      <c r="AH27" s="7"/>
      <c r="AI27" s="7"/>
      <c r="BL27" s="8">
        <v>7</v>
      </c>
      <c r="BM27" s="8">
        <v>122</v>
      </c>
      <c r="BN27" s="8">
        <v>28</v>
      </c>
      <c r="BO27" s="8">
        <v>10</v>
      </c>
      <c r="BP27" s="8">
        <v>58</v>
      </c>
      <c r="BR27" s="8">
        <f t="shared" si="4"/>
        <v>1.77</v>
      </c>
      <c r="BS27" s="8">
        <v>0.45</v>
      </c>
      <c r="BU27" s="8">
        <v>4</v>
      </c>
      <c r="BV27" s="8">
        <v>16</v>
      </c>
      <c r="BW27" s="8">
        <v>84</v>
      </c>
      <c r="BX27" s="8">
        <v>97</v>
      </c>
      <c r="BY27" s="8">
        <v>319</v>
      </c>
    </row>
    <row r="28" spans="1:77" x14ac:dyDescent="0.25">
      <c r="A28" t="s">
        <v>65</v>
      </c>
      <c r="B28" s="7" t="s">
        <v>52</v>
      </c>
      <c r="C28" s="7" t="s">
        <v>59</v>
      </c>
      <c r="D28" s="7" t="s">
        <v>80</v>
      </c>
      <c r="E28" s="7" t="s">
        <v>87</v>
      </c>
      <c r="F28" s="8">
        <v>1.35</v>
      </c>
      <c r="G28" s="8">
        <v>0.16</v>
      </c>
      <c r="H28" s="8">
        <v>0.56000000000000005</v>
      </c>
      <c r="I28" s="8">
        <v>1.96</v>
      </c>
      <c r="J28" s="8">
        <v>0.27</v>
      </c>
      <c r="K28" s="8">
        <v>1.1499999999999999</v>
      </c>
      <c r="L28" s="8">
        <v>0.62</v>
      </c>
      <c r="M28" s="8">
        <v>10.56</v>
      </c>
      <c r="N28" s="8">
        <f t="shared" si="0"/>
        <v>7.822222222222222</v>
      </c>
      <c r="O28" s="8">
        <v>4.7249999999999996</v>
      </c>
      <c r="Q28" s="8"/>
      <c r="R28" s="8"/>
      <c r="S28" s="8"/>
      <c r="T28" s="8"/>
      <c r="U28" s="8">
        <f t="shared" si="1"/>
        <v>3.3792000000000004</v>
      </c>
      <c r="V28" s="8">
        <f t="shared" si="2"/>
        <v>10.56</v>
      </c>
      <c r="W28" s="8"/>
      <c r="X28" s="58">
        <f t="shared" si="5"/>
        <v>1.35</v>
      </c>
      <c r="Y28" s="58">
        <f t="shared" si="6"/>
        <v>0.16</v>
      </c>
      <c r="Z28" s="58">
        <f t="shared" si="7"/>
        <v>0.56000000000000005</v>
      </c>
      <c r="AA28" s="58">
        <f t="shared" si="8"/>
        <v>1.96</v>
      </c>
      <c r="AB28" s="58">
        <f t="shared" si="9"/>
        <v>0.27</v>
      </c>
      <c r="AC28" s="58">
        <f t="shared" si="10"/>
        <v>1.1499999999999999</v>
      </c>
      <c r="AD28" s="58">
        <f t="shared" si="11"/>
        <v>0.62</v>
      </c>
      <c r="AE28" s="58">
        <f t="shared" si="12"/>
        <v>10.56</v>
      </c>
      <c r="AF28" s="58">
        <f t="shared" si="13"/>
        <v>4.7249999999999996</v>
      </c>
      <c r="AG28" s="7"/>
      <c r="AH28" s="7"/>
      <c r="AI28" s="7"/>
      <c r="BL28" s="8">
        <v>8</v>
      </c>
      <c r="BM28" s="8">
        <v>123</v>
      </c>
      <c r="BN28" s="8">
        <v>29</v>
      </c>
      <c r="BO28" s="8">
        <v>9</v>
      </c>
      <c r="BP28" s="8">
        <v>60</v>
      </c>
      <c r="BR28" s="8">
        <f t="shared" si="4"/>
        <v>1.77</v>
      </c>
      <c r="BS28" s="8">
        <v>0.44</v>
      </c>
      <c r="BU28" s="8">
        <v>3</v>
      </c>
      <c r="BV28" s="8">
        <v>16</v>
      </c>
      <c r="BW28" s="8">
        <v>84</v>
      </c>
      <c r="BX28" s="8">
        <v>96</v>
      </c>
      <c r="BY28" s="8">
        <v>315</v>
      </c>
    </row>
    <row r="29" spans="1:77" x14ac:dyDescent="0.25">
      <c r="A29" t="s">
        <v>65</v>
      </c>
      <c r="B29" s="7" t="s">
        <v>52</v>
      </c>
      <c r="C29" s="7" t="s">
        <v>59</v>
      </c>
      <c r="D29" s="7" t="s">
        <v>81</v>
      </c>
      <c r="E29" s="7" t="s">
        <v>87</v>
      </c>
      <c r="F29" s="8">
        <v>1.32</v>
      </c>
      <c r="G29" s="8">
        <v>0.16</v>
      </c>
      <c r="H29" s="8">
        <v>0.56999999999999995</v>
      </c>
      <c r="I29" s="8">
        <v>1.94</v>
      </c>
      <c r="J29" s="8">
        <v>0.26</v>
      </c>
      <c r="K29" s="8">
        <v>1.1499999999999999</v>
      </c>
      <c r="L29" s="8">
        <v>0.61</v>
      </c>
      <c r="M29" s="8">
        <v>9.92</v>
      </c>
      <c r="N29" s="8">
        <f t="shared" si="0"/>
        <v>7.5151515151515147</v>
      </c>
      <c r="O29" s="8">
        <v>4.6609375000000002</v>
      </c>
      <c r="Q29" s="8"/>
      <c r="R29" s="8"/>
      <c r="S29" s="8"/>
      <c r="T29" s="8"/>
      <c r="U29" s="8">
        <f t="shared" si="1"/>
        <v>3.1743999999999999</v>
      </c>
      <c r="V29" s="8">
        <f t="shared" si="2"/>
        <v>9.92</v>
      </c>
      <c r="W29" s="8"/>
      <c r="X29" s="58">
        <f t="shared" si="5"/>
        <v>1.32</v>
      </c>
      <c r="Y29" s="58">
        <f t="shared" si="6"/>
        <v>0.16</v>
      </c>
      <c r="Z29" s="58">
        <f t="shared" si="7"/>
        <v>0.56999999999999995</v>
      </c>
      <c r="AA29" s="58">
        <f t="shared" si="8"/>
        <v>1.94</v>
      </c>
      <c r="AB29" s="58">
        <f t="shared" si="9"/>
        <v>0.26</v>
      </c>
      <c r="AC29" s="58">
        <f t="shared" si="10"/>
        <v>1.1499999999999999</v>
      </c>
      <c r="AD29" s="58">
        <f t="shared" si="11"/>
        <v>0.61</v>
      </c>
      <c r="AE29" s="58">
        <f t="shared" si="12"/>
        <v>9.92</v>
      </c>
      <c r="AF29" s="58">
        <f t="shared" si="13"/>
        <v>4.6609375000000002</v>
      </c>
      <c r="AG29" s="7"/>
      <c r="AH29" s="7"/>
      <c r="AI29" s="7"/>
      <c r="BL29" s="8">
        <v>7</v>
      </c>
      <c r="BM29" s="8">
        <v>126</v>
      </c>
      <c r="BN29" s="8">
        <v>30</v>
      </c>
      <c r="BO29" s="8">
        <v>11</v>
      </c>
      <c r="BP29" s="8">
        <v>59</v>
      </c>
      <c r="BR29" s="8">
        <f t="shared" si="4"/>
        <v>1.7599999999999998</v>
      </c>
      <c r="BS29" s="8">
        <v>0.45</v>
      </c>
      <c r="BU29" s="8">
        <v>4</v>
      </c>
      <c r="BV29" s="8">
        <v>15.5</v>
      </c>
      <c r="BW29" s="8">
        <v>84.5</v>
      </c>
      <c r="BX29" s="8">
        <v>95</v>
      </c>
      <c r="BY29" s="8">
        <v>314</v>
      </c>
    </row>
    <row r="30" spans="1:77" x14ac:dyDescent="0.25">
      <c r="A30" t="s">
        <v>65</v>
      </c>
      <c r="B30" s="7" t="s">
        <v>52</v>
      </c>
      <c r="C30" s="7" t="s">
        <v>59</v>
      </c>
      <c r="D30" s="7" t="s">
        <v>83</v>
      </c>
      <c r="E30" s="7" t="s">
        <v>87</v>
      </c>
      <c r="F30" s="8">
        <v>1.33</v>
      </c>
      <c r="G30" s="8">
        <v>0.17</v>
      </c>
      <c r="H30" s="8">
        <v>0.55000000000000004</v>
      </c>
      <c r="I30" s="8">
        <v>1.95</v>
      </c>
      <c r="J30" s="8">
        <v>0.28999999999999998</v>
      </c>
      <c r="K30" s="8">
        <v>1.1399999999999999</v>
      </c>
      <c r="L30" s="8">
        <v>0.61</v>
      </c>
      <c r="M30" s="8">
        <v>10.24</v>
      </c>
      <c r="N30" s="8">
        <f t="shared" si="0"/>
        <v>7.6992481203007515</v>
      </c>
      <c r="O30" s="8">
        <v>4.7699999999999996</v>
      </c>
      <c r="Q30" s="8"/>
      <c r="R30" s="8"/>
      <c r="S30" s="8"/>
      <c r="T30" s="8"/>
      <c r="U30" s="8">
        <f t="shared" si="1"/>
        <v>3.2768000000000002</v>
      </c>
      <c r="V30" s="8">
        <f t="shared" si="2"/>
        <v>10.24</v>
      </c>
      <c r="W30" s="8"/>
      <c r="X30" s="58">
        <f t="shared" si="5"/>
        <v>1.33</v>
      </c>
      <c r="Y30" s="58">
        <f t="shared" si="6"/>
        <v>0.17</v>
      </c>
      <c r="Z30" s="58">
        <f t="shared" si="7"/>
        <v>0.55000000000000004</v>
      </c>
      <c r="AA30" s="58">
        <f t="shared" si="8"/>
        <v>1.95</v>
      </c>
      <c r="AB30" s="58">
        <f t="shared" si="9"/>
        <v>0.28999999999999998</v>
      </c>
      <c r="AC30" s="58">
        <f t="shared" si="10"/>
        <v>1.1399999999999999</v>
      </c>
      <c r="AD30" s="58">
        <f t="shared" si="11"/>
        <v>0.61</v>
      </c>
      <c r="AE30" s="58">
        <f t="shared" si="12"/>
        <v>10.24</v>
      </c>
      <c r="AF30" s="58">
        <f t="shared" si="13"/>
        <v>4.7699999999999996</v>
      </c>
      <c r="AG30" s="7"/>
      <c r="AH30" s="7"/>
      <c r="AI30" s="7"/>
      <c r="BL30" s="8">
        <v>6</v>
      </c>
      <c r="BM30" s="8">
        <v>125</v>
      </c>
      <c r="BN30" s="8">
        <v>28</v>
      </c>
      <c r="BO30" s="8">
        <v>10</v>
      </c>
      <c r="BP30" s="8">
        <v>60</v>
      </c>
      <c r="BR30" s="8">
        <f t="shared" si="4"/>
        <v>1.75</v>
      </c>
      <c r="BS30" s="8">
        <v>0.44</v>
      </c>
      <c r="BU30" s="8">
        <v>4</v>
      </c>
      <c r="BV30" s="8">
        <v>16.5</v>
      </c>
      <c r="BW30" s="8">
        <v>83.5</v>
      </c>
      <c r="BX30" s="8">
        <v>96</v>
      </c>
      <c r="BY30" s="8">
        <v>318</v>
      </c>
    </row>
    <row r="31" spans="1:77" s="9" customFormat="1" x14ac:dyDescent="0.25">
      <c r="A31" s="9" t="s">
        <v>65</v>
      </c>
      <c r="B31" s="40" t="s">
        <v>52</v>
      </c>
      <c r="C31" s="40" t="s">
        <v>59</v>
      </c>
      <c r="D31" s="40" t="s">
        <v>82</v>
      </c>
      <c r="E31" s="40" t="s">
        <v>87</v>
      </c>
      <c r="F31" s="37">
        <v>1.35</v>
      </c>
      <c r="G31" s="37">
        <v>0.18</v>
      </c>
      <c r="H31" s="37">
        <v>0.57999999999999996</v>
      </c>
      <c r="I31" s="37">
        <v>1.97</v>
      </c>
      <c r="J31" s="37">
        <v>0.28000000000000003</v>
      </c>
      <c r="K31" s="37">
        <v>1.1499999999999999</v>
      </c>
      <c r="L31" s="37">
        <v>0.62</v>
      </c>
      <c r="M31" s="8">
        <v>10.56</v>
      </c>
      <c r="N31" s="8">
        <f t="shared" si="0"/>
        <v>7.822222222222222</v>
      </c>
      <c r="O31" s="37">
        <v>4.7249999999999996</v>
      </c>
      <c r="U31" s="8">
        <f t="shared" si="1"/>
        <v>3.3792000000000004</v>
      </c>
      <c r="V31" s="8">
        <f t="shared" si="2"/>
        <v>10.56</v>
      </c>
      <c r="W31" s="8"/>
      <c r="X31" s="58">
        <f t="shared" si="5"/>
        <v>1.35</v>
      </c>
      <c r="Y31" s="58">
        <f t="shared" si="6"/>
        <v>0.18</v>
      </c>
      <c r="Z31" s="58">
        <f t="shared" si="7"/>
        <v>0.57999999999999996</v>
      </c>
      <c r="AA31" s="58">
        <f t="shared" si="8"/>
        <v>1.97</v>
      </c>
      <c r="AB31" s="58">
        <f t="shared" si="9"/>
        <v>0.28000000000000003</v>
      </c>
      <c r="AC31" s="58">
        <f t="shared" si="10"/>
        <v>1.1499999999999999</v>
      </c>
      <c r="AD31" s="58">
        <f t="shared" si="11"/>
        <v>0.62</v>
      </c>
      <c r="AE31" s="58">
        <f t="shared" si="12"/>
        <v>10.56</v>
      </c>
      <c r="AF31" s="58">
        <f t="shared" si="13"/>
        <v>4.7249999999999996</v>
      </c>
      <c r="AG31" s="40"/>
      <c r="AH31" s="40"/>
      <c r="AI31" s="40"/>
      <c r="BL31" s="37">
        <v>7</v>
      </c>
      <c r="BM31" s="37">
        <v>122</v>
      </c>
      <c r="BN31" s="37">
        <v>31</v>
      </c>
      <c r="BO31" s="37">
        <v>10</v>
      </c>
      <c r="BP31" s="37">
        <v>60</v>
      </c>
      <c r="BR31" s="37">
        <f t="shared" si="4"/>
        <v>1.77</v>
      </c>
      <c r="BS31" s="37">
        <v>0.44</v>
      </c>
      <c r="BU31" s="37">
        <v>3</v>
      </c>
      <c r="BV31" s="37">
        <v>16</v>
      </c>
      <c r="BW31" s="37">
        <v>84</v>
      </c>
      <c r="BX31" s="37">
        <v>96</v>
      </c>
      <c r="BY31" s="37">
        <v>315</v>
      </c>
    </row>
    <row r="32" spans="1:77" x14ac:dyDescent="0.25">
      <c r="A32" t="s">
        <v>66</v>
      </c>
      <c r="B32" s="7" t="s">
        <v>53</v>
      </c>
      <c r="C32" s="7" t="s">
        <v>59</v>
      </c>
      <c r="D32" s="7" t="s">
        <v>46</v>
      </c>
      <c r="E32" s="7" t="s">
        <v>88</v>
      </c>
      <c r="F32" s="8">
        <v>1.92</v>
      </c>
      <c r="G32" s="8">
        <v>0.34</v>
      </c>
      <c r="H32" s="8">
        <v>0.96</v>
      </c>
      <c r="I32" s="8">
        <v>2.64</v>
      </c>
      <c r="J32" s="8">
        <v>0.75</v>
      </c>
      <c r="K32" s="8">
        <v>1.85</v>
      </c>
      <c r="L32" s="8">
        <v>1.22</v>
      </c>
      <c r="M32" s="8">
        <v>23.360000000000003</v>
      </c>
      <c r="N32" s="8">
        <f t="shared" si="0"/>
        <v>12.166666666666668</v>
      </c>
      <c r="O32" s="8">
        <v>7.76</v>
      </c>
      <c r="Q32" s="8"/>
      <c r="R32" s="8"/>
      <c r="S32" s="8"/>
      <c r="T32" s="8"/>
      <c r="U32" s="8">
        <f t="shared" si="1"/>
        <v>7.475200000000001</v>
      </c>
      <c r="V32" s="8">
        <f t="shared" si="2"/>
        <v>23.360000000000003</v>
      </c>
      <c r="W32" s="8"/>
      <c r="X32" s="58">
        <f t="shared" si="5"/>
        <v>1.92</v>
      </c>
      <c r="Y32" s="58">
        <f t="shared" si="6"/>
        <v>0.34</v>
      </c>
      <c r="Z32" s="58">
        <f t="shared" si="7"/>
        <v>0.96</v>
      </c>
      <c r="AA32" s="58">
        <f t="shared" si="8"/>
        <v>2.64</v>
      </c>
      <c r="AB32" s="58">
        <f t="shared" si="9"/>
        <v>0.75</v>
      </c>
      <c r="AC32" s="58">
        <f t="shared" si="10"/>
        <v>1.85</v>
      </c>
      <c r="AD32" s="58">
        <f t="shared" si="11"/>
        <v>1.22</v>
      </c>
      <c r="AE32" s="58">
        <f t="shared" si="12"/>
        <v>23.360000000000003</v>
      </c>
      <c r="AF32" s="58">
        <f t="shared" si="13"/>
        <v>7.76</v>
      </c>
      <c r="AG32" s="7"/>
      <c r="AH32" s="7"/>
      <c r="AI32" s="7"/>
      <c r="BL32" s="8">
        <v>20</v>
      </c>
      <c r="BM32" s="8">
        <v>185</v>
      </c>
      <c r="BN32" s="8">
        <v>90</v>
      </c>
      <c r="BO32" s="8">
        <v>25</v>
      </c>
      <c r="BP32" s="8">
        <v>112</v>
      </c>
      <c r="BR32" s="8">
        <f t="shared" si="4"/>
        <v>3.0700000000000003</v>
      </c>
      <c r="BS32" s="8">
        <v>0.87</v>
      </c>
      <c r="BU32" s="8">
        <v>8</v>
      </c>
      <c r="BV32" s="8">
        <v>23.5</v>
      </c>
      <c r="BW32" s="8">
        <v>76.5</v>
      </c>
      <c r="BX32" s="8">
        <v>128</v>
      </c>
      <c r="BY32" s="8">
        <v>388</v>
      </c>
    </row>
    <row r="33" spans="1:77" x14ac:dyDescent="0.25">
      <c r="A33" t="s">
        <v>66</v>
      </c>
      <c r="B33" s="7" t="s">
        <v>53</v>
      </c>
      <c r="C33" s="7" t="s">
        <v>59</v>
      </c>
      <c r="D33" s="7" t="s">
        <v>47</v>
      </c>
      <c r="E33" s="7" t="s">
        <v>88</v>
      </c>
      <c r="F33" s="8">
        <v>1.92</v>
      </c>
      <c r="G33" s="8">
        <v>0.33</v>
      </c>
      <c r="H33" s="8">
        <v>0.95</v>
      </c>
      <c r="I33" s="8">
        <v>2.65</v>
      </c>
      <c r="J33" s="8">
        <v>0.76</v>
      </c>
      <c r="K33" s="8">
        <v>1.86</v>
      </c>
      <c r="L33" s="8">
        <v>1.21</v>
      </c>
      <c r="M33" s="8">
        <v>23.68</v>
      </c>
      <c r="N33" s="8">
        <f t="shared" si="0"/>
        <v>12.333333333333334</v>
      </c>
      <c r="O33" s="8">
        <v>7.5993750000000002</v>
      </c>
      <c r="Q33" s="8"/>
      <c r="R33" s="8"/>
      <c r="S33" s="8"/>
      <c r="T33" s="8"/>
      <c r="U33" s="8">
        <f t="shared" si="1"/>
        <v>7.5775999999999994</v>
      </c>
      <c r="V33" s="8">
        <f t="shared" si="2"/>
        <v>23.68</v>
      </c>
      <c r="W33" s="8"/>
      <c r="X33" s="58">
        <f t="shared" si="5"/>
        <v>1.92</v>
      </c>
      <c r="Y33" s="58">
        <f t="shared" si="6"/>
        <v>0.33</v>
      </c>
      <c r="Z33" s="58">
        <f t="shared" si="7"/>
        <v>0.95</v>
      </c>
      <c r="AA33" s="58">
        <f t="shared" si="8"/>
        <v>2.65</v>
      </c>
      <c r="AB33" s="58">
        <f t="shared" si="9"/>
        <v>0.76</v>
      </c>
      <c r="AC33" s="58">
        <f t="shared" si="10"/>
        <v>1.86</v>
      </c>
      <c r="AD33" s="58">
        <f t="shared" si="11"/>
        <v>1.21</v>
      </c>
      <c r="AE33" s="58">
        <f t="shared" si="12"/>
        <v>23.68</v>
      </c>
      <c r="AF33" s="58">
        <f t="shared" si="13"/>
        <v>7.5993750000000002</v>
      </c>
      <c r="AG33" s="7"/>
      <c r="AH33" s="7"/>
      <c r="AI33" s="7"/>
      <c r="BL33" s="8">
        <v>20</v>
      </c>
      <c r="BM33" s="8">
        <v>186</v>
      </c>
      <c r="BN33" s="8">
        <v>91</v>
      </c>
      <c r="BO33" s="8">
        <v>26</v>
      </c>
      <c r="BP33" s="8">
        <v>114</v>
      </c>
      <c r="BR33" s="8">
        <f t="shared" si="4"/>
        <v>3.0700000000000003</v>
      </c>
      <c r="BS33" s="8">
        <v>0.86</v>
      </c>
      <c r="BU33" s="8">
        <v>8</v>
      </c>
      <c r="BV33" s="8">
        <v>23.75</v>
      </c>
      <c r="BW33" s="8">
        <v>76.25</v>
      </c>
      <c r="BX33" s="8">
        <v>126</v>
      </c>
      <c r="BY33" s="8">
        <v>386</v>
      </c>
    </row>
    <row r="34" spans="1:77" x14ac:dyDescent="0.25">
      <c r="A34" t="s">
        <v>66</v>
      </c>
      <c r="B34" s="7" t="s">
        <v>53</v>
      </c>
      <c r="C34" s="7" t="s">
        <v>59</v>
      </c>
      <c r="D34" s="7" t="s">
        <v>48</v>
      </c>
      <c r="E34" s="7" t="s">
        <v>88</v>
      </c>
      <c r="F34" s="8">
        <v>1.91</v>
      </c>
      <c r="G34" s="8">
        <v>0.33</v>
      </c>
      <c r="H34" s="8">
        <v>0.94</v>
      </c>
      <c r="I34" s="8">
        <v>2.66</v>
      </c>
      <c r="J34" s="8">
        <v>0.76</v>
      </c>
      <c r="K34" s="8">
        <v>1.87</v>
      </c>
      <c r="L34" s="8">
        <v>1.23</v>
      </c>
      <c r="M34" s="8">
        <v>24</v>
      </c>
      <c r="N34" s="8">
        <f t="shared" si="0"/>
        <v>12.565445026178011</v>
      </c>
      <c r="O34" s="8">
        <v>7.6593750000000007</v>
      </c>
      <c r="Q34" s="8"/>
      <c r="R34" s="8"/>
      <c r="S34" s="8"/>
      <c r="T34" s="8"/>
      <c r="U34" s="8">
        <f t="shared" si="1"/>
        <v>7.6800000000000006</v>
      </c>
      <c r="V34" s="8">
        <f t="shared" si="2"/>
        <v>24</v>
      </c>
      <c r="W34" s="8"/>
      <c r="X34" s="58">
        <f t="shared" si="5"/>
        <v>1.91</v>
      </c>
      <c r="Y34" s="58">
        <f t="shared" si="6"/>
        <v>0.33</v>
      </c>
      <c r="Z34" s="58">
        <f t="shared" si="7"/>
        <v>0.94</v>
      </c>
      <c r="AA34" s="58">
        <f t="shared" si="8"/>
        <v>2.66</v>
      </c>
      <c r="AB34" s="58">
        <f t="shared" si="9"/>
        <v>0.76</v>
      </c>
      <c r="AC34" s="58">
        <f t="shared" si="10"/>
        <v>1.87</v>
      </c>
      <c r="AD34" s="58">
        <f t="shared" si="11"/>
        <v>1.23</v>
      </c>
      <c r="AE34" s="58">
        <f t="shared" si="12"/>
        <v>24</v>
      </c>
      <c r="AF34" s="58">
        <f t="shared" si="13"/>
        <v>7.6593750000000007</v>
      </c>
      <c r="AG34" s="7"/>
      <c r="AH34" s="7"/>
      <c r="AI34" s="7"/>
      <c r="BL34" s="8">
        <v>21</v>
      </c>
      <c r="BM34" s="8">
        <v>187</v>
      </c>
      <c r="BN34" s="8">
        <v>92</v>
      </c>
      <c r="BO34" s="8">
        <v>27</v>
      </c>
      <c r="BP34" s="8">
        <v>114</v>
      </c>
      <c r="BR34" s="8">
        <f t="shared" si="4"/>
        <v>3.1</v>
      </c>
      <c r="BS34" s="8">
        <v>0.85</v>
      </c>
      <c r="BU34" s="8">
        <v>8</v>
      </c>
      <c r="BV34" s="8">
        <v>23.75</v>
      </c>
      <c r="BW34" s="8">
        <v>76.25</v>
      </c>
      <c r="BX34" s="8">
        <v>129</v>
      </c>
      <c r="BY34" s="8">
        <v>380</v>
      </c>
    </row>
    <row r="35" spans="1:77" x14ac:dyDescent="0.25">
      <c r="A35" t="s">
        <v>66</v>
      </c>
      <c r="B35" s="7" t="s">
        <v>53</v>
      </c>
      <c r="C35" s="7" t="s">
        <v>59</v>
      </c>
      <c r="D35" s="7" t="s">
        <v>49</v>
      </c>
      <c r="E35" s="7" t="s">
        <v>88</v>
      </c>
      <c r="F35" s="8">
        <v>1.9</v>
      </c>
      <c r="G35" s="8">
        <v>0.34</v>
      </c>
      <c r="H35" s="8">
        <v>0.94</v>
      </c>
      <c r="I35" s="8">
        <v>2.62</v>
      </c>
      <c r="J35" s="8">
        <v>0.75</v>
      </c>
      <c r="K35" s="8">
        <v>1.85</v>
      </c>
      <c r="L35" s="8">
        <v>1.24</v>
      </c>
      <c r="M35" s="8">
        <v>23.68</v>
      </c>
      <c r="N35" s="8">
        <f t="shared" si="0"/>
        <v>12.463157894736842</v>
      </c>
      <c r="O35" s="8">
        <v>7.6398437500000007</v>
      </c>
      <c r="Q35" s="8"/>
      <c r="R35" s="8"/>
      <c r="S35" s="8"/>
      <c r="T35" s="8"/>
      <c r="U35" s="8">
        <f t="shared" si="1"/>
        <v>7.5775999999999994</v>
      </c>
      <c r="V35" s="8">
        <f t="shared" si="2"/>
        <v>23.68</v>
      </c>
      <c r="W35" s="8"/>
      <c r="X35" s="58">
        <f t="shared" si="5"/>
        <v>1.9</v>
      </c>
      <c r="Y35" s="58">
        <f t="shared" si="6"/>
        <v>0.34</v>
      </c>
      <c r="Z35" s="58">
        <f t="shared" si="7"/>
        <v>0.94</v>
      </c>
      <c r="AA35" s="58">
        <f t="shared" si="8"/>
        <v>2.62</v>
      </c>
      <c r="AB35" s="58">
        <f t="shared" si="9"/>
        <v>0.75</v>
      </c>
      <c r="AC35" s="58">
        <f t="shared" si="10"/>
        <v>1.85</v>
      </c>
      <c r="AD35" s="58">
        <f t="shared" si="11"/>
        <v>1.24</v>
      </c>
      <c r="AE35" s="58">
        <f t="shared" si="12"/>
        <v>23.68</v>
      </c>
      <c r="AF35" s="58">
        <f t="shared" si="13"/>
        <v>7.6398437500000007</v>
      </c>
      <c r="AG35" s="7"/>
      <c r="AH35" s="7"/>
      <c r="AI35" s="7"/>
      <c r="BL35" s="8">
        <v>21</v>
      </c>
      <c r="BM35" s="8">
        <v>186</v>
      </c>
      <c r="BN35" s="8">
        <v>90</v>
      </c>
      <c r="BO35" s="8">
        <v>26</v>
      </c>
      <c r="BP35" s="8">
        <v>112</v>
      </c>
      <c r="BR35" s="8">
        <f t="shared" si="4"/>
        <v>3.09</v>
      </c>
      <c r="BS35" s="8">
        <v>0.85</v>
      </c>
      <c r="BU35" s="8">
        <v>9</v>
      </c>
      <c r="BV35" s="8">
        <v>23.444444444444443</v>
      </c>
      <c r="BW35" s="8">
        <v>76.555555555555557</v>
      </c>
      <c r="BX35" s="8">
        <v>127</v>
      </c>
      <c r="BY35" s="8">
        <v>385</v>
      </c>
    </row>
    <row r="36" spans="1:77" x14ac:dyDescent="0.25">
      <c r="A36" t="s">
        <v>66</v>
      </c>
      <c r="B36" s="7" t="s">
        <v>53</v>
      </c>
      <c r="C36" s="7" t="s">
        <v>59</v>
      </c>
      <c r="D36" s="7" t="s">
        <v>79</v>
      </c>
      <c r="E36" s="7" t="s">
        <v>88</v>
      </c>
      <c r="F36" s="8">
        <v>1.92</v>
      </c>
      <c r="G36" s="8">
        <v>0.33</v>
      </c>
      <c r="H36" s="8">
        <v>0.95</v>
      </c>
      <c r="I36" s="8">
        <v>2.65</v>
      </c>
      <c r="J36" s="8">
        <v>0.76</v>
      </c>
      <c r="K36" s="8">
        <v>1.86</v>
      </c>
      <c r="L36" s="8">
        <v>1.21</v>
      </c>
      <c r="M36" s="8">
        <v>23.68</v>
      </c>
      <c r="N36" s="8">
        <f t="shared" si="0"/>
        <v>12.333333333333334</v>
      </c>
      <c r="O36" s="8">
        <v>7.5993750000000002</v>
      </c>
      <c r="Q36" s="8"/>
      <c r="R36" s="8"/>
      <c r="S36" s="8"/>
      <c r="T36" s="8"/>
      <c r="U36" s="8">
        <f t="shared" si="1"/>
        <v>7.5775999999999994</v>
      </c>
      <c r="V36" s="8">
        <f t="shared" si="2"/>
        <v>23.68</v>
      </c>
      <c r="W36" s="8"/>
      <c r="X36" s="58">
        <f t="shared" si="5"/>
        <v>1.92</v>
      </c>
      <c r="Y36" s="58">
        <f t="shared" si="6"/>
        <v>0.33</v>
      </c>
      <c r="Z36" s="58">
        <f t="shared" si="7"/>
        <v>0.95</v>
      </c>
      <c r="AA36" s="58">
        <f t="shared" si="8"/>
        <v>2.65</v>
      </c>
      <c r="AB36" s="58">
        <f t="shared" si="9"/>
        <v>0.76</v>
      </c>
      <c r="AC36" s="58">
        <f t="shared" si="10"/>
        <v>1.86</v>
      </c>
      <c r="AD36" s="58">
        <f t="shared" si="11"/>
        <v>1.21</v>
      </c>
      <c r="AE36" s="58">
        <f t="shared" si="12"/>
        <v>23.68</v>
      </c>
      <c r="AF36" s="58">
        <f t="shared" si="13"/>
        <v>7.5993750000000002</v>
      </c>
      <c r="AG36" s="7"/>
      <c r="AH36" s="7"/>
      <c r="AI36" s="7"/>
      <c r="BL36" s="8">
        <v>20</v>
      </c>
      <c r="BM36" s="8">
        <v>186</v>
      </c>
      <c r="BN36" s="8">
        <v>91</v>
      </c>
      <c r="BO36" s="8">
        <v>26</v>
      </c>
      <c r="BP36" s="8">
        <v>114</v>
      </c>
      <c r="BR36" s="8">
        <f t="shared" si="4"/>
        <v>3.0700000000000003</v>
      </c>
      <c r="BS36" s="8">
        <v>0.86</v>
      </c>
      <c r="BU36" s="8">
        <v>8</v>
      </c>
      <c r="BV36" s="8">
        <v>23.75</v>
      </c>
      <c r="BW36" s="8">
        <v>76.25</v>
      </c>
      <c r="BX36" s="8">
        <v>126</v>
      </c>
      <c r="BY36" s="8">
        <v>386</v>
      </c>
    </row>
    <row r="37" spans="1:77" x14ac:dyDescent="0.25">
      <c r="A37" t="s">
        <v>66</v>
      </c>
      <c r="B37" s="7" t="s">
        <v>53</v>
      </c>
      <c r="C37" s="7" t="s">
        <v>59</v>
      </c>
      <c r="D37" s="7" t="s">
        <v>80</v>
      </c>
      <c r="E37" s="7" t="s">
        <v>88</v>
      </c>
      <c r="F37" s="8">
        <v>1.91</v>
      </c>
      <c r="G37" s="8">
        <v>0.33</v>
      </c>
      <c r="H37" s="8">
        <v>0.94</v>
      </c>
      <c r="I37" s="8">
        <v>2.66</v>
      </c>
      <c r="J37" s="8">
        <v>0.76</v>
      </c>
      <c r="K37" s="8">
        <v>1.87</v>
      </c>
      <c r="L37" s="8">
        <v>1.23</v>
      </c>
      <c r="M37" s="8">
        <v>24</v>
      </c>
      <c r="N37" s="8">
        <f t="shared" ref="N37:N68" si="15">(M37)/(F37)</f>
        <v>12.565445026178011</v>
      </c>
      <c r="O37" s="8">
        <v>7.6593750000000007</v>
      </c>
      <c r="Q37" s="8"/>
      <c r="R37" s="8"/>
      <c r="S37" s="8"/>
      <c r="T37" s="8"/>
      <c r="U37" s="8">
        <f t="shared" ref="U37:U68" si="16">M37*$U$1*100/1000</f>
        <v>7.6800000000000006</v>
      </c>
      <c r="V37" s="8">
        <f t="shared" ref="V37:V68" si="17">M37</f>
        <v>24</v>
      </c>
      <c r="W37" s="8"/>
      <c r="X37" s="58">
        <f t="shared" si="5"/>
        <v>1.91</v>
      </c>
      <c r="Y37" s="58">
        <f t="shared" si="6"/>
        <v>0.33</v>
      </c>
      <c r="Z37" s="58">
        <f t="shared" si="7"/>
        <v>0.94</v>
      </c>
      <c r="AA37" s="58">
        <f t="shared" si="8"/>
        <v>2.66</v>
      </c>
      <c r="AB37" s="58">
        <f t="shared" si="9"/>
        <v>0.76</v>
      </c>
      <c r="AC37" s="58">
        <f t="shared" si="10"/>
        <v>1.87</v>
      </c>
      <c r="AD37" s="58">
        <f t="shared" si="11"/>
        <v>1.23</v>
      </c>
      <c r="AE37" s="58">
        <f t="shared" si="12"/>
        <v>24</v>
      </c>
      <c r="AF37" s="58">
        <f t="shared" si="13"/>
        <v>7.6593750000000007</v>
      </c>
      <c r="AG37" s="7"/>
      <c r="AH37" s="7"/>
      <c r="AI37" s="7"/>
      <c r="BL37" s="8">
        <v>21</v>
      </c>
      <c r="BM37" s="8">
        <v>187</v>
      </c>
      <c r="BN37" s="8">
        <v>92</v>
      </c>
      <c r="BO37" s="8">
        <v>27</v>
      </c>
      <c r="BP37" s="8">
        <v>114</v>
      </c>
      <c r="BR37" s="8">
        <f t="shared" ref="BR37:BR68" si="18">K37+L37</f>
        <v>3.1</v>
      </c>
      <c r="BS37" s="8">
        <v>0.85</v>
      </c>
      <c r="BU37" s="8">
        <v>8</v>
      </c>
      <c r="BV37" s="8">
        <v>23.75</v>
      </c>
      <c r="BW37" s="8">
        <v>76.25</v>
      </c>
      <c r="BX37" s="8">
        <v>129</v>
      </c>
      <c r="BY37" s="8">
        <v>380</v>
      </c>
    </row>
    <row r="38" spans="1:77" x14ac:dyDescent="0.25">
      <c r="A38" t="s">
        <v>66</v>
      </c>
      <c r="B38" s="7" t="s">
        <v>53</v>
      </c>
      <c r="C38" s="7" t="s">
        <v>59</v>
      </c>
      <c r="D38" s="7" t="s">
        <v>81</v>
      </c>
      <c r="E38" s="7" t="s">
        <v>88</v>
      </c>
      <c r="F38" s="8">
        <v>1.9</v>
      </c>
      <c r="G38" s="8">
        <v>0.34</v>
      </c>
      <c r="H38" s="8">
        <v>0.94</v>
      </c>
      <c r="I38" s="8">
        <v>2.62</v>
      </c>
      <c r="J38" s="8">
        <v>0.75</v>
      </c>
      <c r="K38" s="8">
        <v>1.85</v>
      </c>
      <c r="L38" s="8">
        <v>1.24</v>
      </c>
      <c r="M38" s="8">
        <v>23.68</v>
      </c>
      <c r="N38" s="8">
        <f t="shared" si="15"/>
        <v>12.463157894736842</v>
      </c>
      <c r="O38" s="8">
        <v>7.6398437500000007</v>
      </c>
      <c r="Q38" s="8"/>
      <c r="R38" s="8"/>
      <c r="S38" s="8"/>
      <c r="T38" s="8"/>
      <c r="U38" s="8">
        <f t="shared" si="16"/>
        <v>7.5775999999999994</v>
      </c>
      <c r="V38" s="8">
        <f t="shared" si="17"/>
        <v>23.68</v>
      </c>
      <c r="W38" s="8"/>
      <c r="X38" s="58">
        <f t="shared" si="5"/>
        <v>1.9</v>
      </c>
      <c r="Y38" s="58">
        <f t="shared" si="6"/>
        <v>0.34</v>
      </c>
      <c r="Z38" s="58">
        <f t="shared" si="7"/>
        <v>0.94</v>
      </c>
      <c r="AA38" s="58">
        <f t="shared" si="8"/>
        <v>2.62</v>
      </c>
      <c r="AB38" s="58">
        <f t="shared" si="9"/>
        <v>0.75</v>
      </c>
      <c r="AC38" s="58">
        <f t="shared" si="10"/>
        <v>1.85</v>
      </c>
      <c r="AD38" s="58">
        <f t="shared" si="11"/>
        <v>1.24</v>
      </c>
      <c r="AE38" s="58">
        <f t="shared" si="12"/>
        <v>23.68</v>
      </c>
      <c r="AF38" s="58">
        <f t="shared" si="13"/>
        <v>7.6398437500000007</v>
      </c>
      <c r="AG38" s="7"/>
      <c r="AH38" s="7"/>
      <c r="AI38" s="7"/>
      <c r="BL38" s="8">
        <v>21</v>
      </c>
      <c r="BM38" s="8">
        <v>186</v>
      </c>
      <c r="BN38" s="8">
        <v>90</v>
      </c>
      <c r="BO38" s="8">
        <v>26</v>
      </c>
      <c r="BP38" s="8">
        <v>112</v>
      </c>
      <c r="BR38" s="8">
        <f t="shared" si="18"/>
        <v>3.09</v>
      </c>
      <c r="BS38" s="8">
        <v>0.85</v>
      </c>
      <c r="BU38" s="8">
        <v>9</v>
      </c>
      <c r="BV38" s="8">
        <v>23.444444444444443</v>
      </c>
      <c r="BW38" s="8">
        <v>76.555555555555557</v>
      </c>
      <c r="BX38" s="8">
        <v>127</v>
      </c>
      <c r="BY38" s="8">
        <v>385</v>
      </c>
    </row>
    <row r="39" spans="1:77" x14ac:dyDescent="0.25">
      <c r="A39" t="s">
        <v>66</v>
      </c>
      <c r="B39" s="7" t="s">
        <v>53</v>
      </c>
      <c r="C39" s="7" t="s">
        <v>59</v>
      </c>
      <c r="D39" s="7" t="s">
        <v>83</v>
      </c>
      <c r="E39" s="7" t="s">
        <v>88</v>
      </c>
      <c r="F39" s="8">
        <v>1.9</v>
      </c>
      <c r="G39" s="8">
        <v>0.34</v>
      </c>
      <c r="H39" s="8">
        <v>0.94</v>
      </c>
      <c r="I39" s="8">
        <v>2.62</v>
      </c>
      <c r="J39" s="8">
        <v>0.75</v>
      </c>
      <c r="K39" s="8">
        <v>1.85</v>
      </c>
      <c r="L39" s="8">
        <v>1.24</v>
      </c>
      <c r="M39" s="8">
        <v>24</v>
      </c>
      <c r="N39" s="8">
        <f t="shared" si="15"/>
        <v>12.631578947368421</v>
      </c>
      <c r="O39" s="8">
        <v>7.6593750000000007</v>
      </c>
      <c r="Q39" s="8"/>
      <c r="R39" s="8"/>
      <c r="S39" s="8"/>
      <c r="T39" s="8"/>
      <c r="U39" s="8">
        <f t="shared" si="16"/>
        <v>7.6800000000000006</v>
      </c>
      <c r="V39" s="8">
        <f t="shared" si="17"/>
        <v>24</v>
      </c>
      <c r="W39" s="8"/>
      <c r="X39" s="58">
        <f t="shared" si="5"/>
        <v>1.9</v>
      </c>
      <c r="Y39" s="58">
        <f t="shared" si="6"/>
        <v>0.34</v>
      </c>
      <c r="Z39" s="58">
        <f t="shared" si="7"/>
        <v>0.94</v>
      </c>
      <c r="AA39" s="58">
        <f t="shared" si="8"/>
        <v>2.62</v>
      </c>
      <c r="AB39" s="58">
        <f t="shared" si="9"/>
        <v>0.75</v>
      </c>
      <c r="AC39" s="58">
        <f t="shared" si="10"/>
        <v>1.85</v>
      </c>
      <c r="AD39" s="58">
        <f t="shared" si="11"/>
        <v>1.24</v>
      </c>
      <c r="AE39" s="58">
        <f t="shared" si="12"/>
        <v>24</v>
      </c>
      <c r="AF39" s="58">
        <f t="shared" si="13"/>
        <v>7.6593750000000007</v>
      </c>
      <c r="AG39" s="7"/>
      <c r="AH39" s="7"/>
      <c r="AI39" s="7"/>
      <c r="BL39" s="8">
        <v>21</v>
      </c>
      <c r="BM39" s="8">
        <v>186</v>
      </c>
      <c r="BN39" s="8">
        <v>90</v>
      </c>
      <c r="BO39" s="8">
        <v>26</v>
      </c>
      <c r="BP39" s="8">
        <v>112</v>
      </c>
      <c r="BR39" s="8">
        <f t="shared" si="18"/>
        <v>3.09</v>
      </c>
      <c r="BS39" s="8">
        <v>0.85</v>
      </c>
      <c r="BU39" s="8">
        <v>8</v>
      </c>
      <c r="BV39" s="8">
        <v>23.75</v>
      </c>
      <c r="BW39" s="8">
        <v>76.25</v>
      </c>
      <c r="BX39" s="8">
        <v>129</v>
      </c>
      <c r="BY39" s="8">
        <v>380</v>
      </c>
    </row>
    <row r="40" spans="1:77" s="9" customFormat="1" x14ac:dyDescent="0.25">
      <c r="A40" s="9" t="s">
        <v>66</v>
      </c>
      <c r="B40" s="40" t="s">
        <v>53</v>
      </c>
      <c r="C40" s="40" t="s">
        <v>59</v>
      </c>
      <c r="D40" s="40" t="s">
        <v>82</v>
      </c>
      <c r="E40" s="40" t="s">
        <v>88</v>
      </c>
      <c r="F40" s="37">
        <v>1.92</v>
      </c>
      <c r="G40" s="37">
        <v>0.33</v>
      </c>
      <c r="H40" s="37">
        <v>0.95</v>
      </c>
      <c r="I40" s="37">
        <v>2.65</v>
      </c>
      <c r="J40" s="37">
        <v>0.76</v>
      </c>
      <c r="K40" s="37">
        <v>1.86</v>
      </c>
      <c r="L40" s="37">
        <v>1.21</v>
      </c>
      <c r="M40" s="8">
        <v>23.68</v>
      </c>
      <c r="N40" s="8">
        <f t="shared" si="15"/>
        <v>12.333333333333334</v>
      </c>
      <c r="O40" s="37">
        <v>7.6398437500000007</v>
      </c>
      <c r="U40" s="8">
        <f t="shared" si="16"/>
        <v>7.5775999999999994</v>
      </c>
      <c r="V40" s="8">
        <f t="shared" si="17"/>
        <v>23.68</v>
      </c>
      <c r="W40" s="8"/>
      <c r="X40" s="58">
        <f t="shared" si="5"/>
        <v>1.92</v>
      </c>
      <c r="Y40" s="58">
        <f t="shared" si="6"/>
        <v>0.33</v>
      </c>
      <c r="Z40" s="58">
        <f t="shared" si="7"/>
        <v>0.95</v>
      </c>
      <c r="AA40" s="58">
        <f t="shared" si="8"/>
        <v>2.65</v>
      </c>
      <c r="AB40" s="58">
        <f t="shared" si="9"/>
        <v>0.76</v>
      </c>
      <c r="AC40" s="58">
        <f t="shared" si="10"/>
        <v>1.86</v>
      </c>
      <c r="AD40" s="58">
        <f t="shared" si="11"/>
        <v>1.21</v>
      </c>
      <c r="AE40" s="58">
        <f t="shared" si="12"/>
        <v>23.68</v>
      </c>
      <c r="AF40" s="58">
        <f t="shared" si="13"/>
        <v>7.6398437500000007</v>
      </c>
      <c r="AG40" s="40"/>
      <c r="AH40" s="40"/>
      <c r="AI40" s="40"/>
      <c r="BL40" s="37">
        <v>20</v>
      </c>
      <c r="BM40" s="37">
        <v>186</v>
      </c>
      <c r="BN40" s="37">
        <v>91</v>
      </c>
      <c r="BO40" s="37">
        <v>26</v>
      </c>
      <c r="BP40" s="37">
        <v>114</v>
      </c>
      <c r="BR40" s="37">
        <f t="shared" si="18"/>
        <v>3.0700000000000003</v>
      </c>
      <c r="BS40" s="37">
        <v>0.85</v>
      </c>
      <c r="BU40" s="37">
        <v>9</v>
      </c>
      <c r="BV40" s="37">
        <v>23.444444444444443</v>
      </c>
      <c r="BW40" s="37">
        <v>76.555555555555557</v>
      </c>
      <c r="BX40" s="37">
        <v>127</v>
      </c>
      <c r="BY40" s="37">
        <v>385</v>
      </c>
    </row>
    <row r="41" spans="1:77" x14ac:dyDescent="0.25">
      <c r="A41" t="s">
        <v>67</v>
      </c>
      <c r="B41" s="7" t="s">
        <v>54</v>
      </c>
      <c r="C41" s="7" t="s">
        <v>59</v>
      </c>
      <c r="D41" s="7" t="s">
        <v>46</v>
      </c>
      <c r="E41" s="7" t="s">
        <v>89</v>
      </c>
      <c r="F41" s="8">
        <v>1.84</v>
      </c>
      <c r="G41" s="8">
        <v>0.34</v>
      </c>
      <c r="H41" s="8">
        <v>0.93</v>
      </c>
      <c r="I41" s="8">
        <v>2.5499999999999998</v>
      </c>
      <c r="J41" s="8">
        <v>0.71</v>
      </c>
      <c r="K41" s="8">
        <v>1.78</v>
      </c>
      <c r="L41" s="8">
        <v>1.1499999999999999</v>
      </c>
      <c r="M41" s="8">
        <v>21.760000000000005</v>
      </c>
      <c r="N41" s="8">
        <f t="shared" si="15"/>
        <v>11.826086956521742</v>
      </c>
      <c r="O41" s="8">
        <v>7.3431249999999997</v>
      </c>
      <c r="U41" s="8">
        <f t="shared" si="16"/>
        <v>6.9632000000000014</v>
      </c>
      <c r="V41" s="8">
        <f t="shared" si="17"/>
        <v>21.760000000000005</v>
      </c>
      <c r="W41" s="8"/>
      <c r="X41" s="58">
        <f t="shared" si="5"/>
        <v>1.84</v>
      </c>
      <c r="Y41" s="58">
        <f t="shared" si="6"/>
        <v>0.34</v>
      </c>
      <c r="Z41" s="58">
        <f t="shared" si="7"/>
        <v>0.93</v>
      </c>
      <c r="AA41" s="58">
        <f t="shared" si="8"/>
        <v>2.5499999999999998</v>
      </c>
      <c r="AB41" s="58">
        <f t="shared" si="9"/>
        <v>0.71</v>
      </c>
      <c r="AC41" s="58">
        <f t="shared" si="10"/>
        <v>1.78</v>
      </c>
      <c r="AD41" s="58">
        <f t="shared" si="11"/>
        <v>1.1499999999999999</v>
      </c>
      <c r="AE41" s="58">
        <f t="shared" si="12"/>
        <v>21.760000000000005</v>
      </c>
      <c r="AF41" s="58">
        <f t="shared" si="13"/>
        <v>7.3431249999999997</v>
      </c>
      <c r="AG41" s="7"/>
      <c r="AH41" s="7"/>
      <c r="AI41" s="7"/>
      <c r="BL41" s="8">
        <v>18</v>
      </c>
      <c r="BM41" s="8">
        <v>179</v>
      </c>
      <c r="BN41" s="8">
        <v>86</v>
      </c>
      <c r="BO41" s="8">
        <v>24</v>
      </c>
      <c r="BP41" s="8">
        <v>105</v>
      </c>
      <c r="BR41" s="8">
        <f t="shared" si="18"/>
        <v>2.9299999999999997</v>
      </c>
      <c r="BS41" s="8">
        <v>0.82</v>
      </c>
      <c r="BU41" s="8">
        <v>7</v>
      </c>
      <c r="BV41" s="8">
        <v>22.571428571428573</v>
      </c>
      <c r="BW41" s="8">
        <v>77.428571428571431</v>
      </c>
      <c r="BX41" s="8">
        <v>124</v>
      </c>
      <c r="BY41" s="8">
        <v>379</v>
      </c>
    </row>
    <row r="42" spans="1:77" x14ac:dyDescent="0.25">
      <c r="A42" t="s">
        <v>67</v>
      </c>
      <c r="B42" s="7" t="s">
        <v>54</v>
      </c>
      <c r="C42" s="7" t="s">
        <v>59</v>
      </c>
      <c r="D42" s="7" t="s">
        <v>47</v>
      </c>
      <c r="E42" s="7" t="s">
        <v>89</v>
      </c>
      <c r="F42" s="8">
        <v>1.83</v>
      </c>
      <c r="G42" s="8">
        <v>0.32</v>
      </c>
      <c r="H42" s="8">
        <v>0.93</v>
      </c>
      <c r="I42" s="8">
        <v>2.57</v>
      </c>
      <c r="J42" s="8">
        <v>0.72</v>
      </c>
      <c r="K42" s="8">
        <v>1.76</v>
      </c>
      <c r="L42" s="8">
        <v>1.1499999999999999</v>
      </c>
      <c r="M42" s="8">
        <v>21.12</v>
      </c>
      <c r="N42" s="8">
        <f t="shared" si="15"/>
        <v>11.540983606557377</v>
      </c>
      <c r="O42" s="8">
        <v>7.32421875</v>
      </c>
      <c r="U42" s="8">
        <f t="shared" si="16"/>
        <v>6.7584000000000009</v>
      </c>
      <c r="V42" s="8">
        <f t="shared" si="17"/>
        <v>21.12</v>
      </c>
      <c r="W42" s="8"/>
      <c r="X42" s="58">
        <f t="shared" si="5"/>
        <v>1.83</v>
      </c>
      <c r="Y42" s="58">
        <f t="shared" si="6"/>
        <v>0.32</v>
      </c>
      <c r="Z42" s="58">
        <f t="shared" si="7"/>
        <v>0.93</v>
      </c>
      <c r="AA42" s="58">
        <f t="shared" si="8"/>
        <v>2.57</v>
      </c>
      <c r="AB42" s="58">
        <f t="shared" si="9"/>
        <v>0.72</v>
      </c>
      <c r="AC42" s="58">
        <f t="shared" si="10"/>
        <v>1.76</v>
      </c>
      <c r="AD42" s="58">
        <f t="shared" si="11"/>
        <v>1.1499999999999999</v>
      </c>
      <c r="AE42" s="58">
        <f t="shared" si="12"/>
        <v>21.12</v>
      </c>
      <c r="AF42" s="58">
        <f t="shared" si="13"/>
        <v>7.32421875</v>
      </c>
      <c r="AG42" s="7"/>
      <c r="AH42" s="7"/>
      <c r="AI42" s="7"/>
      <c r="BL42" s="8">
        <v>19</v>
      </c>
      <c r="BM42" s="8">
        <v>179</v>
      </c>
      <c r="BN42" s="8">
        <v>85</v>
      </c>
      <c r="BO42" s="8">
        <v>25</v>
      </c>
      <c r="BP42" s="8">
        <v>104</v>
      </c>
      <c r="BR42" s="8">
        <f t="shared" si="18"/>
        <v>2.91</v>
      </c>
      <c r="BS42" s="8">
        <v>0.81</v>
      </c>
      <c r="BU42" s="8">
        <v>7</v>
      </c>
      <c r="BV42" s="8">
        <v>22.857142857142858</v>
      </c>
      <c r="BW42" s="8">
        <v>77.142857142857139</v>
      </c>
      <c r="BX42" s="8">
        <v>125</v>
      </c>
      <c r="BY42" s="8">
        <v>375</v>
      </c>
    </row>
    <row r="43" spans="1:77" x14ac:dyDescent="0.25">
      <c r="A43" t="s">
        <v>67</v>
      </c>
      <c r="B43" s="7" t="s">
        <v>54</v>
      </c>
      <c r="C43" s="7" t="s">
        <v>59</v>
      </c>
      <c r="D43" s="7" t="s">
        <v>48</v>
      </c>
      <c r="E43" s="7" t="s">
        <v>89</v>
      </c>
      <c r="F43" s="8">
        <v>1.85</v>
      </c>
      <c r="G43" s="8">
        <v>0.33</v>
      </c>
      <c r="H43" s="8">
        <v>0.92</v>
      </c>
      <c r="I43" s="8">
        <v>2.54</v>
      </c>
      <c r="J43" s="8">
        <v>0.71</v>
      </c>
      <c r="K43" s="8">
        <v>1.78</v>
      </c>
      <c r="L43" s="8">
        <v>1.1399999999999999</v>
      </c>
      <c r="M43" s="8">
        <v>21.44</v>
      </c>
      <c r="N43" s="8">
        <f t="shared" si="15"/>
        <v>11.58918918918919</v>
      </c>
      <c r="O43" s="8">
        <v>7.4024999999999999</v>
      </c>
      <c r="U43" s="8">
        <f t="shared" si="16"/>
        <v>6.8608000000000002</v>
      </c>
      <c r="V43" s="8">
        <f t="shared" si="17"/>
        <v>21.44</v>
      </c>
      <c r="W43" s="8"/>
      <c r="X43" s="58">
        <f t="shared" si="5"/>
        <v>1.85</v>
      </c>
      <c r="Y43" s="58">
        <f t="shared" si="6"/>
        <v>0.33</v>
      </c>
      <c r="Z43" s="58">
        <f t="shared" si="7"/>
        <v>0.92</v>
      </c>
      <c r="AA43" s="58">
        <f t="shared" si="8"/>
        <v>2.54</v>
      </c>
      <c r="AB43" s="58">
        <f t="shared" si="9"/>
        <v>0.71</v>
      </c>
      <c r="AC43" s="58">
        <f t="shared" si="10"/>
        <v>1.78</v>
      </c>
      <c r="AD43" s="58">
        <f t="shared" si="11"/>
        <v>1.1399999999999999</v>
      </c>
      <c r="AE43" s="58">
        <f t="shared" si="12"/>
        <v>21.44</v>
      </c>
      <c r="AF43" s="58">
        <f t="shared" si="13"/>
        <v>7.4024999999999999</v>
      </c>
      <c r="AG43" s="7"/>
      <c r="AH43" s="7"/>
      <c r="AI43" s="7"/>
      <c r="BL43" s="8">
        <v>18</v>
      </c>
      <c r="BM43" s="8">
        <v>178</v>
      </c>
      <c r="BN43" s="8">
        <v>84</v>
      </c>
      <c r="BO43" s="8">
        <v>24</v>
      </c>
      <c r="BP43" s="8">
        <v>106</v>
      </c>
      <c r="BR43" s="8">
        <f t="shared" si="18"/>
        <v>2.92</v>
      </c>
      <c r="BS43" s="8">
        <v>0.81</v>
      </c>
      <c r="BU43" s="8">
        <v>8</v>
      </c>
      <c r="BV43" s="8">
        <v>22.125</v>
      </c>
      <c r="BW43" s="8">
        <v>77.875</v>
      </c>
      <c r="BX43" s="8">
        <v>126</v>
      </c>
      <c r="BY43" s="8">
        <v>376</v>
      </c>
    </row>
    <row r="44" spans="1:77" x14ac:dyDescent="0.25">
      <c r="A44" t="s">
        <v>67</v>
      </c>
      <c r="B44" s="7" t="s">
        <v>54</v>
      </c>
      <c r="C44" s="7" t="s">
        <v>59</v>
      </c>
      <c r="D44" s="7" t="s">
        <v>49</v>
      </c>
      <c r="E44" s="7" t="s">
        <v>89</v>
      </c>
      <c r="F44" s="8">
        <v>1.86</v>
      </c>
      <c r="G44" s="8">
        <v>0.32</v>
      </c>
      <c r="H44" s="8">
        <v>0.92</v>
      </c>
      <c r="I44" s="8">
        <v>2.5299999999999998</v>
      </c>
      <c r="J44" s="8">
        <v>0.73</v>
      </c>
      <c r="K44" s="8">
        <v>1.79</v>
      </c>
      <c r="L44" s="8">
        <v>1.1399999999999999</v>
      </c>
      <c r="M44" s="8">
        <v>21.760000000000005</v>
      </c>
      <c r="N44" s="8">
        <f t="shared" si="15"/>
        <v>11.698924731182798</v>
      </c>
      <c r="O44" s="8">
        <v>7.3043750000000003</v>
      </c>
      <c r="U44" s="8">
        <f t="shared" si="16"/>
        <v>6.9632000000000014</v>
      </c>
      <c r="V44" s="8">
        <f t="shared" si="17"/>
        <v>21.760000000000005</v>
      </c>
      <c r="W44" s="8"/>
      <c r="X44" s="58">
        <f t="shared" si="5"/>
        <v>1.86</v>
      </c>
      <c r="Y44" s="58">
        <f t="shared" si="6"/>
        <v>0.32</v>
      </c>
      <c r="Z44" s="58">
        <f t="shared" si="7"/>
        <v>0.92</v>
      </c>
      <c r="AA44" s="58">
        <f t="shared" si="8"/>
        <v>2.5299999999999998</v>
      </c>
      <c r="AB44" s="58">
        <f t="shared" si="9"/>
        <v>0.73</v>
      </c>
      <c r="AC44" s="58">
        <f t="shared" si="10"/>
        <v>1.79</v>
      </c>
      <c r="AD44" s="58">
        <f t="shared" si="11"/>
        <v>1.1399999999999999</v>
      </c>
      <c r="AE44" s="58">
        <f t="shared" si="12"/>
        <v>21.760000000000005</v>
      </c>
      <c r="AF44" s="58">
        <f t="shared" si="13"/>
        <v>7.3043750000000003</v>
      </c>
      <c r="AG44" s="7"/>
      <c r="AH44" s="7"/>
      <c r="AI44" s="7"/>
      <c r="BL44" s="8">
        <v>19</v>
      </c>
      <c r="BM44" s="8">
        <v>180</v>
      </c>
      <c r="BN44" s="8">
        <v>86</v>
      </c>
      <c r="BO44" s="8">
        <v>25</v>
      </c>
      <c r="BP44" s="8">
        <v>105</v>
      </c>
      <c r="BR44" s="8">
        <f t="shared" si="18"/>
        <v>2.9299999999999997</v>
      </c>
      <c r="BS44" s="8">
        <v>0.82</v>
      </c>
      <c r="BU44" s="8">
        <v>8</v>
      </c>
      <c r="BV44" s="8">
        <v>22.75</v>
      </c>
      <c r="BW44" s="8">
        <v>77.25</v>
      </c>
      <c r="BX44" s="8">
        <v>124</v>
      </c>
      <c r="BY44" s="8">
        <v>377</v>
      </c>
    </row>
    <row r="45" spans="1:77" x14ac:dyDescent="0.25">
      <c r="A45" t="s">
        <v>67</v>
      </c>
      <c r="B45" s="7" t="s">
        <v>54</v>
      </c>
      <c r="C45" s="7" t="s">
        <v>59</v>
      </c>
      <c r="D45" s="7" t="s">
        <v>79</v>
      </c>
      <c r="E45" s="7" t="s">
        <v>89</v>
      </c>
      <c r="F45" s="8">
        <v>1.83</v>
      </c>
      <c r="G45" s="8">
        <v>0.32</v>
      </c>
      <c r="H45" s="8">
        <v>0.93</v>
      </c>
      <c r="I45" s="8">
        <v>2.57</v>
      </c>
      <c r="J45" s="8">
        <v>0.72</v>
      </c>
      <c r="K45" s="8">
        <v>1.76</v>
      </c>
      <c r="L45" s="8">
        <v>1.1499999999999999</v>
      </c>
      <c r="M45" s="8">
        <v>21.44</v>
      </c>
      <c r="N45" s="8">
        <f t="shared" si="15"/>
        <v>11.71584699453552</v>
      </c>
      <c r="O45" s="8">
        <v>7.4024999999999999</v>
      </c>
      <c r="Q45" s="8"/>
      <c r="R45" s="8"/>
      <c r="S45" s="8"/>
      <c r="T45" s="8"/>
      <c r="U45" s="8">
        <f t="shared" si="16"/>
        <v>6.8608000000000002</v>
      </c>
      <c r="V45" s="8">
        <f t="shared" si="17"/>
        <v>21.44</v>
      </c>
      <c r="W45" s="8"/>
      <c r="X45" s="58">
        <f t="shared" si="5"/>
        <v>1.83</v>
      </c>
      <c r="Y45" s="58">
        <f t="shared" si="6"/>
        <v>0.32</v>
      </c>
      <c r="Z45" s="58">
        <f t="shared" si="7"/>
        <v>0.93</v>
      </c>
      <c r="AA45" s="58">
        <f t="shared" si="8"/>
        <v>2.57</v>
      </c>
      <c r="AB45" s="58">
        <f t="shared" si="9"/>
        <v>0.72</v>
      </c>
      <c r="AC45" s="58">
        <f t="shared" si="10"/>
        <v>1.76</v>
      </c>
      <c r="AD45" s="58">
        <f t="shared" si="11"/>
        <v>1.1499999999999999</v>
      </c>
      <c r="AE45" s="58">
        <f t="shared" si="12"/>
        <v>21.44</v>
      </c>
      <c r="AF45" s="58">
        <f t="shared" si="13"/>
        <v>7.4024999999999999</v>
      </c>
      <c r="AG45" s="7"/>
      <c r="AH45" s="7"/>
      <c r="AI45" s="7"/>
      <c r="BL45" s="8">
        <v>19</v>
      </c>
      <c r="BM45" s="8">
        <v>179</v>
      </c>
      <c r="BN45" s="8">
        <v>85</v>
      </c>
      <c r="BO45" s="8">
        <v>25</v>
      </c>
      <c r="BP45" s="8">
        <v>104</v>
      </c>
      <c r="BR45" s="8">
        <f t="shared" si="18"/>
        <v>2.91</v>
      </c>
      <c r="BS45" s="8">
        <v>0.81</v>
      </c>
      <c r="BU45" s="8">
        <v>8</v>
      </c>
      <c r="BV45" s="8">
        <v>22.125</v>
      </c>
      <c r="BW45" s="8">
        <v>77.875</v>
      </c>
      <c r="BX45" s="8">
        <v>126</v>
      </c>
      <c r="BY45" s="8">
        <v>376</v>
      </c>
    </row>
    <row r="46" spans="1:77" x14ac:dyDescent="0.25">
      <c r="A46" t="s">
        <v>67</v>
      </c>
      <c r="B46" s="7" t="s">
        <v>54</v>
      </c>
      <c r="C46" s="7" t="s">
        <v>59</v>
      </c>
      <c r="D46" s="7" t="s">
        <v>80</v>
      </c>
      <c r="E46" s="7" t="s">
        <v>89</v>
      </c>
      <c r="F46" s="8">
        <v>1.85</v>
      </c>
      <c r="G46" s="8">
        <v>0.33</v>
      </c>
      <c r="H46" s="8">
        <v>0.92</v>
      </c>
      <c r="I46" s="8">
        <v>2.54</v>
      </c>
      <c r="J46" s="8">
        <v>0.71</v>
      </c>
      <c r="K46" s="8">
        <v>1.78</v>
      </c>
      <c r="L46" s="8">
        <v>1.1399999999999999</v>
      </c>
      <c r="M46" s="8">
        <v>21.760000000000005</v>
      </c>
      <c r="N46" s="8">
        <f t="shared" si="15"/>
        <v>11.762162162162165</v>
      </c>
      <c r="O46" s="8">
        <v>7.3043750000000003</v>
      </c>
      <c r="Q46" s="8"/>
      <c r="R46" s="8"/>
      <c r="S46" s="8"/>
      <c r="T46" s="8"/>
      <c r="U46" s="8">
        <f t="shared" si="16"/>
        <v>6.9632000000000014</v>
      </c>
      <c r="V46" s="8">
        <f t="shared" si="17"/>
        <v>21.760000000000005</v>
      </c>
      <c r="W46" s="8"/>
      <c r="X46" s="58">
        <f t="shared" si="5"/>
        <v>1.85</v>
      </c>
      <c r="Y46" s="58">
        <f t="shared" si="6"/>
        <v>0.33</v>
      </c>
      <c r="Z46" s="58">
        <f t="shared" si="7"/>
        <v>0.92</v>
      </c>
      <c r="AA46" s="58">
        <f t="shared" si="8"/>
        <v>2.54</v>
      </c>
      <c r="AB46" s="58">
        <f t="shared" si="9"/>
        <v>0.71</v>
      </c>
      <c r="AC46" s="58">
        <f t="shared" si="10"/>
        <v>1.78</v>
      </c>
      <c r="AD46" s="58">
        <f t="shared" si="11"/>
        <v>1.1399999999999999</v>
      </c>
      <c r="AE46" s="58">
        <f t="shared" si="12"/>
        <v>21.760000000000005</v>
      </c>
      <c r="AF46" s="58">
        <f t="shared" si="13"/>
        <v>7.3043750000000003</v>
      </c>
      <c r="AG46" s="7"/>
      <c r="AH46" s="7"/>
      <c r="AI46" s="7"/>
      <c r="BL46" s="8">
        <v>18</v>
      </c>
      <c r="BM46" s="8">
        <v>178</v>
      </c>
      <c r="BN46" s="8">
        <v>84</v>
      </c>
      <c r="BO46" s="8">
        <v>24</v>
      </c>
      <c r="BP46" s="8">
        <v>106</v>
      </c>
      <c r="BR46" s="8">
        <f t="shared" si="18"/>
        <v>2.92</v>
      </c>
      <c r="BS46" s="8">
        <v>0.82</v>
      </c>
      <c r="BU46" s="8">
        <v>8</v>
      </c>
      <c r="BV46" s="8">
        <v>22.75</v>
      </c>
      <c r="BW46" s="8">
        <v>77.25</v>
      </c>
      <c r="BX46" s="8">
        <v>124</v>
      </c>
      <c r="BY46" s="8">
        <v>377</v>
      </c>
    </row>
    <row r="47" spans="1:77" x14ac:dyDescent="0.25">
      <c r="A47" t="s">
        <v>67</v>
      </c>
      <c r="B47" s="7" t="s">
        <v>54</v>
      </c>
      <c r="C47" s="7" t="s">
        <v>59</v>
      </c>
      <c r="D47" s="7" t="s">
        <v>81</v>
      </c>
      <c r="E47" s="7" t="s">
        <v>89</v>
      </c>
      <c r="F47" s="8">
        <v>1.86</v>
      </c>
      <c r="G47" s="8">
        <v>0.32</v>
      </c>
      <c r="H47" s="8">
        <v>0.92</v>
      </c>
      <c r="I47" s="8">
        <v>2.5299999999999998</v>
      </c>
      <c r="J47" s="8">
        <v>0.73</v>
      </c>
      <c r="K47" s="8">
        <v>1.79</v>
      </c>
      <c r="L47" s="8">
        <v>1.1399999999999999</v>
      </c>
      <c r="M47" s="8">
        <v>21.760000000000005</v>
      </c>
      <c r="N47" s="8">
        <f t="shared" si="15"/>
        <v>11.698924731182798</v>
      </c>
      <c r="O47" s="8">
        <v>7.3431249999999997</v>
      </c>
      <c r="Q47" s="8"/>
      <c r="R47" s="8"/>
      <c r="S47" s="8"/>
      <c r="T47" s="8"/>
      <c r="U47" s="8">
        <f t="shared" si="16"/>
        <v>6.9632000000000014</v>
      </c>
      <c r="V47" s="8">
        <f t="shared" si="17"/>
        <v>21.760000000000005</v>
      </c>
      <c r="W47" s="8"/>
      <c r="X47" s="58">
        <f t="shared" si="5"/>
        <v>1.86</v>
      </c>
      <c r="Y47" s="58">
        <f t="shared" si="6"/>
        <v>0.32</v>
      </c>
      <c r="Z47" s="58">
        <f t="shared" si="7"/>
        <v>0.92</v>
      </c>
      <c r="AA47" s="58">
        <f t="shared" si="8"/>
        <v>2.5299999999999998</v>
      </c>
      <c r="AB47" s="58">
        <f t="shared" si="9"/>
        <v>0.73</v>
      </c>
      <c r="AC47" s="58">
        <f t="shared" si="10"/>
        <v>1.79</v>
      </c>
      <c r="AD47" s="58">
        <f t="shared" si="11"/>
        <v>1.1399999999999999</v>
      </c>
      <c r="AE47" s="58">
        <f t="shared" si="12"/>
        <v>21.760000000000005</v>
      </c>
      <c r="AF47" s="58">
        <f t="shared" si="13"/>
        <v>7.3431249999999997</v>
      </c>
      <c r="AG47" s="7"/>
      <c r="AH47" s="7"/>
      <c r="AI47" s="7"/>
      <c r="BL47" s="8">
        <v>19</v>
      </c>
      <c r="BM47" s="8">
        <v>180</v>
      </c>
      <c r="BN47" s="8">
        <v>86</v>
      </c>
      <c r="BO47" s="8">
        <v>25</v>
      </c>
      <c r="BP47" s="8">
        <v>105</v>
      </c>
      <c r="BR47" s="8">
        <f t="shared" si="18"/>
        <v>2.9299999999999997</v>
      </c>
      <c r="BS47" s="8">
        <v>0.82</v>
      </c>
      <c r="BU47" s="8">
        <v>7</v>
      </c>
      <c r="BV47" s="8">
        <v>22.571428571428573</v>
      </c>
      <c r="BW47" s="8">
        <v>77.428571428571431</v>
      </c>
      <c r="BX47" s="8">
        <v>124</v>
      </c>
      <c r="BY47" s="8">
        <v>379</v>
      </c>
    </row>
    <row r="48" spans="1:77" x14ac:dyDescent="0.25">
      <c r="A48" t="s">
        <v>67</v>
      </c>
      <c r="B48" s="7" t="s">
        <v>54</v>
      </c>
      <c r="C48" s="7" t="s">
        <v>59</v>
      </c>
      <c r="D48" s="7" t="s">
        <v>83</v>
      </c>
      <c r="E48" s="7" t="s">
        <v>89</v>
      </c>
      <c r="F48" s="8">
        <v>1.85</v>
      </c>
      <c r="G48" s="8">
        <v>0.33</v>
      </c>
      <c r="H48" s="8">
        <v>0.92</v>
      </c>
      <c r="I48" s="8">
        <v>2.54</v>
      </c>
      <c r="J48" s="8">
        <v>0.71</v>
      </c>
      <c r="K48" s="8">
        <v>1.78</v>
      </c>
      <c r="L48" s="8">
        <v>1.1399999999999999</v>
      </c>
      <c r="M48" s="8">
        <v>21.12</v>
      </c>
      <c r="N48" s="8">
        <f t="shared" si="15"/>
        <v>11.416216216216217</v>
      </c>
      <c r="O48" s="8">
        <v>7.32421875</v>
      </c>
      <c r="Q48" s="8"/>
      <c r="R48" s="8"/>
      <c r="S48" s="8"/>
      <c r="T48" s="8"/>
      <c r="U48" s="8">
        <f t="shared" si="16"/>
        <v>6.7584000000000009</v>
      </c>
      <c r="V48" s="8">
        <f t="shared" si="17"/>
        <v>21.12</v>
      </c>
      <c r="W48" s="8"/>
      <c r="X48" s="58">
        <f t="shared" si="5"/>
        <v>1.85</v>
      </c>
      <c r="Y48" s="58">
        <f t="shared" si="6"/>
        <v>0.33</v>
      </c>
      <c r="Z48" s="58">
        <f t="shared" si="7"/>
        <v>0.92</v>
      </c>
      <c r="AA48" s="58">
        <f t="shared" si="8"/>
        <v>2.54</v>
      </c>
      <c r="AB48" s="58">
        <f t="shared" si="9"/>
        <v>0.71</v>
      </c>
      <c r="AC48" s="58">
        <f t="shared" si="10"/>
        <v>1.78</v>
      </c>
      <c r="AD48" s="58">
        <f t="shared" si="11"/>
        <v>1.1399999999999999</v>
      </c>
      <c r="AE48" s="58">
        <f t="shared" si="12"/>
        <v>21.12</v>
      </c>
      <c r="AF48" s="58">
        <f t="shared" si="13"/>
        <v>7.32421875</v>
      </c>
      <c r="AG48" s="7"/>
      <c r="AH48" s="7"/>
      <c r="AI48" s="7"/>
      <c r="BL48" s="8">
        <v>18</v>
      </c>
      <c r="BM48" s="8">
        <v>178</v>
      </c>
      <c r="BN48" s="8">
        <v>84</v>
      </c>
      <c r="BO48" s="8">
        <v>24</v>
      </c>
      <c r="BP48" s="8">
        <v>106</v>
      </c>
      <c r="BR48" s="8">
        <f t="shared" si="18"/>
        <v>2.92</v>
      </c>
      <c r="BS48" s="8">
        <v>0.81</v>
      </c>
      <c r="BU48" s="8">
        <v>7</v>
      </c>
      <c r="BV48" s="8">
        <v>22.857142857142858</v>
      </c>
      <c r="BW48" s="8">
        <v>77.142857142857139</v>
      </c>
      <c r="BX48" s="8">
        <v>125</v>
      </c>
      <c r="BY48" s="8">
        <v>375</v>
      </c>
    </row>
    <row r="49" spans="1:77" s="9" customFormat="1" x14ac:dyDescent="0.25">
      <c r="A49" s="9" t="s">
        <v>67</v>
      </c>
      <c r="B49" s="40" t="s">
        <v>54</v>
      </c>
      <c r="C49" s="40" t="s">
        <v>59</v>
      </c>
      <c r="D49" s="40" t="s">
        <v>82</v>
      </c>
      <c r="E49" s="40" t="s">
        <v>89</v>
      </c>
      <c r="F49" s="37">
        <v>1.86</v>
      </c>
      <c r="G49" s="37">
        <v>0.32</v>
      </c>
      <c r="H49" s="37">
        <v>0.92</v>
      </c>
      <c r="I49" s="37">
        <v>2.5299999999999998</v>
      </c>
      <c r="J49" s="37">
        <v>0.73</v>
      </c>
      <c r="K49" s="37">
        <v>1.79</v>
      </c>
      <c r="L49" s="37">
        <v>1.1399999999999999</v>
      </c>
      <c r="M49" s="8">
        <v>21.44</v>
      </c>
      <c r="N49" s="8">
        <f t="shared" si="15"/>
        <v>11.526881720430108</v>
      </c>
      <c r="O49" s="37">
        <v>7.4024999999999999</v>
      </c>
      <c r="U49" s="8">
        <f t="shared" si="16"/>
        <v>6.8608000000000002</v>
      </c>
      <c r="V49" s="8">
        <f t="shared" si="17"/>
        <v>21.44</v>
      </c>
      <c r="W49" s="8"/>
      <c r="X49" s="58">
        <f t="shared" si="5"/>
        <v>1.86</v>
      </c>
      <c r="Y49" s="58">
        <f t="shared" si="6"/>
        <v>0.32</v>
      </c>
      <c r="Z49" s="58">
        <f t="shared" si="7"/>
        <v>0.92</v>
      </c>
      <c r="AA49" s="58">
        <f t="shared" si="8"/>
        <v>2.5299999999999998</v>
      </c>
      <c r="AB49" s="58">
        <f t="shared" si="9"/>
        <v>0.73</v>
      </c>
      <c r="AC49" s="58">
        <f t="shared" si="10"/>
        <v>1.79</v>
      </c>
      <c r="AD49" s="58">
        <f t="shared" si="11"/>
        <v>1.1399999999999999</v>
      </c>
      <c r="AE49" s="58">
        <f t="shared" si="12"/>
        <v>21.44</v>
      </c>
      <c r="AF49" s="58">
        <f t="shared" si="13"/>
        <v>7.4024999999999999</v>
      </c>
      <c r="AG49" s="40"/>
      <c r="AH49" s="40"/>
      <c r="AI49" s="40"/>
      <c r="BL49" s="37">
        <v>19</v>
      </c>
      <c r="BM49" s="37">
        <v>180</v>
      </c>
      <c r="BN49" s="37">
        <v>86</v>
      </c>
      <c r="BO49" s="37">
        <v>25</v>
      </c>
      <c r="BP49" s="37">
        <v>105</v>
      </c>
      <c r="BR49" s="37">
        <f t="shared" si="18"/>
        <v>2.9299999999999997</v>
      </c>
      <c r="BS49" s="37">
        <v>0.81</v>
      </c>
      <c r="BU49" s="37">
        <v>8</v>
      </c>
      <c r="BV49" s="37">
        <v>22.125</v>
      </c>
      <c r="BW49" s="37">
        <v>77.875</v>
      </c>
      <c r="BX49" s="37">
        <v>126</v>
      </c>
      <c r="BY49" s="37">
        <v>376</v>
      </c>
    </row>
    <row r="50" spans="1:77" x14ac:dyDescent="0.25">
      <c r="A50" t="s">
        <v>62</v>
      </c>
      <c r="B50" s="7" t="s">
        <v>55</v>
      </c>
      <c r="C50" s="7" t="s">
        <v>59</v>
      </c>
      <c r="D50" s="7" t="s">
        <v>46</v>
      </c>
      <c r="E50" s="7" t="s">
        <v>90</v>
      </c>
      <c r="F50" s="8">
        <v>1.75</v>
      </c>
      <c r="G50" s="8">
        <v>0.28000000000000003</v>
      </c>
      <c r="H50" s="8">
        <v>0.92</v>
      </c>
      <c r="I50" s="8">
        <v>2.41</v>
      </c>
      <c r="J50" s="8">
        <v>0.62</v>
      </c>
      <c r="K50" s="8">
        <v>1.69</v>
      </c>
      <c r="L50" s="8">
        <v>1.05</v>
      </c>
      <c r="M50" s="8">
        <v>18.560000000000002</v>
      </c>
      <c r="N50" s="8">
        <f t="shared" si="15"/>
        <v>10.605714285714287</v>
      </c>
      <c r="O50" s="8">
        <v>6.7296874999999998</v>
      </c>
      <c r="U50" s="8">
        <f t="shared" si="16"/>
        <v>5.9392000000000005</v>
      </c>
      <c r="V50" s="8">
        <f t="shared" si="17"/>
        <v>18.560000000000002</v>
      </c>
      <c r="W50" s="8"/>
      <c r="X50" s="58">
        <f t="shared" si="5"/>
        <v>1.75</v>
      </c>
      <c r="Y50" s="58">
        <f t="shared" si="6"/>
        <v>0.28000000000000003</v>
      </c>
      <c r="Z50" s="58">
        <f t="shared" si="7"/>
        <v>0.92</v>
      </c>
      <c r="AA50" s="58">
        <f t="shared" si="8"/>
        <v>2.41</v>
      </c>
      <c r="AB50" s="58">
        <f t="shared" si="9"/>
        <v>0.62</v>
      </c>
      <c r="AC50" s="58">
        <f t="shared" si="10"/>
        <v>1.69</v>
      </c>
      <c r="AD50" s="58">
        <f t="shared" si="11"/>
        <v>1.05</v>
      </c>
      <c r="AE50" s="58">
        <f t="shared" si="12"/>
        <v>18.560000000000002</v>
      </c>
      <c r="AF50" s="58">
        <f t="shared" si="13"/>
        <v>6.7296874999999998</v>
      </c>
      <c r="AG50" s="7"/>
      <c r="AH50" s="7"/>
      <c r="AI50" s="7"/>
      <c r="BL50" s="8">
        <v>17</v>
      </c>
      <c r="BM50" s="8">
        <v>163</v>
      </c>
      <c r="BN50" s="8">
        <v>78</v>
      </c>
      <c r="BO50" s="8">
        <v>19</v>
      </c>
      <c r="BP50" s="8">
        <v>98</v>
      </c>
      <c r="BR50" s="8">
        <f t="shared" si="18"/>
        <v>2.74</v>
      </c>
      <c r="BS50" s="8">
        <v>0.76</v>
      </c>
      <c r="BU50" s="8">
        <v>6</v>
      </c>
      <c r="BV50" s="8">
        <v>21</v>
      </c>
      <c r="BW50" s="8">
        <v>79</v>
      </c>
      <c r="BX50" s="8">
        <v>118</v>
      </c>
      <c r="BY50" s="8">
        <v>365</v>
      </c>
    </row>
    <row r="51" spans="1:77" x14ac:dyDescent="0.25">
      <c r="A51" t="s">
        <v>62</v>
      </c>
      <c r="B51" s="7" t="s">
        <v>55</v>
      </c>
      <c r="C51" s="7" t="s">
        <v>59</v>
      </c>
      <c r="D51" s="7" t="s">
        <v>47</v>
      </c>
      <c r="E51" s="7" t="s">
        <v>90</v>
      </c>
      <c r="F51" s="8">
        <v>1.77</v>
      </c>
      <c r="G51" s="8">
        <v>0.3</v>
      </c>
      <c r="H51" s="8">
        <v>0.9</v>
      </c>
      <c r="I51" s="8">
        <v>2.4300000000000002</v>
      </c>
      <c r="J51" s="8">
        <v>0.64</v>
      </c>
      <c r="K51" s="8">
        <v>1.67</v>
      </c>
      <c r="L51" s="8">
        <v>1.03</v>
      </c>
      <c r="M51" s="8">
        <v>18.88</v>
      </c>
      <c r="N51" s="8">
        <f t="shared" si="15"/>
        <v>10.666666666666666</v>
      </c>
      <c r="O51" s="8">
        <v>6.67</v>
      </c>
      <c r="U51" s="8">
        <f t="shared" si="16"/>
        <v>6.0415999999999999</v>
      </c>
      <c r="V51" s="8">
        <f t="shared" si="17"/>
        <v>18.88</v>
      </c>
      <c r="W51" s="8"/>
      <c r="X51" s="58">
        <f t="shared" si="5"/>
        <v>1.77</v>
      </c>
      <c r="Y51" s="58">
        <f t="shared" si="6"/>
        <v>0.3</v>
      </c>
      <c r="Z51" s="58">
        <f t="shared" si="7"/>
        <v>0.9</v>
      </c>
      <c r="AA51" s="58">
        <f t="shared" si="8"/>
        <v>2.4300000000000002</v>
      </c>
      <c r="AB51" s="58">
        <f t="shared" si="9"/>
        <v>0.64</v>
      </c>
      <c r="AC51" s="58">
        <f t="shared" si="10"/>
        <v>1.67</v>
      </c>
      <c r="AD51" s="58">
        <f t="shared" si="11"/>
        <v>1.03</v>
      </c>
      <c r="AE51" s="58">
        <f t="shared" si="12"/>
        <v>18.88</v>
      </c>
      <c r="AF51" s="58">
        <f t="shared" si="13"/>
        <v>6.67</v>
      </c>
      <c r="AG51" s="7"/>
      <c r="AH51" s="7"/>
      <c r="AI51" s="7"/>
      <c r="BL51" s="8">
        <v>16</v>
      </c>
      <c r="BM51" s="8">
        <v>162</v>
      </c>
      <c r="BN51" s="8">
        <v>76</v>
      </c>
      <c r="BO51" s="8">
        <v>20</v>
      </c>
      <c r="BP51" s="8">
        <v>99</v>
      </c>
      <c r="BR51" s="8">
        <f t="shared" si="18"/>
        <v>2.7</v>
      </c>
      <c r="BS51" s="8">
        <v>0.75</v>
      </c>
      <c r="BU51" s="8">
        <v>6</v>
      </c>
      <c r="BV51" s="8">
        <v>21.333333333333336</v>
      </c>
      <c r="BW51" s="8">
        <v>78.666666666666657</v>
      </c>
      <c r="BX51" s="8">
        <v>116</v>
      </c>
      <c r="BY51" s="8">
        <v>368</v>
      </c>
    </row>
    <row r="52" spans="1:77" x14ac:dyDescent="0.25">
      <c r="A52" t="s">
        <v>62</v>
      </c>
      <c r="B52" s="7" t="s">
        <v>55</v>
      </c>
      <c r="C52" s="7" t="s">
        <v>59</v>
      </c>
      <c r="D52" s="7" t="s">
        <v>48</v>
      </c>
      <c r="E52" s="7" t="s">
        <v>90</v>
      </c>
      <c r="F52" s="8">
        <v>1.77</v>
      </c>
      <c r="G52" s="8">
        <v>0.28999999999999998</v>
      </c>
      <c r="H52" s="8">
        <v>0.9</v>
      </c>
      <c r="I52" s="8">
        <v>2.41</v>
      </c>
      <c r="J52" s="8">
        <v>0.63</v>
      </c>
      <c r="K52" s="8">
        <v>1.66</v>
      </c>
      <c r="L52" s="8">
        <v>1.06</v>
      </c>
      <c r="M52" s="8">
        <v>18.239999999999998</v>
      </c>
      <c r="N52" s="8">
        <f t="shared" si="15"/>
        <v>10.305084745762711</v>
      </c>
      <c r="O52" s="8">
        <v>6.7092187499999998</v>
      </c>
      <c r="U52" s="8">
        <f t="shared" si="16"/>
        <v>5.8367999999999993</v>
      </c>
      <c r="V52" s="8">
        <f t="shared" si="17"/>
        <v>18.239999999999998</v>
      </c>
      <c r="W52" s="8"/>
      <c r="X52" s="58">
        <f t="shared" si="5"/>
        <v>1.77</v>
      </c>
      <c r="Y52" s="58">
        <f t="shared" si="6"/>
        <v>0.28999999999999998</v>
      </c>
      <c r="Z52" s="58">
        <f t="shared" si="7"/>
        <v>0.9</v>
      </c>
      <c r="AA52" s="58">
        <f t="shared" si="8"/>
        <v>2.41</v>
      </c>
      <c r="AB52" s="58">
        <f t="shared" si="9"/>
        <v>0.63</v>
      </c>
      <c r="AC52" s="58">
        <f t="shared" si="10"/>
        <v>1.66</v>
      </c>
      <c r="AD52" s="58">
        <f t="shared" si="11"/>
        <v>1.06</v>
      </c>
      <c r="AE52" s="58">
        <f t="shared" si="12"/>
        <v>18.239999999999998</v>
      </c>
      <c r="AF52" s="58">
        <f t="shared" si="13"/>
        <v>6.7092187499999998</v>
      </c>
      <c r="AG52" s="7"/>
      <c r="AH52" s="7"/>
      <c r="AI52" s="7"/>
      <c r="BL52" s="8">
        <v>16</v>
      </c>
      <c r="BM52" s="8">
        <v>164</v>
      </c>
      <c r="BN52" s="8">
        <v>77</v>
      </c>
      <c r="BO52" s="8">
        <v>19</v>
      </c>
      <c r="BP52" s="8">
        <v>96</v>
      </c>
      <c r="BR52" s="8">
        <f t="shared" si="18"/>
        <v>2.7199999999999998</v>
      </c>
      <c r="BS52" s="8">
        <v>0.74</v>
      </c>
      <c r="BU52" s="8">
        <v>7</v>
      </c>
      <c r="BV52" s="8">
        <v>20.285714285714285</v>
      </c>
      <c r="BW52" s="8">
        <v>79.714285714285722</v>
      </c>
      <c r="BX52" s="8">
        <v>117</v>
      </c>
      <c r="BY52" s="8">
        <v>367</v>
      </c>
    </row>
    <row r="53" spans="1:77" x14ac:dyDescent="0.25">
      <c r="A53" t="s">
        <v>62</v>
      </c>
      <c r="B53" s="7" t="s">
        <v>55</v>
      </c>
      <c r="C53" s="7" t="s">
        <v>59</v>
      </c>
      <c r="D53" s="7" t="s">
        <v>49</v>
      </c>
      <c r="E53" s="7" t="s">
        <v>90</v>
      </c>
      <c r="F53" s="8">
        <v>1.76</v>
      </c>
      <c r="G53" s="8">
        <v>0.27</v>
      </c>
      <c r="H53" s="8">
        <v>0.9</v>
      </c>
      <c r="I53" s="8">
        <v>2.4</v>
      </c>
      <c r="J53" s="8">
        <v>0.65</v>
      </c>
      <c r="K53" s="8">
        <v>1.67</v>
      </c>
      <c r="L53" s="8">
        <v>1.05</v>
      </c>
      <c r="M53" s="8">
        <v>18.560000000000002</v>
      </c>
      <c r="N53" s="8">
        <f t="shared" si="15"/>
        <v>10.545454545454547</v>
      </c>
      <c r="O53" s="8">
        <v>6.5728125000000004</v>
      </c>
      <c r="Q53" s="8"/>
      <c r="R53" s="8"/>
      <c r="S53" s="8"/>
      <c r="T53" s="8"/>
      <c r="U53" s="8">
        <f t="shared" si="16"/>
        <v>5.9392000000000005</v>
      </c>
      <c r="V53" s="8">
        <f t="shared" si="17"/>
        <v>18.560000000000002</v>
      </c>
      <c r="W53" s="8"/>
      <c r="X53" s="58">
        <f t="shared" si="5"/>
        <v>1.76</v>
      </c>
      <c r="Y53" s="58">
        <f t="shared" si="6"/>
        <v>0.27</v>
      </c>
      <c r="Z53" s="58">
        <f t="shared" si="7"/>
        <v>0.9</v>
      </c>
      <c r="AA53" s="58">
        <f t="shared" si="8"/>
        <v>2.4</v>
      </c>
      <c r="AB53" s="58">
        <f t="shared" si="9"/>
        <v>0.65</v>
      </c>
      <c r="AC53" s="58">
        <f t="shared" si="10"/>
        <v>1.67</v>
      </c>
      <c r="AD53" s="58">
        <f t="shared" si="11"/>
        <v>1.05</v>
      </c>
      <c r="AE53" s="58">
        <f t="shared" si="12"/>
        <v>18.560000000000002</v>
      </c>
      <c r="AF53" s="58">
        <f t="shared" si="13"/>
        <v>6.5728125000000004</v>
      </c>
      <c r="AG53" s="7"/>
      <c r="AH53" s="7"/>
      <c r="AI53" s="7"/>
      <c r="BL53" s="8">
        <v>17</v>
      </c>
      <c r="BM53" s="8">
        <v>163</v>
      </c>
      <c r="BN53" s="8">
        <v>76</v>
      </c>
      <c r="BO53" s="8">
        <v>18</v>
      </c>
      <c r="BP53" s="8">
        <v>99</v>
      </c>
      <c r="BR53" s="8">
        <f t="shared" si="18"/>
        <v>2.7199999999999998</v>
      </c>
      <c r="BS53" s="8">
        <v>0.74</v>
      </c>
      <c r="BU53" s="8">
        <v>7</v>
      </c>
      <c r="BV53" s="8">
        <v>20.428571428571427</v>
      </c>
      <c r="BW53" s="8">
        <v>79.571428571428569</v>
      </c>
      <c r="BX53" s="8">
        <v>114</v>
      </c>
      <c r="BY53" s="8">
        <v>369</v>
      </c>
    </row>
    <row r="54" spans="1:77" x14ac:dyDescent="0.25">
      <c r="A54" t="s">
        <v>62</v>
      </c>
      <c r="B54" s="7" t="s">
        <v>55</v>
      </c>
      <c r="C54" s="7" t="s">
        <v>59</v>
      </c>
      <c r="D54" s="7" t="s">
        <v>79</v>
      </c>
      <c r="E54" s="7" t="s">
        <v>90</v>
      </c>
      <c r="F54" s="8">
        <v>1.75</v>
      </c>
      <c r="G54" s="8">
        <v>0.28000000000000003</v>
      </c>
      <c r="H54" s="8">
        <v>0.92</v>
      </c>
      <c r="I54" s="8">
        <v>2.41</v>
      </c>
      <c r="J54" s="8">
        <v>0.62</v>
      </c>
      <c r="K54" s="8">
        <v>1.69</v>
      </c>
      <c r="L54" s="8">
        <v>1.05</v>
      </c>
      <c r="M54" s="8">
        <v>18.560000000000002</v>
      </c>
      <c r="N54" s="8">
        <f t="shared" si="15"/>
        <v>10.605714285714287</v>
      </c>
      <c r="O54" s="8">
        <v>6.7296874999999998</v>
      </c>
      <c r="Q54" s="8"/>
      <c r="R54" s="8"/>
      <c r="S54" s="8"/>
      <c r="T54" s="8"/>
      <c r="U54" s="8">
        <f t="shared" si="16"/>
        <v>5.9392000000000005</v>
      </c>
      <c r="V54" s="8">
        <f t="shared" si="17"/>
        <v>18.560000000000002</v>
      </c>
      <c r="W54" s="8"/>
      <c r="X54" s="58">
        <f t="shared" si="5"/>
        <v>1.75</v>
      </c>
      <c r="Y54" s="58">
        <f t="shared" si="6"/>
        <v>0.28000000000000003</v>
      </c>
      <c r="Z54" s="58">
        <f t="shared" si="7"/>
        <v>0.92</v>
      </c>
      <c r="AA54" s="58">
        <f t="shared" si="8"/>
        <v>2.41</v>
      </c>
      <c r="AB54" s="58">
        <f t="shared" si="9"/>
        <v>0.62</v>
      </c>
      <c r="AC54" s="58">
        <f t="shared" si="10"/>
        <v>1.69</v>
      </c>
      <c r="AD54" s="58">
        <f t="shared" si="11"/>
        <v>1.05</v>
      </c>
      <c r="AE54" s="58">
        <f t="shared" si="12"/>
        <v>18.560000000000002</v>
      </c>
      <c r="AF54" s="58">
        <f t="shared" si="13"/>
        <v>6.7296874999999998</v>
      </c>
      <c r="AG54" s="7"/>
      <c r="AH54" s="7"/>
      <c r="AI54" s="7"/>
      <c r="BL54" s="8">
        <v>17</v>
      </c>
      <c r="BM54" s="8">
        <v>163</v>
      </c>
      <c r="BN54" s="8">
        <v>78</v>
      </c>
      <c r="BO54" s="8">
        <v>19</v>
      </c>
      <c r="BP54" s="8">
        <v>98</v>
      </c>
      <c r="BR54" s="8">
        <f t="shared" si="18"/>
        <v>2.74</v>
      </c>
      <c r="BS54" s="8">
        <v>0.76</v>
      </c>
      <c r="BU54" s="8">
        <v>6</v>
      </c>
      <c r="BV54" s="8">
        <v>21</v>
      </c>
      <c r="BW54" s="8">
        <v>79</v>
      </c>
      <c r="BX54" s="8">
        <v>118</v>
      </c>
      <c r="BY54" s="8">
        <v>365</v>
      </c>
    </row>
    <row r="55" spans="1:77" x14ac:dyDescent="0.25">
      <c r="A55" t="s">
        <v>62</v>
      </c>
      <c r="B55" s="7" t="s">
        <v>55</v>
      </c>
      <c r="C55" s="7" t="s">
        <v>59</v>
      </c>
      <c r="D55" s="7" t="s">
        <v>80</v>
      </c>
      <c r="E55" s="7" t="s">
        <v>90</v>
      </c>
      <c r="F55" s="8">
        <v>1.77</v>
      </c>
      <c r="G55" s="8">
        <v>0.3</v>
      </c>
      <c r="H55" s="8">
        <v>0.9</v>
      </c>
      <c r="I55" s="8">
        <v>2.4300000000000002</v>
      </c>
      <c r="J55" s="8">
        <v>0.64</v>
      </c>
      <c r="K55" s="8">
        <v>1.67</v>
      </c>
      <c r="L55" s="8">
        <v>1.03</v>
      </c>
      <c r="M55" s="8">
        <v>18.88</v>
      </c>
      <c r="N55" s="8">
        <f t="shared" si="15"/>
        <v>10.666666666666666</v>
      </c>
      <c r="O55" s="8">
        <v>6.67</v>
      </c>
      <c r="Q55" s="8"/>
      <c r="R55" s="8"/>
      <c r="S55" s="8"/>
      <c r="T55" s="8"/>
      <c r="U55" s="8">
        <f t="shared" si="16"/>
        <v>6.0415999999999999</v>
      </c>
      <c r="V55" s="8">
        <f t="shared" si="17"/>
        <v>18.88</v>
      </c>
      <c r="W55" s="8"/>
      <c r="X55" s="58">
        <f t="shared" si="5"/>
        <v>1.77</v>
      </c>
      <c r="Y55" s="58">
        <f t="shared" si="6"/>
        <v>0.3</v>
      </c>
      <c r="Z55" s="58">
        <f t="shared" si="7"/>
        <v>0.9</v>
      </c>
      <c r="AA55" s="58">
        <f t="shared" si="8"/>
        <v>2.4300000000000002</v>
      </c>
      <c r="AB55" s="58">
        <f t="shared" si="9"/>
        <v>0.64</v>
      </c>
      <c r="AC55" s="58">
        <f t="shared" si="10"/>
        <v>1.67</v>
      </c>
      <c r="AD55" s="58">
        <f t="shared" si="11"/>
        <v>1.03</v>
      </c>
      <c r="AE55" s="58">
        <f t="shared" si="12"/>
        <v>18.88</v>
      </c>
      <c r="AF55" s="58">
        <f t="shared" si="13"/>
        <v>6.67</v>
      </c>
      <c r="AG55" s="7"/>
      <c r="AH55" s="7"/>
      <c r="AI55" s="7"/>
      <c r="BL55" s="8">
        <v>16</v>
      </c>
      <c r="BM55" s="8">
        <v>162</v>
      </c>
      <c r="BN55" s="8">
        <v>76</v>
      </c>
      <c r="BO55" s="8">
        <v>20</v>
      </c>
      <c r="BP55" s="8">
        <v>99</v>
      </c>
      <c r="BR55" s="8">
        <f t="shared" si="18"/>
        <v>2.7</v>
      </c>
      <c r="BS55" s="8">
        <v>0.75</v>
      </c>
      <c r="BU55" s="8">
        <v>6</v>
      </c>
      <c r="BV55" s="8">
        <v>21.333333333333336</v>
      </c>
      <c r="BW55" s="8">
        <v>78.666666666666657</v>
      </c>
      <c r="BX55" s="8">
        <v>116</v>
      </c>
      <c r="BY55" s="8">
        <v>368</v>
      </c>
    </row>
    <row r="56" spans="1:77" x14ac:dyDescent="0.25">
      <c r="A56" t="s">
        <v>62</v>
      </c>
      <c r="B56" s="7" t="s">
        <v>55</v>
      </c>
      <c r="C56" s="7" t="s">
        <v>59</v>
      </c>
      <c r="D56" s="7" t="s">
        <v>81</v>
      </c>
      <c r="E56" s="7" t="s">
        <v>90</v>
      </c>
      <c r="F56" s="8">
        <v>1.77</v>
      </c>
      <c r="G56" s="8">
        <v>0.28999999999999998</v>
      </c>
      <c r="H56" s="8">
        <v>0.9</v>
      </c>
      <c r="I56" s="8">
        <v>2.41</v>
      </c>
      <c r="J56" s="8">
        <v>0.63</v>
      </c>
      <c r="K56" s="8">
        <v>1.66</v>
      </c>
      <c r="L56" s="8">
        <v>1.06</v>
      </c>
      <c r="M56" s="8">
        <v>18.239999999999998</v>
      </c>
      <c r="N56" s="8">
        <f t="shared" si="15"/>
        <v>10.305084745762711</v>
      </c>
      <c r="O56" s="8">
        <v>6.7092187499999998</v>
      </c>
      <c r="Q56" s="8"/>
      <c r="R56" s="8"/>
      <c r="S56" s="8"/>
      <c r="T56" s="8"/>
      <c r="U56" s="8">
        <f t="shared" si="16"/>
        <v>5.8367999999999993</v>
      </c>
      <c r="V56" s="8">
        <f t="shared" si="17"/>
        <v>18.239999999999998</v>
      </c>
      <c r="W56" s="8"/>
      <c r="X56" s="58">
        <f t="shared" si="5"/>
        <v>1.77</v>
      </c>
      <c r="Y56" s="58">
        <f t="shared" si="6"/>
        <v>0.28999999999999998</v>
      </c>
      <c r="Z56" s="58">
        <f t="shared" si="7"/>
        <v>0.9</v>
      </c>
      <c r="AA56" s="58">
        <f t="shared" si="8"/>
        <v>2.41</v>
      </c>
      <c r="AB56" s="58">
        <f t="shared" si="9"/>
        <v>0.63</v>
      </c>
      <c r="AC56" s="58">
        <f t="shared" si="10"/>
        <v>1.66</v>
      </c>
      <c r="AD56" s="58">
        <f t="shared" si="11"/>
        <v>1.06</v>
      </c>
      <c r="AE56" s="58">
        <f t="shared" si="12"/>
        <v>18.239999999999998</v>
      </c>
      <c r="AF56" s="58">
        <f t="shared" si="13"/>
        <v>6.7092187499999998</v>
      </c>
      <c r="AG56" s="7"/>
      <c r="AH56" s="7"/>
      <c r="AI56" s="7"/>
      <c r="BL56" s="8">
        <v>16</v>
      </c>
      <c r="BM56" s="8">
        <v>164</v>
      </c>
      <c r="BN56" s="8">
        <v>77</v>
      </c>
      <c r="BO56" s="8">
        <v>19</v>
      </c>
      <c r="BP56" s="8">
        <v>96</v>
      </c>
      <c r="BR56" s="8">
        <f t="shared" si="18"/>
        <v>2.7199999999999998</v>
      </c>
      <c r="BS56" s="8">
        <v>0.74</v>
      </c>
      <c r="BU56" s="8">
        <v>7</v>
      </c>
      <c r="BV56" s="8">
        <v>20.285714285714285</v>
      </c>
      <c r="BW56" s="8">
        <v>79.714285714285722</v>
      </c>
      <c r="BX56" s="8">
        <v>117</v>
      </c>
      <c r="BY56" s="8">
        <v>367</v>
      </c>
    </row>
    <row r="57" spans="1:77" x14ac:dyDescent="0.25">
      <c r="A57" t="s">
        <v>62</v>
      </c>
      <c r="B57" s="7" t="s">
        <v>55</v>
      </c>
      <c r="C57" s="7" t="s">
        <v>59</v>
      </c>
      <c r="D57" s="7" t="s">
        <v>83</v>
      </c>
      <c r="E57" s="7" t="s">
        <v>90</v>
      </c>
      <c r="F57" s="8">
        <v>1.76</v>
      </c>
      <c r="G57" s="8">
        <v>0.27</v>
      </c>
      <c r="H57" s="8">
        <v>0.9</v>
      </c>
      <c r="I57" s="8">
        <v>2.4</v>
      </c>
      <c r="J57" s="8">
        <v>0.65</v>
      </c>
      <c r="K57" s="8">
        <v>1.67</v>
      </c>
      <c r="L57" s="8">
        <v>1.05</v>
      </c>
      <c r="M57" s="8">
        <v>18.560000000000002</v>
      </c>
      <c r="N57" s="8">
        <f t="shared" si="15"/>
        <v>10.545454545454547</v>
      </c>
      <c r="O57" s="8">
        <v>6.5728125000000004</v>
      </c>
      <c r="Q57" s="8"/>
      <c r="R57" s="8"/>
      <c r="S57" s="8"/>
      <c r="T57" s="8"/>
      <c r="U57" s="8">
        <f t="shared" si="16"/>
        <v>5.9392000000000005</v>
      </c>
      <c r="V57" s="8">
        <f t="shared" si="17"/>
        <v>18.560000000000002</v>
      </c>
      <c r="W57" s="8"/>
      <c r="X57" s="58">
        <f t="shared" si="5"/>
        <v>1.76</v>
      </c>
      <c r="Y57" s="58">
        <f t="shared" si="6"/>
        <v>0.27</v>
      </c>
      <c r="Z57" s="58">
        <f t="shared" si="7"/>
        <v>0.9</v>
      </c>
      <c r="AA57" s="58">
        <f t="shared" si="8"/>
        <v>2.4</v>
      </c>
      <c r="AB57" s="58">
        <f t="shared" si="9"/>
        <v>0.65</v>
      </c>
      <c r="AC57" s="58">
        <f t="shared" si="10"/>
        <v>1.67</v>
      </c>
      <c r="AD57" s="58">
        <f t="shared" si="11"/>
        <v>1.05</v>
      </c>
      <c r="AE57" s="58">
        <f t="shared" si="12"/>
        <v>18.560000000000002</v>
      </c>
      <c r="AF57" s="58">
        <f t="shared" si="13"/>
        <v>6.5728125000000004</v>
      </c>
      <c r="AG57" s="7"/>
      <c r="AH57" s="7"/>
      <c r="AI57" s="7"/>
      <c r="BL57" s="8">
        <v>17</v>
      </c>
      <c r="BM57" s="8">
        <v>163</v>
      </c>
      <c r="BN57" s="8">
        <v>76</v>
      </c>
      <c r="BO57" s="8">
        <v>18</v>
      </c>
      <c r="BP57" s="8">
        <v>99</v>
      </c>
      <c r="BR57" s="8">
        <f t="shared" si="18"/>
        <v>2.7199999999999998</v>
      </c>
      <c r="BS57" s="8">
        <v>0.74</v>
      </c>
      <c r="BU57" s="8">
        <v>7</v>
      </c>
      <c r="BV57" s="8">
        <v>20.428571428571427</v>
      </c>
      <c r="BW57" s="8">
        <v>79.571428571428569</v>
      </c>
      <c r="BX57" s="8">
        <v>114</v>
      </c>
      <c r="BY57" s="8">
        <v>369</v>
      </c>
    </row>
    <row r="58" spans="1:77" s="9" customFormat="1" x14ac:dyDescent="0.25">
      <c r="A58" s="9" t="s">
        <v>62</v>
      </c>
      <c r="B58" s="40" t="s">
        <v>55</v>
      </c>
      <c r="C58" s="40" t="s">
        <v>59</v>
      </c>
      <c r="D58" s="40" t="s">
        <v>82</v>
      </c>
      <c r="E58" s="40" t="s">
        <v>90</v>
      </c>
      <c r="F58" s="37">
        <v>1.77</v>
      </c>
      <c r="G58" s="37">
        <v>0.28999999999999998</v>
      </c>
      <c r="H58" s="37">
        <v>0.9</v>
      </c>
      <c r="I58" s="37">
        <v>2.41</v>
      </c>
      <c r="J58" s="37">
        <v>0.63</v>
      </c>
      <c r="K58" s="37">
        <v>1.66</v>
      </c>
      <c r="L58" s="37">
        <v>1.06</v>
      </c>
      <c r="M58" s="8">
        <v>18.88</v>
      </c>
      <c r="N58" s="8">
        <f t="shared" si="15"/>
        <v>10.666666666666666</v>
      </c>
      <c r="O58" s="37">
        <v>6.67</v>
      </c>
      <c r="U58" s="8">
        <f t="shared" si="16"/>
        <v>6.0415999999999999</v>
      </c>
      <c r="V58" s="8">
        <f t="shared" si="17"/>
        <v>18.88</v>
      </c>
      <c r="W58" s="8"/>
      <c r="X58" s="58">
        <f t="shared" si="5"/>
        <v>1.77</v>
      </c>
      <c r="Y58" s="58">
        <f t="shared" si="6"/>
        <v>0.28999999999999998</v>
      </c>
      <c r="Z58" s="58">
        <f t="shared" si="7"/>
        <v>0.9</v>
      </c>
      <c r="AA58" s="58">
        <f t="shared" si="8"/>
        <v>2.41</v>
      </c>
      <c r="AB58" s="58">
        <f t="shared" si="9"/>
        <v>0.63</v>
      </c>
      <c r="AC58" s="58">
        <f t="shared" si="10"/>
        <v>1.66</v>
      </c>
      <c r="AD58" s="58">
        <f t="shared" si="11"/>
        <v>1.06</v>
      </c>
      <c r="AE58" s="58">
        <f t="shared" si="12"/>
        <v>18.88</v>
      </c>
      <c r="AF58" s="58">
        <f t="shared" si="13"/>
        <v>6.67</v>
      </c>
      <c r="AG58" s="40"/>
      <c r="AH58" s="40"/>
      <c r="AI58" s="40"/>
      <c r="BL58" s="37">
        <v>16</v>
      </c>
      <c r="BM58" s="37">
        <v>164</v>
      </c>
      <c r="BN58" s="37">
        <v>77</v>
      </c>
      <c r="BO58" s="37">
        <v>19</v>
      </c>
      <c r="BP58" s="37">
        <v>96</v>
      </c>
      <c r="BR58" s="37">
        <f t="shared" si="18"/>
        <v>2.7199999999999998</v>
      </c>
      <c r="BS58" s="37">
        <v>0.75</v>
      </c>
      <c r="BU58" s="37">
        <v>6</v>
      </c>
      <c r="BV58" s="37">
        <v>21.333333333333336</v>
      </c>
      <c r="BW58" s="37">
        <v>78.666666666666657</v>
      </c>
      <c r="BX58" s="37">
        <v>116</v>
      </c>
      <c r="BY58" s="37">
        <v>368</v>
      </c>
    </row>
    <row r="59" spans="1:77" x14ac:dyDescent="0.25">
      <c r="A59" t="s">
        <v>63</v>
      </c>
      <c r="B59" s="7" t="s">
        <v>56</v>
      </c>
      <c r="C59" s="7" t="s">
        <v>59</v>
      </c>
      <c r="D59" s="7" t="s">
        <v>46</v>
      </c>
      <c r="E59" s="7" t="s">
        <v>91</v>
      </c>
      <c r="F59" s="8">
        <v>1.55</v>
      </c>
      <c r="G59" s="8">
        <v>0.2</v>
      </c>
      <c r="H59" s="8">
        <v>0.76</v>
      </c>
      <c r="I59" s="8">
        <v>2.15</v>
      </c>
      <c r="J59" s="8">
        <v>0.42</v>
      </c>
      <c r="K59" s="8">
        <v>1.36</v>
      </c>
      <c r="L59" s="8">
        <v>0.79</v>
      </c>
      <c r="M59" s="8">
        <v>13.120000000000001</v>
      </c>
      <c r="N59" s="8">
        <f t="shared" si="15"/>
        <v>8.4645161290322584</v>
      </c>
      <c r="O59" s="8">
        <v>5.4924999999999997</v>
      </c>
      <c r="U59" s="8">
        <f t="shared" si="16"/>
        <v>4.1984000000000004</v>
      </c>
      <c r="V59" s="8">
        <f t="shared" si="17"/>
        <v>13.120000000000001</v>
      </c>
      <c r="W59" s="8"/>
      <c r="X59" s="58">
        <f t="shared" si="5"/>
        <v>1.55</v>
      </c>
      <c r="Y59" s="58">
        <f t="shared" si="6"/>
        <v>0.2</v>
      </c>
      <c r="Z59" s="58">
        <f t="shared" si="7"/>
        <v>0.76</v>
      </c>
      <c r="AA59" s="58">
        <f t="shared" si="8"/>
        <v>2.15</v>
      </c>
      <c r="AB59" s="58">
        <f t="shared" si="9"/>
        <v>0.42</v>
      </c>
      <c r="AC59" s="58">
        <f t="shared" si="10"/>
        <v>1.36</v>
      </c>
      <c r="AD59" s="58">
        <f t="shared" si="11"/>
        <v>0.79</v>
      </c>
      <c r="AE59" s="58">
        <f t="shared" si="12"/>
        <v>13.120000000000001</v>
      </c>
      <c r="AF59" s="58">
        <f t="shared" si="13"/>
        <v>5.4924999999999997</v>
      </c>
      <c r="AG59" s="7"/>
      <c r="AH59" s="7"/>
      <c r="AI59" s="7"/>
      <c r="BL59" s="8">
        <v>11</v>
      </c>
      <c r="BM59" s="8">
        <v>139</v>
      </c>
      <c r="BN59" s="8">
        <v>43</v>
      </c>
      <c r="BO59" s="8">
        <v>12</v>
      </c>
      <c r="BP59" s="8">
        <v>73</v>
      </c>
      <c r="BR59" s="8">
        <f t="shared" si="18"/>
        <v>2.1500000000000004</v>
      </c>
      <c r="BS59" s="8">
        <v>0.56999999999999995</v>
      </c>
      <c r="BU59" s="8">
        <v>5</v>
      </c>
      <c r="BV59" s="8">
        <v>17.2</v>
      </c>
      <c r="BW59" s="8">
        <v>82.8</v>
      </c>
      <c r="BX59" s="8">
        <v>104</v>
      </c>
      <c r="BY59" s="8">
        <v>338</v>
      </c>
    </row>
    <row r="60" spans="1:77" x14ac:dyDescent="0.25">
      <c r="A60" t="s">
        <v>63</v>
      </c>
      <c r="B60" s="7" t="s">
        <v>56</v>
      </c>
      <c r="C60" s="7" t="s">
        <v>59</v>
      </c>
      <c r="D60" s="7" t="s">
        <v>47</v>
      </c>
      <c r="E60" s="7" t="s">
        <v>91</v>
      </c>
      <c r="F60" s="8">
        <v>1.54</v>
      </c>
      <c r="G60" s="8">
        <v>0.19</v>
      </c>
      <c r="H60" s="8">
        <v>0.75</v>
      </c>
      <c r="I60" s="8">
        <v>2.14</v>
      </c>
      <c r="J60" s="8">
        <v>0.42</v>
      </c>
      <c r="K60" s="8">
        <v>1.37</v>
      </c>
      <c r="L60" s="8">
        <v>0.77</v>
      </c>
      <c r="M60" s="8">
        <v>13.76</v>
      </c>
      <c r="N60" s="8">
        <f t="shared" si="15"/>
        <v>8.9350649350649345</v>
      </c>
      <c r="O60" s="8">
        <v>5.4718750000000007</v>
      </c>
      <c r="U60" s="8">
        <f t="shared" si="16"/>
        <v>4.4032000000000009</v>
      </c>
      <c r="V60" s="8">
        <f t="shared" si="17"/>
        <v>13.76</v>
      </c>
      <c r="W60" s="8"/>
      <c r="X60" s="58">
        <f t="shared" si="5"/>
        <v>1.54</v>
      </c>
      <c r="Y60" s="58">
        <f t="shared" si="6"/>
        <v>0.19</v>
      </c>
      <c r="Z60" s="58">
        <f t="shared" si="7"/>
        <v>0.75</v>
      </c>
      <c r="AA60" s="58">
        <f t="shared" si="8"/>
        <v>2.14</v>
      </c>
      <c r="AB60" s="58">
        <f t="shared" si="9"/>
        <v>0.42</v>
      </c>
      <c r="AC60" s="58">
        <f t="shared" si="10"/>
        <v>1.37</v>
      </c>
      <c r="AD60" s="58">
        <f t="shared" si="11"/>
        <v>0.77</v>
      </c>
      <c r="AE60" s="58">
        <f t="shared" si="12"/>
        <v>13.76</v>
      </c>
      <c r="AF60" s="58">
        <f t="shared" si="13"/>
        <v>5.4718750000000007</v>
      </c>
      <c r="AG60" s="7"/>
      <c r="AH60" s="7"/>
      <c r="AI60" s="7"/>
      <c r="BL60" s="8">
        <v>10</v>
      </c>
      <c r="BM60" s="8">
        <v>138</v>
      </c>
      <c r="BN60" s="8">
        <v>45</v>
      </c>
      <c r="BO60" s="8">
        <v>13</v>
      </c>
      <c r="BP60" s="8">
        <v>73</v>
      </c>
      <c r="BR60" s="8">
        <f t="shared" si="18"/>
        <v>2.14</v>
      </c>
      <c r="BS60" s="8">
        <v>0.57999999999999996</v>
      </c>
      <c r="BU60" s="8">
        <v>5</v>
      </c>
      <c r="BV60" s="8">
        <v>17.599999999999998</v>
      </c>
      <c r="BW60" s="8">
        <v>82.4</v>
      </c>
      <c r="BX60" s="8">
        <v>103</v>
      </c>
      <c r="BY60" s="8">
        <v>340</v>
      </c>
    </row>
    <row r="61" spans="1:77" x14ac:dyDescent="0.25">
      <c r="A61" t="s">
        <v>63</v>
      </c>
      <c r="B61" s="7" t="s">
        <v>56</v>
      </c>
      <c r="C61" s="7" t="s">
        <v>59</v>
      </c>
      <c r="D61" s="7" t="s">
        <v>48</v>
      </c>
      <c r="E61" s="7" t="s">
        <v>91</v>
      </c>
      <c r="F61" s="8">
        <v>1.53</v>
      </c>
      <c r="G61" s="8">
        <v>0.19</v>
      </c>
      <c r="H61" s="8">
        <v>0.74</v>
      </c>
      <c r="I61" s="8">
        <v>2.12</v>
      </c>
      <c r="J61" s="8">
        <v>0.41</v>
      </c>
      <c r="K61" s="8">
        <v>1.36</v>
      </c>
      <c r="L61" s="8">
        <v>0.77</v>
      </c>
      <c r="M61" s="8">
        <v>13.120000000000001</v>
      </c>
      <c r="N61" s="8">
        <f t="shared" si="15"/>
        <v>8.5751633986928102</v>
      </c>
      <c r="O61" s="8">
        <v>5.5815625000000004</v>
      </c>
      <c r="Q61" s="8"/>
      <c r="R61" s="8"/>
      <c r="S61" s="8"/>
      <c r="T61" s="8"/>
      <c r="U61" s="8">
        <f t="shared" si="16"/>
        <v>4.1984000000000004</v>
      </c>
      <c r="V61" s="8">
        <f t="shared" si="17"/>
        <v>13.120000000000001</v>
      </c>
      <c r="W61" s="8"/>
      <c r="X61" s="58">
        <f t="shared" si="5"/>
        <v>1.53</v>
      </c>
      <c r="Y61" s="58">
        <f t="shared" si="6"/>
        <v>0.19</v>
      </c>
      <c r="Z61" s="58">
        <f t="shared" si="7"/>
        <v>0.74</v>
      </c>
      <c r="AA61" s="58">
        <f t="shared" si="8"/>
        <v>2.12</v>
      </c>
      <c r="AB61" s="58">
        <f t="shared" si="9"/>
        <v>0.41</v>
      </c>
      <c r="AC61" s="58">
        <f t="shared" si="10"/>
        <v>1.36</v>
      </c>
      <c r="AD61" s="58">
        <f t="shared" si="11"/>
        <v>0.77</v>
      </c>
      <c r="AE61" s="58">
        <f t="shared" si="12"/>
        <v>13.120000000000001</v>
      </c>
      <c r="AF61" s="58">
        <f t="shared" si="13"/>
        <v>5.5815625000000004</v>
      </c>
      <c r="AG61" s="7"/>
      <c r="AH61" s="7"/>
      <c r="AI61" s="7"/>
      <c r="BL61" s="8">
        <v>10</v>
      </c>
      <c r="BM61" s="8">
        <v>135</v>
      </c>
      <c r="BN61" s="8">
        <v>46</v>
      </c>
      <c r="BO61" s="8">
        <v>12</v>
      </c>
      <c r="BP61" s="8">
        <v>72</v>
      </c>
      <c r="BR61" s="8">
        <f t="shared" si="18"/>
        <v>2.13</v>
      </c>
      <c r="BS61" s="8">
        <v>0.56000000000000005</v>
      </c>
      <c r="BU61" s="8">
        <v>4</v>
      </c>
      <c r="BV61" s="8">
        <v>17</v>
      </c>
      <c r="BW61" s="8">
        <v>83</v>
      </c>
      <c r="BX61" s="8">
        <v>106</v>
      </c>
      <c r="BY61" s="8">
        <v>337</v>
      </c>
    </row>
    <row r="62" spans="1:77" x14ac:dyDescent="0.25">
      <c r="A62" t="s">
        <v>63</v>
      </c>
      <c r="B62" s="7" t="s">
        <v>56</v>
      </c>
      <c r="C62" s="7" t="s">
        <v>59</v>
      </c>
      <c r="D62" s="7" t="s">
        <v>49</v>
      </c>
      <c r="E62" s="7" t="s">
        <v>91</v>
      </c>
      <c r="F62" s="8">
        <v>1.55</v>
      </c>
      <c r="G62" s="8">
        <v>0.18</v>
      </c>
      <c r="H62" s="8">
        <v>0.74</v>
      </c>
      <c r="I62" s="8">
        <v>2.14</v>
      </c>
      <c r="J62" s="8">
        <v>0.41</v>
      </c>
      <c r="K62" s="8">
        <v>1.36</v>
      </c>
      <c r="L62" s="8">
        <v>0.78</v>
      </c>
      <c r="M62" s="8">
        <v>13.44</v>
      </c>
      <c r="N62" s="8">
        <f t="shared" si="15"/>
        <v>8.6709677419354829</v>
      </c>
      <c r="O62" s="8">
        <v>5.46</v>
      </c>
      <c r="Q62" s="8"/>
      <c r="R62" s="8"/>
      <c r="S62" s="8"/>
      <c r="T62" s="8"/>
      <c r="U62" s="8">
        <f t="shared" si="16"/>
        <v>4.3008000000000006</v>
      </c>
      <c r="V62" s="8">
        <f t="shared" si="17"/>
        <v>13.44</v>
      </c>
      <c r="W62" s="8"/>
      <c r="X62" s="58">
        <f t="shared" si="5"/>
        <v>1.55</v>
      </c>
      <c r="Y62" s="58">
        <f t="shared" si="6"/>
        <v>0.18</v>
      </c>
      <c r="Z62" s="58">
        <f t="shared" si="7"/>
        <v>0.74</v>
      </c>
      <c r="AA62" s="58">
        <f t="shared" si="8"/>
        <v>2.14</v>
      </c>
      <c r="AB62" s="58">
        <f t="shared" si="9"/>
        <v>0.41</v>
      </c>
      <c r="AC62" s="58">
        <f t="shared" si="10"/>
        <v>1.36</v>
      </c>
      <c r="AD62" s="58">
        <f t="shared" si="11"/>
        <v>0.78</v>
      </c>
      <c r="AE62" s="58">
        <f t="shared" si="12"/>
        <v>13.44</v>
      </c>
      <c r="AF62" s="58">
        <f t="shared" si="13"/>
        <v>5.46</v>
      </c>
      <c r="AG62" s="7"/>
      <c r="AH62" s="7"/>
      <c r="AI62" s="7"/>
      <c r="BL62" s="8">
        <v>11</v>
      </c>
      <c r="BM62" s="8">
        <v>136</v>
      </c>
      <c r="BN62" s="8">
        <v>46</v>
      </c>
      <c r="BO62" s="8">
        <v>13</v>
      </c>
      <c r="BP62" s="8">
        <v>74</v>
      </c>
      <c r="BR62" s="8">
        <f t="shared" si="18"/>
        <v>2.14</v>
      </c>
      <c r="BS62" s="8">
        <v>0.56999999999999995</v>
      </c>
      <c r="BU62" s="8">
        <v>5</v>
      </c>
      <c r="BV62" s="8">
        <v>16.399999999999999</v>
      </c>
      <c r="BW62" s="8">
        <v>83.6</v>
      </c>
      <c r="BX62" s="8">
        <v>104</v>
      </c>
      <c r="BY62" s="8">
        <v>336</v>
      </c>
    </row>
    <row r="63" spans="1:77" x14ac:dyDescent="0.25">
      <c r="A63" t="s">
        <v>63</v>
      </c>
      <c r="B63" s="7" t="s">
        <v>56</v>
      </c>
      <c r="C63" s="7" t="s">
        <v>59</v>
      </c>
      <c r="D63" s="7" t="s">
        <v>79</v>
      </c>
      <c r="E63" s="7" t="s">
        <v>91</v>
      </c>
      <c r="F63" s="8">
        <v>1.55</v>
      </c>
      <c r="G63" s="8">
        <v>0.2</v>
      </c>
      <c r="H63" s="8">
        <v>0.76</v>
      </c>
      <c r="I63" s="8">
        <v>2.15</v>
      </c>
      <c r="J63" s="8">
        <v>0.42</v>
      </c>
      <c r="K63" s="8">
        <v>1.36</v>
      </c>
      <c r="L63" s="8">
        <v>0.79</v>
      </c>
      <c r="M63" s="8">
        <v>13.120000000000001</v>
      </c>
      <c r="N63" s="8">
        <f t="shared" si="15"/>
        <v>8.4645161290322584</v>
      </c>
      <c r="O63" s="8">
        <v>5.4924999999999997</v>
      </c>
      <c r="Q63" s="8"/>
      <c r="R63" s="8"/>
      <c r="S63" s="8"/>
      <c r="T63" s="8"/>
      <c r="U63" s="8">
        <f t="shared" si="16"/>
        <v>4.1984000000000004</v>
      </c>
      <c r="V63" s="8">
        <f t="shared" si="17"/>
        <v>13.120000000000001</v>
      </c>
      <c r="W63" s="8"/>
      <c r="X63" s="58">
        <f t="shared" si="5"/>
        <v>1.55</v>
      </c>
      <c r="Y63" s="58">
        <f t="shared" si="6"/>
        <v>0.2</v>
      </c>
      <c r="Z63" s="58">
        <f t="shared" si="7"/>
        <v>0.76</v>
      </c>
      <c r="AA63" s="58">
        <f t="shared" si="8"/>
        <v>2.15</v>
      </c>
      <c r="AB63" s="58">
        <f t="shared" si="9"/>
        <v>0.42</v>
      </c>
      <c r="AC63" s="58">
        <f t="shared" si="10"/>
        <v>1.36</v>
      </c>
      <c r="AD63" s="58">
        <f t="shared" si="11"/>
        <v>0.79</v>
      </c>
      <c r="AE63" s="58">
        <f t="shared" si="12"/>
        <v>13.120000000000001</v>
      </c>
      <c r="AF63" s="58">
        <f t="shared" si="13"/>
        <v>5.4924999999999997</v>
      </c>
      <c r="AG63" s="7"/>
      <c r="AH63" s="7"/>
      <c r="AI63" s="7"/>
      <c r="BL63" s="8">
        <v>11</v>
      </c>
      <c r="BM63" s="8">
        <v>139</v>
      </c>
      <c r="BN63" s="8">
        <v>43</v>
      </c>
      <c r="BO63" s="8">
        <v>12</v>
      </c>
      <c r="BP63" s="8">
        <v>73</v>
      </c>
      <c r="BR63" s="8">
        <f t="shared" si="18"/>
        <v>2.1500000000000004</v>
      </c>
      <c r="BS63" s="8">
        <v>0.56999999999999995</v>
      </c>
      <c r="BU63" s="8">
        <v>5</v>
      </c>
      <c r="BV63" s="8">
        <v>17.2</v>
      </c>
      <c r="BW63" s="8">
        <v>82.8</v>
      </c>
      <c r="BX63" s="8">
        <v>104</v>
      </c>
      <c r="BY63" s="8">
        <v>338</v>
      </c>
    </row>
    <row r="64" spans="1:77" x14ac:dyDescent="0.25">
      <c r="A64" t="s">
        <v>63</v>
      </c>
      <c r="B64" s="7" t="s">
        <v>56</v>
      </c>
      <c r="C64" s="7" t="s">
        <v>59</v>
      </c>
      <c r="D64" s="7" t="s">
        <v>80</v>
      </c>
      <c r="E64" s="7" t="s">
        <v>91</v>
      </c>
      <c r="F64" s="8">
        <v>1.54</v>
      </c>
      <c r="G64" s="8">
        <v>0.19</v>
      </c>
      <c r="H64" s="8">
        <v>0.75</v>
      </c>
      <c r="I64" s="8">
        <v>2.14</v>
      </c>
      <c r="J64" s="8">
        <v>0.42</v>
      </c>
      <c r="K64" s="8">
        <v>1.37</v>
      </c>
      <c r="L64" s="8">
        <v>0.77</v>
      </c>
      <c r="M64" s="8">
        <v>13.76</v>
      </c>
      <c r="N64" s="8">
        <f t="shared" si="15"/>
        <v>8.9350649350649345</v>
      </c>
      <c r="O64" s="8">
        <v>5.4718750000000007</v>
      </c>
      <c r="Q64" s="8"/>
      <c r="R64" s="8"/>
      <c r="S64" s="8"/>
      <c r="T64" s="8"/>
      <c r="U64" s="8">
        <f t="shared" si="16"/>
        <v>4.4032000000000009</v>
      </c>
      <c r="V64" s="8">
        <f t="shared" si="17"/>
        <v>13.76</v>
      </c>
      <c r="W64" s="8"/>
      <c r="X64" s="58">
        <f t="shared" si="5"/>
        <v>1.54</v>
      </c>
      <c r="Y64" s="58">
        <f t="shared" si="6"/>
        <v>0.19</v>
      </c>
      <c r="Z64" s="58">
        <f t="shared" si="7"/>
        <v>0.75</v>
      </c>
      <c r="AA64" s="58">
        <f t="shared" si="8"/>
        <v>2.14</v>
      </c>
      <c r="AB64" s="58">
        <f t="shared" si="9"/>
        <v>0.42</v>
      </c>
      <c r="AC64" s="58">
        <f t="shared" si="10"/>
        <v>1.37</v>
      </c>
      <c r="AD64" s="58">
        <f t="shared" si="11"/>
        <v>0.77</v>
      </c>
      <c r="AE64" s="58">
        <f t="shared" si="12"/>
        <v>13.76</v>
      </c>
      <c r="AF64" s="58">
        <f t="shared" si="13"/>
        <v>5.4718750000000007</v>
      </c>
      <c r="AG64" s="7"/>
      <c r="AH64" s="7"/>
      <c r="AI64" s="7"/>
      <c r="BL64" s="8">
        <v>10</v>
      </c>
      <c r="BM64" s="8">
        <v>138</v>
      </c>
      <c r="BN64" s="8">
        <v>45</v>
      </c>
      <c r="BO64" s="8">
        <v>13</v>
      </c>
      <c r="BP64" s="8">
        <v>73</v>
      </c>
      <c r="BR64" s="8">
        <f t="shared" si="18"/>
        <v>2.14</v>
      </c>
      <c r="BS64" s="8">
        <v>0.57999999999999996</v>
      </c>
      <c r="BU64" s="8">
        <v>5</v>
      </c>
      <c r="BV64" s="8">
        <v>17.599999999999998</v>
      </c>
      <c r="BW64" s="8">
        <v>82.4</v>
      </c>
      <c r="BX64" s="8">
        <v>103</v>
      </c>
      <c r="BY64" s="8">
        <v>340</v>
      </c>
    </row>
    <row r="65" spans="1:77" x14ac:dyDescent="0.25">
      <c r="A65" t="s">
        <v>63</v>
      </c>
      <c r="B65" s="7" t="s">
        <v>56</v>
      </c>
      <c r="C65" s="7" t="s">
        <v>59</v>
      </c>
      <c r="D65" s="7" t="s">
        <v>81</v>
      </c>
      <c r="E65" s="7" t="s">
        <v>91</v>
      </c>
      <c r="F65" s="8">
        <v>1.53</v>
      </c>
      <c r="G65" s="8">
        <v>0.19</v>
      </c>
      <c r="H65" s="8">
        <v>0.74</v>
      </c>
      <c r="I65" s="8">
        <v>2.12</v>
      </c>
      <c r="J65" s="8">
        <v>0.41</v>
      </c>
      <c r="K65" s="8">
        <v>1.36</v>
      </c>
      <c r="L65" s="8">
        <v>0.77</v>
      </c>
      <c r="M65" s="8">
        <v>13.120000000000001</v>
      </c>
      <c r="N65" s="8">
        <f t="shared" si="15"/>
        <v>8.5751633986928102</v>
      </c>
      <c r="O65" s="8">
        <v>5.5815625000000004</v>
      </c>
      <c r="Q65" s="8"/>
      <c r="R65" s="8"/>
      <c r="S65" s="8"/>
      <c r="T65" s="8"/>
      <c r="U65" s="8">
        <f t="shared" si="16"/>
        <v>4.1984000000000004</v>
      </c>
      <c r="V65" s="8">
        <f t="shared" si="17"/>
        <v>13.120000000000001</v>
      </c>
      <c r="W65" s="8"/>
      <c r="X65" s="58">
        <f t="shared" si="5"/>
        <v>1.53</v>
      </c>
      <c r="Y65" s="58">
        <f t="shared" si="6"/>
        <v>0.19</v>
      </c>
      <c r="Z65" s="58">
        <f t="shared" si="7"/>
        <v>0.74</v>
      </c>
      <c r="AA65" s="58">
        <f t="shared" si="8"/>
        <v>2.12</v>
      </c>
      <c r="AB65" s="58">
        <f t="shared" si="9"/>
        <v>0.41</v>
      </c>
      <c r="AC65" s="58">
        <f t="shared" si="10"/>
        <v>1.36</v>
      </c>
      <c r="AD65" s="58">
        <f t="shared" si="11"/>
        <v>0.77</v>
      </c>
      <c r="AE65" s="58">
        <f t="shared" si="12"/>
        <v>13.120000000000001</v>
      </c>
      <c r="AF65" s="58">
        <f t="shared" si="13"/>
        <v>5.5815625000000004</v>
      </c>
      <c r="AG65" s="7"/>
      <c r="AH65" s="7"/>
      <c r="AI65" s="7"/>
      <c r="BL65" s="8">
        <v>10</v>
      </c>
      <c r="BM65" s="8">
        <v>135</v>
      </c>
      <c r="BN65" s="8">
        <v>46</v>
      </c>
      <c r="BO65" s="8">
        <v>12</v>
      </c>
      <c r="BP65" s="8">
        <v>72</v>
      </c>
      <c r="BR65" s="8">
        <f t="shared" si="18"/>
        <v>2.13</v>
      </c>
      <c r="BS65" s="8">
        <v>0.56000000000000005</v>
      </c>
      <c r="BU65" s="8">
        <v>4</v>
      </c>
      <c r="BV65" s="8">
        <v>17</v>
      </c>
      <c r="BW65" s="8">
        <v>83</v>
      </c>
      <c r="BX65" s="8">
        <v>106</v>
      </c>
      <c r="BY65" s="8">
        <v>337</v>
      </c>
    </row>
    <row r="66" spans="1:77" x14ac:dyDescent="0.25">
      <c r="A66" t="s">
        <v>63</v>
      </c>
      <c r="B66" s="7" t="s">
        <v>56</v>
      </c>
      <c r="C66" s="7" t="s">
        <v>59</v>
      </c>
      <c r="D66" s="7" t="s">
        <v>83</v>
      </c>
      <c r="E66" s="7" t="s">
        <v>91</v>
      </c>
      <c r="F66" s="8">
        <v>1.55</v>
      </c>
      <c r="G66" s="8">
        <v>0.18</v>
      </c>
      <c r="H66" s="8">
        <v>0.74</v>
      </c>
      <c r="I66" s="8">
        <v>2.14</v>
      </c>
      <c r="J66" s="8">
        <v>0.41</v>
      </c>
      <c r="K66" s="8">
        <v>1.36</v>
      </c>
      <c r="L66" s="8">
        <v>0.78</v>
      </c>
      <c r="M66" s="8">
        <v>13.44</v>
      </c>
      <c r="N66" s="8">
        <f t="shared" si="15"/>
        <v>8.6709677419354829</v>
      </c>
      <c r="O66" s="8">
        <v>5.46</v>
      </c>
      <c r="Q66" s="8"/>
      <c r="R66" s="8"/>
      <c r="S66" s="8"/>
      <c r="T66" s="8"/>
      <c r="U66" s="8">
        <f t="shared" si="16"/>
        <v>4.3008000000000006</v>
      </c>
      <c r="V66" s="8">
        <f t="shared" si="17"/>
        <v>13.44</v>
      </c>
      <c r="W66" s="8"/>
      <c r="X66" s="58">
        <f t="shared" si="5"/>
        <v>1.55</v>
      </c>
      <c r="Y66" s="58">
        <f t="shared" si="6"/>
        <v>0.18</v>
      </c>
      <c r="Z66" s="58">
        <f t="shared" si="7"/>
        <v>0.74</v>
      </c>
      <c r="AA66" s="58">
        <f t="shared" si="8"/>
        <v>2.14</v>
      </c>
      <c r="AB66" s="58">
        <f t="shared" si="9"/>
        <v>0.41</v>
      </c>
      <c r="AC66" s="58">
        <f t="shared" si="10"/>
        <v>1.36</v>
      </c>
      <c r="AD66" s="58">
        <f t="shared" si="11"/>
        <v>0.78</v>
      </c>
      <c r="AE66" s="58">
        <f t="shared" si="12"/>
        <v>13.44</v>
      </c>
      <c r="AF66" s="58">
        <f t="shared" si="13"/>
        <v>5.46</v>
      </c>
      <c r="AG66" s="7"/>
      <c r="AH66" s="7"/>
      <c r="AI66" s="7"/>
      <c r="BL66" s="8">
        <v>11</v>
      </c>
      <c r="BM66" s="8">
        <v>136</v>
      </c>
      <c r="BN66" s="8">
        <v>46</v>
      </c>
      <c r="BO66" s="8">
        <v>13</v>
      </c>
      <c r="BP66" s="8">
        <v>74</v>
      </c>
      <c r="BR66" s="8">
        <f t="shared" si="18"/>
        <v>2.14</v>
      </c>
      <c r="BS66" s="8">
        <v>0.56999999999999995</v>
      </c>
      <c r="BU66" s="8">
        <v>5</v>
      </c>
      <c r="BV66" s="8">
        <v>16.399999999999999</v>
      </c>
      <c r="BW66" s="8">
        <v>83.6</v>
      </c>
      <c r="BX66" s="8">
        <v>104</v>
      </c>
      <c r="BY66" s="8">
        <v>336</v>
      </c>
    </row>
    <row r="67" spans="1:77" s="9" customFormat="1" x14ac:dyDescent="0.25">
      <c r="A67" s="9" t="s">
        <v>63</v>
      </c>
      <c r="B67" s="40" t="s">
        <v>56</v>
      </c>
      <c r="C67" s="40" t="s">
        <v>59</v>
      </c>
      <c r="D67" s="40" t="s">
        <v>82</v>
      </c>
      <c r="E67" s="40" t="s">
        <v>91</v>
      </c>
      <c r="F67" s="37">
        <v>1.55</v>
      </c>
      <c r="G67" s="37">
        <v>0.2</v>
      </c>
      <c r="H67" s="37">
        <v>0.76</v>
      </c>
      <c r="I67" s="37">
        <v>2.15</v>
      </c>
      <c r="J67" s="37">
        <v>0.42</v>
      </c>
      <c r="K67" s="37">
        <v>1.36</v>
      </c>
      <c r="L67" s="37">
        <v>0.79</v>
      </c>
      <c r="M67" s="8">
        <v>13.44</v>
      </c>
      <c r="N67" s="8">
        <f t="shared" si="15"/>
        <v>8.6709677419354829</v>
      </c>
      <c r="O67" s="37">
        <v>5.46</v>
      </c>
      <c r="U67" s="8">
        <f t="shared" si="16"/>
        <v>4.3008000000000006</v>
      </c>
      <c r="V67" s="8">
        <f t="shared" si="17"/>
        <v>13.44</v>
      </c>
      <c r="W67" s="8"/>
      <c r="X67" s="58">
        <f t="shared" si="5"/>
        <v>1.55</v>
      </c>
      <c r="Y67" s="58">
        <f t="shared" si="6"/>
        <v>0.2</v>
      </c>
      <c r="Z67" s="58">
        <f t="shared" si="7"/>
        <v>0.76</v>
      </c>
      <c r="AA67" s="58">
        <f t="shared" si="8"/>
        <v>2.15</v>
      </c>
      <c r="AB67" s="58">
        <f t="shared" si="9"/>
        <v>0.42</v>
      </c>
      <c r="AC67" s="58">
        <f t="shared" si="10"/>
        <v>1.36</v>
      </c>
      <c r="AD67" s="58">
        <f t="shared" si="11"/>
        <v>0.79</v>
      </c>
      <c r="AE67" s="58">
        <f t="shared" si="12"/>
        <v>13.44</v>
      </c>
      <c r="AF67" s="58">
        <f t="shared" si="13"/>
        <v>5.46</v>
      </c>
      <c r="AG67" s="40"/>
      <c r="AH67" s="40"/>
      <c r="AI67" s="40"/>
      <c r="BL67" s="37">
        <v>11</v>
      </c>
      <c r="BM67" s="37">
        <v>139</v>
      </c>
      <c r="BN67" s="37">
        <v>43</v>
      </c>
      <c r="BO67" s="37">
        <v>12</v>
      </c>
      <c r="BP67" s="37">
        <v>73</v>
      </c>
      <c r="BR67" s="37">
        <f t="shared" si="18"/>
        <v>2.1500000000000004</v>
      </c>
      <c r="BS67" s="37">
        <v>0.56999999999999995</v>
      </c>
      <c r="BU67" s="37">
        <v>5</v>
      </c>
      <c r="BV67" s="37">
        <v>16.399999999999999</v>
      </c>
      <c r="BW67" s="37">
        <v>83.6</v>
      </c>
      <c r="BX67" s="37">
        <v>104</v>
      </c>
      <c r="BY67" s="37">
        <v>336</v>
      </c>
    </row>
    <row r="68" spans="1:77" x14ac:dyDescent="0.25">
      <c r="A68" t="s">
        <v>64</v>
      </c>
      <c r="B68" s="7" t="s">
        <v>57</v>
      </c>
      <c r="C68" s="7" t="s">
        <v>59</v>
      </c>
      <c r="D68" s="7" t="s">
        <v>46</v>
      </c>
      <c r="E68" s="7" t="s">
        <v>92</v>
      </c>
      <c r="F68" s="8">
        <v>1.7</v>
      </c>
      <c r="G68" s="8">
        <v>0.25</v>
      </c>
      <c r="H68" s="8">
        <v>0.87</v>
      </c>
      <c r="I68" s="8">
        <v>2.2999999999999998</v>
      </c>
      <c r="J68" s="8">
        <v>0.57999999999999996</v>
      </c>
      <c r="K68" s="8">
        <v>1.58</v>
      </c>
      <c r="L68" s="8">
        <v>0.94</v>
      </c>
      <c r="M68" s="8">
        <v>17.28</v>
      </c>
      <c r="N68" s="8">
        <f t="shared" si="15"/>
        <v>10.164705882352942</v>
      </c>
      <c r="O68" s="8">
        <v>6.3562500000000002</v>
      </c>
      <c r="U68" s="8">
        <f t="shared" si="16"/>
        <v>5.5296000000000003</v>
      </c>
      <c r="V68" s="8">
        <f t="shared" si="17"/>
        <v>17.28</v>
      </c>
      <c r="W68" s="8"/>
      <c r="X68" s="58">
        <f t="shared" si="5"/>
        <v>1.7</v>
      </c>
      <c r="Y68" s="58">
        <f t="shared" si="6"/>
        <v>0.25</v>
      </c>
      <c r="Z68" s="58">
        <f t="shared" si="7"/>
        <v>0.87</v>
      </c>
      <c r="AA68" s="58">
        <f t="shared" si="8"/>
        <v>2.2999999999999998</v>
      </c>
      <c r="AB68" s="58">
        <f t="shared" si="9"/>
        <v>0.57999999999999996</v>
      </c>
      <c r="AC68" s="58">
        <f t="shared" si="10"/>
        <v>1.58</v>
      </c>
      <c r="AD68" s="58">
        <f t="shared" si="11"/>
        <v>0.94</v>
      </c>
      <c r="AE68" s="58">
        <f t="shared" si="12"/>
        <v>17.28</v>
      </c>
      <c r="AF68" s="58">
        <f t="shared" si="13"/>
        <v>6.3562500000000002</v>
      </c>
      <c r="AG68" s="7"/>
      <c r="AH68" s="7"/>
      <c r="AI68" s="7"/>
      <c r="BL68" s="8">
        <v>14</v>
      </c>
      <c r="BM68" s="8">
        <v>155</v>
      </c>
      <c r="BN68" s="8">
        <v>71</v>
      </c>
      <c r="BO68" s="8">
        <v>18</v>
      </c>
      <c r="BP68" s="8">
        <v>91</v>
      </c>
      <c r="BR68" s="8">
        <f t="shared" si="18"/>
        <v>2.52</v>
      </c>
      <c r="BS68" s="8">
        <v>0.68</v>
      </c>
      <c r="BU68" s="8">
        <v>7</v>
      </c>
      <c r="BV68" s="8">
        <v>18.857142857142858</v>
      </c>
      <c r="BW68" s="8">
        <v>81.142857142857139</v>
      </c>
      <c r="BX68" s="8">
        <v>113</v>
      </c>
      <c r="BY68" s="8">
        <v>360</v>
      </c>
    </row>
    <row r="69" spans="1:77" x14ac:dyDescent="0.25">
      <c r="A69" t="s">
        <v>64</v>
      </c>
      <c r="B69" s="7" t="s">
        <v>57</v>
      </c>
      <c r="C69" s="7" t="s">
        <v>59</v>
      </c>
      <c r="D69" s="7" t="s">
        <v>47</v>
      </c>
      <c r="E69" s="7" t="s">
        <v>92</v>
      </c>
      <c r="F69" s="8">
        <v>1.7</v>
      </c>
      <c r="G69" s="8">
        <v>0.25</v>
      </c>
      <c r="H69" s="8">
        <v>0.86</v>
      </c>
      <c r="I69" s="8">
        <v>2.2799999999999998</v>
      </c>
      <c r="J69" s="8">
        <v>0.56999999999999995</v>
      </c>
      <c r="K69" s="8">
        <v>1.57</v>
      </c>
      <c r="L69" s="8">
        <v>0.95</v>
      </c>
      <c r="M69" s="8">
        <v>16.960000000000004</v>
      </c>
      <c r="N69" s="8">
        <f t="shared" ref="N69:N100" si="19">(M69)/(F69)</f>
        <v>9.9764705882352978</v>
      </c>
      <c r="O69" s="8">
        <v>6.3209375000000003</v>
      </c>
      <c r="Q69" s="8"/>
      <c r="R69" s="8"/>
      <c r="S69" s="8"/>
      <c r="T69" s="8"/>
      <c r="U69" s="8">
        <f t="shared" ref="U69:U100" si="20">M69*$U$1*100/1000</f>
        <v>5.4272000000000018</v>
      </c>
      <c r="V69" s="8">
        <f t="shared" ref="V69:V100" si="21">M69</f>
        <v>16.960000000000004</v>
      </c>
      <c r="W69" s="8"/>
      <c r="X69" s="58">
        <f t="shared" si="5"/>
        <v>1.7</v>
      </c>
      <c r="Y69" s="58">
        <f t="shared" si="6"/>
        <v>0.25</v>
      </c>
      <c r="Z69" s="58">
        <f t="shared" si="7"/>
        <v>0.86</v>
      </c>
      <c r="AA69" s="58">
        <f t="shared" si="8"/>
        <v>2.2799999999999998</v>
      </c>
      <c r="AB69" s="58">
        <f t="shared" si="9"/>
        <v>0.56999999999999995</v>
      </c>
      <c r="AC69" s="58">
        <f t="shared" si="10"/>
        <v>1.57</v>
      </c>
      <c r="AD69" s="58">
        <f t="shared" si="11"/>
        <v>0.95</v>
      </c>
      <c r="AE69" s="58">
        <f t="shared" si="12"/>
        <v>16.960000000000004</v>
      </c>
      <c r="AF69" s="58">
        <f t="shared" si="13"/>
        <v>6.3209375000000003</v>
      </c>
      <c r="AG69" s="7"/>
      <c r="AH69" s="7"/>
      <c r="AI69" s="7"/>
      <c r="BL69" s="8">
        <v>15</v>
      </c>
      <c r="BM69" s="8">
        <v>158</v>
      </c>
      <c r="BN69" s="8">
        <v>69</v>
      </c>
      <c r="BO69" s="8">
        <v>16</v>
      </c>
      <c r="BP69" s="8">
        <v>91</v>
      </c>
      <c r="BR69" s="8">
        <f t="shared" ref="BR69:BR100" si="22">K69+L69</f>
        <v>2.52</v>
      </c>
      <c r="BS69" s="8">
        <v>0.69</v>
      </c>
      <c r="BU69" s="8">
        <v>5</v>
      </c>
      <c r="BV69" s="8">
        <v>20.400000000000002</v>
      </c>
      <c r="BW69" s="8">
        <v>79.599999999999994</v>
      </c>
      <c r="BX69" s="8">
        <v>113</v>
      </c>
      <c r="BY69" s="8">
        <v>358</v>
      </c>
    </row>
    <row r="70" spans="1:77" x14ac:dyDescent="0.25">
      <c r="A70" t="s">
        <v>64</v>
      </c>
      <c r="B70" s="7" t="s">
        <v>57</v>
      </c>
      <c r="C70" s="7" t="s">
        <v>59</v>
      </c>
      <c r="D70" s="7" t="s">
        <v>48</v>
      </c>
      <c r="E70" s="7" t="s">
        <v>92</v>
      </c>
      <c r="F70" s="8">
        <v>1.69</v>
      </c>
      <c r="G70" s="8">
        <v>0.26</v>
      </c>
      <c r="H70" s="8">
        <v>0.85</v>
      </c>
      <c r="I70" s="8">
        <v>2.29</v>
      </c>
      <c r="J70" s="8">
        <v>0.57999999999999996</v>
      </c>
      <c r="K70" s="8">
        <v>1.56</v>
      </c>
      <c r="L70" s="8">
        <v>0.96</v>
      </c>
      <c r="M70" s="8">
        <v>16.64</v>
      </c>
      <c r="N70" s="8">
        <f t="shared" si="19"/>
        <v>9.8461538461538467</v>
      </c>
      <c r="O70" s="8">
        <v>6.23</v>
      </c>
      <c r="Q70" s="8"/>
      <c r="R70" s="8"/>
      <c r="S70" s="8"/>
      <c r="T70" s="8"/>
      <c r="U70" s="8">
        <f t="shared" si="20"/>
        <v>5.3247999999999998</v>
      </c>
      <c r="V70" s="8">
        <f t="shared" si="21"/>
        <v>16.64</v>
      </c>
      <c r="W70" s="8"/>
      <c r="X70" s="58">
        <f t="shared" ref="X70:X133" si="23">F70</f>
        <v>1.69</v>
      </c>
      <c r="Y70" s="58">
        <f t="shared" ref="Y70:Y133" si="24">G70</f>
        <v>0.26</v>
      </c>
      <c r="Z70" s="58">
        <f t="shared" ref="Z70:Z133" si="25">H70</f>
        <v>0.85</v>
      </c>
      <c r="AA70" s="58">
        <f t="shared" ref="AA70:AA133" si="26">I70</f>
        <v>2.29</v>
      </c>
      <c r="AB70" s="58">
        <f t="shared" ref="AB70:AB133" si="27">J70</f>
        <v>0.57999999999999996</v>
      </c>
      <c r="AC70" s="58">
        <f t="shared" ref="AC70:AC133" si="28">K70</f>
        <v>1.56</v>
      </c>
      <c r="AD70" s="58">
        <f t="shared" ref="AD70:AD133" si="29">L70</f>
        <v>0.96</v>
      </c>
      <c r="AE70" s="58">
        <f t="shared" ref="AE70:AE133" si="30">M70</f>
        <v>16.64</v>
      </c>
      <c r="AF70" s="58">
        <f t="shared" ref="AF70:AF133" si="31">O70</f>
        <v>6.23</v>
      </c>
      <c r="AG70" s="7"/>
      <c r="AH70" s="7"/>
      <c r="AI70" s="7"/>
      <c r="BL70" s="8">
        <v>15</v>
      </c>
      <c r="BM70" s="8">
        <v>155</v>
      </c>
      <c r="BN70" s="8">
        <v>70</v>
      </c>
      <c r="BO70" s="8">
        <v>17</v>
      </c>
      <c r="BP70" s="8">
        <v>90</v>
      </c>
      <c r="BR70" s="8">
        <f t="shared" si="22"/>
        <v>2.52</v>
      </c>
      <c r="BS70" s="8">
        <v>0.68</v>
      </c>
      <c r="BU70" s="8">
        <v>6</v>
      </c>
      <c r="BV70" s="8">
        <v>19.666666666666664</v>
      </c>
      <c r="BW70" s="8">
        <v>80.333333333333343</v>
      </c>
      <c r="BX70" s="8">
        <v>112</v>
      </c>
      <c r="BY70" s="8">
        <v>356</v>
      </c>
    </row>
    <row r="71" spans="1:77" x14ac:dyDescent="0.25">
      <c r="A71" t="s">
        <v>64</v>
      </c>
      <c r="B71" s="7" t="s">
        <v>57</v>
      </c>
      <c r="C71" s="7" t="s">
        <v>59</v>
      </c>
      <c r="D71" s="7" t="s">
        <v>49</v>
      </c>
      <c r="E71" s="7" t="s">
        <v>92</v>
      </c>
      <c r="F71" s="8">
        <v>1.68</v>
      </c>
      <c r="G71" s="8">
        <v>0.26</v>
      </c>
      <c r="H71" s="8">
        <v>0.85</v>
      </c>
      <c r="I71" s="8">
        <v>2.2999999999999998</v>
      </c>
      <c r="J71" s="8">
        <v>0.59</v>
      </c>
      <c r="K71" s="8">
        <v>1.59</v>
      </c>
      <c r="L71" s="8">
        <v>0.94</v>
      </c>
      <c r="M71" s="8">
        <v>16.64</v>
      </c>
      <c r="N71" s="8">
        <f t="shared" si="19"/>
        <v>9.9047619047619051</v>
      </c>
      <c r="O71" s="8">
        <v>6.2390625000000002</v>
      </c>
      <c r="Q71" s="8"/>
      <c r="R71" s="8"/>
      <c r="S71" s="8"/>
      <c r="T71" s="8"/>
      <c r="U71" s="8">
        <f t="shared" si="20"/>
        <v>5.3247999999999998</v>
      </c>
      <c r="V71" s="8">
        <f t="shared" si="21"/>
        <v>16.64</v>
      </c>
      <c r="W71" s="8"/>
      <c r="X71" s="58">
        <f t="shared" si="23"/>
        <v>1.68</v>
      </c>
      <c r="Y71" s="58">
        <f t="shared" si="24"/>
        <v>0.26</v>
      </c>
      <c r="Z71" s="58">
        <f t="shared" si="25"/>
        <v>0.85</v>
      </c>
      <c r="AA71" s="58">
        <f t="shared" si="26"/>
        <v>2.2999999999999998</v>
      </c>
      <c r="AB71" s="58">
        <f t="shared" si="27"/>
        <v>0.59</v>
      </c>
      <c r="AC71" s="58">
        <f t="shared" si="28"/>
        <v>1.59</v>
      </c>
      <c r="AD71" s="58">
        <f t="shared" si="29"/>
        <v>0.94</v>
      </c>
      <c r="AE71" s="58">
        <f t="shared" si="30"/>
        <v>16.64</v>
      </c>
      <c r="AF71" s="58">
        <f t="shared" si="31"/>
        <v>6.2390625000000002</v>
      </c>
      <c r="AG71" s="7"/>
      <c r="AH71" s="7"/>
      <c r="AI71" s="7"/>
      <c r="BL71" s="8">
        <v>14</v>
      </c>
      <c r="BM71" s="8">
        <v>156</v>
      </c>
      <c r="BN71" s="8">
        <v>69</v>
      </c>
      <c r="BO71" s="8">
        <v>17</v>
      </c>
      <c r="BP71" s="8">
        <v>89</v>
      </c>
      <c r="BR71" s="8">
        <f t="shared" si="22"/>
        <v>2.5300000000000002</v>
      </c>
      <c r="BS71" s="8">
        <v>0.68</v>
      </c>
      <c r="BU71" s="8">
        <v>6</v>
      </c>
      <c r="BV71" s="8">
        <v>20.333333333333332</v>
      </c>
      <c r="BW71" s="8">
        <v>79.666666666666671</v>
      </c>
      <c r="BX71" s="8">
        <v>110</v>
      </c>
      <c r="BY71" s="8">
        <v>363</v>
      </c>
    </row>
    <row r="72" spans="1:77" x14ac:dyDescent="0.25">
      <c r="A72" t="s">
        <v>64</v>
      </c>
      <c r="B72" s="7" t="s">
        <v>57</v>
      </c>
      <c r="C72" s="7" t="s">
        <v>59</v>
      </c>
      <c r="D72" s="7" t="s">
        <v>79</v>
      </c>
      <c r="E72" s="7" t="s">
        <v>92</v>
      </c>
      <c r="F72" s="8">
        <v>1.7</v>
      </c>
      <c r="G72" s="8">
        <v>0.25</v>
      </c>
      <c r="H72" s="8">
        <v>0.87</v>
      </c>
      <c r="I72" s="8">
        <v>2.2999999999999998</v>
      </c>
      <c r="J72" s="8">
        <v>0.57999999999999996</v>
      </c>
      <c r="K72" s="8">
        <v>1.58</v>
      </c>
      <c r="L72" s="8">
        <v>0.94</v>
      </c>
      <c r="M72" s="8">
        <v>17.28</v>
      </c>
      <c r="N72" s="8">
        <f t="shared" si="19"/>
        <v>10.164705882352942</v>
      </c>
      <c r="O72" s="8">
        <v>6.3562500000000002</v>
      </c>
      <c r="Q72" s="8"/>
      <c r="R72" s="8"/>
      <c r="S72" s="8"/>
      <c r="T72" s="8"/>
      <c r="U72" s="8">
        <f t="shared" si="20"/>
        <v>5.5296000000000003</v>
      </c>
      <c r="V72" s="8">
        <f t="shared" si="21"/>
        <v>17.28</v>
      </c>
      <c r="W72" s="8"/>
      <c r="X72" s="58">
        <f t="shared" si="23"/>
        <v>1.7</v>
      </c>
      <c r="Y72" s="58">
        <f t="shared" si="24"/>
        <v>0.25</v>
      </c>
      <c r="Z72" s="58">
        <f t="shared" si="25"/>
        <v>0.87</v>
      </c>
      <c r="AA72" s="58">
        <f t="shared" si="26"/>
        <v>2.2999999999999998</v>
      </c>
      <c r="AB72" s="58">
        <f t="shared" si="27"/>
        <v>0.57999999999999996</v>
      </c>
      <c r="AC72" s="58">
        <f t="shared" si="28"/>
        <v>1.58</v>
      </c>
      <c r="AD72" s="58">
        <f t="shared" si="29"/>
        <v>0.94</v>
      </c>
      <c r="AE72" s="58">
        <f t="shared" si="30"/>
        <v>17.28</v>
      </c>
      <c r="AF72" s="58">
        <f t="shared" si="31"/>
        <v>6.3562500000000002</v>
      </c>
      <c r="AG72" s="7"/>
      <c r="AH72" s="7"/>
      <c r="AI72" s="7"/>
      <c r="BL72" s="8">
        <v>14</v>
      </c>
      <c r="BM72" s="8">
        <v>155</v>
      </c>
      <c r="BN72" s="8">
        <v>71</v>
      </c>
      <c r="BO72" s="8">
        <v>18</v>
      </c>
      <c r="BP72" s="8">
        <v>91</v>
      </c>
      <c r="BR72" s="8">
        <f t="shared" si="22"/>
        <v>2.52</v>
      </c>
      <c r="BS72" s="8">
        <v>0.68</v>
      </c>
      <c r="BU72" s="8">
        <v>7</v>
      </c>
      <c r="BV72" s="8">
        <v>18.857142857142858</v>
      </c>
      <c r="BW72" s="8">
        <v>81.142857142857139</v>
      </c>
      <c r="BX72" s="8">
        <v>113</v>
      </c>
      <c r="BY72" s="8">
        <v>360</v>
      </c>
    </row>
    <row r="73" spans="1:77" x14ac:dyDescent="0.25">
      <c r="A73" t="s">
        <v>64</v>
      </c>
      <c r="B73" s="7" t="s">
        <v>57</v>
      </c>
      <c r="C73" s="7" t="s">
        <v>59</v>
      </c>
      <c r="D73" s="7" t="s">
        <v>80</v>
      </c>
      <c r="E73" s="7" t="s">
        <v>92</v>
      </c>
      <c r="F73" s="8">
        <v>1.7</v>
      </c>
      <c r="G73" s="8">
        <v>0.25</v>
      </c>
      <c r="H73" s="8">
        <v>0.86</v>
      </c>
      <c r="I73" s="8">
        <v>2.2799999999999998</v>
      </c>
      <c r="J73" s="8">
        <v>0.56999999999999995</v>
      </c>
      <c r="K73" s="8">
        <v>1.57</v>
      </c>
      <c r="L73" s="8">
        <v>0.95</v>
      </c>
      <c r="M73" s="8">
        <v>16.960000000000004</v>
      </c>
      <c r="N73" s="8">
        <f t="shared" si="19"/>
        <v>9.9764705882352978</v>
      </c>
      <c r="O73" s="8">
        <v>6.3209375000000003</v>
      </c>
      <c r="Q73" s="8"/>
      <c r="R73" s="8"/>
      <c r="S73" s="8"/>
      <c r="T73" s="8"/>
      <c r="U73" s="8">
        <f t="shared" si="20"/>
        <v>5.4272000000000018</v>
      </c>
      <c r="V73" s="8">
        <f t="shared" si="21"/>
        <v>16.960000000000004</v>
      </c>
      <c r="W73" s="8"/>
      <c r="X73" s="58">
        <f t="shared" si="23"/>
        <v>1.7</v>
      </c>
      <c r="Y73" s="58">
        <f t="shared" si="24"/>
        <v>0.25</v>
      </c>
      <c r="Z73" s="58">
        <f t="shared" si="25"/>
        <v>0.86</v>
      </c>
      <c r="AA73" s="58">
        <f t="shared" si="26"/>
        <v>2.2799999999999998</v>
      </c>
      <c r="AB73" s="58">
        <f t="shared" si="27"/>
        <v>0.56999999999999995</v>
      </c>
      <c r="AC73" s="58">
        <f t="shared" si="28"/>
        <v>1.57</v>
      </c>
      <c r="AD73" s="58">
        <f t="shared" si="29"/>
        <v>0.95</v>
      </c>
      <c r="AE73" s="58">
        <f t="shared" si="30"/>
        <v>16.960000000000004</v>
      </c>
      <c r="AF73" s="58">
        <f t="shared" si="31"/>
        <v>6.3209375000000003</v>
      </c>
      <c r="AG73" s="7"/>
      <c r="AH73" s="7"/>
      <c r="AI73" s="7"/>
      <c r="BL73" s="8">
        <v>15</v>
      </c>
      <c r="BM73" s="8">
        <v>158</v>
      </c>
      <c r="BN73" s="8">
        <v>69</v>
      </c>
      <c r="BO73" s="8">
        <v>16</v>
      </c>
      <c r="BP73" s="8">
        <v>91</v>
      </c>
      <c r="BR73" s="8">
        <f t="shared" si="22"/>
        <v>2.52</v>
      </c>
      <c r="BS73" s="8">
        <v>0.69</v>
      </c>
      <c r="BU73" s="8">
        <v>5</v>
      </c>
      <c r="BV73" s="8">
        <v>20.400000000000002</v>
      </c>
      <c r="BW73" s="8">
        <v>79.599999999999994</v>
      </c>
      <c r="BX73" s="8">
        <v>113</v>
      </c>
      <c r="BY73" s="8">
        <v>358</v>
      </c>
    </row>
    <row r="74" spans="1:77" x14ac:dyDescent="0.25">
      <c r="A74" t="s">
        <v>64</v>
      </c>
      <c r="B74" s="7" t="s">
        <v>57</v>
      </c>
      <c r="C74" s="7" t="s">
        <v>59</v>
      </c>
      <c r="D74" s="7" t="s">
        <v>81</v>
      </c>
      <c r="E74" s="7" t="s">
        <v>92</v>
      </c>
      <c r="F74" s="8">
        <v>1.69</v>
      </c>
      <c r="G74" s="8">
        <v>0.26</v>
      </c>
      <c r="H74" s="8">
        <v>0.85</v>
      </c>
      <c r="I74" s="8">
        <v>2.29</v>
      </c>
      <c r="J74" s="8">
        <v>0.57999999999999996</v>
      </c>
      <c r="K74" s="8">
        <v>1.56</v>
      </c>
      <c r="L74" s="8">
        <v>0.96</v>
      </c>
      <c r="M74" s="8">
        <v>16.64</v>
      </c>
      <c r="N74" s="8">
        <f t="shared" si="19"/>
        <v>9.8461538461538467</v>
      </c>
      <c r="O74" s="8">
        <v>6.23</v>
      </c>
      <c r="Q74" s="8"/>
      <c r="R74" s="8"/>
      <c r="S74" s="8"/>
      <c r="T74" s="8"/>
      <c r="U74" s="8">
        <f t="shared" si="20"/>
        <v>5.3247999999999998</v>
      </c>
      <c r="V74" s="8">
        <f t="shared" si="21"/>
        <v>16.64</v>
      </c>
      <c r="W74" s="8"/>
      <c r="X74" s="58">
        <f t="shared" si="23"/>
        <v>1.69</v>
      </c>
      <c r="Y74" s="58">
        <f t="shared" si="24"/>
        <v>0.26</v>
      </c>
      <c r="Z74" s="58">
        <f t="shared" si="25"/>
        <v>0.85</v>
      </c>
      <c r="AA74" s="58">
        <f t="shared" si="26"/>
        <v>2.29</v>
      </c>
      <c r="AB74" s="58">
        <f t="shared" si="27"/>
        <v>0.57999999999999996</v>
      </c>
      <c r="AC74" s="58">
        <f t="shared" si="28"/>
        <v>1.56</v>
      </c>
      <c r="AD74" s="58">
        <f t="shared" si="29"/>
        <v>0.96</v>
      </c>
      <c r="AE74" s="58">
        <f t="shared" si="30"/>
        <v>16.64</v>
      </c>
      <c r="AF74" s="58">
        <f t="shared" si="31"/>
        <v>6.23</v>
      </c>
      <c r="AG74" s="7"/>
      <c r="AH74" s="7"/>
      <c r="AI74" s="7"/>
      <c r="BL74" s="8">
        <v>15</v>
      </c>
      <c r="BM74" s="8">
        <v>155</v>
      </c>
      <c r="BN74" s="8">
        <v>70</v>
      </c>
      <c r="BO74" s="8">
        <v>17</v>
      </c>
      <c r="BP74" s="8">
        <v>90</v>
      </c>
      <c r="BR74" s="8">
        <f t="shared" si="22"/>
        <v>2.52</v>
      </c>
      <c r="BS74" s="8">
        <v>0.68</v>
      </c>
      <c r="BU74" s="8">
        <v>6</v>
      </c>
      <c r="BV74" s="8">
        <v>19.666666666666664</v>
      </c>
      <c r="BW74" s="8">
        <v>80.333333333333343</v>
      </c>
      <c r="BX74" s="8">
        <v>112</v>
      </c>
      <c r="BY74" s="8">
        <v>356</v>
      </c>
    </row>
    <row r="75" spans="1:77" x14ac:dyDescent="0.25">
      <c r="A75" t="s">
        <v>64</v>
      </c>
      <c r="B75" s="7" t="s">
        <v>57</v>
      </c>
      <c r="C75" s="7" t="s">
        <v>59</v>
      </c>
      <c r="D75" s="7" t="s">
        <v>83</v>
      </c>
      <c r="E75" s="7" t="s">
        <v>92</v>
      </c>
      <c r="F75" s="8">
        <v>1.68</v>
      </c>
      <c r="G75" s="8">
        <v>0.26</v>
      </c>
      <c r="H75" s="8">
        <v>0.85</v>
      </c>
      <c r="I75" s="8">
        <v>2.2999999999999998</v>
      </c>
      <c r="J75" s="8">
        <v>0.59</v>
      </c>
      <c r="K75" s="8">
        <v>1.59</v>
      </c>
      <c r="L75" s="8">
        <v>0.94</v>
      </c>
      <c r="M75" s="8">
        <v>16.64</v>
      </c>
      <c r="N75" s="8">
        <f t="shared" si="19"/>
        <v>9.9047619047619051</v>
      </c>
      <c r="O75" s="8">
        <v>6.2390625000000002</v>
      </c>
      <c r="Q75" s="8"/>
      <c r="R75" s="8"/>
      <c r="S75" s="8"/>
      <c r="T75" s="8"/>
      <c r="U75" s="8">
        <f t="shared" si="20"/>
        <v>5.3247999999999998</v>
      </c>
      <c r="V75" s="8">
        <f t="shared" si="21"/>
        <v>16.64</v>
      </c>
      <c r="W75" s="8"/>
      <c r="X75" s="58">
        <f t="shared" si="23"/>
        <v>1.68</v>
      </c>
      <c r="Y75" s="58">
        <f t="shared" si="24"/>
        <v>0.26</v>
      </c>
      <c r="Z75" s="58">
        <f t="shared" si="25"/>
        <v>0.85</v>
      </c>
      <c r="AA75" s="58">
        <f t="shared" si="26"/>
        <v>2.2999999999999998</v>
      </c>
      <c r="AB75" s="58">
        <f t="shared" si="27"/>
        <v>0.59</v>
      </c>
      <c r="AC75" s="58">
        <f t="shared" si="28"/>
        <v>1.59</v>
      </c>
      <c r="AD75" s="58">
        <f t="shared" si="29"/>
        <v>0.94</v>
      </c>
      <c r="AE75" s="58">
        <f t="shared" si="30"/>
        <v>16.64</v>
      </c>
      <c r="AF75" s="58">
        <f t="shared" si="31"/>
        <v>6.2390625000000002</v>
      </c>
      <c r="AG75" s="7"/>
      <c r="AH75" s="7"/>
      <c r="AI75" s="7"/>
      <c r="BL75" s="8">
        <v>14</v>
      </c>
      <c r="BM75" s="8">
        <v>156</v>
      </c>
      <c r="BN75" s="8">
        <v>69</v>
      </c>
      <c r="BO75" s="8">
        <v>17</v>
      </c>
      <c r="BP75" s="8">
        <v>89</v>
      </c>
      <c r="BR75" s="8">
        <f t="shared" si="22"/>
        <v>2.5300000000000002</v>
      </c>
      <c r="BS75" s="8">
        <v>0.68</v>
      </c>
      <c r="BU75" s="8">
        <v>6</v>
      </c>
      <c r="BV75" s="8">
        <v>20.333333333333332</v>
      </c>
      <c r="BW75" s="8">
        <v>79.666666666666671</v>
      </c>
      <c r="BX75" s="8">
        <v>110</v>
      </c>
      <c r="BY75" s="8">
        <v>363</v>
      </c>
    </row>
    <row r="76" spans="1:77" s="9" customFormat="1" x14ac:dyDescent="0.25">
      <c r="A76" s="9" t="s">
        <v>64</v>
      </c>
      <c r="B76" s="40" t="s">
        <v>57</v>
      </c>
      <c r="C76" s="40" t="s">
        <v>59</v>
      </c>
      <c r="D76" s="40" t="s">
        <v>82</v>
      </c>
      <c r="E76" s="40" t="s">
        <v>92</v>
      </c>
      <c r="F76" s="37">
        <v>1.68</v>
      </c>
      <c r="G76" s="37">
        <v>0.26</v>
      </c>
      <c r="H76" s="37">
        <v>0.85</v>
      </c>
      <c r="I76" s="37">
        <v>2.2999999999999998</v>
      </c>
      <c r="J76" s="37">
        <v>0.59</v>
      </c>
      <c r="K76" s="37">
        <v>1.59</v>
      </c>
      <c r="L76" s="37">
        <v>0.98</v>
      </c>
      <c r="M76" s="8">
        <v>16.64</v>
      </c>
      <c r="N76" s="8">
        <f t="shared" si="19"/>
        <v>9.9047619047619051</v>
      </c>
      <c r="O76" s="37">
        <v>6.23</v>
      </c>
      <c r="U76" s="8">
        <f t="shared" si="20"/>
        <v>5.3247999999999998</v>
      </c>
      <c r="V76" s="8">
        <f t="shared" si="21"/>
        <v>16.64</v>
      </c>
      <c r="W76" s="8"/>
      <c r="X76" s="58">
        <f t="shared" si="23"/>
        <v>1.68</v>
      </c>
      <c r="Y76" s="58">
        <f t="shared" si="24"/>
        <v>0.26</v>
      </c>
      <c r="Z76" s="58">
        <f t="shared" si="25"/>
        <v>0.85</v>
      </c>
      <c r="AA76" s="58">
        <f t="shared" si="26"/>
        <v>2.2999999999999998</v>
      </c>
      <c r="AB76" s="58">
        <f t="shared" si="27"/>
        <v>0.59</v>
      </c>
      <c r="AC76" s="58">
        <f t="shared" si="28"/>
        <v>1.59</v>
      </c>
      <c r="AD76" s="58">
        <f t="shared" si="29"/>
        <v>0.98</v>
      </c>
      <c r="AE76" s="58">
        <f t="shared" si="30"/>
        <v>16.64</v>
      </c>
      <c r="AF76" s="58">
        <f t="shared" si="31"/>
        <v>6.23</v>
      </c>
      <c r="AG76" s="40"/>
      <c r="AH76" s="40"/>
      <c r="AI76" s="40"/>
      <c r="BL76" s="37">
        <v>14</v>
      </c>
      <c r="BM76" s="37">
        <v>156</v>
      </c>
      <c r="BN76" s="37">
        <v>69</v>
      </c>
      <c r="BO76" s="37">
        <v>17</v>
      </c>
      <c r="BP76" s="37">
        <v>89</v>
      </c>
      <c r="BR76" s="37">
        <f t="shared" si="22"/>
        <v>2.5700000000000003</v>
      </c>
      <c r="BS76" s="37">
        <v>0.68</v>
      </c>
      <c r="BU76" s="37">
        <v>6</v>
      </c>
      <c r="BV76" s="37">
        <v>19.666666666666664</v>
      </c>
      <c r="BW76" s="37">
        <v>80.333333333333343</v>
      </c>
      <c r="BX76" s="37">
        <v>112</v>
      </c>
      <c r="BY76" s="37">
        <v>356</v>
      </c>
    </row>
    <row r="77" spans="1:77" s="2" customFormat="1" x14ac:dyDescent="0.25">
      <c r="A77" s="2" t="s">
        <v>68</v>
      </c>
      <c r="B77" s="65" t="s">
        <v>58</v>
      </c>
      <c r="C77" s="65" t="s">
        <v>59</v>
      </c>
      <c r="D77" s="65" t="s">
        <v>46</v>
      </c>
      <c r="E77" s="65" t="s">
        <v>93</v>
      </c>
      <c r="F77" s="66">
        <v>1.42</v>
      </c>
      <c r="G77" s="66">
        <v>0.16</v>
      </c>
      <c r="H77" s="66">
        <v>0.68</v>
      </c>
      <c r="I77" s="66">
        <v>2.08</v>
      </c>
      <c r="J77" s="66">
        <v>0.36</v>
      </c>
      <c r="K77" s="66">
        <v>1.29</v>
      </c>
      <c r="L77" s="66">
        <v>0.69</v>
      </c>
      <c r="M77" s="66">
        <v>12.16</v>
      </c>
      <c r="N77" s="66">
        <f t="shared" si="19"/>
        <v>8.5633802816901419</v>
      </c>
      <c r="O77" s="8">
        <v>5.15625</v>
      </c>
      <c r="Q77" s="66"/>
      <c r="R77" s="66"/>
      <c r="S77" s="66"/>
      <c r="T77" s="66"/>
      <c r="U77" s="66">
        <f t="shared" si="20"/>
        <v>3.8912000000000009</v>
      </c>
      <c r="V77" s="66">
        <f t="shared" si="21"/>
        <v>12.16</v>
      </c>
      <c r="W77" s="66"/>
      <c r="X77" s="58">
        <f t="shared" si="23"/>
        <v>1.42</v>
      </c>
      <c r="Y77" s="58">
        <f t="shared" si="24"/>
        <v>0.16</v>
      </c>
      <c r="Z77" s="58">
        <f t="shared" si="25"/>
        <v>0.68</v>
      </c>
      <c r="AA77" s="58">
        <f t="shared" si="26"/>
        <v>2.08</v>
      </c>
      <c r="AB77" s="58">
        <f t="shared" si="27"/>
        <v>0.36</v>
      </c>
      <c r="AC77" s="58">
        <f t="shared" si="28"/>
        <v>1.29</v>
      </c>
      <c r="AD77" s="58">
        <f t="shared" si="29"/>
        <v>0.69</v>
      </c>
      <c r="AE77" s="58">
        <f t="shared" si="30"/>
        <v>12.16</v>
      </c>
      <c r="AF77" s="58">
        <f t="shared" si="31"/>
        <v>5.15625</v>
      </c>
      <c r="AG77" s="65"/>
      <c r="AH77" s="65"/>
      <c r="AI77" s="65"/>
      <c r="BL77" s="66">
        <v>9</v>
      </c>
      <c r="BM77" s="66">
        <v>130</v>
      </c>
      <c r="BN77" s="66">
        <v>39</v>
      </c>
      <c r="BO77" s="66">
        <v>11</v>
      </c>
      <c r="BP77" s="66">
        <v>66</v>
      </c>
      <c r="BR77" s="66">
        <f t="shared" si="22"/>
        <v>1.98</v>
      </c>
      <c r="BS77" s="66">
        <v>0.52</v>
      </c>
      <c r="BU77" s="66">
        <v>4</v>
      </c>
      <c r="BV77" s="66">
        <v>16.5</v>
      </c>
      <c r="BW77" s="66">
        <v>83.5</v>
      </c>
      <c r="BX77" s="66">
        <v>100</v>
      </c>
      <c r="BY77" s="66">
        <v>330</v>
      </c>
    </row>
    <row r="78" spans="1:77" x14ac:dyDescent="0.25">
      <c r="A78" t="s">
        <v>68</v>
      </c>
      <c r="B78" s="7" t="s">
        <v>58</v>
      </c>
      <c r="C78" s="7" t="s">
        <v>59</v>
      </c>
      <c r="D78" s="7" t="s">
        <v>47</v>
      </c>
      <c r="E78" s="7" t="s">
        <v>93</v>
      </c>
      <c r="F78" s="8">
        <v>1.43</v>
      </c>
      <c r="G78" s="8">
        <v>0.17</v>
      </c>
      <c r="H78" s="8">
        <v>0.69</v>
      </c>
      <c r="I78" s="8">
        <v>2.06</v>
      </c>
      <c r="J78" s="8">
        <v>0.38</v>
      </c>
      <c r="K78" s="8">
        <v>1.28</v>
      </c>
      <c r="L78" s="8">
        <v>0.68</v>
      </c>
      <c r="M78" s="8">
        <v>11.84</v>
      </c>
      <c r="N78" s="8">
        <f t="shared" si="19"/>
        <v>8.27972027972028</v>
      </c>
      <c r="O78" s="8">
        <v>5.1762499999999996</v>
      </c>
      <c r="Q78" s="8"/>
      <c r="R78" s="8"/>
      <c r="S78" s="8"/>
      <c r="T78" s="8"/>
      <c r="U78" s="8">
        <f t="shared" si="20"/>
        <v>3.7887999999999997</v>
      </c>
      <c r="V78" s="8">
        <f t="shared" si="21"/>
        <v>11.84</v>
      </c>
      <c r="W78" s="8"/>
      <c r="X78" s="58">
        <f t="shared" si="23"/>
        <v>1.43</v>
      </c>
      <c r="Y78" s="58">
        <f t="shared" si="24"/>
        <v>0.17</v>
      </c>
      <c r="Z78" s="58">
        <f t="shared" si="25"/>
        <v>0.69</v>
      </c>
      <c r="AA78" s="58">
        <f t="shared" si="26"/>
        <v>2.06</v>
      </c>
      <c r="AB78" s="58">
        <f t="shared" si="27"/>
        <v>0.38</v>
      </c>
      <c r="AC78" s="58">
        <f t="shared" si="28"/>
        <v>1.28</v>
      </c>
      <c r="AD78" s="58">
        <f t="shared" si="29"/>
        <v>0.68</v>
      </c>
      <c r="AE78" s="58">
        <f t="shared" si="30"/>
        <v>11.84</v>
      </c>
      <c r="AF78" s="58">
        <f t="shared" si="31"/>
        <v>5.1762499999999996</v>
      </c>
      <c r="AG78" s="7"/>
      <c r="AH78" s="7"/>
      <c r="AI78" s="7"/>
      <c r="BL78" s="8">
        <v>9</v>
      </c>
      <c r="BM78" s="8">
        <v>131</v>
      </c>
      <c r="BN78" s="8">
        <v>38</v>
      </c>
      <c r="BO78" s="8">
        <v>10</v>
      </c>
      <c r="BP78" s="8">
        <v>67</v>
      </c>
      <c r="BR78" s="8">
        <f t="shared" si="22"/>
        <v>1.96</v>
      </c>
      <c r="BS78" s="8">
        <v>0.53</v>
      </c>
      <c r="BU78" s="8">
        <v>4</v>
      </c>
      <c r="BV78" s="8">
        <v>15.5</v>
      </c>
      <c r="BW78" s="8">
        <v>84.5</v>
      </c>
      <c r="BX78" s="8">
        <v>101</v>
      </c>
      <c r="BY78" s="8">
        <v>328</v>
      </c>
    </row>
    <row r="79" spans="1:77" x14ac:dyDescent="0.25">
      <c r="A79" t="s">
        <v>68</v>
      </c>
      <c r="B79" s="7" t="s">
        <v>58</v>
      </c>
      <c r="C79" s="7" t="s">
        <v>59</v>
      </c>
      <c r="D79" s="7" t="s">
        <v>48</v>
      </c>
      <c r="E79" s="7" t="s">
        <v>93</v>
      </c>
      <c r="F79" s="8">
        <v>1.42</v>
      </c>
      <c r="G79" s="8">
        <v>0.17</v>
      </c>
      <c r="H79" s="8">
        <v>0.68</v>
      </c>
      <c r="I79" s="8">
        <v>2.02</v>
      </c>
      <c r="J79" s="8">
        <v>0.38</v>
      </c>
      <c r="K79" s="8">
        <v>1.27</v>
      </c>
      <c r="L79" s="8">
        <v>0.69</v>
      </c>
      <c r="M79" s="8">
        <v>11.84</v>
      </c>
      <c r="N79" s="8">
        <f t="shared" si="19"/>
        <v>8.3380281690140841</v>
      </c>
      <c r="O79" s="8">
        <v>5.15625</v>
      </c>
      <c r="Q79" s="8"/>
      <c r="R79" s="8"/>
      <c r="S79" s="8"/>
      <c r="T79" s="8"/>
      <c r="U79" s="8">
        <f t="shared" si="20"/>
        <v>3.7887999999999997</v>
      </c>
      <c r="V79" s="8">
        <f t="shared" si="21"/>
        <v>11.84</v>
      </c>
      <c r="W79" s="8"/>
      <c r="X79" s="58">
        <f t="shared" si="23"/>
        <v>1.42</v>
      </c>
      <c r="Y79" s="58">
        <f t="shared" si="24"/>
        <v>0.17</v>
      </c>
      <c r="Z79" s="58">
        <f t="shared" si="25"/>
        <v>0.68</v>
      </c>
      <c r="AA79" s="58">
        <f t="shared" si="26"/>
        <v>2.02</v>
      </c>
      <c r="AB79" s="58">
        <f t="shared" si="27"/>
        <v>0.38</v>
      </c>
      <c r="AC79" s="58">
        <f t="shared" si="28"/>
        <v>1.27</v>
      </c>
      <c r="AD79" s="58">
        <f t="shared" si="29"/>
        <v>0.69</v>
      </c>
      <c r="AE79" s="58">
        <f t="shared" si="30"/>
        <v>11.84</v>
      </c>
      <c r="AF79" s="58">
        <f t="shared" si="31"/>
        <v>5.15625</v>
      </c>
      <c r="AG79" s="7"/>
      <c r="AH79" s="7"/>
      <c r="AI79" s="7"/>
      <c r="BL79" s="8">
        <v>8</v>
      </c>
      <c r="BM79" s="8">
        <v>129</v>
      </c>
      <c r="BN79" s="8">
        <v>37</v>
      </c>
      <c r="BO79" s="8">
        <v>12</v>
      </c>
      <c r="BP79" s="8">
        <v>66</v>
      </c>
      <c r="BR79" s="8">
        <f t="shared" si="22"/>
        <v>1.96</v>
      </c>
      <c r="BS79" s="8">
        <v>0.51</v>
      </c>
      <c r="BU79" s="8">
        <v>5</v>
      </c>
      <c r="BV79" s="8">
        <v>16.399999999999999</v>
      </c>
      <c r="BW79" s="8">
        <v>83.6</v>
      </c>
      <c r="BX79" s="8">
        <v>100</v>
      </c>
      <c r="BY79" s="8">
        <v>330</v>
      </c>
    </row>
    <row r="80" spans="1:77" x14ac:dyDescent="0.25">
      <c r="A80" t="s">
        <v>68</v>
      </c>
      <c r="B80" s="7" t="s">
        <v>58</v>
      </c>
      <c r="C80" s="7" t="s">
        <v>59</v>
      </c>
      <c r="D80" s="7" t="s">
        <v>49</v>
      </c>
      <c r="E80" s="7" t="s">
        <v>93</v>
      </c>
      <c r="F80" s="8">
        <v>1.41</v>
      </c>
      <c r="G80" s="8">
        <v>0.18</v>
      </c>
      <c r="H80" s="8">
        <v>0.68</v>
      </c>
      <c r="I80" s="8">
        <v>2.04</v>
      </c>
      <c r="J80" s="8">
        <v>0.36</v>
      </c>
      <c r="K80" s="8">
        <v>1.28</v>
      </c>
      <c r="L80" s="8">
        <v>0.68</v>
      </c>
      <c r="M80" s="8">
        <v>12.16</v>
      </c>
      <c r="N80" s="8">
        <f t="shared" si="19"/>
        <v>8.624113475177305</v>
      </c>
      <c r="O80" s="8">
        <v>5.2912499999999998</v>
      </c>
      <c r="Q80" s="8"/>
      <c r="R80" s="8"/>
      <c r="S80" s="8"/>
      <c r="T80" s="8"/>
      <c r="U80" s="8">
        <f t="shared" si="20"/>
        <v>3.8912000000000009</v>
      </c>
      <c r="V80" s="8">
        <f t="shared" si="21"/>
        <v>12.16</v>
      </c>
      <c r="W80" s="8"/>
      <c r="X80" s="58">
        <f t="shared" si="23"/>
        <v>1.41</v>
      </c>
      <c r="Y80" s="58">
        <f t="shared" si="24"/>
        <v>0.18</v>
      </c>
      <c r="Z80" s="58">
        <f t="shared" si="25"/>
        <v>0.68</v>
      </c>
      <c r="AA80" s="58">
        <f t="shared" si="26"/>
        <v>2.04</v>
      </c>
      <c r="AB80" s="58">
        <f t="shared" si="27"/>
        <v>0.36</v>
      </c>
      <c r="AC80" s="58">
        <f t="shared" si="28"/>
        <v>1.28</v>
      </c>
      <c r="AD80" s="58">
        <f t="shared" si="29"/>
        <v>0.68</v>
      </c>
      <c r="AE80" s="58">
        <f t="shared" si="30"/>
        <v>12.16</v>
      </c>
      <c r="AF80" s="58">
        <f t="shared" si="31"/>
        <v>5.2912499999999998</v>
      </c>
      <c r="AG80" s="7"/>
      <c r="AH80" s="7"/>
      <c r="AI80" s="7"/>
      <c r="BL80" s="8">
        <v>9</v>
      </c>
      <c r="BM80" s="8">
        <v>131</v>
      </c>
      <c r="BN80" s="8">
        <v>39</v>
      </c>
      <c r="BO80" s="8">
        <v>12</v>
      </c>
      <c r="BP80" s="8">
        <v>67</v>
      </c>
      <c r="BR80" s="8">
        <f t="shared" si="22"/>
        <v>1.96</v>
      </c>
      <c r="BS80" s="8">
        <v>0.52</v>
      </c>
      <c r="BU80" s="8">
        <v>5</v>
      </c>
      <c r="BV80" s="8">
        <v>16.799999999999997</v>
      </c>
      <c r="BW80" s="8">
        <v>83.2</v>
      </c>
      <c r="BX80" s="8">
        <v>102</v>
      </c>
      <c r="BY80" s="8">
        <v>332</v>
      </c>
    </row>
    <row r="81" spans="1:77" x14ac:dyDescent="0.25">
      <c r="A81" t="s">
        <v>68</v>
      </c>
      <c r="B81" s="7" t="s">
        <v>58</v>
      </c>
      <c r="C81" s="7" t="s">
        <v>59</v>
      </c>
      <c r="D81" s="7" t="s">
        <v>79</v>
      </c>
      <c r="E81" s="7" t="s">
        <v>93</v>
      </c>
      <c r="F81" s="8">
        <v>1.42</v>
      </c>
      <c r="G81" s="8">
        <v>0.16</v>
      </c>
      <c r="H81" s="8">
        <v>0.68</v>
      </c>
      <c r="I81" s="8">
        <v>2.08</v>
      </c>
      <c r="J81" s="8">
        <v>0.36</v>
      </c>
      <c r="K81" s="8">
        <v>1.29</v>
      </c>
      <c r="L81" s="8">
        <v>0.69</v>
      </c>
      <c r="M81" s="8">
        <v>12.16</v>
      </c>
      <c r="N81" s="8">
        <f t="shared" si="19"/>
        <v>8.5633802816901419</v>
      </c>
      <c r="O81" s="8">
        <v>5.15625</v>
      </c>
      <c r="Q81" s="8"/>
      <c r="R81" s="8"/>
      <c r="S81" s="8"/>
      <c r="T81" s="8"/>
      <c r="U81" s="8">
        <f t="shared" si="20"/>
        <v>3.8912000000000009</v>
      </c>
      <c r="V81" s="8">
        <f t="shared" si="21"/>
        <v>12.16</v>
      </c>
      <c r="W81" s="8"/>
      <c r="X81" s="58">
        <f t="shared" si="23"/>
        <v>1.42</v>
      </c>
      <c r="Y81" s="58">
        <f t="shared" si="24"/>
        <v>0.16</v>
      </c>
      <c r="Z81" s="58">
        <f t="shared" si="25"/>
        <v>0.68</v>
      </c>
      <c r="AA81" s="58">
        <f t="shared" si="26"/>
        <v>2.08</v>
      </c>
      <c r="AB81" s="58">
        <f t="shared" si="27"/>
        <v>0.36</v>
      </c>
      <c r="AC81" s="58">
        <f t="shared" si="28"/>
        <v>1.29</v>
      </c>
      <c r="AD81" s="58">
        <f t="shared" si="29"/>
        <v>0.69</v>
      </c>
      <c r="AE81" s="58">
        <f t="shared" si="30"/>
        <v>12.16</v>
      </c>
      <c r="AF81" s="58">
        <f t="shared" si="31"/>
        <v>5.15625</v>
      </c>
      <c r="AG81" s="7"/>
      <c r="AH81" s="7"/>
      <c r="AI81" s="7"/>
      <c r="BL81" s="8">
        <v>9</v>
      </c>
      <c r="BM81" s="8">
        <v>130</v>
      </c>
      <c r="BN81" s="8">
        <v>39</v>
      </c>
      <c r="BO81" s="8">
        <v>11</v>
      </c>
      <c r="BP81" s="8">
        <v>66</v>
      </c>
      <c r="BR81" s="8">
        <f t="shared" si="22"/>
        <v>1.98</v>
      </c>
      <c r="BS81" s="8">
        <v>0.52</v>
      </c>
      <c r="BU81" s="8">
        <v>4</v>
      </c>
      <c r="BV81" s="8">
        <v>16.5</v>
      </c>
      <c r="BW81" s="8">
        <v>83.5</v>
      </c>
      <c r="BX81" s="8">
        <v>100</v>
      </c>
      <c r="BY81" s="8">
        <v>330</v>
      </c>
    </row>
    <row r="82" spans="1:77" x14ac:dyDescent="0.25">
      <c r="A82" t="s">
        <v>68</v>
      </c>
      <c r="B82" s="7" t="s">
        <v>58</v>
      </c>
      <c r="C82" s="7" t="s">
        <v>59</v>
      </c>
      <c r="D82" s="7" t="s">
        <v>80</v>
      </c>
      <c r="E82" s="7" t="s">
        <v>93</v>
      </c>
      <c r="F82" s="8">
        <v>1.43</v>
      </c>
      <c r="G82" s="8">
        <v>0.17</v>
      </c>
      <c r="H82" s="8">
        <v>0.69</v>
      </c>
      <c r="I82" s="8">
        <v>2.06</v>
      </c>
      <c r="J82" s="8">
        <v>0.38</v>
      </c>
      <c r="K82" s="8">
        <v>1.28</v>
      </c>
      <c r="L82" s="8">
        <v>0.68</v>
      </c>
      <c r="M82" s="8">
        <v>11.84</v>
      </c>
      <c r="N82" s="8">
        <f t="shared" si="19"/>
        <v>8.27972027972028</v>
      </c>
      <c r="O82" s="8">
        <v>5.1762499999999996</v>
      </c>
      <c r="Q82" s="8"/>
      <c r="R82" s="8"/>
      <c r="S82" s="8"/>
      <c r="T82" s="8"/>
      <c r="U82" s="8">
        <f t="shared" si="20"/>
        <v>3.7887999999999997</v>
      </c>
      <c r="V82" s="8">
        <f t="shared" si="21"/>
        <v>11.84</v>
      </c>
      <c r="W82" s="8"/>
      <c r="X82" s="58">
        <f t="shared" si="23"/>
        <v>1.43</v>
      </c>
      <c r="Y82" s="58">
        <f t="shared" si="24"/>
        <v>0.17</v>
      </c>
      <c r="Z82" s="58">
        <f t="shared" si="25"/>
        <v>0.69</v>
      </c>
      <c r="AA82" s="58">
        <f t="shared" si="26"/>
        <v>2.06</v>
      </c>
      <c r="AB82" s="58">
        <f t="shared" si="27"/>
        <v>0.38</v>
      </c>
      <c r="AC82" s="58">
        <f t="shared" si="28"/>
        <v>1.28</v>
      </c>
      <c r="AD82" s="58">
        <f t="shared" si="29"/>
        <v>0.68</v>
      </c>
      <c r="AE82" s="58">
        <f t="shared" si="30"/>
        <v>11.84</v>
      </c>
      <c r="AF82" s="58">
        <f t="shared" si="31"/>
        <v>5.1762499999999996</v>
      </c>
      <c r="AG82" s="7"/>
      <c r="AH82" s="7"/>
      <c r="AI82" s="7"/>
      <c r="BL82" s="8">
        <v>9</v>
      </c>
      <c r="BM82" s="8">
        <v>131</v>
      </c>
      <c r="BN82" s="8">
        <v>38</v>
      </c>
      <c r="BO82" s="8">
        <v>10</v>
      </c>
      <c r="BP82" s="8">
        <v>67</v>
      </c>
      <c r="BR82" s="8">
        <f t="shared" si="22"/>
        <v>1.96</v>
      </c>
      <c r="BS82" s="8">
        <v>0.53</v>
      </c>
      <c r="BU82" s="8">
        <v>4</v>
      </c>
      <c r="BV82" s="8">
        <v>15.5</v>
      </c>
      <c r="BW82" s="8">
        <v>84.5</v>
      </c>
      <c r="BX82" s="8">
        <v>101</v>
      </c>
      <c r="BY82" s="8">
        <v>328</v>
      </c>
    </row>
    <row r="83" spans="1:77" x14ac:dyDescent="0.25">
      <c r="A83" t="s">
        <v>68</v>
      </c>
      <c r="B83" s="7" t="s">
        <v>58</v>
      </c>
      <c r="C83" s="7" t="s">
        <v>59</v>
      </c>
      <c r="D83" s="7" t="s">
        <v>81</v>
      </c>
      <c r="E83" s="7" t="s">
        <v>93</v>
      </c>
      <c r="F83" s="8">
        <v>1.42</v>
      </c>
      <c r="G83" s="8">
        <v>0.17</v>
      </c>
      <c r="H83" s="8">
        <v>0.68</v>
      </c>
      <c r="I83" s="8">
        <v>2.0699999999999998</v>
      </c>
      <c r="J83" s="8">
        <v>0.38</v>
      </c>
      <c r="K83" s="8">
        <v>1.27</v>
      </c>
      <c r="L83" s="8">
        <v>0.69</v>
      </c>
      <c r="M83" s="8">
        <v>11.84</v>
      </c>
      <c r="N83" s="8">
        <f t="shared" si="19"/>
        <v>8.3380281690140841</v>
      </c>
      <c r="O83" s="8">
        <v>5.15625</v>
      </c>
      <c r="Q83" s="8"/>
      <c r="R83" s="8"/>
      <c r="S83" s="8"/>
      <c r="T83" s="8"/>
      <c r="U83" s="8">
        <f t="shared" si="20"/>
        <v>3.7887999999999997</v>
      </c>
      <c r="V83" s="8">
        <f t="shared" si="21"/>
        <v>11.84</v>
      </c>
      <c r="W83" s="8"/>
      <c r="X83" s="58">
        <f t="shared" si="23"/>
        <v>1.42</v>
      </c>
      <c r="Y83" s="58">
        <f t="shared" si="24"/>
        <v>0.17</v>
      </c>
      <c r="Z83" s="58">
        <f t="shared" si="25"/>
        <v>0.68</v>
      </c>
      <c r="AA83" s="58">
        <f t="shared" si="26"/>
        <v>2.0699999999999998</v>
      </c>
      <c r="AB83" s="58">
        <f t="shared" si="27"/>
        <v>0.38</v>
      </c>
      <c r="AC83" s="58">
        <f t="shared" si="28"/>
        <v>1.27</v>
      </c>
      <c r="AD83" s="58">
        <f t="shared" si="29"/>
        <v>0.69</v>
      </c>
      <c r="AE83" s="58">
        <f t="shared" si="30"/>
        <v>11.84</v>
      </c>
      <c r="AF83" s="58">
        <f t="shared" si="31"/>
        <v>5.15625</v>
      </c>
      <c r="AG83" s="7"/>
      <c r="AH83" s="7"/>
      <c r="AI83" s="7"/>
      <c r="BL83" s="8">
        <v>8</v>
      </c>
      <c r="BM83" s="8">
        <v>129</v>
      </c>
      <c r="BN83" s="8">
        <v>37</v>
      </c>
      <c r="BO83" s="8">
        <v>12</v>
      </c>
      <c r="BP83" s="8">
        <v>66</v>
      </c>
      <c r="BR83" s="8">
        <f t="shared" si="22"/>
        <v>1.96</v>
      </c>
      <c r="BS83" s="8">
        <v>0.51</v>
      </c>
      <c r="BU83" s="8">
        <v>5</v>
      </c>
      <c r="BV83" s="8">
        <v>16.399999999999999</v>
      </c>
      <c r="BW83" s="8">
        <v>83.6</v>
      </c>
      <c r="BX83" s="8">
        <v>100</v>
      </c>
      <c r="BY83" s="8">
        <v>330</v>
      </c>
    </row>
    <row r="84" spans="1:77" x14ac:dyDescent="0.25">
      <c r="A84" t="s">
        <v>68</v>
      </c>
      <c r="B84" s="7" t="s">
        <v>58</v>
      </c>
      <c r="C84" s="7" t="s">
        <v>59</v>
      </c>
      <c r="D84" s="7" t="s">
        <v>83</v>
      </c>
      <c r="E84" s="7" t="s">
        <v>93</v>
      </c>
      <c r="F84" s="8">
        <v>1.41</v>
      </c>
      <c r="G84" s="8">
        <v>0.18</v>
      </c>
      <c r="H84" s="8">
        <v>0.68</v>
      </c>
      <c r="I84" s="8">
        <v>2.04</v>
      </c>
      <c r="J84" s="8">
        <v>0.36</v>
      </c>
      <c r="K84" s="8">
        <v>1.28</v>
      </c>
      <c r="L84" s="8">
        <v>0.68</v>
      </c>
      <c r="M84" s="8">
        <v>12.16</v>
      </c>
      <c r="N84" s="8">
        <f t="shared" si="19"/>
        <v>8.624113475177305</v>
      </c>
      <c r="O84" s="8">
        <v>5.2912499999999998</v>
      </c>
      <c r="Q84" s="8"/>
      <c r="R84" s="8"/>
      <c r="S84" s="8"/>
      <c r="T84" s="8"/>
      <c r="U84" s="8">
        <f t="shared" si="20"/>
        <v>3.8912000000000009</v>
      </c>
      <c r="V84" s="8">
        <f t="shared" si="21"/>
        <v>12.16</v>
      </c>
      <c r="W84" s="8"/>
      <c r="X84" s="58">
        <f t="shared" si="23"/>
        <v>1.41</v>
      </c>
      <c r="Y84" s="58">
        <f t="shared" si="24"/>
        <v>0.18</v>
      </c>
      <c r="Z84" s="58">
        <f t="shared" si="25"/>
        <v>0.68</v>
      </c>
      <c r="AA84" s="58">
        <f t="shared" si="26"/>
        <v>2.04</v>
      </c>
      <c r="AB84" s="58">
        <f t="shared" si="27"/>
        <v>0.36</v>
      </c>
      <c r="AC84" s="58">
        <f t="shared" si="28"/>
        <v>1.28</v>
      </c>
      <c r="AD84" s="58">
        <f t="shared" si="29"/>
        <v>0.68</v>
      </c>
      <c r="AE84" s="58">
        <f t="shared" si="30"/>
        <v>12.16</v>
      </c>
      <c r="AF84" s="58">
        <f t="shared" si="31"/>
        <v>5.2912499999999998</v>
      </c>
      <c r="AG84" s="7"/>
      <c r="AH84" s="7"/>
      <c r="AI84" s="7"/>
      <c r="BL84" s="8">
        <v>9</v>
      </c>
      <c r="BM84" s="8">
        <v>131</v>
      </c>
      <c r="BN84" s="8">
        <v>39</v>
      </c>
      <c r="BO84" s="8">
        <v>12</v>
      </c>
      <c r="BP84" s="8">
        <v>67</v>
      </c>
      <c r="BR84" s="8">
        <f t="shared" si="22"/>
        <v>1.96</v>
      </c>
      <c r="BS84" s="8">
        <v>0.52</v>
      </c>
      <c r="BU84" s="8">
        <v>5</v>
      </c>
      <c r="BV84" s="8">
        <v>16.799999999999997</v>
      </c>
      <c r="BW84" s="8">
        <v>83.2</v>
      </c>
      <c r="BX84" s="8">
        <v>102</v>
      </c>
      <c r="BY84" s="8">
        <v>332</v>
      </c>
    </row>
    <row r="85" spans="1:77" s="9" customFormat="1" x14ac:dyDescent="0.25">
      <c r="A85" s="9" t="s">
        <v>68</v>
      </c>
      <c r="B85" s="40" t="s">
        <v>58</v>
      </c>
      <c r="C85" s="40" t="s">
        <v>59</v>
      </c>
      <c r="D85" s="40" t="s">
        <v>82</v>
      </c>
      <c r="E85" s="40" t="s">
        <v>93</v>
      </c>
      <c r="F85" s="37">
        <v>1.42</v>
      </c>
      <c r="G85" s="37">
        <v>0.17</v>
      </c>
      <c r="H85" s="37">
        <v>0.68</v>
      </c>
      <c r="I85" s="37">
        <v>2.02</v>
      </c>
      <c r="J85" s="37">
        <v>0.39</v>
      </c>
      <c r="K85" s="37">
        <v>1.27</v>
      </c>
      <c r="L85" s="37">
        <v>0.68</v>
      </c>
      <c r="M85" s="8">
        <v>12.16</v>
      </c>
      <c r="N85" s="8">
        <f t="shared" si="19"/>
        <v>8.5633802816901419</v>
      </c>
      <c r="O85" s="37">
        <v>5.2912499999999998</v>
      </c>
      <c r="P85" s="3">
        <f>AVERAGE(O5:O85)</f>
        <v>6.3692245653481736</v>
      </c>
      <c r="U85" s="8">
        <f t="shared" si="20"/>
        <v>3.8912000000000009</v>
      </c>
      <c r="V85" s="8">
        <f t="shared" si="21"/>
        <v>12.16</v>
      </c>
      <c r="W85" s="8"/>
      <c r="X85" s="58">
        <f t="shared" si="23"/>
        <v>1.42</v>
      </c>
      <c r="Y85" s="58">
        <f t="shared" si="24"/>
        <v>0.17</v>
      </c>
      <c r="Z85" s="58">
        <f t="shared" si="25"/>
        <v>0.68</v>
      </c>
      <c r="AA85" s="58">
        <f t="shared" si="26"/>
        <v>2.02</v>
      </c>
      <c r="AB85" s="58">
        <f t="shared" si="27"/>
        <v>0.39</v>
      </c>
      <c r="AC85" s="58">
        <f t="shared" si="28"/>
        <v>1.27</v>
      </c>
      <c r="AD85" s="58">
        <f t="shared" si="29"/>
        <v>0.68</v>
      </c>
      <c r="AE85" s="58">
        <f t="shared" si="30"/>
        <v>12.16</v>
      </c>
      <c r="AF85" s="58">
        <f t="shared" si="31"/>
        <v>5.2912499999999998</v>
      </c>
      <c r="AG85" s="40"/>
      <c r="AH85" s="40"/>
      <c r="AI85" s="40"/>
      <c r="BL85" s="37">
        <v>8</v>
      </c>
      <c r="BM85" s="37">
        <v>131</v>
      </c>
      <c r="BN85" s="37">
        <v>37</v>
      </c>
      <c r="BO85" s="37">
        <v>12</v>
      </c>
      <c r="BP85" s="37">
        <v>66</v>
      </c>
      <c r="BR85" s="37">
        <f t="shared" si="22"/>
        <v>1.9500000000000002</v>
      </c>
      <c r="BS85" s="37">
        <v>0.54</v>
      </c>
      <c r="BU85" s="37">
        <v>5</v>
      </c>
      <c r="BV85" s="37">
        <v>16.799999999999997</v>
      </c>
      <c r="BW85" s="37">
        <v>83.2</v>
      </c>
      <c r="BX85" s="37">
        <v>102</v>
      </c>
      <c r="BY85" s="37">
        <v>332</v>
      </c>
    </row>
    <row r="86" spans="1:77" x14ac:dyDescent="0.25">
      <c r="A86" t="s">
        <v>61</v>
      </c>
      <c r="B86" s="7" t="s">
        <v>50</v>
      </c>
      <c r="C86" s="7" t="s">
        <v>84</v>
      </c>
      <c r="D86" s="7" t="s">
        <v>46</v>
      </c>
      <c r="E86" s="7" t="s">
        <v>85</v>
      </c>
      <c r="F86" s="8">
        <v>1.84</v>
      </c>
      <c r="G86" s="8">
        <v>0.32</v>
      </c>
      <c r="H86" s="8">
        <v>0.95</v>
      </c>
      <c r="I86" s="8">
        <v>2.5499999999999998</v>
      </c>
      <c r="J86" s="8">
        <v>0.75</v>
      </c>
      <c r="K86" s="8">
        <v>1.64</v>
      </c>
      <c r="L86" s="8">
        <v>1.18</v>
      </c>
      <c r="M86" s="8">
        <v>20.48</v>
      </c>
      <c r="N86" s="8">
        <f t="shared" si="19"/>
        <v>11.130434782608695</v>
      </c>
      <c r="O86" s="8">
        <v>11.870718749999998</v>
      </c>
      <c r="Q86" s="37" t="str">
        <f>C95</f>
        <v>2Season</v>
      </c>
      <c r="R86" s="37" t="str">
        <f>E95</f>
        <v>Orch-2</v>
      </c>
      <c r="S86" s="37">
        <f>AVERAGE(N86:N94)</f>
        <v>11.073145935013363</v>
      </c>
      <c r="T86" s="37">
        <f>AVERAGE(O86:O94)</f>
        <v>11.89997048611111</v>
      </c>
      <c r="U86" s="8">
        <f t="shared" si="20"/>
        <v>6.5536000000000003</v>
      </c>
      <c r="V86" s="8">
        <f t="shared" si="21"/>
        <v>20.48</v>
      </c>
      <c r="W86" s="8"/>
      <c r="X86" s="58">
        <f t="shared" si="23"/>
        <v>1.84</v>
      </c>
      <c r="Y86" s="58">
        <f t="shared" si="24"/>
        <v>0.32</v>
      </c>
      <c r="Z86" s="58">
        <f t="shared" si="25"/>
        <v>0.95</v>
      </c>
      <c r="AA86" s="58">
        <f t="shared" si="26"/>
        <v>2.5499999999999998</v>
      </c>
      <c r="AB86" s="58">
        <f t="shared" si="27"/>
        <v>0.75</v>
      </c>
      <c r="AC86" s="58">
        <f t="shared" si="28"/>
        <v>1.64</v>
      </c>
      <c r="AD86" s="58">
        <f t="shared" si="29"/>
        <v>1.18</v>
      </c>
      <c r="AE86" s="58">
        <f t="shared" si="30"/>
        <v>20.48</v>
      </c>
      <c r="AF86" s="58">
        <f t="shared" si="31"/>
        <v>11.870718749999998</v>
      </c>
      <c r="AG86" s="7"/>
      <c r="AH86" s="7"/>
      <c r="AI86" s="7"/>
      <c r="BL86" s="8">
        <v>21</v>
      </c>
      <c r="BM86" s="8">
        <v>165</v>
      </c>
      <c r="BN86" s="8">
        <v>75</v>
      </c>
      <c r="BO86" s="8">
        <v>26</v>
      </c>
      <c r="BP86" s="8">
        <v>114</v>
      </c>
      <c r="BR86" s="8">
        <f t="shared" si="22"/>
        <v>2.82</v>
      </c>
      <c r="BS86" s="8">
        <v>0.86</v>
      </c>
      <c r="BU86" s="8">
        <v>10</v>
      </c>
      <c r="BV86" s="8">
        <v>27.200000000000003</v>
      </c>
      <c r="BW86" s="8">
        <v>72.8</v>
      </c>
      <c r="BX86" s="8">
        <v>198</v>
      </c>
      <c r="BY86" s="8">
        <v>383.7</v>
      </c>
    </row>
    <row r="87" spans="1:77" x14ac:dyDescent="0.25">
      <c r="A87" t="s">
        <v>61</v>
      </c>
      <c r="B87" s="7" t="s">
        <v>50</v>
      </c>
      <c r="C87" s="7" t="s">
        <v>84</v>
      </c>
      <c r="D87" s="7" t="s">
        <v>47</v>
      </c>
      <c r="E87" s="7" t="s">
        <v>85</v>
      </c>
      <c r="F87" s="8">
        <v>1.82</v>
      </c>
      <c r="G87" s="8">
        <v>0.33</v>
      </c>
      <c r="H87" s="8">
        <v>0.96</v>
      </c>
      <c r="I87" s="8">
        <v>2.57</v>
      </c>
      <c r="J87" s="8">
        <v>0.73</v>
      </c>
      <c r="K87" s="8">
        <v>1.62</v>
      </c>
      <c r="L87" s="8">
        <v>1.19</v>
      </c>
      <c r="M87" s="8">
        <v>20.160000000000004</v>
      </c>
      <c r="N87" s="8">
        <f t="shared" si="19"/>
        <v>11.076923076923078</v>
      </c>
      <c r="O87" s="8">
        <v>12.012687500000002</v>
      </c>
      <c r="Q87" s="37" t="str">
        <f>C104</f>
        <v>2Season</v>
      </c>
      <c r="R87" s="37" t="str">
        <f>E104</f>
        <v>Orch-3</v>
      </c>
      <c r="S87" s="37">
        <f>AVERAGE(N95:N103)</f>
        <v>6.8624965290196736</v>
      </c>
      <c r="T87" s="37">
        <f>AVERAGE(O95:O103)</f>
        <v>9.824208333333333</v>
      </c>
      <c r="U87" s="8">
        <f t="shared" si="20"/>
        <v>6.4512000000000018</v>
      </c>
      <c r="V87" s="8">
        <f t="shared" si="21"/>
        <v>20.160000000000004</v>
      </c>
      <c r="W87" s="8"/>
      <c r="X87" s="58">
        <f t="shared" si="23"/>
        <v>1.82</v>
      </c>
      <c r="Y87" s="58">
        <f t="shared" si="24"/>
        <v>0.33</v>
      </c>
      <c r="Z87" s="58">
        <f t="shared" si="25"/>
        <v>0.96</v>
      </c>
      <c r="AA87" s="58">
        <f t="shared" si="26"/>
        <v>2.57</v>
      </c>
      <c r="AB87" s="58">
        <f t="shared" si="27"/>
        <v>0.73</v>
      </c>
      <c r="AC87" s="58">
        <f t="shared" si="28"/>
        <v>1.62</v>
      </c>
      <c r="AD87" s="58">
        <f t="shared" si="29"/>
        <v>1.19</v>
      </c>
      <c r="AE87" s="58">
        <f t="shared" si="30"/>
        <v>20.160000000000004</v>
      </c>
      <c r="AF87" s="58">
        <f t="shared" si="31"/>
        <v>12.012687500000002</v>
      </c>
      <c r="AG87" s="7"/>
      <c r="AH87" s="7"/>
      <c r="AI87" s="7"/>
      <c r="BL87" s="8">
        <v>21</v>
      </c>
      <c r="BM87" s="8">
        <v>167</v>
      </c>
      <c r="BN87" s="8">
        <v>76</v>
      </c>
      <c r="BO87" s="8">
        <v>27</v>
      </c>
      <c r="BP87" s="8">
        <v>112</v>
      </c>
      <c r="BR87" s="8">
        <f t="shared" si="22"/>
        <v>2.81</v>
      </c>
      <c r="BS87" s="8">
        <v>0.88</v>
      </c>
      <c r="BU87" s="8">
        <v>9</v>
      </c>
      <c r="BV87" s="8">
        <v>29.333333333333332</v>
      </c>
      <c r="BW87" s="8">
        <v>70.666666666666671</v>
      </c>
      <c r="BX87" s="8">
        <v>202</v>
      </c>
      <c r="BY87" s="8">
        <v>380.6</v>
      </c>
    </row>
    <row r="88" spans="1:77" x14ac:dyDescent="0.25">
      <c r="A88" t="s">
        <v>61</v>
      </c>
      <c r="B88" s="7" t="s">
        <v>50</v>
      </c>
      <c r="C88" s="7" t="s">
        <v>84</v>
      </c>
      <c r="D88" s="7" t="s">
        <v>48</v>
      </c>
      <c r="E88" s="7" t="s">
        <v>85</v>
      </c>
      <c r="F88" s="8">
        <v>1.85</v>
      </c>
      <c r="G88" s="8">
        <v>0.33</v>
      </c>
      <c r="H88" s="8">
        <v>0.95</v>
      </c>
      <c r="I88" s="8">
        <v>2.54</v>
      </c>
      <c r="J88" s="8">
        <v>0.72</v>
      </c>
      <c r="K88" s="8">
        <v>1.64</v>
      </c>
      <c r="L88" s="8">
        <v>1.22</v>
      </c>
      <c r="M88" s="8">
        <v>20.48</v>
      </c>
      <c r="N88" s="8">
        <f t="shared" si="19"/>
        <v>11.070270270270269</v>
      </c>
      <c r="O88" s="8">
        <v>11.762765625</v>
      </c>
      <c r="Q88" s="37" t="str">
        <f>C113</f>
        <v>2Season</v>
      </c>
      <c r="R88" s="37" t="str">
        <f>E113</f>
        <v>Orch-4</v>
      </c>
      <c r="S88" s="37">
        <f>AVERAGE(N104:N112)</f>
        <v>4.9564820251843162</v>
      </c>
      <c r="T88" s="37">
        <f>AVERAGE(O104:O112)</f>
        <v>8.3673159722222223</v>
      </c>
      <c r="U88" s="8">
        <f t="shared" si="20"/>
        <v>6.5536000000000003</v>
      </c>
      <c r="V88" s="8">
        <f t="shared" si="21"/>
        <v>20.48</v>
      </c>
      <c r="W88" s="8"/>
      <c r="X88" s="58">
        <f t="shared" si="23"/>
        <v>1.85</v>
      </c>
      <c r="Y88" s="58">
        <f t="shared" si="24"/>
        <v>0.33</v>
      </c>
      <c r="Z88" s="58">
        <f t="shared" si="25"/>
        <v>0.95</v>
      </c>
      <c r="AA88" s="58">
        <f t="shared" si="26"/>
        <v>2.54</v>
      </c>
      <c r="AB88" s="58">
        <f t="shared" si="27"/>
        <v>0.72</v>
      </c>
      <c r="AC88" s="58">
        <f t="shared" si="28"/>
        <v>1.64</v>
      </c>
      <c r="AD88" s="58">
        <f t="shared" si="29"/>
        <v>1.22</v>
      </c>
      <c r="AE88" s="58">
        <f t="shared" si="30"/>
        <v>20.48</v>
      </c>
      <c r="AF88" s="58">
        <f t="shared" si="31"/>
        <v>11.762765625</v>
      </c>
      <c r="AG88" s="7"/>
      <c r="AH88" s="7"/>
      <c r="AI88" s="7"/>
      <c r="BL88" s="8">
        <v>20</v>
      </c>
      <c r="BM88" s="8">
        <v>168</v>
      </c>
      <c r="BN88" s="8">
        <v>78</v>
      </c>
      <c r="BO88" s="8">
        <v>27</v>
      </c>
      <c r="BP88" s="8">
        <v>110</v>
      </c>
      <c r="BR88" s="8">
        <f t="shared" si="22"/>
        <v>2.86</v>
      </c>
      <c r="BS88" s="8">
        <v>0.86</v>
      </c>
      <c r="BU88" s="8">
        <v>11</v>
      </c>
      <c r="BV88" s="8">
        <v>26.272727272727277</v>
      </c>
      <c r="BW88" s="8">
        <v>73.72727272727272</v>
      </c>
      <c r="BX88" s="8">
        <v>199</v>
      </c>
      <c r="BY88" s="8">
        <v>378.3</v>
      </c>
    </row>
    <row r="89" spans="1:77" x14ac:dyDescent="0.25">
      <c r="A89" t="s">
        <v>61</v>
      </c>
      <c r="B89" s="7" t="s">
        <v>50</v>
      </c>
      <c r="C89" s="7" t="s">
        <v>84</v>
      </c>
      <c r="D89" s="7" t="s">
        <v>49</v>
      </c>
      <c r="E89" s="7" t="s">
        <v>85</v>
      </c>
      <c r="F89" s="8">
        <v>1.83</v>
      </c>
      <c r="G89" s="8">
        <v>0.32</v>
      </c>
      <c r="H89" s="8">
        <v>0.95</v>
      </c>
      <c r="I89" s="8">
        <v>2.5299999999999998</v>
      </c>
      <c r="J89" s="8">
        <v>0.75</v>
      </c>
      <c r="K89" s="8">
        <v>1.65</v>
      </c>
      <c r="L89" s="8">
        <v>1.23</v>
      </c>
      <c r="M89" s="8">
        <v>20.160000000000004</v>
      </c>
      <c r="N89" s="8">
        <f t="shared" si="19"/>
        <v>11.016393442622952</v>
      </c>
      <c r="O89" s="8">
        <v>12.0223125</v>
      </c>
      <c r="Q89" s="37" t="str">
        <f>C121</f>
        <v>2Season</v>
      </c>
      <c r="R89" s="37" t="str">
        <f>E121</f>
        <v>Orch-4</v>
      </c>
      <c r="S89" s="37">
        <f>AVERAGE(N113:N121)</f>
        <v>10.531135990446336</v>
      </c>
      <c r="T89" s="37">
        <f>AVERAGE(O113:O121)</f>
        <v>11.637760416666666</v>
      </c>
      <c r="U89" s="8">
        <f t="shared" si="20"/>
        <v>6.4512000000000018</v>
      </c>
      <c r="V89" s="8">
        <f t="shared" si="21"/>
        <v>20.160000000000004</v>
      </c>
      <c r="W89" s="8"/>
      <c r="X89" s="58">
        <f t="shared" si="23"/>
        <v>1.83</v>
      </c>
      <c r="Y89" s="58">
        <f t="shared" si="24"/>
        <v>0.32</v>
      </c>
      <c r="Z89" s="58">
        <f t="shared" si="25"/>
        <v>0.95</v>
      </c>
      <c r="AA89" s="58">
        <f t="shared" si="26"/>
        <v>2.5299999999999998</v>
      </c>
      <c r="AB89" s="58">
        <f t="shared" si="27"/>
        <v>0.75</v>
      </c>
      <c r="AC89" s="58">
        <f t="shared" si="28"/>
        <v>1.65</v>
      </c>
      <c r="AD89" s="58">
        <f t="shared" si="29"/>
        <v>1.23</v>
      </c>
      <c r="AE89" s="58">
        <f t="shared" si="30"/>
        <v>20.160000000000004</v>
      </c>
      <c r="AF89" s="58">
        <f t="shared" si="31"/>
        <v>12.0223125</v>
      </c>
      <c r="AG89" s="7"/>
      <c r="AH89" s="7"/>
      <c r="AI89" s="7"/>
      <c r="BL89" s="8">
        <v>20</v>
      </c>
      <c r="BM89" s="8">
        <v>166</v>
      </c>
      <c r="BN89" s="8">
        <v>76</v>
      </c>
      <c r="BO89" s="8">
        <v>26</v>
      </c>
      <c r="BP89" s="8">
        <v>112</v>
      </c>
      <c r="BR89" s="8">
        <f t="shared" si="22"/>
        <v>2.88</v>
      </c>
      <c r="BS89" s="8">
        <v>0.85</v>
      </c>
      <c r="BU89" s="8">
        <v>10</v>
      </c>
      <c r="BV89" s="8">
        <v>27.599999999999998</v>
      </c>
      <c r="BW89" s="8">
        <v>72.400000000000006</v>
      </c>
      <c r="BX89" s="8">
        <v>201</v>
      </c>
      <c r="BY89" s="8">
        <v>382.8</v>
      </c>
    </row>
    <row r="90" spans="1:77" x14ac:dyDescent="0.25">
      <c r="A90" t="s">
        <v>61</v>
      </c>
      <c r="B90" s="7" t="s">
        <v>50</v>
      </c>
      <c r="C90" s="7" t="s">
        <v>84</v>
      </c>
      <c r="D90" s="7" t="s">
        <v>79</v>
      </c>
      <c r="E90" s="7" t="s">
        <v>85</v>
      </c>
      <c r="F90" s="8">
        <v>1.84</v>
      </c>
      <c r="G90" s="8">
        <v>0.32</v>
      </c>
      <c r="H90" s="8">
        <v>0.95</v>
      </c>
      <c r="I90" s="8">
        <v>2.5499999999999998</v>
      </c>
      <c r="J90" s="8">
        <v>0.75</v>
      </c>
      <c r="K90" s="8">
        <v>1.64</v>
      </c>
      <c r="L90" s="8">
        <v>1.18</v>
      </c>
      <c r="M90" s="8">
        <v>20.48</v>
      </c>
      <c r="N90" s="8">
        <f t="shared" si="19"/>
        <v>11.130434782608695</v>
      </c>
      <c r="O90" s="8">
        <v>11.870718749999998</v>
      </c>
      <c r="Q90" s="37" t="str">
        <f>C130</f>
        <v>2Season</v>
      </c>
      <c r="R90" s="37" t="str">
        <f>E130</f>
        <v>Orch-5</v>
      </c>
      <c r="S90" s="37">
        <f>AVERAGE(N122:N130)</f>
        <v>8.9444447111089787</v>
      </c>
      <c r="T90" s="37">
        <f>AVERAGE(O122:O130)</f>
        <v>11.148557291666668</v>
      </c>
      <c r="U90" s="8">
        <f t="shared" si="20"/>
        <v>6.5536000000000003</v>
      </c>
      <c r="V90" s="8">
        <f t="shared" si="21"/>
        <v>20.48</v>
      </c>
      <c r="W90" s="8"/>
      <c r="X90" s="58">
        <f t="shared" si="23"/>
        <v>1.84</v>
      </c>
      <c r="Y90" s="58">
        <f t="shared" si="24"/>
        <v>0.32</v>
      </c>
      <c r="Z90" s="58">
        <f t="shared" si="25"/>
        <v>0.95</v>
      </c>
      <c r="AA90" s="58">
        <f t="shared" si="26"/>
        <v>2.5499999999999998</v>
      </c>
      <c r="AB90" s="58">
        <f t="shared" si="27"/>
        <v>0.75</v>
      </c>
      <c r="AC90" s="58">
        <f t="shared" si="28"/>
        <v>1.64</v>
      </c>
      <c r="AD90" s="58">
        <f t="shared" si="29"/>
        <v>1.18</v>
      </c>
      <c r="AE90" s="58">
        <f t="shared" si="30"/>
        <v>20.48</v>
      </c>
      <c r="AF90" s="58">
        <f t="shared" si="31"/>
        <v>11.870718749999998</v>
      </c>
      <c r="AG90" s="7"/>
      <c r="AH90" s="7"/>
      <c r="AI90" s="7"/>
      <c r="BL90" s="8">
        <v>21</v>
      </c>
      <c r="BM90" s="8">
        <v>165</v>
      </c>
      <c r="BN90" s="8">
        <v>75</v>
      </c>
      <c r="BO90" s="8">
        <v>26</v>
      </c>
      <c r="BP90" s="8">
        <v>114</v>
      </c>
      <c r="BR90" s="8">
        <f t="shared" si="22"/>
        <v>2.82</v>
      </c>
      <c r="BS90" s="8">
        <v>0.86</v>
      </c>
      <c r="BU90" s="8">
        <v>10</v>
      </c>
      <c r="BV90" s="8">
        <v>27.200000000000003</v>
      </c>
      <c r="BW90" s="8">
        <v>72.8</v>
      </c>
      <c r="BX90" s="8">
        <v>198</v>
      </c>
      <c r="BY90" s="8">
        <v>383.7</v>
      </c>
    </row>
    <row r="91" spans="1:77" x14ac:dyDescent="0.25">
      <c r="A91" t="s">
        <v>61</v>
      </c>
      <c r="B91" s="7" t="s">
        <v>50</v>
      </c>
      <c r="C91" s="7" t="s">
        <v>84</v>
      </c>
      <c r="D91" s="7" t="s">
        <v>80</v>
      </c>
      <c r="E91" s="7" t="s">
        <v>85</v>
      </c>
      <c r="F91" s="8">
        <v>1.82</v>
      </c>
      <c r="G91" s="8">
        <v>0.33</v>
      </c>
      <c r="H91" s="8">
        <v>0.96</v>
      </c>
      <c r="I91" s="8">
        <v>2.57</v>
      </c>
      <c r="J91" s="8">
        <v>0.73</v>
      </c>
      <c r="K91" s="8">
        <v>1.62</v>
      </c>
      <c r="L91" s="8">
        <v>1.19</v>
      </c>
      <c r="M91" s="8">
        <v>20.160000000000004</v>
      </c>
      <c r="N91" s="8">
        <f t="shared" si="19"/>
        <v>11.076923076923078</v>
      </c>
      <c r="O91" s="8">
        <v>12.012687500000002</v>
      </c>
      <c r="Q91" s="37" t="str">
        <f>C139</f>
        <v>2Season</v>
      </c>
      <c r="R91" s="37" t="str">
        <f>E139</f>
        <v>Orch-6</v>
      </c>
      <c r="S91" s="37">
        <f>AVERAGE(N131:N139)</f>
        <v>8.5346358212502835</v>
      </c>
      <c r="T91" s="37">
        <f>AVERAGE(O131:O139)</f>
        <v>10.710859374999998</v>
      </c>
      <c r="U91" s="8">
        <f t="shared" si="20"/>
        <v>6.4512000000000018</v>
      </c>
      <c r="V91" s="8">
        <f t="shared" si="21"/>
        <v>20.160000000000004</v>
      </c>
      <c r="W91" s="8"/>
      <c r="X91" s="58">
        <f t="shared" si="23"/>
        <v>1.82</v>
      </c>
      <c r="Y91" s="58">
        <f t="shared" si="24"/>
        <v>0.33</v>
      </c>
      <c r="Z91" s="58">
        <f t="shared" si="25"/>
        <v>0.96</v>
      </c>
      <c r="AA91" s="58">
        <f t="shared" si="26"/>
        <v>2.57</v>
      </c>
      <c r="AB91" s="58">
        <f t="shared" si="27"/>
        <v>0.73</v>
      </c>
      <c r="AC91" s="58">
        <f t="shared" si="28"/>
        <v>1.62</v>
      </c>
      <c r="AD91" s="58">
        <f t="shared" si="29"/>
        <v>1.19</v>
      </c>
      <c r="AE91" s="58">
        <f t="shared" si="30"/>
        <v>20.160000000000004</v>
      </c>
      <c r="AF91" s="58">
        <f t="shared" si="31"/>
        <v>12.012687500000002</v>
      </c>
      <c r="AG91" s="7"/>
      <c r="AH91" s="7"/>
      <c r="AI91" s="7"/>
      <c r="BL91" s="8">
        <v>21</v>
      </c>
      <c r="BM91" s="8">
        <v>167</v>
      </c>
      <c r="BN91" s="8">
        <v>76</v>
      </c>
      <c r="BO91" s="8">
        <v>27</v>
      </c>
      <c r="BP91" s="8">
        <v>112</v>
      </c>
      <c r="BR91" s="8">
        <f t="shared" si="22"/>
        <v>2.81</v>
      </c>
      <c r="BS91" s="8">
        <v>0.88</v>
      </c>
      <c r="BU91" s="8">
        <v>9</v>
      </c>
      <c r="BV91" s="8">
        <v>29.333333333333332</v>
      </c>
      <c r="BW91" s="8">
        <v>70.666666666666671</v>
      </c>
      <c r="BX91" s="8">
        <v>202</v>
      </c>
      <c r="BY91" s="8">
        <v>380.6</v>
      </c>
    </row>
    <row r="92" spans="1:77" x14ac:dyDescent="0.25">
      <c r="A92" t="s">
        <v>61</v>
      </c>
      <c r="B92" s="7" t="s">
        <v>50</v>
      </c>
      <c r="C92" s="7" t="s">
        <v>84</v>
      </c>
      <c r="D92" s="7" t="s">
        <v>81</v>
      </c>
      <c r="E92" s="7" t="s">
        <v>85</v>
      </c>
      <c r="F92" s="8">
        <v>1.85</v>
      </c>
      <c r="G92" s="8">
        <v>0.33</v>
      </c>
      <c r="H92" s="8">
        <v>0.95</v>
      </c>
      <c r="I92" s="8">
        <v>2.54</v>
      </c>
      <c r="J92" s="8">
        <v>0.72</v>
      </c>
      <c r="K92" s="8">
        <v>1.64</v>
      </c>
      <c r="L92" s="8">
        <v>1.22</v>
      </c>
      <c r="M92" s="8">
        <v>20.48</v>
      </c>
      <c r="N92" s="8">
        <f t="shared" si="19"/>
        <v>11.070270270270269</v>
      </c>
      <c r="O92" s="8">
        <v>11.762765625</v>
      </c>
      <c r="Q92" s="37" t="str">
        <f>C148</f>
        <v>2Season</v>
      </c>
      <c r="R92" s="37" t="str">
        <f>E148</f>
        <v>Orch-7</v>
      </c>
      <c r="S92" s="37">
        <f>AVERAGE(N140:N148)</f>
        <v>6.2711209847360081</v>
      </c>
      <c r="T92" s="37">
        <f>AVERAGE(O140:O148)</f>
        <v>9.4678888888888864</v>
      </c>
      <c r="U92" s="8">
        <f t="shared" si="20"/>
        <v>6.5536000000000003</v>
      </c>
      <c r="V92" s="8">
        <f t="shared" si="21"/>
        <v>20.48</v>
      </c>
      <c r="W92" s="8"/>
      <c r="X92" s="58">
        <f t="shared" si="23"/>
        <v>1.85</v>
      </c>
      <c r="Y92" s="58">
        <f t="shared" si="24"/>
        <v>0.33</v>
      </c>
      <c r="Z92" s="58">
        <f t="shared" si="25"/>
        <v>0.95</v>
      </c>
      <c r="AA92" s="58">
        <f t="shared" si="26"/>
        <v>2.54</v>
      </c>
      <c r="AB92" s="58">
        <f t="shared" si="27"/>
        <v>0.72</v>
      </c>
      <c r="AC92" s="58">
        <f t="shared" si="28"/>
        <v>1.64</v>
      </c>
      <c r="AD92" s="58">
        <f t="shared" si="29"/>
        <v>1.22</v>
      </c>
      <c r="AE92" s="58">
        <f t="shared" si="30"/>
        <v>20.48</v>
      </c>
      <c r="AF92" s="58">
        <f t="shared" si="31"/>
        <v>11.762765625</v>
      </c>
      <c r="AG92" s="7"/>
      <c r="AH92" s="7"/>
      <c r="AI92" s="7"/>
      <c r="BL92" s="8">
        <v>20</v>
      </c>
      <c r="BM92" s="8">
        <v>168</v>
      </c>
      <c r="BN92" s="8">
        <v>78</v>
      </c>
      <c r="BO92" s="8">
        <v>27</v>
      </c>
      <c r="BP92" s="8">
        <v>110</v>
      </c>
      <c r="BR92" s="8">
        <f t="shared" si="22"/>
        <v>2.86</v>
      </c>
      <c r="BS92" s="8">
        <v>0.86</v>
      </c>
      <c r="BU92" s="8">
        <v>11</v>
      </c>
      <c r="BV92" s="8">
        <v>26.272727272727277</v>
      </c>
      <c r="BW92" s="8">
        <v>73.72727272727272</v>
      </c>
      <c r="BX92" s="8">
        <v>199</v>
      </c>
      <c r="BY92" s="8">
        <v>378.3</v>
      </c>
    </row>
    <row r="93" spans="1:77" x14ac:dyDescent="0.25">
      <c r="A93" t="s">
        <v>61</v>
      </c>
      <c r="B93" s="7" t="s">
        <v>50</v>
      </c>
      <c r="C93" s="7" t="s">
        <v>84</v>
      </c>
      <c r="D93" s="7" t="s">
        <v>83</v>
      </c>
      <c r="E93" s="7" t="s">
        <v>85</v>
      </c>
      <c r="F93" s="8">
        <v>1.83</v>
      </c>
      <c r="G93" s="8">
        <v>0.32</v>
      </c>
      <c r="H93" s="8">
        <v>0.95</v>
      </c>
      <c r="I93" s="8">
        <v>2.5299999999999998</v>
      </c>
      <c r="J93" s="8">
        <v>0.75</v>
      </c>
      <c r="K93" s="8">
        <v>1.65</v>
      </c>
      <c r="L93" s="8">
        <v>1.23</v>
      </c>
      <c r="M93" s="8">
        <v>20.160000000000004</v>
      </c>
      <c r="N93" s="8">
        <f t="shared" si="19"/>
        <v>11.016393442622952</v>
      </c>
      <c r="O93" s="8">
        <v>12.0223125</v>
      </c>
      <c r="Q93" s="37" t="str">
        <f>C157</f>
        <v>2Season</v>
      </c>
      <c r="R93" s="37" t="str">
        <f>E157</f>
        <v>Orch-8</v>
      </c>
      <c r="S93" s="37">
        <f>AVERAGE(N149:N157)</f>
        <v>7.6706682555277972</v>
      </c>
      <c r="T93" s="37">
        <f>AVERAGE(O149:O157)</f>
        <v>10.177397569444445</v>
      </c>
      <c r="U93" s="8">
        <f t="shared" si="20"/>
        <v>6.4512000000000018</v>
      </c>
      <c r="V93" s="8">
        <f t="shared" si="21"/>
        <v>20.160000000000004</v>
      </c>
      <c r="W93" s="8"/>
      <c r="X93" s="58">
        <f t="shared" si="23"/>
        <v>1.83</v>
      </c>
      <c r="Y93" s="58">
        <f t="shared" si="24"/>
        <v>0.32</v>
      </c>
      <c r="Z93" s="58">
        <f t="shared" si="25"/>
        <v>0.95</v>
      </c>
      <c r="AA93" s="58">
        <f t="shared" si="26"/>
        <v>2.5299999999999998</v>
      </c>
      <c r="AB93" s="58">
        <f t="shared" si="27"/>
        <v>0.75</v>
      </c>
      <c r="AC93" s="58">
        <f t="shared" si="28"/>
        <v>1.65</v>
      </c>
      <c r="AD93" s="58">
        <f t="shared" si="29"/>
        <v>1.23</v>
      </c>
      <c r="AE93" s="58">
        <f t="shared" si="30"/>
        <v>20.160000000000004</v>
      </c>
      <c r="AF93" s="58">
        <f t="shared" si="31"/>
        <v>12.0223125</v>
      </c>
      <c r="AG93" s="7"/>
      <c r="AH93" s="7"/>
      <c r="AI93" s="7"/>
      <c r="BL93" s="8">
        <v>20</v>
      </c>
      <c r="BM93" s="8">
        <v>166</v>
      </c>
      <c r="BN93" s="8">
        <v>76</v>
      </c>
      <c r="BO93" s="8">
        <v>26</v>
      </c>
      <c r="BP93" s="8">
        <v>112</v>
      </c>
      <c r="BR93" s="8">
        <f t="shared" si="22"/>
        <v>2.88</v>
      </c>
      <c r="BS93" s="8">
        <v>0.85</v>
      </c>
      <c r="BU93" s="8">
        <v>10</v>
      </c>
      <c r="BV93" s="8">
        <v>27.599999999999998</v>
      </c>
      <c r="BW93" s="8">
        <v>72.400000000000006</v>
      </c>
      <c r="BX93" s="8">
        <v>201</v>
      </c>
      <c r="BY93" s="8">
        <v>382.8</v>
      </c>
    </row>
    <row r="94" spans="1:77" x14ac:dyDescent="0.25">
      <c r="A94" t="s">
        <v>61</v>
      </c>
      <c r="B94" s="7" t="s">
        <v>50</v>
      </c>
      <c r="C94" s="7" t="s">
        <v>84</v>
      </c>
      <c r="D94" s="7" t="s">
        <v>82</v>
      </c>
      <c r="E94" s="7" t="s">
        <v>85</v>
      </c>
      <c r="F94" s="8">
        <v>1.85</v>
      </c>
      <c r="G94" s="8">
        <v>0.33</v>
      </c>
      <c r="H94" s="8">
        <v>0.95</v>
      </c>
      <c r="I94" s="8">
        <v>2.54</v>
      </c>
      <c r="J94" s="8">
        <v>0.72</v>
      </c>
      <c r="K94" s="8">
        <v>1.64</v>
      </c>
      <c r="L94" s="8">
        <v>1.22</v>
      </c>
      <c r="M94" s="8">
        <v>20.48</v>
      </c>
      <c r="N94" s="8">
        <f t="shared" si="19"/>
        <v>11.070270270270269</v>
      </c>
      <c r="O94" s="37">
        <v>11.762765625</v>
      </c>
      <c r="Q94" s="37" t="str">
        <f>C166</f>
        <v>2Season</v>
      </c>
      <c r="R94" s="37" t="str">
        <f>E166</f>
        <v>Orch-9</v>
      </c>
      <c r="S94" s="37">
        <f>AVERAGE(N158:N166)</f>
        <v>5.3209142830663021</v>
      </c>
      <c r="T94" s="37">
        <f>AVERAGE(O158:O166)</f>
        <v>8.8702777777777797</v>
      </c>
      <c r="U94" s="8">
        <f t="shared" si="20"/>
        <v>6.5536000000000003</v>
      </c>
      <c r="V94" s="8">
        <f t="shared" si="21"/>
        <v>20.48</v>
      </c>
      <c r="W94" s="8"/>
      <c r="X94" s="58">
        <f t="shared" si="23"/>
        <v>1.85</v>
      </c>
      <c r="Y94" s="58">
        <f t="shared" si="24"/>
        <v>0.33</v>
      </c>
      <c r="Z94" s="58">
        <f t="shared" si="25"/>
        <v>0.95</v>
      </c>
      <c r="AA94" s="58">
        <f t="shared" si="26"/>
        <v>2.54</v>
      </c>
      <c r="AB94" s="58">
        <f t="shared" si="27"/>
        <v>0.72</v>
      </c>
      <c r="AC94" s="58">
        <f t="shared" si="28"/>
        <v>1.64</v>
      </c>
      <c r="AD94" s="58">
        <f t="shared" si="29"/>
        <v>1.22</v>
      </c>
      <c r="AE94" s="58">
        <f t="shared" si="30"/>
        <v>20.48</v>
      </c>
      <c r="AF94" s="58">
        <f t="shared" si="31"/>
        <v>11.762765625</v>
      </c>
      <c r="AG94" s="7"/>
      <c r="AH94" s="7"/>
      <c r="AI94" s="7"/>
      <c r="BL94" s="8">
        <v>20</v>
      </c>
      <c r="BM94" s="8">
        <v>168</v>
      </c>
      <c r="BN94" s="8">
        <v>78</v>
      </c>
      <c r="BO94" s="8">
        <v>27</v>
      </c>
      <c r="BP94" s="8">
        <v>110</v>
      </c>
      <c r="BR94" s="8">
        <f t="shared" si="22"/>
        <v>2.86</v>
      </c>
      <c r="BS94" s="8">
        <v>0.89</v>
      </c>
      <c r="BU94" s="8">
        <v>11</v>
      </c>
      <c r="BV94" s="8">
        <v>26.272727272727277</v>
      </c>
      <c r="BW94" s="8">
        <v>73.72727272727272</v>
      </c>
      <c r="BX94" s="8">
        <v>199</v>
      </c>
      <c r="BY94" s="8">
        <v>378.3</v>
      </c>
    </row>
    <row r="95" spans="1:77" s="44" customFormat="1" x14ac:dyDescent="0.25">
      <c r="A95" s="44" t="s">
        <v>60</v>
      </c>
      <c r="B95" s="42" t="s">
        <v>51</v>
      </c>
      <c r="C95" s="42" t="s">
        <v>84</v>
      </c>
      <c r="D95" s="42" t="s">
        <v>46</v>
      </c>
      <c r="E95" s="42" t="s">
        <v>86</v>
      </c>
      <c r="F95" s="43">
        <v>1.53</v>
      </c>
      <c r="G95" s="43">
        <v>0.18</v>
      </c>
      <c r="H95" s="43">
        <v>0.76</v>
      </c>
      <c r="I95" s="43">
        <v>2.15</v>
      </c>
      <c r="J95" s="43">
        <v>0.39</v>
      </c>
      <c r="K95" s="43">
        <v>1.32</v>
      </c>
      <c r="L95" s="43">
        <v>0.85</v>
      </c>
      <c r="M95" s="8">
        <v>10.24</v>
      </c>
      <c r="N95" s="8">
        <f t="shared" si="19"/>
        <v>6.6928104575163401</v>
      </c>
      <c r="O95" s="66">
        <v>9.8554999999999993</v>
      </c>
      <c r="S95" s="45">
        <f>AVERAGE(S86:S94)</f>
        <v>7.7961160594836736</v>
      </c>
      <c r="T95" s="45">
        <f t="shared" ref="T95" si="32">AVERAGE(T86:T94)</f>
        <v>10.233804012345679</v>
      </c>
      <c r="U95" s="8">
        <f t="shared" si="20"/>
        <v>3.2768000000000002</v>
      </c>
      <c r="V95" s="8">
        <f t="shared" si="21"/>
        <v>10.24</v>
      </c>
      <c r="W95" s="8"/>
      <c r="X95" s="58">
        <f t="shared" si="23"/>
        <v>1.53</v>
      </c>
      <c r="Y95" s="58">
        <f t="shared" si="24"/>
        <v>0.18</v>
      </c>
      <c r="Z95" s="58">
        <f t="shared" si="25"/>
        <v>0.76</v>
      </c>
      <c r="AA95" s="58">
        <f t="shared" si="26"/>
        <v>2.15</v>
      </c>
      <c r="AB95" s="58">
        <f t="shared" si="27"/>
        <v>0.39</v>
      </c>
      <c r="AC95" s="58">
        <f t="shared" si="28"/>
        <v>1.32</v>
      </c>
      <c r="AD95" s="58">
        <f t="shared" si="29"/>
        <v>0.85</v>
      </c>
      <c r="AE95" s="58">
        <f t="shared" si="30"/>
        <v>10.24</v>
      </c>
      <c r="AF95" s="58">
        <f t="shared" si="31"/>
        <v>9.8554999999999993</v>
      </c>
      <c r="AG95" s="42"/>
      <c r="AH95" s="42"/>
      <c r="AI95" s="42"/>
      <c r="BL95" s="43">
        <v>11</v>
      </c>
      <c r="BM95" s="43">
        <v>133</v>
      </c>
      <c r="BN95" s="43">
        <v>44</v>
      </c>
      <c r="BO95" s="43">
        <v>14</v>
      </c>
      <c r="BP95" s="43">
        <v>80</v>
      </c>
      <c r="BR95" s="43">
        <f t="shared" si="22"/>
        <v>2.17</v>
      </c>
      <c r="BS95" s="43">
        <v>0.56999999999999995</v>
      </c>
      <c r="BU95" s="43">
        <v>6</v>
      </c>
      <c r="BV95" s="43">
        <v>18.999999999999996</v>
      </c>
      <c r="BW95" s="43">
        <v>81</v>
      </c>
      <c r="BX95" s="43">
        <v>184</v>
      </c>
      <c r="BY95" s="43">
        <v>342.8</v>
      </c>
    </row>
    <row r="96" spans="1:77" x14ac:dyDescent="0.25">
      <c r="A96" t="s">
        <v>60</v>
      </c>
      <c r="B96" s="7" t="s">
        <v>51</v>
      </c>
      <c r="C96" s="7" t="s">
        <v>84</v>
      </c>
      <c r="D96" s="7" t="s">
        <v>47</v>
      </c>
      <c r="E96" s="7" t="s">
        <v>86</v>
      </c>
      <c r="F96" s="8">
        <v>1.52</v>
      </c>
      <c r="G96" s="8">
        <v>0.17</v>
      </c>
      <c r="H96" s="8">
        <v>0.75</v>
      </c>
      <c r="I96" s="8">
        <v>2.14</v>
      </c>
      <c r="J96" s="8">
        <v>0.38</v>
      </c>
      <c r="K96" s="8">
        <v>1.33</v>
      </c>
      <c r="L96" s="8">
        <v>0.87</v>
      </c>
      <c r="M96" s="8">
        <v>10.56</v>
      </c>
      <c r="N96" s="8">
        <f t="shared" si="19"/>
        <v>6.9473684210526319</v>
      </c>
      <c r="O96" s="8">
        <v>9.9800624999999989</v>
      </c>
      <c r="Q96" s="8"/>
      <c r="R96" s="8"/>
      <c r="S96" s="8"/>
      <c r="T96" s="8"/>
      <c r="U96" s="8">
        <f t="shared" si="20"/>
        <v>3.3792000000000004</v>
      </c>
      <c r="V96" s="8">
        <f t="shared" si="21"/>
        <v>10.56</v>
      </c>
      <c r="W96" s="8"/>
      <c r="X96" s="58">
        <f t="shared" si="23"/>
        <v>1.52</v>
      </c>
      <c r="Y96" s="58">
        <f t="shared" si="24"/>
        <v>0.17</v>
      </c>
      <c r="Z96" s="58">
        <f t="shared" si="25"/>
        <v>0.75</v>
      </c>
      <c r="AA96" s="58">
        <f t="shared" si="26"/>
        <v>2.14</v>
      </c>
      <c r="AB96" s="58">
        <f t="shared" si="27"/>
        <v>0.38</v>
      </c>
      <c r="AC96" s="58">
        <f t="shared" si="28"/>
        <v>1.33</v>
      </c>
      <c r="AD96" s="58">
        <f t="shared" si="29"/>
        <v>0.87</v>
      </c>
      <c r="AE96" s="58">
        <f t="shared" si="30"/>
        <v>10.56</v>
      </c>
      <c r="AF96" s="58">
        <f t="shared" si="31"/>
        <v>9.9800624999999989</v>
      </c>
      <c r="AG96" s="7"/>
      <c r="AH96" s="7"/>
      <c r="AI96" s="7"/>
      <c r="BL96" s="8">
        <v>12</v>
      </c>
      <c r="BM96" s="8">
        <v>136</v>
      </c>
      <c r="BN96" s="8">
        <v>45</v>
      </c>
      <c r="BO96" s="8">
        <v>13</v>
      </c>
      <c r="BP96" s="8">
        <v>81</v>
      </c>
      <c r="BR96" s="8">
        <f t="shared" si="22"/>
        <v>2.2000000000000002</v>
      </c>
      <c r="BS96" s="8">
        <v>0.57999999999999996</v>
      </c>
      <c r="BU96" s="8">
        <v>6</v>
      </c>
      <c r="BV96" s="8">
        <v>19.666666666666664</v>
      </c>
      <c r="BW96" s="8">
        <v>80.333333333333343</v>
      </c>
      <c r="BX96" s="8">
        <v>186</v>
      </c>
      <c r="BY96" s="8">
        <v>343.4</v>
      </c>
    </row>
    <row r="97" spans="1:77" x14ac:dyDescent="0.25">
      <c r="A97" t="s">
        <v>60</v>
      </c>
      <c r="B97" s="7" t="s">
        <v>51</v>
      </c>
      <c r="C97" s="7" t="s">
        <v>84</v>
      </c>
      <c r="D97" s="7" t="s">
        <v>48</v>
      </c>
      <c r="E97" s="7" t="s">
        <v>86</v>
      </c>
      <c r="F97" s="8">
        <v>1.53</v>
      </c>
      <c r="G97" s="8">
        <v>0.18</v>
      </c>
      <c r="H97" s="8">
        <v>0.74</v>
      </c>
      <c r="I97" s="8">
        <v>2.12</v>
      </c>
      <c r="J97" s="8">
        <v>0.38</v>
      </c>
      <c r="K97" s="8">
        <v>1.34</v>
      </c>
      <c r="L97" s="8">
        <v>0.86</v>
      </c>
      <c r="M97" s="8">
        <v>10.24</v>
      </c>
      <c r="N97" s="8">
        <f t="shared" si="19"/>
        <v>6.6928104575163401</v>
      </c>
      <c r="O97" s="8">
        <v>9.7142500000000016</v>
      </c>
      <c r="Q97" s="8"/>
      <c r="R97" s="8"/>
      <c r="S97" s="8"/>
      <c r="T97" s="8"/>
      <c r="U97" s="8">
        <f t="shared" si="20"/>
        <v>3.2768000000000002</v>
      </c>
      <c r="V97" s="8">
        <f t="shared" si="21"/>
        <v>10.24</v>
      </c>
      <c r="W97" s="8"/>
      <c r="X97" s="58">
        <f t="shared" si="23"/>
        <v>1.53</v>
      </c>
      <c r="Y97" s="58">
        <f t="shared" si="24"/>
        <v>0.18</v>
      </c>
      <c r="Z97" s="58">
        <f t="shared" si="25"/>
        <v>0.74</v>
      </c>
      <c r="AA97" s="58">
        <f t="shared" si="26"/>
        <v>2.12</v>
      </c>
      <c r="AB97" s="58">
        <f t="shared" si="27"/>
        <v>0.38</v>
      </c>
      <c r="AC97" s="58">
        <f t="shared" si="28"/>
        <v>1.34</v>
      </c>
      <c r="AD97" s="58">
        <f t="shared" si="29"/>
        <v>0.86</v>
      </c>
      <c r="AE97" s="58">
        <f t="shared" si="30"/>
        <v>10.24</v>
      </c>
      <c r="AF97" s="58">
        <f t="shared" si="31"/>
        <v>9.7142500000000016</v>
      </c>
      <c r="AG97" s="7"/>
      <c r="AH97" s="7"/>
      <c r="AI97" s="7"/>
      <c r="BL97" s="8">
        <v>11</v>
      </c>
      <c r="BM97" s="8">
        <v>134</v>
      </c>
      <c r="BN97" s="8">
        <v>43</v>
      </c>
      <c r="BO97" s="8">
        <v>14</v>
      </c>
      <c r="BP97" s="8">
        <v>78</v>
      </c>
      <c r="BR97" s="8">
        <f t="shared" si="22"/>
        <v>2.2000000000000002</v>
      </c>
      <c r="BS97" s="8">
        <v>0.56000000000000005</v>
      </c>
      <c r="BU97" s="8">
        <v>6</v>
      </c>
      <c r="BV97" s="8">
        <v>19.333333333333332</v>
      </c>
      <c r="BW97" s="8">
        <v>80.666666666666671</v>
      </c>
      <c r="BX97" s="8">
        <v>182</v>
      </c>
      <c r="BY97" s="8">
        <v>341.6</v>
      </c>
    </row>
    <row r="98" spans="1:77" x14ac:dyDescent="0.25">
      <c r="A98" t="s">
        <v>60</v>
      </c>
      <c r="B98" s="7" t="s">
        <v>51</v>
      </c>
      <c r="C98" s="7" t="s">
        <v>84</v>
      </c>
      <c r="D98" s="7" t="s">
        <v>49</v>
      </c>
      <c r="E98" s="7" t="s">
        <v>86</v>
      </c>
      <c r="F98" s="8">
        <v>1.51</v>
      </c>
      <c r="G98" s="8">
        <v>0.17</v>
      </c>
      <c r="H98" s="8">
        <v>0.74</v>
      </c>
      <c r="I98" s="8">
        <v>2.14</v>
      </c>
      <c r="J98" s="8">
        <v>0.39</v>
      </c>
      <c r="K98" s="8">
        <v>1.32</v>
      </c>
      <c r="L98" s="8">
        <v>0.87</v>
      </c>
      <c r="M98" s="8">
        <v>10.56</v>
      </c>
      <c r="N98" s="8">
        <f t="shared" si="19"/>
        <v>6.9933774834437088</v>
      </c>
      <c r="O98" s="8">
        <v>9.7934374999999996</v>
      </c>
      <c r="Q98" s="8"/>
      <c r="R98" s="8"/>
      <c r="S98" s="8"/>
      <c r="T98" s="8"/>
      <c r="U98" s="8">
        <f t="shared" si="20"/>
        <v>3.3792000000000004</v>
      </c>
      <c r="V98" s="8">
        <f t="shared" si="21"/>
        <v>10.56</v>
      </c>
      <c r="W98" s="8"/>
      <c r="X98" s="58">
        <f t="shared" si="23"/>
        <v>1.51</v>
      </c>
      <c r="Y98" s="58">
        <f t="shared" si="24"/>
        <v>0.17</v>
      </c>
      <c r="Z98" s="58">
        <f t="shared" si="25"/>
        <v>0.74</v>
      </c>
      <c r="AA98" s="58">
        <f t="shared" si="26"/>
        <v>2.14</v>
      </c>
      <c r="AB98" s="58">
        <f t="shared" si="27"/>
        <v>0.39</v>
      </c>
      <c r="AC98" s="58">
        <f t="shared" si="28"/>
        <v>1.32</v>
      </c>
      <c r="AD98" s="58">
        <f t="shared" si="29"/>
        <v>0.87</v>
      </c>
      <c r="AE98" s="58">
        <f t="shared" si="30"/>
        <v>10.56</v>
      </c>
      <c r="AF98" s="58">
        <f t="shared" si="31"/>
        <v>9.7934374999999996</v>
      </c>
      <c r="AG98" s="7"/>
      <c r="AH98" s="7"/>
      <c r="AI98" s="7"/>
      <c r="BL98" s="8">
        <v>11</v>
      </c>
      <c r="BM98" s="8">
        <v>134</v>
      </c>
      <c r="BN98" s="8">
        <v>44</v>
      </c>
      <c r="BO98" s="8">
        <v>15</v>
      </c>
      <c r="BP98" s="8">
        <v>82</v>
      </c>
      <c r="BR98" s="8">
        <f t="shared" si="22"/>
        <v>2.19</v>
      </c>
      <c r="BS98" s="8">
        <v>0.56999999999999995</v>
      </c>
      <c r="BU98" s="8">
        <v>7</v>
      </c>
      <c r="BV98" s="8">
        <v>18.285714285714285</v>
      </c>
      <c r="BW98" s="8">
        <v>81.714285714285722</v>
      </c>
      <c r="BX98" s="8">
        <v>185</v>
      </c>
      <c r="BY98" s="8">
        <v>338.8</v>
      </c>
    </row>
    <row r="99" spans="1:77" x14ac:dyDescent="0.25">
      <c r="A99" t="s">
        <v>60</v>
      </c>
      <c r="B99" s="7" t="s">
        <v>51</v>
      </c>
      <c r="C99" s="7" t="s">
        <v>84</v>
      </c>
      <c r="D99" s="7" t="s">
        <v>79</v>
      </c>
      <c r="E99" s="7" t="s">
        <v>86</v>
      </c>
      <c r="F99" s="8">
        <v>1.53</v>
      </c>
      <c r="G99" s="8">
        <v>0.18</v>
      </c>
      <c r="H99" s="8">
        <v>0.76</v>
      </c>
      <c r="I99" s="8">
        <v>2.15</v>
      </c>
      <c r="J99" s="8">
        <v>0.39</v>
      </c>
      <c r="K99" s="8">
        <v>1.32</v>
      </c>
      <c r="L99" s="8">
        <v>0.85</v>
      </c>
      <c r="M99" s="8">
        <v>10.56</v>
      </c>
      <c r="N99" s="8">
        <f t="shared" si="19"/>
        <v>6.9019607843137258</v>
      </c>
      <c r="O99" s="8">
        <v>9.9800624999999989</v>
      </c>
      <c r="Q99" s="8"/>
      <c r="R99" s="8"/>
      <c r="S99" s="8"/>
      <c r="T99" s="8"/>
      <c r="U99" s="8">
        <f t="shared" si="20"/>
        <v>3.3792000000000004</v>
      </c>
      <c r="V99" s="8">
        <f t="shared" si="21"/>
        <v>10.56</v>
      </c>
      <c r="W99" s="8"/>
      <c r="X99" s="58">
        <f t="shared" si="23"/>
        <v>1.53</v>
      </c>
      <c r="Y99" s="58">
        <f t="shared" si="24"/>
        <v>0.18</v>
      </c>
      <c r="Z99" s="58">
        <f t="shared" si="25"/>
        <v>0.76</v>
      </c>
      <c r="AA99" s="58">
        <f t="shared" si="26"/>
        <v>2.15</v>
      </c>
      <c r="AB99" s="58">
        <f t="shared" si="27"/>
        <v>0.39</v>
      </c>
      <c r="AC99" s="58">
        <f t="shared" si="28"/>
        <v>1.32</v>
      </c>
      <c r="AD99" s="58">
        <f t="shared" si="29"/>
        <v>0.85</v>
      </c>
      <c r="AE99" s="58">
        <f t="shared" si="30"/>
        <v>10.56</v>
      </c>
      <c r="AF99" s="58">
        <f t="shared" si="31"/>
        <v>9.9800624999999989</v>
      </c>
      <c r="AG99" s="7"/>
      <c r="AH99" s="7"/>
      <c r="AI99" s="7"/>
      <c r="BL99" s="8">
        <v>11</v>
      </c>
      <c r="BM99" s="8">
        <v>133</v>
      </c>
      <c r="BN99" s="8">
        <v>44</v>
      </c>
      <c r="BO99" s="8">
        <v>14</v>
      </c>
      <c r="BP99" s="8">
        <v>80</v>
      </c>
      <c r="BR99" s="8">
        <f t="shared" si="22"/>
        <v>2.17</v>
      </c>
      <c r="BS99" s="8">
        <v>0.57999999999999996</v>
      </c>
      <c r="BU99" s="8">
        <v>6</v>
      </c>
      <c r="BV99" s="8">
        <v>19.666666666666664</v>
      </c>
      <c r="BW99" s="8">
        <v>80.333333333333343</v>
      </c>
      <c r="BX99" s="8">
        <v>186</v>
      </c>
      <c r="BY99" s="8">
        <v>343.4</v>
      </c>
    </row>
    <row r="100" spans="1:77" x14ac:dyDescent="0.25">
      <c r="A100" t="s">
        <v>60</v>
      </c>
      <c r="B100" s="7" t="s">
        <v>51</v>
      </c>
      <c r="C100" s="7" t="s">
        <v>84</v>
      </c>
      <c r="D100" s="7" t="s">
        <v>80</v>
      </c>
      <c r="E100" s="7" t="s">
        <v>86</v>
      </c>
      <c r="F100" s="8">
        <v>1.52</v>
      </c>
      <c r="G100" s="8">
        <v>0.17</v>
      </c>
      <c r="H100" s="8">
        <v>0.75</v>
      </c>
      <c r="I100" s="8">
        <v>2.14</v>
      </c>
      <c r="J100" s="8">
        <v>0.38</v>
      </c>
      <c r="K100" s="8">
        <v>1.33</v>
      </c>
      <c r="L100" s="8">
        <v>0.87</v>
      </c>
      <c r="M100" s="8">
        <v>10.24</v>
      </c>
      <c r="N100" s="8">
        <f t="shared" si="19"/>
        <v>6.7368421052631575</v>
      </c>
      <c r="O100" s="8">
        <v>9.7142500000000016</v>
      </c>
      <c r="Q100" s="8"/>
      <c r="R100" s="8"/>
      <c r="S100" s="8"/>
      <c r="T100" s="8"/>
      <c r="U100" s="8">
        <f t="shared" si="20"/>
        <v>3.2768000000000002</v>
      </c>
      <c r="V100" s="8">
        <f t="shared" si="21"/>
        <v>10.24</v>
      </c>
      <c r="W100" s="8"/>
      <c r="X100" s="58">
        <f t="shared" si="23"/>
        <v>1.52</v>
      </c>
      <c r="Y100" s="58">
        <f t="shared" si="24"/>
        <v>0.17</v>
      </c>
      <c r="Z100" s="58">
        <f t="shared" si="25"/>
        <v>0.75</v>
      </c>
      <c r="AA100" s="58">
        <f t="shared" si="26"/>
        <v>2.14</v>
      </c>
      <c r="AB100" s="58">
        <f t="shared" si="27"/>
        <v>0.38</v>
      </c>
      <c r="AC100" s="58">
        <f t="shared" si="28"/>
        <v>1.33</v>
      </c>
      <c r="AD100" s="58">
        <f t="shared" si="29"/>
        <v>0.87</v>
      </c>
      <c r="AE100" s="58">
        <f t="shared" si="30"/>
        <v>10.24</v>
      </c>
      <c r="AF100" s="58">
        <f t="shared" si="31"/>
        <v>9.7142500000000016</v>
      </c>
      <c r="AG100" s="7"/>
      <c r="AH100" s="7"/>
      <c r="AI100" s="7"/>
      <c r="BL100" s="8">
        <v>12</v>
      </c>
      <c r="BM100" s="8">
        <v>136</v>
      </c>
      <c r="BN100" s="8">
        <v>45</v>
      </c>
      <c r="BO100" s="8">
        <v>13</v>
      </c>
      <c r="BP100" s="8">
        <v>81</v>
      </c>
      <c r="BR100" s="8">
        <f t="shared" si="22"/>
        <v>2.2000000000000002</v>
      </c>
      <c r="BS100" s="8">
        <v>0.56000000000000005</v>
      </c>
      <c r="BU100" s="8">
        <v>6</v>
      </c>
      <c r="BV100" s="8">
        <v>19.333333333333332</v>
      </c>
      <c r="BW100" s="8">
        <v>80.666666666666671</v>
      </c>
      <c r="BX100" s="8">
        <v>182</v>
      </c>
      <c r="BY100" s="8">
        <v>341.6</v>
      </c>
    </row>
    <row r="101" spans="1:77" x14ac:dyDescent="0.25">
      <c r="A101" t="s">
        <v>60</v>
      </c>
      <c r="B101" s="7" t="s">
        <v>51</v>
      </c>
      <c r="C101" s="7" t="s">
        <v>84</v>
      </c>
      <c r="D101" s="7" t="s">
        <v>81</v>
      </c>
      <c r="E101" s="7" t="s">
        <v>86</v>
      </c>
      <c r="F101" s="8">
        <v>1.53</v>
      </c>
      <c r="G101" s="8">
        <v>0.18</v>
      </c>
      <c r="H101" s="8">
        <v>0.74</v>
      </c>
      <c r="I101" s="8">
        <v>2.12</v>
      </c>
      <c r="J101" s="8">
        <v>0.38</v>
      </c>
      <c r="K101" s="8">
        <v>1.34</v>
      </c>
      <c r="L101" s="8">
        <v>0.86</v>
      </c>
      <c r="M101" s="8">
        <v>10.56</v>
      </c>
      <c r="N101" s="8">
        <f t="shared" ref="N101:N132" si="33">(M101)/(F101)</f>
        <v>6.9019607843137258</v>
      </c>
      <c r="O101" s="8">
        <v>9.7934374999999996</v>
      </c>
      <c r="Q101" s="8"/>
      <c r="R101" s="8"/>
      <c r="S101" s="8"/>
      <c r="T101" s="8"/>
      <c r="U101" s="8">
        <f t="shared" ref="U101:U132" si="34">M101*$U$1*100/1000</f>
        <v>3.3792000000000004</v>
      </c>
      <c r="V101" s="8">
        <f t="shared" ref="V101:V132" si="35">M101</f>
        <v>10.56</v>
      </c>
      <c r="W101" s="8"/>
      <c r="X101" s="58">
        <f t="shared" si="23"/>
        <v>1.53</v>
      </c>
      <c r="Y101" s="58">
        <f t="shared" si="24"/>
        <v>0.18</v>
      </c>
      <c r="Z101" s="58">
        <f t="shared" si="25"/>
        <v>0.74</v>
      </c>
      <c r="AA101" s="58">
        <f t="shared" si="26"/>
        <v>2.12</v>
      </c>
      <c r="AB101" s="58">
        <f t="shared" si="27"/>
        <v>0.38</v>
      </c>
      <c r="AC101" s="58">
        <f t="shared" si="28"/>
        <v>1.34</v>
      </c>
      <c r="AD101" s="58">
        <f t="shared" si="29"/>
        <v>0.86</v>
      </c>
      <c r="AE101" s="58">
        <f t="shared" si="30"/>
        <v>10.56</v>
      </c>
      <c r="AF101" s="58">
        <f t="shared" si="31"/>
        <v>9.7934374999999996</v>
      </c>
      <c r="AG101" s="7"/>
      <c r="AH101" s="7"/>
      <c r="AI101" s="7"/>
      <c r="BL101" s="8">
        <v>11</v>
      </c>
      <c r="BM101" s="8">
        <v>134</v>
      </c>
      <c r="BN101" s="8">
        <v>43</v>
      </c>
      <c r="BO101" s="8">
        <v>14</v>
      </c>
      <c r="BP101" s="8">
        <v>78</v>
      </c>
      <c r="BR101" s="8">
        <f t="shared" ref="BR101:BR132" si="36">K101+L101</f>
        <v>2.2000000000000002</v>
      </c>
      <c r="BS101" s="8">
        <v>0.56999999999999995</v>
      </c>
      <c r="BU101" s="8">
        <v>7</v>
      </c>
      <c r="BV101" s="8">
        <v>18.285714285714285</v>
      </c>
      <c r="BW101" s="8">
        <v>81.714285714285722</v>
      </c>
      <c r="BX101" s="8">
        <v>185</v>
      </c>
      <c r="BY101" s="8">
        <v>338.8</v>
      </c>
    </row>
    <row r="102" spans="1:77" x14ac:dyDescent="0.25">
      <c r="A102" t="s">
        <v>60</v>
      </c>
      <c r="B102" s="7" t="s">
        <v>51</v>
      </c>
      <c r="C102" s="7" t="s">
        <v>84</v>
      </c>
      <c r="D102" s="7" t="s">
        <v>83</v>
      </c>
      <c r="E102" s="7" t="s">
        <v>86</v>
      </c>
      <c r="F102" s="8">
        <v>1.51</v>
      </c>
      <c r="G102" s="8">
        <v>0.17</v>
      </c>
      <c r="H102" s="8">
        <v>0.74</v>
      </c>
      <c r="I102" s="8">
        <v>2.14</v>
      </c>
      <c r="J102" s="8">
        <v>0.39</v>
      </c>
      <c r="K102" s="8">
        <v>1.32</v>
      </c>
      <c r="L102" s="8">
        <v>0.87</v>
      </c>
      <c r="M102" s="8">
        <v>10.56</v>
      </c>
      <c r="N102" s="8">
        <f t="shared" si="33"/>
        <v>6.9933774834437088</v>
      </c>
      <c r="O102" s="8">
        <v>9.7934374999999996</v>
      </c>
      <c r="Q102" s="8"/>
      <c r="R102" s="8"/>
      <c r="S102" s="8"/>
      <c r="T102" s="8"/>
      <c r="U102" s="8">
        <f t="shared" si="34"/>
        <v>3.3792000000000004</v>
      </c>
      <c r="V102" s="8">
        <f t="shared" si="35"/>
        <v>10.56</v>
      </c>
      <c r="W102" s="8"/>
      <c r="X102" s="58">
        <f t="shared" si="23"/>
        <v>1.51</v>
      </c>
      <c r="Y102" s="58">
        <f t="shared" si="24"/>
        <v>0.17</v>
      </c>
      <c r="Z102" s="58">
        <f t="shared" si="25"/>
        <v>0.74</v>
      </c>
      <c r="AA102" s="58">
        <f t="shared" si="26"/>
        <v>2.14</v>
      </c>
      <c r="AB102" s="58">
        <f t="shared" si="27"/>
        <v>0.39</v>
      </c>
      <c r="AC102" s="58">
        <f t="shared" si="28"/>
        <v>1.32</v>
      </c>
      <c r="AD102" s="58">
        <f t="shared" si="29"/>
        <v>0.87</v>
      </c>
      <c r="AE102" s="58">
        <f t="shared" si="30"/>
        <v>10.56</v>
      </c>
      <c r="AF102" s="58">
        <f t="shared" si="31"/>
        <v>9.7934374999999996</v>
      </c>
      <c r="AG102" s="7"/>
      <c r="AH102" s="7"/>
      <c r="AI102" s="7"/>
      <c r="BL102" s="8">
        <v>11</v>
      </c>
      <c r="BM102" s="8">
        <v>134</v>
      </c>
      <c r="BN102" s="8">
        <v>44</v>
      </c>
      <c r="BO102" s="8">
        <v>15</v>
      </c>
      <c r="BP102" s="8">
        <v>82</v>
      </c>
      <c r="BR102" s="8">
        <f t="shared" si="36"/>
        <v>2.19</v>
      </c>
      <c r="BS102" s="8">
        <v>0.56999999999999995</v>
      </c>
      <c r="BU102" s="8">
        <v>7</v>
      </c>
      <c r="BV102" s="8">
        <v>18.285714285714285</v>
      </c>
      <c r="BW102" s="8">
        <v>81.714285714285722</v>
      </c>
      <c r="BX102" s="8">
        <v>185</v>
      </c>
      <c r="BY102" s="8">
        <v>338.8</v>
      </c>
    </row>
    <row r="103" spans="1:77" s="44" customFormat="1" x14ac:dyDescent="0.25">
      <c r="A103" s="44" t="s">
        <v>60</v>
      </c>
      <c r="B103" s="42" t="s">
        <v>51</v>
      </c>
      <c r="C103" s="42" t="s">
        <v>84</v>
      </c>
      <c r="D103" s="42" t="s">
        <v>82</v>
      </c>
      <c r="E103" s="42" t="s">
        <v>86</v>
      </c>
      <c r="F103" s="43">
        <v>1.53</v>
      </c>
      <c r="G103" s="43">
        <v>0.18</v>
      </c>
      <c r="H103" s="43">
        <v>0.74</v>
      </c>
      <c r="I103" s="43">
        <v>2.12</v>
      </c>
      <c r="J103" s="43">
        <v>0.38</v>
      </c>
      <c r="K103" s="43">
        <v>1.34</v>
      </c>
      <c r="L103" s="43">
        <v>0.86</v>
      </c>
      <c r="M103" s="8">
        <v>10.56</v>
      </c>
      <c r="N103" s="8">
        <f t="shared" si="33"/>
        <v>6.9019607843137258</v>
      </c>
      <c r="O103" s="37">
        <v>9.7934374999999996</v>
      </c>
      <c r="Q103" s="8"/>
      <c r="R103" s="8"/>
      <c r="S103" s="37"/>
      <c r="T103" s="8"/>
      <c r="U103" s="8">
        <f t="shared" si="34"/>
        <v>3.3792000000000004</v>
      </c>
      <c r="V103" s="8">
        <f t="shared" si="35"/>
        <v>10.56</v>
      </c>
      <c r="W103" s="8"/>
      <c r="X103" s="58">
        <f t="shared" si="23"/>
        <v>1.53</v>
      </c>
      <c r="Y103" s="58">
        <f t="shared" si="24"/>
        <v>0.18</v>
      </c>
      <c r="Z103" s="58">
        <f t="shared" si="25"/>
        <v>0.74</v>
      </c>
      <c r="AA103" s="58">
        <f t="shared" si="26"/>
        <v>2.12</v>
      </c>
      <c r="AB103" s="58">
        <f t="shared" si="27"/>
        <v>0.38</v>
      </c>
      <c r="AC103" s="58">
        <f t="shared" si="28"/>
        <v>1.34</v>
      </c>
      <c r="AD103" s="58">
        <f t="shared" si="29"/>
        <v>0.86</v>
      </c>
      <c r="AE103" s="58">
        <f t="shared" si="30"/>
        <v>10.56</v>
      </c>
      <c r="AF103" s="58">
        <f t="shared" si="31"/>
        <v>9.7934374999999996</v>
      </c>
      <c r="AG103" s="42"/>
      <c r="AH103" s="42"/>
      <c r="AI103" s="42"/>
      <c r="BL103" s="43">
        <v>11</v>
      </c>
      <c r="BM103" s="43">
        <v>134</v>
      </c>
      <c r="BN103" s="43">
        <v>43</v>
      </c>
      <c r="BO103" s="43">
        <v>14</v>
      </c>
      <c r="BP103" s="43">
        <v>78</v>
      </c>
      <c r="BR103" s="43">
        <f t="shared" si="36"/>
        <v>2.2000000000000002</v>
      </c>
      <c r="BS103" s="43">
        <v>0.56999999999999995</v>
      </c>
      <c r="BU103" s="43">
        <v>7</v>
      </c>
      <c r="BV103" s="43">
        <v>18.285714285714285</v>
      </c>
      <c r="BW103" s="43">
        <v>81.714285714285722</v>
      </c>
      <c r="BX103" s="43">
        <v>185</v>
      </c>
      <c r="BY103" s="43">
        <v>338.8</v>
      </c>
    </row>
    <row r="104" spans="1:77" x14ac:dyDescent="0.25">
      <c r="A104" t="s">
        <v>65</v>
      </c>
      <c r="B104" s="7" t="s">
        <v>52</v>
      </c>
      <c r="C104" s="7" t="s">
        <v>84</v>
      </c>
      <c r="D104" s="7" t="s">
        <v>46</v>
      </c>
      <c r="E104" s="7" t="s">
        <v>87</v>
      </c>
      <c r="F104" s="8">
        <v>1.3</v>
      </c>
      <c r="G104" s="8">
        <v>0.12</v>
      </c>
      <c r="H104" s="8">
        <v>0.45</v>
      </c>
      <c r="I104" s="8">
        <v>1.92</v>
      </c>
      <c r="J104" s="8">
        <v>0.22</v>
      </c>
      <c r="K104" s="8">
        <v>1.1599999999999999</v>
      </c>
      <c r="L104" s="8">
        <v>0.63</v>
      </c>
      <c r="M104" s="8">
        <v>6.4</v>
      </c>
      <c r="N104" s="8">
        <f t="shared" si="33"/>
        <v>4.9230769230769234</v>
      </c>
      <c r="O104" s="8">
        <v>8.4391562499999999</v>
      </c>
      <c r="U104" s="8">
        <f t="shared" si="34"/>
        <v>2.0480000000000005</v>
      </c>
      <c r="V104" s="8">
        <f t="shared" si="35"/>
        <v>6.4</v>
      </c>
      <c r="W104" s="8"/>
      <c r="X104" s="58">
        <f t="shared" si="23"/>
        <v>1.3</v>
      </c>
      <c r="Y104" s="58">
        <f t="shared" si="24"/>
        <v>0.12</v>
      </c>
      <c r="Z104" s="58">
        <f t="shared" si="25"/>
        <v>0.45</v>
      </c>
      <c r="AA104" s="58">
        <f t="shared" si="26"/>
        <v>1.92</v>
      </c>
      <c r="AB104" s="58">
        <f t="shared" si="27"/>
        <v>0.22</v>
      </c>
      <c r="AC104" s="58">
        <f t="shared" si="28"/>
        <v>1.1599999999999999</v>
      </c>
      <c r="AD104" s="58">
        <f t="shared" si="29"/>
        <v>0.63</v>
      </c>
      <c r="AE104" s="58">
        <f t="shared" si="30"/>
        <v>6.4</v>
      </c>
      <c r="AF104" s="58">
        <f t="shared" si="31"/>
        <v>8.4391562499999999</v>
      </c>
      <c r="AG104" s="7"/>
      <c r="AH104" s="7"/>
      <c r="AI104" s="7"/>
      <c r="BL104" s="8">
        <v>8</v>
      </c>
      <c r="BM104" s="8">
        <v>112</v>
      </c>
      <c r="BN104" s="8">
        <v>20</v>
      </c>
      <c r="BO104" s="8">
        <v>9</v>
      </c>
      <c r="BP104" s="8">
        <v>58</v>
      </c>
      <c r="BR104" s="8">
        <f t="shared" si="36"/>
        <v>1.79</v>
      </c>
      <c r="BS104" s="8">
        <v>0.41</v>
      </c>
      <c r="BU104" s="8">
        <v>4</v>
      </c>
      <c r="BV104" s="8">
        <v>17</v>
      </c>
      <c r="BW104" s="8">
        <v>83</v>
      </c>
      <c r="BX104" s="8">
        <v>173</v>
      </c>
      <c r="BY104" s="8">
        <v>312.2</v>
      </c>
    </row>
    <row r="105" spans="1:77" x14ac:dyDescent="0.25">
      <c r="A105" t="s">
        <v>65</v>
      </c>
      <c r="B105" s="7" t="s">
        <v>52</v>
      </c>
      <c r="C105" s="7" t="s">
        <v>84</v>
      </c>
      <c r="D105" s="7" t="s">
        <v>47</v>
      </c>
      <c r="E105" s="7" t="s">
        <v>87</v>
      </c>
      <c r="F105" s="8">
        <v>1.31</v>
      </c>
      <c r="G105" s="8">
        <v>0.11</v>
      </c>
      <c r="H105" s="8">
        <v>0.46</v>
      </c>
      <c r="I105" s="8">
        <v>1.93</v>
      </c>
      <c r="J105" s="8">
        <v>0.22</v>
      </c>
      <c r="K105" s="8">
        <v>1.1399999999999999</v>
      </c>
      <c r="L105" s="8">
        <v>0.62</v>
      </c>
      <c r="M105" s="8">
        <v>6.72</v>
      </c>
      <c r="N105" s="8">
        <f t="shared" si="33"/>
        <v>5.1297709923664119</v>
      </c>
      <c r="O105" s="8">
        <v>8.4172499999999992</v>
      </c>
      <c r="U105" s="8">
        <f t="shared" si="34"/>
        <v>2.1504000000000003</v>
      </c>
      <c r="V105" s="8">
        <f t="shared" si="35"/>
        <v>6.72</v>
      </c>
      <c r="W105" s="8"/>
      <c r="X105" s="58">
        <f t="shared" si="23"/>
        <v>1.31</v>
      </c>
      <c r="Y105" s="58">
        <f t="shared" si="24"/>
        <v>0.11</v>
      </c>
      <c r="Z105" s="58">
        <f t="shared" si="25"/>
        <v>0.46</v>
      </c>
      <c r="AA105" s="58">
        <f t="shared" si="26"/>
        <v>1.93</v>
      </c>
      <c r="AB105" s="58">
        <f t="shared" si="27"/>
        <v>0.22</v>
      </c>
      <c r="AC105" s="58">
        <f t="shared" si="28"/>
        <v>1.1399999999999999</v>
      </c>
      <c r="AD105" s="58">
        <f t="shared" si="29"/>
        <v>0.62</v>
      </c>
      <c r="AE105" s="58">
        <f t="shared" si="30"/>
        <v>6.72</v>
      </c>
      <c r="AF105" s="58">
        <f t="shared" si="31"/>
        <v>8.4172499999999992</v>
      </c>
      <c r="AG105" s="7"/>
      <c r="AH105" s="7"/>
      <c r="AI105" s="7"/>
      <c r="BL105" s="8">
        <v>8</v>
      </c>
      <c r="BM105" s="8">
        <v>113</v>
      </c>
      <c r="BN105" s="8">
        <v>21</v>
      </c>
      <c r="BO105" s="8">
        <v>9</v>
      </c>
      <c r="BP105" s="8">
        <v>60</v>
      </c>
      <c r="BR105" s="8">
        <f t="shared" si="36"/>
        <v>1.7599999999999998</v>
      </c>
      <c r="BS105" s="8">
        <v>0.41</v>
      </c>
      <c r="BU105" s="8">
        <v>5</v>
      </c>
      <c r="BV105" s="8">
        <v>16.799999999999997</v>
      </c>
      <c r="BW105" s="8">
        <v>83.2</v>
      </c>
      <c r="BX105" s="8">
        <v>172</v>
      </c>
      <c r="BY105" s="8">
        <v>313.2</v>
      </c>
    </row>
    <row r="106" spans="1:77" x14ac:dyDescent="0.25">
      <c r="A106" t="s">
        <v>65</v>
      </c>
      <c r="B106" s="7" t="s">
        <v>52</v>
      </c>
      <c r="C106" s="7" t="s">
        <v>84</v>
      </c>
      <c r="D106" s="7" t="s">
        <v>48</v>
      </c>
      <c r="E106" s="7" t="s">
        <v>87</v>
      </c>
      <c r="F106" s="8">
        <v>1.31</v>
      </c>
      <c r="G106" s="8">
        <v>0.13</v>
      </c>
      <c r="H106" s="8">
        <v>0.46</v>
      </c>
      <c r="I106" s="8">
        <v>1.93</v>
      </c>
      <c r="J106" s="8">
        <v>0.21</v>
      </c>
      <c r="K106" s="8">
        <v>1.1499999999999999</v>
      </c>
      <c r="L106" s="8">
        <v>0.63</v>
      </c>
      <c r="M106" s="8">
        <v>6.4</v>
      </c>
      <c r="N106" s="8">
        <f t="shared" si="33"/>
        <v>4.885496183206107</v>
      </c>
      <c r="O106" s="8">
        <v>8.2614374999999995</v>
      </c>
      <c r="U106" s="8">
        <f t="shared" si="34"/>
        <v>2.0480000000000005</v>
      </c>
      <c r="V106" s="8">
        <f t="shared" si="35"/>
        <v>6.4</v>
      </c>
      <c r="W106" s="8"/>
      <c r="X106" s="58">
        <f t="shared" si="23"/>
        <v>1.31</v>
      </c>
      <c r="Y106" s="58">
        <f t="shared" si="24"/>
        <v>0.13</v>
      </c>
      <c r="Z106" s="58">
        <f t="shared" si="25"/>
        <v>0.46</v>
      </c>
      <c r="AA106" s="58">
        <f t="shared" si="26"/>
        <v>1.93</v>
      </c>
      <c r="AB106" s="58">
        <f t="shared" si="27"/>
        <v>0.21</v>
      </c>
      <c r="AC106" s="58">
        <f t="shared" si="28"/>
        <v>1.1499999999999999</v>
      </c>
      <c r="AD106" s="58">
        <f t="shared" si="29"/>
        <v>0.63</v>
      </c>
      <c r="AE106" s="58">
        <f t="shared" si="30"/>
        <v>6.4</v>
      </c>
      <c r="AF106" s="58">
        <f t="shared" si="31"/>
        <v>8.2614374999999995</v>
      </c>
      <c r="AG106" s="7"/>
      <c r="AH106" s="7"/>
      <c r="AI106" s="7"/>
      <c r="BL106" s="8">
        <v>7</v>
      </c>
      <c r="BM106" s="8">
        <v>112</v>
      </c>
      <c r="BN106" s="8">
        <v>22</v>
      </c>
      <c r="BO106" s="8">
        <v>10</v>
      </c>
      <c r="BP106" s="8">
        <v>57</v>
      </c>
      <c r="BR106" s="8">
        <f t="shared" si="36"/>
        <v>1.7799999999999998</v>
      </c>
      <c r="BS106" s="8">
        <v>0.42</v>
      </c>
      <c r="BU106" s="8">
        <v>5</v>
      </c>
      <c r="BV106" s="8">
        <v>16</v>
      </c>
      <c r="BW106" s="8">
        <v>84</v>
      </c>
      <c r="BX106" s="8">
        <v>171</v>
      </c>
      <c r="BY106" s="8">
        <v>309.2</v>
      </c>
    </row>
    <row r="107" spans="1:77" x14ac:dyDescent="0.25">
      <c r="A107" t="s">
        <v>65</v>
      </c>
      <c r="B107" s="7" t="s">
        <v>52</v>
      </c>
      <c r="C107" s="7" t="s">
        <v>84</v>
      </c>
      <c r="D107" s="7" t="s">
        <v>49</v>
      </c>
      <c r="E107" s="7" t="s">
        <v>87</v>
      </c>
      <c r="F107" s="8">
        <v>1.3</v>
      </c>
      <c r="G107" s="8">
        <v>0.12</v>
      </c>
      <c r="H107" s="8">
        <v>0.45</v>
      </c>
      <c r="I107" s="8">
        <v>1.92</v>
      </c>
      <c r="J107" s="8">
        <v>0.21</v>
      </c>
      <c r="K107" s="8">
        <v>1.1399999999999999</v>
      </c>
      <c r="L107" s="8">
        <v>0.62</v>
      </c>
      <c r="M107" s="8">
        <v>6.4</v>
      </c>
      <c r="N107" s="8">
        <f t="shared" si="33"/>
        <v>4.9230769230769234</v>
      </c>
      <c r="O107" s="8">
        <v>8.4932187500000005</v>
      </c>
      <c r="U107" s="8">
        <f t="shared" si="34"/>
        <v>2.0480000000000005</v>
      </c>
      <c r="V107" s="8">
        <f t="shared" si="35"/>
        <v>6.4</v>
      </c>
      <c r="W107" s="8"/>
      <c r="X107" s="58">
        <f t="shared" si="23"/>
        <v>1.3</v>
      </c>
      <c r="Y107" s="58">
        <f t="shared" si="24"/>
        <v>0.12</v>
      </c>
      <c r="Z107" s="58">
        <f t="shared" si="25"/>
        <v>0.45</v>
      </c>
      <c r="AA107" s="58">
        <f t="shared" si="26"/>
        <v>1.92</v>
      </c>
      <c r="AB107" s="58">
        <f t="shared" si="27"/>
        <v>0.21</v>
      </c>
      <c r="AC107" s="58">
        <f t="shared" si="28"/>
        <v>1.1399999999999999</v>
      </c>
      <c r="AD107" s="58">
        <f t="shared" si="29"/>
        <v>0.62</v>
      </c>
      <c r="AE107" s="58">
        <f t="shared" si="30"/>
        <v>6.4</v>
      </c>
      <c r="AF107" s="58">
        <f t="shared" si="31"/>
        <v>8.4932187500000005</v>
      </c>
      <c r="AG107" s="7"/>
      <c r="AH107" s="7"/>
      <c r="AI107" s="7"/>
      <c r="BL107" s="8">
        <v>8</v>
      </c>
      <c r="BM107" s="8">
        <v>114</v>
      </c>
      <c r="BN107" s="8">
        <v>20</v>
      </c>
      <c r="BO107" s="8">
        <v>10</v>
      </c>
      <c r="BP107" s="8">
        <v>59</v>
      </c>
      <c r="BR107" s="8">
        <f t="shared" si="36"/>
        <v>1.7599999999999998</v>
      </c>
      <c r="BS107" s="8">
        <v>0.42</v>
      </c>
      <c r="BU107" s="8">
        <v>5</v>
      </c>
      <c r="BV107" s="8">
        <v>16.399999999999999</v>
      </c>
      <c r="BW107" s="8">
        <v>83.6</v>
      </c>
      <c r="BX107" s="8">
        <v>173</v>
      </c>
      <c r="BY107" s="8">
        <v>314.2</v>
      </c>
    </row>
    <row r="108" spans="1:77" x14ac:dyDescent="0.25">
      <c r="A108" t="s">
        <v>65</v>
      </c>
      <c r="B108" s="7" t="s">
        <v>52</v>
      </c>
      <c r="C108" s="7" t="s">
        <v>84</v>
      </c>
      <c r="D108" s="7" t="s">
        <v>79</v>
      </c>
      <c r="E108" s="7" t="s">
        <v>87</v>
      </c>
      <c r="F108" s="8">
        <v>1.31</v>
      </c>
      <c r="G108" s="8">
        <v>0.11</v>
      </c>
      <c r="H108" s="8">
        <v>0.46</v>
      </c>
      <c r="I108" s="8">
        <v>1.93</v>
      </c>
      <c r="J108" s="8">
        <v>0.22</v>
      </c>
      <c r="K108" s="8">
        <v>1.1399999999999999</v>
      </c>
      <c r="L108" s="8">
        <v>0.62</v>
      </c>
      <c r="M108" s="8">
        <v>6.72</v>
      </c>
      <c r="N108" s="8">
        <f t="shared" si="33"/>
        <v>5.1297709923664119</v>
      </c>
      <c r="O108" s="8">
        <v>8.4172499999999992</v>
      </c>
      <c r="U108" s="8">
        <f t="shared" si="34"/>
        <v>2.1504000000000003</v>
      </c>
      <c r="V108" s="8">
        <f t="shared" si="35"/>
        <v>6.72</v>
      </c>
      <c r="W108" s="8"/>
      <c r="X108" s="58">
        <f t="shared" si="23"/>
        <v>1.31</v>
      </c>
      <c r="Y108" s="58">
        <f t="shared" si="24"/>
        <v>0.11</v>
      </c>
      <c r="Z108" s="58">
        <f t="shared" si="25"/>
        <v>0.46</v>
      </c>
      <c r="AA108" s="58">
        <f t="shared" si="26"/>
        <v>1.93</v>
      </c>
      <c r="AB108" s="58">
        <f t="shared" si="27"/>
        <v>0.22</v>
      </c>
      <c r="AC108" s="58">
        <f t="shared" si="28"/>
        <v>1.1399999999999999</v>
      </c>
      <c r="AD108" s="58">
        <f t="shared" si="29"/>
        <v>0.62</v>
      </c>
      <c r="AE108" s="58">
        <f t="shared" si="30"/>
        <v>6.72</v>
      </c>
      <c r="AF108" s="58">
        <f t="shared" si="31"/>
        <v>8.4172499999999992</v>
      </c>
      <c r="AG108" s="7"/>
      <c r="AH108" s="7"/>
      <c r="AI108" s="7"/>
      <c r="BL108" s="8">
        <v>8</v>
      </c>
      <c r="BM108" s="8">
        <v>113</v>
      </c>
      <c r="BN108" s="8">
        <v>21</v>
      </c>
      <c r="BO108" s="8">
        <v>9</v>
      </c>
      <c r="BP108" s="8">
        <v>60</v>
      </c>
      <c r="BR108" s="8">
        <f t="shared" si="36"/>
        <v>1.7599999999999998</v>
      </c>
      <c r="BS108" s="8">
        <v>0.41</v>
      </c>
      <c r="BU108" s="8">
        <v>5</v>
      </c>
      <c r="BV108" s="8">
        <v>16.799999999999997</v>
      </c>
      <c r="BW108" s="8">
        <v>83.2</v>
      </c>
      <c r="BX108" s="8">
        <v>172</v>
      </c>
      <c r="BY108" s="8">
        <v>313.2</v>
      </c>
    </row>
    <row r="109" spans="1:77" x14ac:dyDescent="0.25">
      <c r="A109" t="s">
        <v>65</v>
      </c>
      <c r="B109" s="7" t="s">
        <v>52</v>
      </c>
      <c r="C109" s="7" t="s">
        <v>84</v>
      </c>
      <c r="D109" s="7" t="s">
        <v>80</v>
      </c>
      <c r="E109" s="7" t="s">
        <v>87</v>
      </c>
      <c r="F109" s="8">
        <v>1.31</v>
      </c>
      <c r="G109" s="8">
        <v>0.13</v>
      </c>
      <c r="H109" s="8">
        <v>0.46</v>
      </c>
      <c r="I109" s="8">
        <v>1.93</v>
      </c>
      <c r="J109" s="8">
        <v>0.21</v>
      </c>
      <c r="K109" s="8">
        <v>1.1499999999999999</v>
      </c>
      <c r="L109" s="8">
        <v>0.63</v>
      </c>
      <c r="M109" s="8">
        <v>6.4</v>
      </c>
      <c r="N109" s="8">
        <f t="shared" si="33"/>
        <v>4.885496183206107</v>
      </c>
      <c r="O109" s="8">
        <v>8.2614374999999995</v>
      </c>
      <c r="U109" s="8">
        <f t="shared" si="34"/>
        <v>2.0480000000000005</v>
      </c>
      <c r="V109" s="8">
        <f t="shared" si="35"/>
        <v>6.4</v>
      </c>
      <c r="W109" s="8"/>
      <c r="X109" s="58">
        <f t="shared" si="23"/>
        <v>1.31</v>
      </c>
      <c r="Y109" s="58">
        <f t="shared" si="24"/>
        <v>0.13</v>
      </c>
      <c r="Z109" s="58">
        <f t="shared" si="25"/>
        <v>0.46</v>
      </c>
      <c r="AA109" s="58">
        <f t="shared" si="26"/>
        <v>1.93</v>
      </c>
      <c r="AB109" s="58">
        <f t="shared" si="27"/>
        <v>0.21</v>
      </c>
      <c r="AC109" s="58">
        <f t="shared" si="28"/>
        <v>1.1499999999999999</v>
      </c>
      <c r="AD109" s="58">
        <f t="shared" si="29"/>
        <v>0.63</v>
      </c>
      <c r="AE109" s="58">
        <f t="shared" si="30"/>
        <v>6.4</v>
      </c>
      <c r="AF109" s="58">
        <f t="shared" si="31"/>
        <v>8.2614374999999995</v>
      </c>
      <c r="AG109" s="7"/>
      <c r="AH109" s="7"/>
      <c r="AI109" s="7"/>
      <c r="BL109" s="8">
        <v>7</v>
      </c>
      <c r="BM109" s="8">
        <v>112</v>
      </c>
      <c r="BN109" s="8">
        <v>22</v>
      </c>
      <c r="BO109" s="8">
        <v>10</v>
      </c>
      <c r="BP109" s="8">
        <v>57</v>
      </c>
      <c r="BR109" s="8">
        <f t="shared" si="36"/>
        <v>1.7799999999999998</v>
      </c>
      <c r="BS109" s="8">
        <v>0.42</v>
      </c>
      <c r="BU109" s="8">
        <v>5</v>
      </c>
      <c r="BV109" s="8">
        <v>16</v>
      </c>
      <c r="BW109" s="8">
        <v>84</v>
      </c>
      <c r="BX109" s="8">
        <v>171</v>
      </c>
      <c r="BY109" s="8">
        <v>309.2</v>
      </c>
    </row>
    <row r="110" spans="1:77" x14ac:dyDescent="0.25">
      <c r="A110" t="s">
        <v>65</v>
      </c>
      <c r="B110" s="7" t="s">
        <v>52</v>
      </c>
      <c r="C110" s="7" t="s">
        <v>84</v>
      </c>
      <c r="D110" s="7" t="s">
        <v>81</v>
      </c>
      <c r="E110" s="7" t="s">
        <v>87</v>
      </c>
      <c r="F110" s="8">
        <v>1.3</v>
      </c>
      <c r="G110" s="8">
        <v>0.12</v>
      </c>
      <c r="H110" s="8">
        <v>0.45</v>
      </c>
      <c r="I110" s="8">
        <v>1.92</v>
      </c>
      <c r="J110" s="8">
        <v>0.21</v>
      </c>
      <c r="K110" s="8">
        <v>1.1399999999999999</v>
      </c>
      <c r="L110" s="8">
        <v>0.62</v>
      </c>
      <c r="M110" s="8">
        <v>6.4</v>
      </c>
      <c r="N110" s="8">
        <f t="shared" si="33"/>
        <v>4.9230769230769234</v>
      </c>
      <c r="O110" s="8">
        <v>8.4932187500000005</v>
      </c>
      <c r="U110" s="8">
        <f t="shared" si="34"/>
        <v>2.0480000000000005</v>
      </c>
      <c r="V110" s="8">
        <f t="shared" si="35"/>
        <v>6.4</v>
      </c>
      <c r="W110" s="8"/>
      <c r="X110" s="58">
        <f t="shared" si="23"/>
        <v>1.3</v>
      </c>
      <c r="Y110" s="58">
        <f t="shared" si="24"/>
        <v>0.12</v>
      </c>
      <c r="Z110" s="58">
        <f t="shared" si="25"/>
        <v>0.45</v>
      </c>
      <c r="AA110" s="58">
        <f t="shared" si="26"/>
        <v>1.92</v>
      </c>
      <c r="AB110" s="58">
        <f t="shared" si="27"/>
        <v>0.21</v>
      </c>
      <c r="AC110" s="58">
        <f t="shared" si="28"/>
        <v>1.1399999999999999</v>
      </c>
      <c r="AD110" s="58">
        <f t="shared" si="29"/>
        <v>0.62</v>
      </c>
      <c r="AE110" s="58">
        <f t="shared" si="30"/>
        <v>6.4</v>
      </c>
      <c r="AF110" s="58">
        <f t="shared" si="31"/>
        <v>8.4932187500000005</v>
      </c>
      <c r="AG110" s="7"/>
      <c r="AH110" s="7"/>
      <c r="AI110" s="7"/>
      <c r="BL110" s="8">
        <v>8</v>
      </c>
      <c r="BM110" s="8">
        <v>114</v>
      </c>
      <c r="BN110" s="8">
        <v>20</v>
      </c>
      <c r="BO110" s="8">
        <v>10</v>
      </c>
      <c r="BP110" s="8">
        <v>59</v>
      </c>
      <c r="BR110" s="8">
        <f t="shared" si="36"/>
        <v>1.7599999999999998</v>
      </c>
      <c r="BS110" s="8">
        <v>0.42</v>
      </c>
      <c r="BU110" s="8">
        <v>5</v>
      </c>
      <c r="BV110" s="8">
        <v>16.399999999999999</v>
      </c>
      <c r="BW110" s="8">
        <v>83.6</v>
      </c>
      <c r="BX110" s="8">
        <v>173</v>
      </c>
      <c r="BY110" s="8">
        <v>314.2</v>
      </c>
    </row>
    <row r="111" spans="1:77" x14ac:dyDescent="0.25">
      <c r="A111" t="s">
        <v>65</v>
      </c>
      <c r="B111" s="7" t="s">
        <v>52</v>
      </c>
      <c r="C111" s="7" t="s">
        <v>84</v>
      </c>
      <c r="D111" s="7" t="s">
        <v>83</v>
      </c>
      <c r="E111" s="7" t="s">
        <v>87</v>
      </c>
      <c r="F111" s="8">
        <v>1.31</v>
      </c>
      <c r="G111" s="8">
        <v>0.13</v>
      </c>
      <c r="H111" s="8">
        <v>0.46</v>
      </c>
      <c r="I111" s="8">
        <v>1.93</v>
      </c>
      <c r="J111" s="8">
        <v>0.21</v>
      </c>
      <c r="K111" s="8">
        <v>1.1499999999999999</v>
      </c>
      <c r="L111" s="8">
        <v>0.63</v>
      </c>
      <c r="M111" s="8">
        <v>6.4</v>
      </c>
      <c r="N111" s="8">
        <f t="shared" si="33"/>
        <v>4.885496183206107</v>
      </c>
      <c r="O111" s="8">
        <v>8.2614374999999995</v>
      </c>
      <c r="U111" s="8">
        <f t="shared" si="34"/>
        <v>2.0480000000000005</v>
      </c>
      <c r="V111" s="8">
        <f t="shared" si="35"/>
        <v>6.4</v>
      </c>
      <c r="W111" s="8"/>
      <c r="X111" s="58">
        <f t="shared" si="23"/>
        <v>1.31</v>
      </c>
      <c r="Y111" s="58">
        <f t="shared" si="24"/>
        <v>0.13</v>
      </c>
      <c r="Z111" s="58">
        <f t="shared" si="25"/>
        <v>0.46</v>
      </c>
      <c r="AA111" s="58">
        <f t="shared" si="26"/>
        <v>1.93</v>
      </c>
      <c r="AB111" s="58">
        <f t="shared" si="27"/>
        <v>0.21</v>
      </c>
      <c r="AC111" s="58">
        <f t="shared" si="28"/>
        <v>1.1499999999999999</v>
      </c>
      <c r="AD111" s="58">
        <f t="shared" si="29"/>
        <v>0.63</v>
      </c>
      <c r="AE111" s="58">
        <f t="shared" si="30"/>
        <v>6.4</v>
      </c>
      <c r="AF111" s="58">
        <f t="shared" si="31"/>
        <v>8.2614374999999995</v>
      </c>
      <c r="AG111" s="7"/>
      <c r="AH111" s="7"/>
      <c r="AI111" s="7"/>
      <c r="BL111" s="8">
        <v>7</v>
      </c>
      <c r="BM111" s="8">
        <v>112</v>
      </c>
      <c r="BN111" s="8">
        <v>22</v>
      </c>
      <c r="BO111" s="8">
        <v>10</v>
      </c>
      <c r="BP111" s="8">
        <v>57</v>
      </c>
      <c r="BR111" s="8">
        <f t="shared" si="36"/>
        <v>1.7799999999999998</v>
      </c>
      <c r="BS111" s="8">
        <v>0.42</v>
      </c>
      <c r="BU111" s="8">
        <v>5</v>
      </c>
      <c r="BV111" s="8">
        <v>16</v>
      </c>
      <c r="BW111" s="8">
        <v>84</v>
      </c>
      <c r="BX111" s="8">
        <v>171</v>
      </c>
      <c r="BY111" s="8">
        <v>309.2</v>
      </c>
    </row>
    <row r="112" spans="1:77" s="44" customFormat="1" x14ac:dyDescent="0.25">
      <c r="A112" s="44" t="s">
        <v>65</v>
      </c>
      <c r="B112" s="42" t="s">
        <v>52</v>
      </c>
      <c r="C112" s="42" t="s">
        <v>84</v>
      </c>
      <c r="D112" s="42" t="s">
        <v>82</v>
      </c>
      <c r="E112" s="42" t="s">
        <v>87</v>
      </c>
      <c r="F112" s="43">
        <v>1.3</v>
      </c>
      <c r="G112" s="43">
        <v>0.12</v>
      </c>
      <c r="H112" s="43">
        <v>0.45</v>
      </c>
      <c r="I112" s="43">
        <v>1.92</v>
      </c>
      <c r="J112" s="43">
        <v>0.21</v>
      </c>
      <c r="K112" s="43">
        <v>1.1399999999999999</v>
      </c>
      <c r="L112" s="43">
        <v>0.62</v>
      </c>
      <c r="M112" s="8">
        <v>6.4</v>
      </c>
      <c r="N112" s="8">
        <f t="shared" si="33"/>
        <v>4.9230769230769234</v>
      </c>
      <c r="O112" s="8">
        <v>8.2614374999999995</v>
      </c>
      <c r="Q112" s="8"/>
      <c r="R112" s="8"/>
      <c r="S112" s="37"/>
      <c r="T112" s="8"/>
      <c r="U112" s="8">
        <f t="shared" si="34"/>
        <v>2.0480000000000005</v>
      </c>
      <c r="V112" s="8">
        <f t="shared" si="35"/>
        <v>6.4</v>
      </c>
      <c r="W112" s="8"/>
      <c r="X112" s="58">
        <f t="shared" si="23"/>
        <v>1.3</v>
      </c>
      <c r="Y112" s="58">
        <f t="shared" si="24"/>
        <v>0.12</v>
      </c>
      <c r="Z112" s="58">
        <f t="shared" si="25"/>
        <v>0.45</v>
      </c>
      <c r="AA112" s="58">
        <f t="shared" si="26"/>
        <v>1.92</v>
      </c>
      <c r="AB112" s="58">
        <f t="shared" si="27"/>
        <v>0.21</v>
      </c>
      <c r="AC112" s="58">
        <f t="shared" si="28"/>
        <v>1.1399999999999999</v>
      </c>
      <c r="AD112" s="58">
        <f t="shared" si="29"/>
        <v>0.62</v>
      </c>
      <c r="AE112" s="58">
        <f t="shared" si="30"/>
        <v>6.4</v>
      </c>
      <c r="AF112" s="58">
        <f t="shared" si="31"/>
        <v>8.2614374999999995</v>
      </c>
      <c r="AG112" s="42"/>
      <c r="AH112" s="42"/>
      <c r="AI112" s="42"/>
      <c r="BL112" s="43">
        <v>8</v>
      </c>
      <c r="BM112" s="43">
        <v>114</v>
      </c>
      <c r="BN112" s="43">
        <v>20</v>
      </c>
      <c r="BO112" s="43">
        <v>10</v>
      </c>
      <c r="BP112" s="43">
        <v>59</v>
      </c>
      <c r="BR112" s="43">
        <f t="shared" si="36"/>
        <v>1.7599999999999998</v>
      </c>
      <c r="BS112" s="43">
        <v>0.42</v>
      </c>
      <c r="BU112" s="43">
        <v>5</v>
      </c>
      <c r="BV112" s="43">
        <v>16</v>
      </c>
      <c r="BW112" s="43">
        <v>84</v>
      </c>
      <c r="BX112" s="43">
        <v>171</v>
      </c>
      <c r="BY112" s="43">
        <v>309.2</v>
      </c>
    </row>
    <row r="113" spans="1:77" x14ac:dyDescent="0.25">
      <c r="A113" t="s">
        <v>66</v>
      </c>
      <c r="B113" s="7" t="s">
        <v>53</v>
      </c>
      <c r="C113" s="7" t="s">
        <v>84</v>
      </c>
      <c r="D113" s="7" t="s">
        <v>46</v>
      </c>
      <c r="E113" s="7" t="s">
        <v>88</v>
      </c>
      <c r="F113" s="8">
        <v>1.75</v>
      </c>
      <c r="G113" s="8">
        <v>0.3</v>
      </c>
      <c r="H113" s="8">
        <v>0.93</v>
      </c>
      <c r="I113" s="8">
        <v>2.46</v>
      </c>
      <c r="J113" s="8">
        <v>0.68</v>
      </c>
      <c r="K113" s="8">
        <v>1.59</v>
      </c>
      <c r="L113" s="8">
        <v>1.1200000000000001</v>
      </c>
      <c r="M113" s="8">
        <v>18.239999999999998</v>
      </c>
      <c r="N113" s="8">
        <f t="shared" si="33"/>
        <v>10.422857142857142</v>
      </c>
      <c r="O113" s="43">
        <v>11.647625</v>
      </c>
      <c r="U113" s="8">
        <f t="shared" si="34"/>
        <v>5.8367999999999993</v>
      </c>
      <c r="V113" s="8">
        <f t="shared" si="35"/>
        <v>18.239999999999998</v>
      </c>
      <c r="W113" s="8"/>
      <c r="X113" s="58">
        <f t="shared" si="23"/>
        <v>1.75</v>
      </c>
      <c r="Y113" s="58">
        <f t="shared" si="24"/>
        <v>0.3</v>
      </c>
      <c r="Z113" s="58">
        <f t="shared" si="25"/>
        <v>0.93</v>
      </c>
      <c r="AA113" s="58">
        <f t="shared" si="26"/>
        <v>2.46</v>
      </c>
      <c r="AB113" s="58">
        <f t="shared" si="27"/>
        <v>0.68</v>
      </c>
      <c r="AC113" s="58">
        <f t="shared" si="28"/>
        <v>1.59</v>
      </c>
      <c r="AD113" s="58">
        <f t="shared" si="29"/>
        <v>1.1200000000000001</v>
      </c>
      <c r="AE113" s="58">
        <f t="shared" si="30"/>
        <v>18.239999999999998</v>
      </c>
      <c r="AF113" s="58">
        <f t="shared" si="31"/>
        <v>11.647625</v>
      </c>
      <c r="AG113" s="7"/>
      <c r="AH113" s="7"/>
      <c r="AI113" s="7"/>
      <c r="BL113" s="8">
        <v>19</v>
      </c>
      <c r="BM113" s="8">
        <v>160</v>
      </c>
      <c r="BN113" s="8">
        <v>73</v>
      </c>
      <c r="BO113" s="8">
        <v>25</v>
      </c>
      <c r="BP113" s="8">
        <v>106</v>
      </c>
      <c r="BR113" s="8">
        <f t="shared" si="36"/>
        <v>2.71</v>
      </c>
      <c r="BS113" s="8">
        <v>0.8</v>
      </c>
      <c r="BU113" s="8">
        <v>9</v>
      </c>
      <c r="BV113" s="8">
        <v>26.444444444444443</v>
      </c>
      <c r="BW113" s="8">
        <v>73.555555555555557</v>
      </c>
      <c r="BX113" s="8">
        <v>197</v>
      </c>
      <c r="BY113" s="8">
        <v>378.4</v>
      </c>
    </row>
    <row r="114" spans="1:77" x14ac:dyDescent="0.25">
      <c r="A114" t="s">
        <v>66</v>
      </c>
      <c r="B114" s="7" t="s">
        <v>53</v>
      </c>
      <c r="C114" s="7" t="s">
        <v>84</v>
      </c>
      <c r="D114" s="7" t="s">
        <v>47</v>
      </c>
      <c r="E114" s="7" t="s">
        <v>88</v>
      </c>
      <c r="F114" s="8">
        <v>1.74</v>
      </c>
      <c r="G114" s="8">
        <v>0.28999999999999998</v>
      </c>
      <c r="H114" s="8">
        <v>0.93</v>
      </c>
      <c r="I114" s="8">
        <v>2.4500000000000002</v>
      </c>
      <c r="J114" s="8">
        <v>0.66</v>
      </c>
      <c r="K114" s="8">
        <v>1.58</v>
      </c>
      <c r="L114" s="8">
        <v>1.1399999999999999</v>
      </c>
      <c r="M114" s="8">
        <v>18.560000000000002</v>
      </c>
      <c r="N114" s="8">
        <f t="shared" si="33"/>
        <v>10.666666666666668</v>
      </c>
      <c r="O114" s="8">
        <v>11.641781249999999</v>
      </c>
      <c r="U114" s="8">
        <f t="shared" si="34"/>
        <v>5.9392000000000005</v>
      </c>
      <c r="V114" s="8">
        <f t="shared" si="35"/>
        <v>18.560000000000002</v>
      </c>
      <c r="W114" s="8"/>
      <c r="X114" s="58">
        <f t="shared" si="23"/>
        <v>1.74</v>
      </c>
      <c r="Y114" s="58">
        <f t="shared" si="24"/>
        <v>0.28999999999999998</v>
      </c>
      <c r="Z114" s="58">
        <f t="shared" si="25"/>
        <v>0.93</v>
      </c>
      <c r="AA114" s="58">
        <f t="shared" si="26"/>
        <v>2.4500000000000002</v>
      </c>
      <c r="AB114" s="58">
        <f t="shared" si="27"/>
        <v>0.66</v>
      </c>
      <c r="AC114" s="58">
        <f t="shared" si="28"/>
        <v>1.58</v>
      </c>
      <c r="AD114" s="58">
        <f t="shared" si="29"/>
        <v>1.1399999999999999</v>
      </c>
      <c r="AE114" s="58">
        <f t="shared" si="30"/>
        <v>18.560000000000002</v>
      </c>
      <c r="AF114" s="58">
        <f t="shared" si="31"/>
        <v>11.641781249999999</v>
      </c>
      <c r="AG114" s="7"/>
      <c r="AH114" s="7"/>
      <c r="AI114" s="7"/>
      <c r="BL114" s="8">
        <v>18</v>
      </c>
      <c r="BM114" s="8">
        <v>162</v>
      </c>
      <c r="BN114" s="8">
        <v>73</v>
      </c>
      <c r="BO114" s="8">
        <v>23</v>
      </c>
      <c r="BP114" s="8">
        <v>110</v>
      </c>
      <c r="BR114" s="8">
        <f t="shared" si="36"/>
        <v>2.7199999999999998</v>
      </c>
      <c r="BS114" s="8">
        <v>0.81</v>
      </c>
      <c r="BU114" s="8">
        <v>9</v>
      </c>
      <c r="BV114" s="8">
        <v>26.222222222222218</v>
      </c>
      <c r="BW114" s="8">
        <v>73.777777777777786</v>
      </c>
      <c r="BX114" s="8">
        <v>198</v>
      </c>
      <c r="BY114" s="8">
        <v>376.3</v>
      </c>
    </row>
    <row r="115" spans="1:77" x14ac:dyDescent="0.25">
      <c r="A115" t="s">
        <v>66</v>
      </c>
      <c r="B115" s="7" t="s">
        <v>53</v>
      </c>
      <c r="C115" s="7" t="s">
        <v>84</v>
      </c>
      <c r="D115" s="7" t="s">
        <v>48</v>
      </c>
      <c r="E115" s="7" t="s">
        <v>88</v>
      </c>
      <c r="F115" s="8">
        <v>1.74</v>
      </c>
      <c r="G115" s="8">
        <v>0.28000000000000003</v>
      </c>
      <c r="H115" s="8">
        <v>0.92</v>
      </c>
      <c r="I115" s="8">
        <v>2.46</v>
      </c>
      <c r="J115" s="8">
        <v>0.69</v>
      </c>
      <c r="K115" s="8">
        <v>1.57</v>
      </c>
      <c r="L115" s="8">
        <v>1.1100000000000001</v>
      </c>
      <c r="M115" s="8">
        <v>18.560000000000002</v>
      </c>
      <c r="N115" s="8">
        <f t="shared" si="33"/>
        <v>10.666666666666668</v>
      </c>
      <c r="O115" s="8">
        <v>11.579312499999999</v>
      </c>
      <c r="U115" s="8">
        <f t="shared" si="34"/>
        <v>5.9392000000000005</v>
      </c>
      <c r="V115" s="8">
        <f t="shared" si="35"/>
        <v>18.560000000000002</v>
      </c>
      <c r="W115" s="8"/>
      <c r="X115" s="58">
        <f t="shared" si="23"/>
        <v>1.74</v>
      </c>
      <c r="Y115" s="58">
        <f t="shared" si="24"/>
        <v>0.28000000000000003</v>
      </c>
      <c r="Z115" s="58">
        <f t="shared" si="25"/>
        <v>0.92</v>
      </c>
      <c r="AA115" s="58">
        <f t="shared" si="26"/>
        <v>2.46</v>
      </c>
      <c r="AB115" s="58">
        <f t="shared" si="27"/>
        <v>0.69</v>
      </c>
      <c r="AC115" s="58">
        <f t="shared" si="28"/>
        <v>1.57</v>
      </c>
      <c r="AD115" s="58">
        <f t="shared" si="29"/>
        <v>1.1100000000000001</v>
      </c>
      <c r="AE115" s="58">
        <f t="shared" si="30"/>
        <v>18.560000000000002</v>
      </c>
      <c r="AF115" s="58">
        <f t="shared" si="31"/>
        <v>11.579312499999999</v>
      </c>
      <c r="AG115" s="7"/>
      <c r="AH115" s="7"/>
      <c r="AI115" s="7"/>
      <c r="BL115" s="8">
        <v>19</v>
      </c>
      <c r="BM115" s="8">
        <v>159</v>
      </c>
      <c r="BN115" s="8">
        <v>72</v>
      </c>
      <c r="BO115" s="8">
        <v>24</v>
      </c>
      <c r="BP115" s="8">
        <v>108</v>
      </c>
      <c r="BR115" s="8">
        <f t="shared" si="36"/>
        <v>2.68</v>
      </c>
      <c r="BS115" s="8">
        <v>0.82</v>
      </c>
      <c r="BU115" s="8">
        <v>8</v>
      </c>
      <c r="BV115" s="8">
        <v>27.625</v>
      </c>
      <c r="BW115" s="8">
        <v>72.375</v>
      </c>
      <c r="BX115" s="8">
        <v>199</v>
      </c>
      <c r="BY115" s="8">
        <v>372.4</v>
      </c>
    </row>
    <row r="116" spans="1:77" x14ac:dyDescent="0.25">
      <c r="A116" t="s">
        <v>66</v>
      </c>
      <c r="B116" s="7" t="s">
        <v>53</v>
      </c>
      <c r="C116" s="7" t="s">
        <v>84</v>
      </c>
      <c r="D116" s="7" t="s">
        <v>49</v>
      </c>
      <c r="E116" s="7" t="s">
        <v>88</v>
      </c>
      <c r="F116" s="8">
        <v>1.76</v>
      </c>
      <c r="G116" s="8">
        <v>0.3</v>
      </c>
      <c r="H116" s="8">
        <v>0.92</v>
      </c>
      <c r="I116" s="8">
        <v>2.4700000000000002</v>
      </c>
      <c r="J116" s="8">
        <v>0.68</v>
      </c>
      <c r="K116" s="8">
        <v>1.58</v>
      </c>
      <c r="L116" s="8">
        <v>1.1399999999999999</v>
      </c>
      <c r="M116" s="8">
        <v>18.239999999999998</v>
      </c>
      <c r="N116" s="8">
        <f t="shared" si="33"/>
        <v>10.363636363636363</v>
      </c>
      <c r="O116" s="8">
        <v>11.678125</v>
      </c>
      <c r="U116" s="8">
        <f t="shared" si="34"/>
        <v>5.8367999999999993</v>
      </c>
      <c r="V116" s="8">
        <f t="shared" si="35"/>
        <v>18.239999999999998</v>
      </c>
      <c r="W116" s="8"/>
      <c r="X116" s="58">
        <f t="shared" si="23"/>
        <v>1.76</v>
      </c>
      <c r="Y116" s="58">
        <f t="shared" si="24"/>
        <v>0.3</v>
      </c>
      <c r="Z116" s="58">
        <f t="shared" si="25"/>
        <v>0.92</v>
      </c>
      <c r="AA116" s="58">
        <f t="shared" si="26"/>
        <v>2.4700000000000002</v>
      </c>
      <c r="AB116" s="58">
        <f t="shared" si="27"/>
        <v>0.68</v>
      </c>
      <c r="AC116" s="58">
        <f t="shared" si="28"/>
        <v>1.58</v>
      </c>
      <c r="AD116" s="58">
        <f t="shared" si="29"/>
        <v>1.1399999999999999</v>
      </c>
      <c r="AE116" s="58">
        <f t="shared" si="30"/>
        <v>18.239999999999998</v>
      </c>
      <c r="AF116" s="58">
        <f t="shared" si="31"/>
        <v>11.678125</v>
      </c>
      <c r="AG116" s="7"/>
      <c r="AH116" s="7"/>
      <c r="AI116" s="7"/>
      <c r="BL116" s="8">
        <v>18</v>
      </c>
      <c r="BM116" s="8">
        <v>159</v>
      </c>
      <c r="BN116" s="8">
        <v>72</v>
      </c>
      <c r="BO116" s="8">
        <v>24</v>
      </c>
      <c r="BP116" s="8">
        <v>106</v>
      </c>
      <c r="BR116" s="8">
        <f t="shared" si="36"/>
        <v>2.7199999999999998</v>
      </c>
      <c r="BS116" s="8">
        <v>0.81</v>
      </c>
      <c r="BU116" s="8">
        <v>9</v>
      </c>
      <c r="BV116" s="8">
        <v>26.111111111111114</v>
      </c>
      <c r="BW116" s="8">
        <v>73.888888888888886</v>
      </c>
      <c r="BX116" s="8">
        <v>200</v>
      </c>
      <c r="BY116" s="8">
        <v>373.7</v>
      </c>
    </row>
    <row r="117" spans="1:77" x14ac:dyDescent="0.25">
      <c r="A117" t="s">
        <v>66</v>
      </c>
      <c r="B117" s="7" t="s">
        <v>53</v>
      </c>
      <c r="C117" s="7" t="s">
        <v>84</v>
      </c>
      <c r="D117" s="7" t="s">
        <v>79</v>
      </c>
      <c r="E117" s="7" t="s">
        <v>88</v>
      </c>
      <c r="F117" s="8">
        <v>1.74</v>
      </c>
      <c r="G117" s="8">
        <v>0.28999999999999998</v>
      </c>
      <c r="H117" s="8">
        <v>0.93</v>
      </c>
      <c r="I117" s="8">
        <v>2.4500000000000002</v>
      </c>
      <c r="J117" s="8">
        <v>0.66</v>
      </c>
      <c r="K117" s="8">
        <v>1.58</v>
      </c>
      <c r="L117" s="8">
        <v>1.1399999999999999</v>
      </c>
      <c r="M117" s="8">
        <v>18.560000000000002</v>
      </c>
      <c r="N117" s="8">
        <f t="shared" si="33"/>
        <v>10.666666666666668</v>
      </c>
      <c r="O117" s="8">
        <v>11.579312499999999</v>
      </c>
      <c r="U117" s="8">
        <f t="shared" si="34"/>
        <v>5.9392000000000005</v>
      </c>
      <c r="V117" s="8">
        <f t="shared" si="35"/>
        <v>18.560000000000002</v>
      </c>
      <c r="W117" s="8"/>
      <c r="X117" s="58">
        <f t="shared" si="23"/>
        <v>1.74</v>
      </c>
      <c r="Y117" s="58">
        <f t="shared" si="24"/>
        <v>0.28999999999999998</v>
      </c>
      <c r="Z117" s="58">
        <f t="shared" si="25"/>
        <v>0.93</v>
      </c>
      <c r="AA117" s="58">
        <f t="shared" si="26"/>
        <v>2.4500000000000002</v>
      </c>
      <c r="AB117" s="58">
        <f t="shared" si="27"/>
        <v>0.66</v>
      </c>
      <c r="AC117" s="58">
        <f t="shared" si="28"/>
        <v>1.58</v>
      </c>
      <c r="AD117" s="58">
        <f t="shared" si="29"/>
        <v>1.1399999999999999</v>
      </c>
      <c r="AE117" s="58">
        <f t="shared" si="30"/>
        <v>18.560000000000002</v>
      </c>
      <c r="AF117" s="58">
        <f t="shared" si="31"/>
        <v>11.579312499999999</v>
      </c>
      <c r="AG117" s="7"/>
      <c r="AH117" s="7"/>
      <c r="AI117" s="7"/>
      <c r="BL117" s="8">
        <v>18</v>
      </c>
      <c r="BM117" s="8">
        <v>162</v>
      </c>
      <c r="BN117" s="8">
        <v>73</v>
      </c>
      <c r="BO117" s="8">
        <v>23</v>
      </c>
      <c r="BP117" s="8">
        <v>110</v>
      </c>
      <c r="BR117" s="8">
        <f t="shared" si="36"/>
        <v>2.7199999999999998</v>
      </c>
      <c r="BS117" s="8">
        <v>0.82</v>
      </c>
      <c r="BU117" s="8">
        <v>8</v>
      </c>
      <c r="BV117" s="8">
        <v>27.625</v>
      </c>
      <c r="BW117" s="8">
        <v>72.375</v>
      </c>
      <c r="BX117" s="8">
        <v>199</v>
      </c>
      <c r="BY117" s="8">
        <v>372.4</v>
      </c>
    </row>
    <row r="118" spans="1:77" x14ac:dyDescent="0.25">
      <c r="A118" t="s">
        <v>66</v>
      </c>
      <c r="B118" s="7" t="s">
        <v>53</v>
      </c>
      <c r="C118" s="7" t="s">
        <v>84</v>
      </c>
      <c r="D118" s="7" t="s">
        <v>80</v>
      </c>
      <c r="E118" s="7" t="s">
        <v>88</v>
      </c>
      <c r="F118" s="8">
        <v>1.74</v>
      </c>
      <c r="G118" s="8">
        <v>0.28000000000000003</v>
      </c>
      <c r="H118" s="8">
        <v>0.92</v>
      </c>
      <c r="I118" s="8">
        <v>2.46</v>
      </c>
      <c r="J118" s="8">
        <v>0.69</v>
      </c>
      <c r="K118" s="8">
        <v>1.57</v>
      </c>
      <c r="L118" s="8">
        <v>1.1100000000000001</v>
      </c>
      <c r="M118" s="8">
        <v>18.239999999999998</v>
      </c>
      <c r="N118" s="8">
        <f t="shared" si="33"/>
        <v>10.482758620689655</v>
      </c>
      <c r="O118" s="8">
        <v>11.678125</v>
      </c>
      <c r="U118" s="8">
        <f t="shared" si="34"/>
        <v>5.8367999999999993</v>
      </c>
      <c r="V118" s="8">
        <f t="shared" si="35"/>
        <v>18.239999999999998</v>
      </c>
      <c r="W118" s="8"/>
      <c r="X118" s="58">
        <f t="shared" si="23"/>
        <v>1.74</v>
      </c>
      <c r="Y118" s="58">
        <f t="shared" si="24"/>
        <v>0.28000000000000003</v>
      </c>
      <c r="Z118" s="58">
        <f t="shared" si="25"/>
        <v>0.92</v>
      </c>
      <c r="AA118" s="58">
        <f t="shared" si="26"/>
        <v>2.46</v>
      </c>
      <c r="AB118" s="58">
        <f t="shared" si="27"/>
        <v>0.69</v>
      </c>
      <c r="AC118" s="58">
        <f t="shared" si="28"/>
        <v>1.57</v>
      </c>
      <c r="AD118" s="58">
        <f t="shared" si="29"/>
        <v>1.1100000000000001</v>
      </c>
      <c r="AE118" s="58">
        <f t="shared" si="30"/>
        <v>18.239999999999998</v>
      </c>
      <c r="AF118" s="58">
        <f t="shared" si="31"/>
        <v>11.678125</v>
      </c>
      <c r="AG118" s="7"/>
      <c r="AH118" s="7"/>
      <c r="AI118" s="7"/>
      <c r="BL118" s="8">
        <v>19</v>
      </c>
      <c r="BM118" s="8">
        <v>159</v>
      </c>
      <c r="BN118" s="8">
        <v>72</v>
      </c>
      <c r="BO118" s="8">
        <v>24</v>
      </c>
      <c r="BP118" s="8">
        <v>108</v>
      </c>
      <c r="BR118" s="8">
        <f t="shared" si="36"/>
        <v>2.68</v>
      </c>
      <c r="BS118" s="8">
        <v>0.81</v>
      </c>
      <c r="BU118" s="8">
        <v>9</v>
      </c>
      <c r="BV118" s="8">
        <v>26.111111111111114</v>
      </c>
      <c r="BW118" s="8">
        <v>73.888888888888886</v>
      </c>
      <c r="BX118" s="8">
        <v>200</v>
      </c>
      <c r="BY118" s="8">
        <v>373.7</v>
      </c>
    </row>
    <row r="119" spans="1:77" x14ac:dyDescent="0.25">
      <c r="A119" t="s">
        <v>66</v>
      </c>
      <c r="B119" s="7" t="s">
        <v>53</v>
      </c>
      <c r="C119" s="7" t="s">
        <v>84</v>
      </c>
      <c r="D119" s="7" t="s">
        <v>81</v>
      </c>
      <c r="E119" s="7" t="s">
        <v>88</v>
      </c>
      <c r="F119" s="8">
        <v>1.76</v>
      </c>
      <c r="G119" s="8">
        <v>0.3</v>
      </c>
      <c r="H119" s="8">
        <v>0.92</v>
      </c>
      <c r="I119" s="8">
        <v>2.4700000000000002</v>
      </c>
      <c r="J119" s="8">
        <v>0.68</v>
      </c>
      <c r="K119" s="8">
        <v>1.58</v>
      </c>
      <c r="L119" s="8">
        <v>1.1399999999999999</v>
      </c>
      <c r="M119" s="8">
        <v>18.560000000000002</v>
      </c>
      <c r="N119" s="8">
        <f t="shared" si="33"/>
        <v>10.545454545454547</v>
      </c>
      <c r="O119" s="8">
        <v>11.579312499999999</v>
      </c>
      <c r="U119" s="8">
        <f t="shared" si="34"/>
        <v>5.9392000000000005</v>
      </c>
      <c r="V119" s="8">
        <f t="shared" si="35"/>
        <v>18.560000000000002</v>
      </c>
      <c r="W119" s="8"/>
      <c r="X119" s="58">
        <f t="shared" si="23"/>
        <v>1.76</v>
      </c>
      <c r="Y119" s="58">
        <f t="shared" si="24"/>
        <v>0.3</v>
      </c>
      <c r="Z119" s="58">
        <f t="shared" si="25"/>
        <v>0.92</v>
      </c>
      <c r="AA119" s="58">
        <f t="shared" si="26"/>
        <v>2.4700000000000002</v>
      </c>
      <c r="AB119" s="58">
        <f t="shared" si="27"/>
        <v>0.68</v>
      </c>
      <c r="AC119" s="58">
        <f t="shared" si="28"/>
        <v>1.58</v>
      </c>
      <c r="AD119" s="58">
        <f t="shared" si="29"/>
        <v>1.1399999999999999</v>
      </c>
      <c r="AE119" s="58">
        <f t="shared" si="30"/>
        <v>18.560000000000002</v>
      </c>
      <c r="AF119" s="58">
        <f t="shared" si="31"/>
        <v>11.579312499999999</v>
      </c>
      <c r="AG119" s="7"/>
      <c r="AH119" s="7"/>
      <c r="AI119" s="7"/>
      <c r="BL119" s="8">
        <v>18</v>
      </c>
      <c r="BM119" s="8">
        <v>159</v>
      </c>
      <c r="BN119" s="8">
        <v>72</v>
      </c>
      <c r="BO119" s="8">
        <v>24</v>
      </c>
      <c r="BP119" s="8">
        <v>106</v>
      </c>
      <c r="BR119" s="8">
        <f t="shared" si="36"/>
        <v>2.7199999999999998</v>
      </c>
      <c r="BS119" s="8">
        <v>0.82</v>
      </c>
      <c r="BU119" s="8">
        <v>8</v>
      </c>
      <c r="BV119" s="8">
        <v>27.625</v>
      </c>
      <c r="BW119" s="8">
        <v>72.375</v>
      </c>
      <c r="BX119" s="8">
        <v>199</v>
      </c>
      <c r="BY119" s="8">
        <v>372.4</v>
      </c>
    </row>
    <row r="120" spans="1:77" x14ac:dyDescent="0.25">
      <c r="A120" t="s">
        <v>66</v>
      </c>
      <c r="B120" s="7" t="s">
        <v>53</v>
      </c>
      <c r="C120" s="7" t="s">
        <v>84</v>
      </c>
      <c r="D120" s="7" t="s">
        <v>83</v>
      </c>
      <c r="E120" s="7" t="s">
        <v>88</v>
      </c>
      <c r="F120" s="8">
        <v>1.74</v>
      </c>
      <c r="G120" s="8">
        <v>0.28999999999999998</v>
      </c>
      <c r="H120" s="8">
        <v>0.93</v>
      </c>
      <c r="I120" s="8">
        <v>2.4500000000000002</v>
      </c>
      <c r="J120" s="8">
        <v>0.66</v>
      </c>
      <c r="K120" s="8">
        <v>1.58</v>
      </c>
      <c r="L120" s="8">
        <v>1.1399999999999999</v>
      </c>
      <c r="M120" s="8">
        <v>18.239999999999998</v>
      </c>
      <c r="N120" s="8">
        <f t="shared" si="33"/>
        <v>10.482758620689655</v>
      </c>
      <c r="O120" s="8">
        <v>11.678125</v>
      </c>
      <c r="Q120" s="8"/>
      <c r="R120" s="8"/>
      <c r="S120" s="8"/>
      <c r="T120" s="8"/>
      <c r="U120" s="8">
        <f t="shared" si="34"/>
        <v>5.8367999999999993</v>
      </c>
      <c r="V120" s="8">
        <f t="shared" si="35"/>
        <v>18.239999999999998</v>
      </c>
      <c r="W120" s="8"/>
      <c r="X120" s="58">
        <f t="shared" si="23"/>
        <v>1.74</v>
      </c>
      <c r="Y120" s="58">
        <f t="shared" si="24"/>
        <v>0.28999999999999998</v>
      </c>
      <c r="Z120" s="58">
        <f t="shared" si="25"/>
        <v>0.93</v>
      </c>
      <c r="AA120" s="58">
        <f t="shared" si="26"/>
        <v>2.4500000000000002</v>
      </c>
      <c r="AB120" s="58">
        <f t="shared" si="27"/>
        <v>0.66</v>
      </c>
      <c r="AC120" s="58">
        <f t="shared" si="28"/>
        <v>1.58</v>
      </c>
      <c r="AD120" s="58">
        <f t="shared" si="29"/>
        <v>1.1399999999999999</v>
      </c>
      <c r="AE120" s="58">
        <f t="shared" si="30"/>
        <v>18.239999999999998</v>
      </c>
      <c r="AF120" s="58">
        <f t="shared" si="31"/>
        <v>11.678125</v>
      </c>
      <c r="AG120" s="7"/>
      <c r="AH120" s="7"/>
      <c r="AI120" s="7"/>
      <c r="BL120" s="8">
        <v>18</v>
      </c>
      <c r="BM120" s="8">
        <v>162</v>
      </c>
      <c r="BN120" s="8">
        <v>73</v>
      </c>
      <c r="BO120" s="8">
        <v>23</v>
      </c>
      <c r="BP120" s="8">
        <v>110</v>
      </c>
      <c r="BR120" s="8">
        <f t="shared" si="36"/>
        <v>2.7199999999999998</v>
      </c>
      <c r="BS120" s="8">
        <v>0.81</v>
      </c>
      <c r="BU120" s="8">
        <v>9</v>
      </c>
      <c r="BV120" s="8">
        <v>26.111111111111114</v>
      </c>
      <c r="BW120" s="8">
        <v>73.888888888888886</v>
      </c>
      <c r="BX120" s="8">
        <v>200</v>
      </c>
      <c r="BY120" s="8">
        <v>373.7</v>
      </c>
    </row>
    <row r="121" spans="1:77" s="44" customFormat="1" x14ac:dyDescent="0.25">
      <c r="A121" s="44" t="s">
        <v>66</v>
      </c>
      <c r="B121" s="42" t="s">
        <v>53</v>
      </c>
      <c r="C121" s="42" t="s">
        <v>84</v>
      </c>
      <c r="D121" s="42" t="s">
        <v>82</v>
      </c>
      <c r="E121" s="42" t="s">
        <v>88</v>
      </c>
      <c r="F121" s="43">
        <v>1.74</v>
      </c>
      <c r="G121" s="43">
        <v>0.28000000000000003</v>
      </c>
      <c r="H121" s="43">
        <v>0.92</v>
      </c>
      <c r="I121" s="43">
        <v>2.46</v>
      </c>
      <c r="J121" s="43">
        <v>0.69</v>
      </c>
      <c r="K121" s="43">
        <v>1.57</v>
      </c>
      <c r="L121" s="43">
        <v>1.1100000000000001</v>
      </c>
      <c r="M121" s="8">
        <v>18.239999999999998</v>
      </c>
      <c r="N121" s="8">
        <f t="shared" si="33"/>
        <v>10.482758620689655</v>
      </c>
      <c r="O121" s="43">
        <v>11.678125</v>
      </c>
      <c r="U121" s="8">
        <f t="shared" si="34"/>
        <v>5.8367999999999993</v>
      </c>
      <c r="V121" s="8">
        <f t="shared" si="35"/>
        <v>18.239999999999998</v>
      </c>
      <c r="W121" s="8"/>
      <c r="X121" s="58">
        <f t="shared" si="23"/>
        <v>1.74</v>
      </c>
      <c r="Y121" s="58">
        <f t="shared" si="24"/>
        <v>0.28000000000000003</v>
      </c>
      <c r="Z121" s="58">
        <f t="shared" si="25"/>
        <v>0.92</v>
      </c>
      <c r="AA121" s="58">
        <f t="shared" si="26"/>
        <v>2.46</v>
      </c>
      <c r="AB121" s="58">
        <f t="shared" si="27"/>
        <v>0.69</v>
      </c>
      <c r="AC121" s="58">
        <f t="shared" si="28"/>
        <v>1.57</v>
      </c>
      <c r="AD121" s="58">
        <f t="shared" si="29"/>
        <v>1.1100000000000001</v>
      </c>
      <c r="AE121" s="58">
        <f t="shared" si="30"/>
        <v>18.239999999999998</v>
      </c>
      <c r="AF121" s="58">
        <f t="shared" si="31"/>
        <v>11.678125</v>
      </c>
      <c r="AG121" s="42"/>
      <c r="AH121" s="42"/>
      <c r="AI121" s="42"/>
      <c r="BL121" s="43">
        <v>19</v>
      </c>
      <c r="BM121" s="43">
        <v>159</v>
      </c>
      <c r="BN121" s="43">
        <v>72</v>
      </c>
      <c r="BO121" s="43">
        <v>24</v>
      </c>
      <c r="BP121" s="43">
        <v>108</v>
      </c>
      <c r="BR121" s="43">
        <f t="shared" si="36"/>
        <v>2.68</v>
      </c>
      <c r="BS121" s="43">
        <v>0.83</v>
      </c>
      <c r="BU121" s="43">
        <v>9</v>
      </c>
      <c r="BV121" s="43">
        <v>26.111111111111114</v>
      </c>
      <c r="BW121" s="43">
        <v>73.888888888888886</v>
      </c>
      <c r="BX121" s="43">
        <v>200</v>
      </c>
      <c r="BY121" s="43">
        <v>373.7</v>
      </c>
    </row>
    <row r="122" spans="1:77" x14ac:dyDescent="0.25">
      <c r="A122" t="s">
        <v>67</v>
      </c>
      <c r="B122" s="7" t="s">
        <v>54</v>
      </c>
      <c r="C122" s="7" t="s">
        <v>84</v>
      </c>
      <c r="D122" s="7" t="s">
        <v>46</v>
      </c>
      <c r="E122" s="7" t="s">
        <v>89</v>
      </c>
      <c r="F122" s="8">
        <v>1.7</v>
      </c>
      <c r="G122" s="8">
        <v>0.27</v>
      </c>
      <c r="H122" s="8">
        <v>0.92</v>
      </c>
      <c r="I122" s="8">
        <v>2.35</v>
      </c>
      <c r="J122" s="8">
        <v>0.62</v>
      </c>
      <c r="K122" s="8">
        <v>1.52</v>
      </c>
      <c r="L122" s="8">
        <v>1.07</v>
      </c>
      <c r="M122" s="8">
        <v>15.360000000000001</v>
      </c>
      <c r="N122" s="8">
        <f t="shared" si="33"/>
        <v>9.0352941176470605</v>
      </c>
      <c r="O122" s="8">
        <v>11.203500000000002</v>
      </c>
      <c r="U122" s="8">
        <f t="shared" si="34"/>
        <v>4.9152000000000005</v>
      </c>
      <c r="V122" s="8">
        <f t="shared" si="35"/>
        <v>15.360000000000001</v>
      </c>
      <c r="W122" s="8"/>
      <c r="X122" s="58">
        <f t="shared" si="23"/>
        <v>1.7</v>
      </c>
      <c r="Y122" s="58">
        <f t="shared" si="24"/>
        <v>0.27</v>
      </c>
      <c r="Z122" s="58">
        <f t="shared" si="25"/>
        <v>0.92</v>
      </c>
      <c r="AA122" s="58">
        <f t="shared" si="26"/>
        <v>2.35</v>
      </c>
      <c r="AB122" s="58">
        <f t="shared" si="27"/>
        <v>0.62</v>
      </c>
      <c r="AC122" s="58">
        <f t="shared" si="28"/>
        <v>1.52</v>
      </c>
      <c r="AD122" s="58">
        <f t="shared" si="29"/>
        <v>1.07</v>
      </c>
      <c r="AE122" s="58">
        <f t="shared" si="30"/>
        <v>15.360000000000001</v>
      </c>
      <c r="AF122" s="58">
        <f t="shared" si="31"/>
        <v>11.203500000000002</v>
      </c>
      <c r="AG122" s="7"/>
      <c r="AH122" s="7"/>
      <c r="AI122" s="7"/>
      <c r="BL122" s="8">
        <v>17</v>
      </c>
      <c r="BM122" s="8">
        <v>155</v>
      </c>
      <c r="BN122" s="8">
        <v>66</v>
      </c>
      <c r="BO122" s="8">
        <v>22</v>
      </c>
      <c r="BP122" s="8">
        <v>103</v>
      </c>
      <c r="BR122" s="8">
        <f t="shared" si="36"/>
        <v>2.59</v>
      </c>
      <c r="BS122" s="8">
        <v>0.76</v>
      </c>
      <c r="BU122" s="8">
        <v>8</v>
      </c>
      <c r="BV122" s="8">
        <v>25.75</v>
      </c>
      <c r="BW122" s="8">
        <v>74.25</v>
      </c>
      <c r="BX122" s="8">
        <v>194</v>
      </c>
      <c r="BY122" s="8">
        <v>369.6</v>
      </c>
    </row>
    <row r="123" spans="1:77" x14ac:dyDescent="0.25">
      <c r="A123" t="s">
        <v>67</v>
      </c>
      <c r="B123" s="7" t="s">
        <v>54</v>
      </c>
      <c r="C123" s="7" t="s">
        <v>84</v>
      </c>
      <c r="D123" s="7" t="s">
        <v>47</v>
      </c>
      <c r="E123" s="7" t="s">
        <v>89</v>
      </c>
      <c r="F123" s="8">
        <v>1.72</v>
      </c>
      <c r="G123" s="8">
        <v>0.26</v>
      </c>
      <c r="H123" s="8">
        <v>0.9</v>
      </c>
      <c r="I123" s="8">
        <v>2.36</v>
      </c>
      <c r="J123" s="8">
        <v>0.63</v>
      </c>
      <c r="K123" s="8">
        <v>1.51</v>
      </c>
      <c r="L123" s="8">
        <v>1.08</v>
      </c>
      <c r="M123" s="8">
        <v>15.680000000000001</v>
      </c>
      <c r="N123" s="8">
        <f t="shared" si="33"/>
        <v>9.1162790697674421</v>
      </c>
      <c r="O123" s="8">
        <v>11.07234375</v>
      </c>
      <c r="U123" s="8">
        <f t="shared" si="34"/>
        <v>5.0176000000000016</v>
      </c>
      <c r="V123" s="8">
        <f t="shared" si="35"/>
        <v>15.680000000000001</v>
      </c>
      <c r="W123" s="8"/>
      <c r="X123" s="58">
        <f t="shared" si="23"/>
        <v>1.72</v>
      </c>
      <c r="Y123" s="58">
        <f t="shared" si="24"/>
        <v>0.26</v>
      </c>
      <c r="Z123" s="58">
        <f t="shared" si="25"/>
        <v>0.9</v>
      </c>
      <c r="AA123" s="58">
        <f t="shared" si="26"/>
        <v>2.36</v>
      </c>
      <c r="AB123" s="58">
        <f t="shared" si="27"/>
        <v>0.63</v>
      </c>
      <c r="AC123" s="58">
        <f t="shared" si="28"/>
        <v>1.51</v>
      </c>
      <c r="AD123" s="58">
        <f t="shared" si="29"/>
        <v>1.08</v>
      </c>
      <c r="AE123" s="58">
        <f t="shared" si="30"/>
        <v>15.680000000000001</v>
      </c>
      <c r="AF123" s="58">
        <f t="shared" si="31"/>
        <v>11.07234375</v>
      </c>
      <c r="AG123" s="7"/>
      <c r="AH123" s="7"/>
      <c r="AI123" s="7"/>
      <c r="BL123" s="8">
        <v>16</v>
      </c>
      <c r="BM123" s="8">
        <v>157</v>
      </c>
      <c r="BN123" s="8">
        <v>68</v>
      </c>
      <c r="BO123" s="8">
        <v>21</v>
      </c>
      <c r="BP123" s="8">
        <v>104</v>
      </c>
      <c r="BR123" s="8">
        <f t="shared" si="36"/>
        <v>2.59</v>
      </c>
      <c r="BS123" s="8">
        <v>0.75</v>
      </c>
      <c r="BU123" s="8">
        <v>7</v>
      </c>
      <c r="BV123" s="8">
        <v>26.857142857142858</v>
      </c>
      <c r="BW123" s="8">
        <v>73.142857142857139</v>
      </c>
      <c r="BX123" s="8">
        <v>195</v>
      </c>
      <c r="BY123" s="8">
        <v>363.4</v>
      </c>
    </row>
    <row r="124" spans="1:77" x14ac:dyDescent="0.25">
      <c r="A124" t="s">
        <v>67</v>
      </c>
      <c r="B124" s="7" t="s">
        <v>54</v>
      </c>
      <c r="C124" s="7" t="s">
        <v>84</v>
      </c>
      <c r="D124" s="7" t="s">
        <v>48</v>
      </c>
      <c r="E124" s="7" t="s">
        <v>89</v>
      </c>
      <c r="F124" s="8">
        <v>1.71</v>
      </c>
      <c r="G124" s="8">
        <v>0.28000000000000003</v>
      </c>
      <c r="H124" s="8">
        <v>0.9</v>
      </c>
      <c r="I124" s="8">
        <v>2.34</v>
      </c>
      <c r="J124" s="8">
        <v>0.64</v>
      </c>
      <c r="K124" s="8">
        <v>1.51</v>
      </c>
      <c r="L124" s="8">
        <v>1.06</v>
      </c>
      <c r="M124" s="8">
        <v>15.04</v>
      </c>
      <c r="N124" s="8">
        <f t="shared" si="33"/>
        <v>8.7953216374269001</v>
      </c>
      <c r="O124" s="8">
        <v>11.166796874999999</v>
      </c>
      <c r="U124" s="8">
        <f t="shared" si="34"/>
        <v>4.8128000000000002</v>
      </c>
      <c r="V124" s="8">
        <f t="shared" si="35"/>
        <v>15.04</v>
      </c>
      <c r="W124" s="8"/>
      <c r="X124" s="58">
        <f t="shared" si="23"/>
        <v>1.71</v>
      </c>
      <c r="Y124" s="58">
        <f t="shared" si="24"/>
        <v>0.28000000000000003</v>
      </c>
      <c r="Z124" s="58">
        <f t="shared" si="25"/>
        <v>0.9</v>
      </c>
      <c r="AA124" s="58">
        <f t="shared" si="26"/>
        <v>2.34</v>
      </c>
      <c r="AB124" s="58">
        <f t="shared" si="27"/>
        <v>0.64</v>
      </c>
      <c r="AC124" s="58">
        <f t="shared" si="28"/>
        <v>1.51</v>
      </c>
      <c r="AD124" s="58">
        <f t="shared" si="29"/>
        <v>1.06</v>
      </c>
      <c r="AE124" s="58">
        <f t="shared" si="30"/>
        <v>15.04</v>
      </c>
      <c r="AF124" s="58">
        <f t="shared" si="31"/>
        <v>11.166796874999999</v>
      </c>
      <c r="AG124" s="7"/>
      <c r="AH124" s="7"/>
      <c r="AI124" s="7"/>
      <c r="BL124" s="8">
        <v>17</v>
      </c>
      <c r="BM124" s="8">
        <v>158</v>
      </c>
      <c r="BN124" s="8">
        <v>66</v>
      </c>
      <c r="BO124" s="8">
        <v>22</v>
      </c>
      <c r="BP124" s="8">
        <v>102</v>
      </c>
      <c r="BR124" s="8">
        <f t="shared" si="36"/>
        <v>2.5700000000000003</v>
      </c>
      <c r="BS124" s="8">
        <v>0.74</v>
      </c>
      <c r="BU124" s="8">
        <v>9</v>
      </c>
      <c r="BV124" s="8">
        <v>23.555555555555557</v>
      </c>
      <c r="BW124" s="8">
        <v>76.444444444444443</v>
      </c>
      <c r="BX124" s="8">
        <v>195</v>
      </c>
      <c r="BY124" s="8">
        <v>366.5</v>
      </c>
    </row>
    <row r="125" spans="1:77" x14ac:dyDescent="0.25">
      <c r="A125" t="s">
        <v>67</v>
      </c>
      <c r="B125" s="7" t="s">
        <v>54</v>
      </c>
      <c r="C125" s="7" t="s">
        <v>84</v>
      </c>
      <c r="D125" s="7" t="s">
        <v>49</v>
      </c>
      <c r="E125" s="7" t="s">
        <v>89</v>
      </c>
      <c r="F125" s="8">
        <v>1.72</v>
      </c>
      <c r="G125" s="8">
        <v>0.26</v>
      </c>
      <c r="H125" s="8">
        <v>0.9</v>
      </c>
      <c r="I125" s="8">
        <v>2.33</v>
      </c>
      <c r="J125" s="8">
        <v>0.62</v>
      </c>
      <c r="K125" s="8">
        <v>1.53</v>
      </c>
      <c r="L125" s="8">
        <v>1.08</v>
      </c>
      <c r="M125" s="8">
        <v>15.360000000000001</v>
      </c>
      <c r="N125" s="8">
        <f t="shared" si="33"/>
        <v>8.9302325581395365</v>
      </c>
      <c r="O125" s="8">
        <v>11.162812499999998</v>
      </c>
      <c r="U125" s="8">
        <f t="shared" si="34"/>
        <v>4.9152000000000005</v>
      </c>
      <c r="V125" s="8">
        <f t="shared" si="35"/>
        <v>15.360000000000001</v>
      </c>
      <c r="W125" s="8"/>
      <c r="X125" s="58">
        <f t="shared" si="23"/>
        <v>1.72</v>
      </c>
      <c r="Y125" s="58">
        <f t="shared" si="24"/>
        <v>0.26</v>
      </c>
      <c r="Z125" s="58">
        <f t="shared" si="25"/>
        <v>0.9</v>
      </c>
      <c r="AA125" s="58">
        <f t="shared" si="26"/>
        <v>2.33</v>
      </c>
      <c r="AB125" s="58">
        <f t="shared" si="27"/>
        <v>0.62</v>
      </c>
      <c r="AC125" s="58">
        <f t="shared" si="28"/>
        <v>1.53</v>
      </c>
      <c r="AD125" s="58">
        <f t="shared" si="29"/>
        <v>1.08</v>
      </c>
      <c r="AE125" s="58">
        <f t="shared" si="30"/>
        <v>15.360000000000001</v>
      </c>
      <c r="AF125" s="58">
        <f t="shared" si="31"/>
        <v>11.162812499999998</v>
      </c>
      <c r="AG125" s="7"/>
      <c r="AH125" s="7"/>
      <c r="AI125" s="7"/>
      <c r="BL125" s="8">
        <v>17</v>
      </c>
      <c r="BM125" s="8">
        <v>156</v>
      </c>
      <c r="BN125" s="8">
        <v>68</v>
      </c>
      <c r="BO125" s="8">
        <v>21</v>
      </c>
      <c r="BP125" s="8">
        <v>105</v>
      </c>
      <c r="BR125" s="8">
        <f t="shared" si="36"/>
        <v>2.6100000000000003</v>
      </c>
      <c r="BS125" s="8">
        <v>0.74</v>
      </c>
      <c r="BU125" s="8">
        <v>8</v>
      </c>
      <c r="BV125" s="8">
        <v>25.75</v>
      </c>
      <c r="BW125" s="8">
        <v>74.25</v>
      </c>
      <c r="BX125" s="8">
        <v>196</v>
      </c>
      <c r="BY125" s="8">
        <v>364.5</v>
      </c>
    </row>
    <row r="126" spans="1:77" x14ac:dyDescent="0.25">
      <c r="A126" t="s">
        <v>67</v>
      </c>
      <c r="B126" s="7" t="s">
        <v>54</v>
      </c>
      <c r="C126" s="7" t="s">
        <v>84</v>
      </c>
      <c r="D126" s="7" t="s">
        <v>79</v>
      </c>
      <c r="E126" s="7" t="s">
        <v>89</v>
      </c>
      <c r="F126" s="8">
        <v>1.71</v>
      </c>
      <c r="G126" s="8">
        <v>0.28000000000000003</v>
      </c>
      <c r="H126" s="8">
        <v>0.9</v>
      </c>
      <c r="I126" s="8">
        <v>2.34</v>
      </c>
      <c r="J126" s="8">
        <v>0.64</v>
      </c>
      <c r="K126" s="8">
        <v>1.51</v>
      </c>
      <c r="L126" s="8">
        <v>1.06</v>
      </c>
      <c r="M126" s="8">
        <v>15.680000000000001</v>
      </c>
      <c r="N126" s="8">
        <f t="shared" si="33"/>
        <v>9.1695906432748551</v>
      </c>
      <c r="O126" s="8">
        <v>11.07234375</v>
      </c>
      <c r="U126" s="8">
        <f t="shared" si="34"/>
        <v>5.0176000000000016</v>
      </c>
      <c r="V126" s="8">
        <f t="shared" si="35"/>
        <v>15.680000000000001</v>
      </c>
      <c r="W126" s="8"/>
      <c r="X126" s="58">
        <f t="shared" si="23"/>
        <v>1.71</v>
      </c>
      <c r="Y126" s="58">
        <f t="shared" si="24"/>
        <v>0.28000000000000003</v>
      </c>
      <c r="Z126" s="58">
        <f t="shared" si="25"/>
        <v>0.9</v>
      </c>
      <c r="AA126" s="58">
        <f t="shared" si="26"/>
        <v>2.34</v>
      </c>
      <c r="AB126" s="58">
        <f t="shared" si="27"/>
        <v>0.64</v>
      </c>
      <c r="AC126" s="58">
        <f t="shared" si="28"/>
        <v>1.51</v>
      </c>
      <c r="AD126" s="58">
        <f t="shared" si="29"/>
        <v>1.06</v>
      </c>
      <c r="AE126" s="58">
        <f t="shared" si="30"/>
        <v>15.680000000000001</v>
      </c>
      <c r="AF126" s="58">
        <f t="shared" si="31"/>
        <v>11.07234375</v>
      </c>
      <c r="AG126" s="7"/>
      <c r="AH126" s="7"/>
      <c r="AI126" s="7"/>
      <c r="BL126" s="8">
        <v>17</v>
      </c>
      <c r="BM126" s="8">
        <v>158</v>
      </c>
      <c r="BN126" s="8">
        <v>66</v>
      </c>
      <c r="BO126" s="8">
        <v>22</v>
      </c>
      <c r="BP126" s="8">
        <v>102</v>
      </c>
      <c r="BR126" s="8">
        <f t="shared" si="36"/>
        <v>2.5700000000000003</v>
      </c>
      <c r="BS126" s="8">
        <v>0.75</v>
      </c>
      <c r="BU126" s="8">
        <v>7</v>
      </c>
      <c r="BV126" s="8">
        <v>26.857142857142858</v>
      </c>
      <c r="BW126" s="8">
        <v>73.142857142857139</v>
      </c>
      <c r="BX126" s="8">
        <v>195</v>
      </c>
      <c r="BY126" s="8">
        <v>363.4</v>
      </c>
    </row>
    <row r="127" spans="1:77" x14ac:dyDescent="0.25">
      <c r="A127" t="s">
        <v>67</v>
      </c>
      <c r="B127" s="7" t="s">
        <v>54</v>
      </c>
      <c r="C127" s="7" t="s">
        <v>84</v>
      </c>
      <c r="D127" s="7" t="s">
        <v>80</v>
      </c>
      <c r="E127" s="7" t="s">
        <v>89</v>
      </c>
      <c r="F127" s="8">
        <v>1.72</v>
      </c>
      <c r="G127" s="8">
        <v>0.26</v>
      </c>
      <c r="H127" s="8">
        <v>0.9</v>
      </c>
      <c r="I127" s="8">
        <v>2.33</v>
      </c>
      <c r="J127" s="8">
        <v>0.62</v>
      </c>
      <c r="K127" s="8">
        <v>1.53</v>
      </c>
      <c r="L127" s="8">
        <v>1.08</v>
      </c>
      <c r="M127" s="8">
        <v>15.04</v>
      </c>
      <c r="N127" s="8">
        <f t="shared" si="33"/>
        <v>8.7441860465116275</v>
      </c>
      <c r="O127" s="8">
        <v>11.166796874999999</v>
      </c>
      <c r="Q127" s="8"/>
      <c r="R127" s="8"/>
      <c r="S127" s="8"/>
      <c r="T127" s="8"/>
      <c r="U127" s="8">
        <f t="shared" si="34"/>
        <v>4.8128000000000002</v>
      </c>
      <c r="V127" s="8">
        <f t="shared" si="35"/>
        <v>15.04</v>
      </c>
      <c r="W127" s="8"/>
      <c r="X127" s="58">
        <f t="shared" si="23"/>
        <v>1.72</v>
      </c>
      <c r="Y127" s="58">
        <f t="shared" si="24"/>
        <v>0.26</v>
      </c>
      <c r="Z127" s="58">
        <f t="shared" si="25"/>
        <v>0.9</v>
      </c>
      <c r="AA127" s="58">
        <f t="shared" si="26"/>
        <v>2.33</v>
      </c>
      <c r="AB127" s="58">
        <f t="shared" si="27"/>
        <v>0.62</v>
      </c>
      <c r="AC127" s="58">
        <f t="shared" si="28"/>
        <v>1.53</v>
      </c>
      <c r="AD127" s="58">
        <f t="shared" si="29"/>
        <v>1.08</v>
      </c>
      <c r="AE127" s="58">
        <f t="shared" si="30"/>
        <v>15.04</v>
      </c>
      <c r="AF127" s="58">
        <f t="shared" si="31"/>
        <v>11.166796874999999</v>
      </c>
      <c r="AG127" s="7"/>
      <c r="AH127" s="7"/>
      <c r="AI127" s="7"/>
      <c r="BL127" s="8">
        <v>17</v>
      </c>
      <c r="BM127" s="8">
        <v>156</v>
      </c>
      <c r="BN127" s="8">
        <v>68</v>
      </c>
      <c r="BO127" s="8">
        <v>21</v>
      </c>
      <c r="BP127" s="8">
        <v>105</v>
      </c>
      <c r="BR127" s="8">
        <f t="shared" si="36"/>
        <v>2.6100000000000003</v>
      </c>
      <c r="BS127" s="8">
        <v>0.74</v>
      </c>
      <c r="BU127" s="8">
        <v>9</v>
      </c>
      <c r="BV127" s="8">
        <v>23.555555555555557</v>
      </c>
      <c r="BW127" s="8">
        <v>76.444444444444443</v>
      </c>
      <c r="BX127" s="8">
        <v>195</v>
      </c>
      <c r="BY127" s="8">
        <v>366.5</v>
      </c>
    </row>
    <row r="128" spans="1:77" x14ac:dyDescent="0.25">
      <c r="A128" t="s">
        <v>67</v>
      </c>
      <c r="B128" s="7" t="s">
        <v>54</v>
      </c>
      <c r="C128" s="7" t="s">
        <v>84</v>
      </c>
      <c r="D128" s="7" t="s">
        <v>81</v>
      </c>
      <c r="E128" s="7" t="s">
        <v>89</v>
      </c>
      <c r="F128" s="8">
        <v>1.71</v>
      </c>
      <c r="G128" s="8">
        <v>0.28000000000000003</v>
      </c>
      <c r="H128" s="8">
        <v>0.9</v>
      </c>
      <c r="I128" s="8">
        <v>2.34</v>
      </c>
      <c r="J128" s="8">
        <v>0.64</v>
      </c>
      <c r="K128" s="8">
        <v>1.51</v>
      </c>
      <c r="L128" s="8">
        <v>1.06</v>
      </c>
      <c r="M128" s="8">
        <v>15.360000000000001</v>
      </c>
      <c r="N128" s="8">
        <f t="shared" si="33"/>
        <v>8.9824561403508785</v>
      </c>
      <c r="O128" s="8">
        <v>11.162812499999998</v>
      </c>
      <c r="Q128" s="8"/>
      <c r="R128" s="8"/>
      <c r="S128" s="8"/>
      <c r="T128" s="8"/>
      <c r="U128" s="8">
        <f t="shared" si="34"/>
        <v>4.9152000000000005</v>
      </c>
      <c r="V128" s="8">
        <f t="shared" si="35"/>
        <v>15.360000000000001</v>
      </c>
      <c r="W128" s="8"/>
      <c r="X128" s="58">
        <f t="shared" si="23"/>
        <v>1.71</v>
      </c>
      <c r="Y128" s="58">
        <f t="shared" si="24"/>
        <v>0.28000000000000003</v>
      </c>
      <c r="Z128" s="58">
        <f t="shared" si="25"/>
        <v>0.9</v>
      </c>
      <c r="AA128" s="58">
        <f t="shared" si="26"/>
        <v>2.34</v>
      </c>
      <c r="AB128" s="58">
        <f t="shared" si="27"/>
        <v>0.64</v>
      </c>
      <c r="AC128" s="58">
        <f t="shared" si="28"/>
        <v>1.51</v>
      </c>
      <c r="AD128" s="58">
        <f t="shared" si="29"/>
        <v>1.06</v>
      </c>
      <c r="AE128" s="58">
        <f t="shared" si="30"/>
        <v>15.360000000000001</v>
      </c>
      <c r="AF128" s="58">
        <f t="shared" si="31"/>
        <v>11.162812499999998</v>
      </c>
      <c r="AG128" s="7"/>
      <c r="AH128" s="7"/>
      <c r="AI128" s="7"/>
      <c r="BL128" s="8">
        <v>17</v>
      </c>
      <c r="BM128" s="8">
        <v>158</v>
      </c>
      <c r="BN128" s="8">
        <v>66</v>
      </c>
      <c r="BO128" s="8">
        <v>22</v>
      </c>
      <c r="BP128" s="8">
        <v>102</v>
      </c>
      <c r="BR128" s="8">
        <f t="shared" si="36"/>
        <v>2.5700000000000003</v>
      </c>
      <c r="BS128" s="8">
        <v>0.74</v>
      </c>
      <c r="BU128" s="8">
        <v>8</v>
      </c>
      <c r="BV128" s="8">
        <v>25.75</v>
      </c>
      <c r="BW128" s="8">
        <v>74.25</v>
      </c>
      <c r="BX128" s="8">
        <v>196</v>
      </c>
      <c r="BY128" s="8">
        <v>364.5</v>
      </c>
    </row>
    <row r="129" spans="1:77" x14ac:dyDescent="0.25">
      <c r="A129" t="s">
        <v>67</v>
      </c>
      <c r="B129" s="7" t="s">
        <v>54</v>
      </c>
      <c r="C129" s="7" t="s">
        <v>84</v>
      </c>
      <c r="D129" s="7" t="s">
        <v>83</v>
      </c>
      <c r="E129" s="7" t="s">
        <v>89</v>
      </c>
      <c r="F129" s="8">
        <v>1.72</v>
      </c>
      <c r="G129" s="8">
        <v>0.26</v>
      </c>
      <c r="H129" s="8">
        <v>0.9</v>
      </c>
      <c r="I129" s="8">
        <v>2.33</v>
      </c>
      <c r="J129" s="8">
        <v>0.62</v>
      </c>
      <c r="K129" s="8">
        <v>1.53</v>
      </c>
      <c r="L129" s="8">
        <v>1.08</v>
      </c>
      <c r="M129" s="8">
        <v>15.04</v>
      </c>
      <c r="N129" s="8">
        <f t="shared" si="33"/>
        <v>8.7441860465116275</v>
      </c>
      <c r="O129" s="8">
        <v>11.166796874999999</v>
      </c>
      <c r="Q129" s="8"/>
      <c r="R129" s="8"/>
      <c r="S129" s="8"/>
      <c r="T129" s="8"/>
      <c r="U129" s="8">
        <f t="shared" si="34"/>
        <v>4.8128000000000002</v>
      </c>
      <c r="V129" s="8">
        <f t="shared" si="35"/>
        <v>15.04</v>
      </c>
      <c r="W129" s="8"/>
      <c r="X129" s="58">
        <f t="shared" si="23"/>
        <v>1.72</v>
      </c>
      <c r="Y129" s="58">
        <f t="shared" si="24"/>
        <v>0.26</v>
      </c>
      <c r="Z129" s="58">
        <f t="shared" si="25"/>
        <v>0.9</v>
      </c>
      <c r="AA129" s="58">
        <f t="shared" si="26"/>
        <v>2.33</v>
      </c>
      <c r="AB129" s="58">
        <f t="shared" si="27"/>
        <v>0.62</v>
      </c>
      <c r="AC129" s="58">
        <f t="shared" si="28"/>
        <v>1.53</v>
      </c>
      <c r="AD129" s="58">
        <f t="shared" si="29"/>
        <v>1.08</v>
      </c>
      <c r="AE129" s="58">
        <f t="shared" si="30"/>
        <v>15.04</v>
      </c>
      <c r="AF129" s="58">
        <f t="shared" si="31"/>
        <v>11.166796874999999</v>
      </c>
      <c r="AG129" s="7"/>
      <c r="AH129" s="7"/>
      <c r="AI129" s="7"/>
      <c r="BL129" s="8">
        <v>17</v>
      </c>
      <c r="BM129" s="8">
        <v>156</v>
      </c>
      <c r="BN129" s="8">
        <v>68</v>
      </c>
      <c r="BO129" s="8">
        <v>21</v>
      </c>
      <c r="BP129" s="8">
        <v>105</v>
      </c>
      <c r="BR129" s="8">
        <f t="shared" si="36"/>
        <v>2.6100000000000003</v>
      </c>
      <c r="BS129" s="8">
        <v>0.74</v>
      </c>
      <c r="BU129" s="8">
        <v>9</v>
      </c>
      <c r="BV129" s="8">
        <v>23.555555555555557</v>
      </c>
      <c r="BW129" s="8">
        <v>76.444444444444443</v>
      </c>
      <c r="BX129" s="8">
        <v>195</v>
      </c>
      <c r="BY129" s="8">
        <v>366.5</v>
      </c>
    </row>
    <row r="130" spans="1:77" s="44" customFormat="1" x14ac:dyDescent="0.25">
      <c r="A130" s="44" t="s">
        <v>67</v>
      </c>
      <c r="B130" s="42" t="s">
        <v>54</v>
      </c>
      <c r="C130" s="42" t="s">
        <v>84</v>
      </c>
      <c r="D130" s="42" t="s">
        <v>82</v>
      </c>
      <c r="E130" s="42" t="s">
        <v>89</v>
      </c>
      <c r="F130" s="43">
        <v>1.71</v>
      </c>
      <c r="G130" s="43">
        <v>0.28000000000000003</v>
      </c>
      <c r="H130" s="43">
        <v>0.9</v>
      </c>
      <c r="I130" s="43">
        <v>2.34</v>
      </c>
      <c r="J130" s="43">
        <v>0.64</v>
      </c>
      <c r="K130" s="43">
        <v>1.51</v>
      </c>
      <c r="L130" s="43">
        <v>1.07</v>
      </c>
      <c r="M130" s="8">
        <v>15.360000000000001</v>
      </c>
      <c r="N130" s="8">
        <f t="shared" si="33"/>
        <v>8.9824561403508785</v>
      </c>
      <c r="O130" s="43">
        <v>11.162812499999998</v>
      </c>
      <c r="U130" s="8">
        <f t="shared" si="34"/>
        <v>4.9152000000000005</v>
      </c>
      <c r="V130" s="8">
        <f t="shared" si="35"/>
        <v>15.360000000000001</v>
      </c>
      <c r="W130" s="8"/>
      <c r="X130" s="58">
        <f t="shared" si="23"/>
        <v>1.71</v>
      </c>
      <c r="Y130" s="58">
        <f t="shared" si="24"/>
        <v>0.28000000000000003</v>
      </c>
      <c r="Z130" s="58">
        <f t="shared" si="25"/>
        <v>0.9</v>
      </c>
      <c r="AA130" s="58">
        <f t="shared" si="26"/>
        <v>2.34</v>
      </c>
      <c r="AB130" s="58">
        <f t="shared" si="27"/>
        <v>0.64</v>
      </c>
      <c r="AC130" s="58">
        <f t="shared" si="28"/>
        <v>1.51</v>
      </c>
      <c r="AD130" s="58">
        <f t="shared" si="29"/>
        <v>1.07</v>
      </c>
      <c r="AE130" s="58">
        <f t="shared" si="30"/>
        <v>15.360000000000001</v>
      </c>
      <c r="AF130" s="58">
        <f t="shared" si="31"/>
        <v>11.162812499999998</v>
      </c>
      <c r="AG130" s="42"/>
      <c r="AH130" s="42"/>
      <c r="AI130" s="42"/>
      <c r="BL130" s="43">
        <v>17</v>
      </c>
      <c r="BM130" s="43">
        <v>158</v>
      </c>
      <c r="BN130" s="43">
        <v>66</v>
      </c>
      <c r="BO130" s="43">
        <v>22</v>
      </c>
      <c r="BP130" s="43">
        <v>102</v>
      </c>
      <c r="BR130" s="43">
        <f t="shared" si="36"/>
        <v>2.58</v>
      </c>
      <c r="BS130" s="43">
        <v>0.74</v>
      </c>
      <c r="BU130" s="43">
        <v>8</v>
      </c>
      <c r="BV130" s="43">
        <v>25.75</v>
      </c>
      <c r="BW130" s="43">
        <v>74.25</v>
      </c>
      <c r="BX130" s="43">
        <v>196</v>
      </c>
      <c r="BY130" s="43">
        <v>364.5</v>
      </c>
    </row>
    <row r="131" spans="1:77" x14ac:dyDescent="0.25">
      <c r="A131" t="s">
        <v>62</v>
      </c>
      <c r="B131" s="7" t="s">
        <v>55</v>
      </c>
      <c r="C131" s="7" t="s">
        <v>84</v>
      </c>
      <c r="D131" s="7" t="s">
        <v>46</v>
      </c>
      <c r="E131" s="7" t="s">
        <v>90</v>
      </c>
      <c r="F131" s="8">
        <v>1.63</v>
      </c>
      <c r="G131" s="8">
        <v>0.22</v>
      </c>
      <c r="H131" s="8">
        <v>0.85</v>
      </c>
      <c r="I131" s="8">
        <v>2.27</v>
      </c>
      <c r="J131" s="8">
        <v>0.55000000000000004</v>
      </c>
      <c r="K131" s="8">
        <v>1.44</v>
      </c>
      <c r="L131" s="8">
        <v>1</v>
      </c>
      <c r="M131" s="8">
        <v>14.080000000000002</v>
      </c>
      <c r="N131" s="8">
        <f t="shared" si="33"/>
        <v>8.6380368098159526</v>
      </c>
      <c r="O131" s="8">
        <v>10.670999999999999</v>
      </c>
      <c r="U131" s="8">
        <f t="shared" si="34"/>
        <v>4.5056000000000012</v>
      </c>
      <c r="V131" s="8">
        <f t="shared" si="35"/>
        <v>14.080000000000002</v>
      </c>
      <c r="W131" s="8"/>
      <c r="X131" s="58">
        <f t="shared" si="23"/>
        <v>1.63</v>
      </c>
      <c r="Y131" s="58">
        <f t="shared" si="24"/>
        <v>0.22</v>
      </c>
      <c r="Z131" s="58">
        <f t="shared" si="25"/>
        <v>0.85</v>
      </c>
      <c r="AA131" s="58">
        <f t="shared" si="26"/>
        <v>2.27</v>
      </c>
      <c r="AB131" s="58">
        <f t="shared" si="27"/>
        <v>0.55000000000000004</v>
      </c>
      <c r="AC131" s="58">
        <f t="shared" si="28"/>
        <v>1.44</v>
      </c>
      <c r="AD131" s="58">
        <f t="shared" si="29"/>
        <v>1</v>
      </c>
      <c r="AE131" s="58">
        <f t="shared" si="30"/>
        <v>14.080000000000002</v>
      </c>
      <c r="AF131" s="58">
        <f t="shared" si="31"/>
        <v>10.670999999999999</v>
      </c>
      <c r="AG131" s="7"/>
      <c r="AH131" s="7"/>
      <c r="AI131" s="7"/>
      <c r="BL131" s="8">
        <v>14</v>
      </c>
      <c r="BM131" s="8">
        <v>148</v>
      </c>
      <c r="BN131" s="8">
        <v>58</v>
      </c>
      <c r="BO131" s="8">
        <v>17</v>
      </c>
      <c r="BP131" s="8">
        <v>94</v>
      </c>
      <c r="BR131" s="8">
        <f t="shared" si="36"/>
        <v>2.44</v>
      </c>
      <c r="BS131" s="8">
        <v>0.67</v>
      </c>
      <c r="BU131" s="8">
        <v>6</v>
      </c>
      <c r="BV131" s="8">
        <v>22.666666666666668</v>
      </c>
      <c r="BW131" s="8">
        <v>77.333333333333329</v>
      </c>
      <c r="BX131" s="8">
        <v>192</v>
      </c>
      <c r="BY131" s="8">
        <v>355.7</v>
      </c>
    </row>
    <row r="132" spans="1:77" x14ac:dyDescent="0.25">
      <c r="A132" t="s">
        <v>62</v>
      </c>
      <c r="B132" s="7" t="s">
        <v>55</v>
      </c>
      <c r="C132" s="7" t="s">
        <v>84</v>
      </c>
      <c r="D132" s="7" t="s">
        <v>47</v>
      </c>
      <c r="E132" s="7" t="s">
        <v>90</v>
      </c>
      <c r="F132" s="8">
        <v>1.64</v>
      </c>
      <c r="G132" s="8">
        <v>0.21</v>
      </c>
      <c r="H132" s="8">
        <v>0.86</v>
      </c>
      <c r="I132" s="8">
        <v>2.2799999999999998</v>
      </c>
      <c r="J132" s="8">
        <v>0.54</v>
      </c>
      <c r="K132" s="8">
        <v>1.46</v>
      </c>
      <c r="L132" s="8">
        <v>1.01</v>
      </c>
      <c r="M132" s="8">
        <v>14.080000000000002</v>
      </c>
      <c r="N132" s="8">
        <f t="shared" si="33"/>
        <v>8.5853658536585389</v>
      </c>
      <c r="O132" s="8">
        <v>10.757906249999998</v>
      </c>
      <c r="U132" s="8">
        <f t="shared" si="34"/>
        <v>4.5056000000000012</v>
      </c>
      <c r="V132" s="8">
        <f t="shared" si="35"/>
        <v>14.080000000000002</v>
      </c>
      <c r="W132" s="8"/>
      <c r="X132" s="58">
        <f t="shared" si="23"/>
        <v>1.64</v>
      </c>
      <c r="Y132" s="58">
        <f t="shared" si="24"/>
        <v>0.21</v>
      </c>
      <c r="Z132" s="58">
        <f t="shared" si="25"/>
        <v>0.86</v>
      </c>
      <c r="AA132" s="58">
        <f t="shared" si="26"/>
        <v>2.2799999999999998</v>
      </c>
      <c r="AB132" s="58">
        <f t="shared" si="27"/>
        <v>0.54</v>
      </c>
      <c r="AC132" s="58">
        <f t="shared" si="28"/>
        <v>1.46</v>
      </c>
      <c r="AD132" s="58">
        <f t="shared" si="29"/>
        <v>1.01</v>
      </c>
      <c r="AE132" s="58">
        <f t="shared" si="30"/>
        <v>14.080000000000002</v>
      </c>
      <c r="AF132" s="58">
        <f t="shared" si="31"/>
        <v>10.757906249999998</v>
      </c>
      <c r="AG132" s="7"/>
      <c r="AH132" s="7"/>
      <c r="AI132" s="7"/>
      <c r="BL132" s="8">
        <v>15</v>
      </c>
      <c r="BM132" s="8">
        <v>148</v>
      </c>
      <c r="BN132" s="8">
        <v>58</v>
      </c>
      <c r="BO132" s="8">
        <v>18</v>
      </c>
      <c r="BP132" s="8">
        <v>95</v>
      </c>
      <c r="BR132" s="8">
        <f t="shared" si="36"/>
        <v>2.4699999999999998</v>
      </c>
      <c r="BS132" s="8">
        <v>0.66</v>
      </c>
      <c r="BU132" s="8">
        <v>8</v>
      </c>
      <c r="BV132" s="8">
        <v>22.375</v>
      </c>
      <c r="BW132" s="8">
        <v>77.625</v>
      </c>
      <c r="BX132" s="8">
        <v>194</v>
      </c>
      <c r="BY132" s="8">
        <v>354.9</v>
      </c>
    </row>
    <row r="133" spans="1:77" x14ac:dyDescent="0.25">
      <c r="A133" t="s">
        <v>62</v>
      </c>
      <c r="B133" s="7" t="s">
        <v>55</v>
      </c>
      <c r="C133" s="7" t="s">
        <v>84</v>
      </c>
      <c r="D133" s="7" t="s">
        <v>48</v>
      </c>
      <c r="E133" s="7" t="s">
        <v>90</v>
      </c>
      <c r="F133" s="8">
        <v>1.62</v>
      </c>
      <c r="G133" s="8">
        <v>0.21</v>
      </c>
      <c r="H133" s="8">
        <v>0.85</v>
      </c>
      <c r="I133" s="8">
        <v>2.29</v>
      </c>
      <c r="J133" s="8">
        <v>0.54</v>
      </c>
      <c r="K133" s="8">
        <v>1.46</v>
      </c>
      <c r="L133" s="8">
        <v>1.01</v>
      </c>
      <c r="M133" s="8">
        <v>13.76</v>
      </c>
      <c r="N133" s="8">
        <f t="shared" ref="N133:N164" si="37">(M133)/(F133)</f>
        <v>8.4938271604938258</v>
      </c>
      <c r="O133" s="8">
        <v>10.639296874999999</v>
      </c>
      <c r="U133" s="8">
        <f t="shared" ref="U133:U166" si="38">M133*$U$1*100/1000</f>
        <v>4.4032000000000009</v>
      </c>
      <c r="V133" s="8">
        <f t="shared" ref="V133:V166" si="39">M133</f>
        <v>13.76</v>
      </c>
      <c r="W133" s="8"/>
      <c r="X133" s="58">
        <f t="shared" si="23"/>
        <v>1.62</v>
      </c>
      <c r="Y133" s="58">
        <f t="shared" si="24"/>
        <v>0.21</v>
      </c>
      <c r="Z133" s="58">
        <f t="shared" si="25"/>
        <v>0.85</v>
      </c>
      <c r="AA133" s="58">
        <f t="shared" si="26"/>
        <v>2.29</v>
      </c>
      <c r="AB133" s="58">
        <f t="shared" si="27"/>
        <v>0.54</v>
      </c>
      <c r="AC133" s="58">
        <f t="shared" si="28"/>
        <v>1.46</v>
      </c>
      <c r="AD133" s="58">
        <f t="shared" si="29"/>
        <v>1.01</v>
      </c>
      <c r="AE133" s="58">
        <f t="shared" si="30"/>
        <v>13.76</v>
      </c>
      <c r="AF133" s="58">
        <f t="shared" si="31"/>
        <v>10.639296874999999</v>
      </c>
      <c r="AG133" s="7"/>
      <c r="AH133" s="7"/>
      <c r="AI133" s="7"/>
      <c r="BL133" s="8">
        <v>13</v>
      </c>
      <c r="BM133" s="8">
        <v>145</v>
      </c>
      <c r="BN133" s="8">
        <v>59</v>
      </c>
      <c r="BO133" s="8">
        <v>19</v>
      </c>
      <c r="BP133" s="8">
        <v>96</v>
      </c>
      <c r="BR133" s="8">
        <f t="shared" ref="BR133:BR166" si="40">K133+L133</f>
        <v>2.4699999999999998</v>
      </c>
      <c r="BS133" s="8">
        <v>0.68</v>
      </c>
      <c r="BU133" s="8">
        <v>7</v>
      </c>
      <c r="BV133" s="8">
        <v>22.571428571428573</v>
      </c>
      <c r="BW133" s="8">
        <v>77.428571428571431</v>
      </c>
      <c r="BX133" s="8">
        <v>191</v>
      </c>
      <c r="BY133" s="8">
        <v>356.5</v>
      </c>
    </row>
    <row r="134" spans="1:77" x14ac:dyDescent="0.25">
      <c r="A134" t="s">
        <v>62</v>
      </c>
      <c r="B134" s="7" t="s">
        <v>55</v>
      </c>
      <c r="C134" s="7" t="s">
        <v>84</v>
      </c>
      <c r="D134" s="7" t="s">
        <v>49</v>
      </c>
      <c r="E134" s="7" t="s">
        <v>90</v>
      </c>
      <c r="F134" s="8">
        <v>1.63</v>
      </c>
      <c r="G134" s="8">
        <v>0.23</v>
      </c>
      <c r="H134" s="8">
        <v>0.85</v>
      </c>
      <c r="I134" s="8">
        <v>2.27</v>
      </c>
      <c r="J134" s="8">
        <v>0.55000000000000004</v>
      </c>
      <c r="K134" s="8">
        <v>1.45</v>
      </c>
      <c r="L134" s="8">
        <v>1</v>
      </c>
      <c r="M134" s="8">
        <v>13.76</v>
      </c>
      <c r="N134" s="8">
        <f t="shared" si="37"/>
        <v>8.4417177914110439</v>
      </c>
      <c r="O134" s="8">
        <v>10.811015625</v>
      </c>
      <c r="U134" s="8">
        <f t="shared" si="38"/>
        <v>4.4032000000000009</v>
      </c>
      <c r="V134" s="8">
        <f t="shared" si="39"/>
        <v>13.76</v>
      </c>
      <c r="W134" s="8"/>
      <c r="X134" s="58">
        <f t="shared" ref="X134:X166" si="41">F134</f>
        <v>1.63</v>
      </c>
      <c r="Y134" s="58">
        <f t="shared" ref="Y134:Y166" si="42">G134</f>
        <v>0.23</v>
      </c>
      <c r="Z134" s="58">
        <f t="shared" ref="Z134:Z166" si="43">H134</f>
        <v>0.85</v>
      </c>
      <c r="AA134" s="58">
        <f t="shared" ref="AA134:AA166" si="44">I134</f>
        <v>2.27</v>
      </c>
      <c r="AB134" s="58">
        <f t="shared" ref="AB134:AB166" si="45">J134</f>
        <v>0.55000000000000004</v>
      </c>
      <c r="AC134" s="58">
        <f t="shared" ref="AC134:AC166" si="46">K134</f>
        <v>1.45</v>
      </c>
      <c r="AD134" s="58">
        <f t="shared" ref="AD134:AD166" si="47">L134</f>
        <v>1</v>
      </c>
      <c r="AE134" s="58">
        <f t="shared" ref="AE134:AE166" si="48">M134</f>
        <v>13.76</v>
      </c>
      <c r="AF134" s="58">
        <f t="shared" ref="AF134:AF166" si="49">O134</f>
        <v>10.811015625</v>
      </c>
      <c r="AG134" s="7"/>
      <c r="AH134" s="7"/>
      <c r="AI134" s="7"/>
      <c r="BL134" s="8">
        <v>14</v>
      </c>
      <c r="BM134" s="8">
        <v>146</v>
      </c>
      <c r="BN134" s="8">
        <v>61</v>
      </c>
      <c r="BO134" s="8">
        <v>18</v>
      </c>
      <c r="BP134" s="8">
        <v>95</v>
      </c>
      <c r="BR134" s="8">
        <f t="shared" si="40"/>
        <v>2.4500000000000002</v>
      </c>
      <c r="BS134" s="8">
        <v>0.67</v>
      </c>
      <c r="BU134" s="8">
        <v>8</v>
      </c>
      <c r="BV134" s="8">
        <v>22.25</v>
      </c>
      <c r="BW134" s="8">
        <v>77.75</v>
      </c>
      <c r="BX134" s="8">
        <v>193</v>
      </c>
      <c r="BY134" s="8">
        <v>358.5</v>
      </c>
    </row>
    <row r="135" spans="1:77" x14ac:dyDescent="0.25">
      <c r="A135" t="s">
        <v>62</v>
      </c>
      <c r="B135" s="7" t="s">
        <v>55</v>
      </c>
      <c r="C135" s="7" t="s">
        <v>84</v>
      </c>
      <c r="D135" s="7" t="s">
        <v>79</v>
      </c>
      <c r="E135" s="7" t="s">
        <v>90</v>
      </c>
      <c r="F135" s="8">
        <v>1.63</v>
      </c>
      <c r="G135" s="8">
        <v>0.22</v>
      </c>
      <c r="H135" s="8">
        <v>0.85</v>
      </c>
      <c r="I135" s="8">
        <v>2.27</v>
      </c>
      <c r="J135" s="8">
        <v>0.55000000000000004</v>
      </c>
      <c r="K135" s="8">
        <v>1.44</v>
      </c>
      <c r="L135" s="8">
        <v>1</v>
      </c>
      <c r="M135" s="8">
        <v>14.080000000000002</v>
      </c>
      <c r="N135" s="8">
        <f t="shared" si="37"/>
        <v>8.6380368098159526</v>
      </c>
      <c r="O135" s="8">
        <v>10.670999999999999</v>
      </c>
      <c r="Q135" s="8"/>
      <c r="R135" s="8"/>
      <c r="S135" s="8"/>
      <c r="T135" s="8"/>
      <c r="U135" s="8">
        <f t="shared" si="38"/>
        <v>4.5056000000000012</v>
      </c>
      <c r="V135" s="8">
        <f t="shared" si="39"/>
        <v>14.080000000000002</v>
      </c>
      <c r="W135" s="8"/>
      <c r="X135" s="58">
        <f t="shared" si="41"/>
        <v>1.63</v>
      </c>
      <c r="Y135" s="58">
        <f t="shared" si="42"/>
        <v>0.22</v>
      </c>
      <c r="Z135" s="58">
        <f t="shared" si="43"/>
        <v>0.85</v>
      </c>
      <c r="AA135" s="58">
        <f t="shared" si="44"/>
        <v>2.27</v>
      </c>
      <c r="AB135" s="58">
        <f t="shared" si="45"/>
        <v>0.55000000000000004</v>
      </c>
      <c r="AC135" s="58">
        <f t="shared" si="46"/>
        <v>1.44</v>
      </c>
      <c r="AD135" s="58">
        <f t="shared" si="47"/>
        <v>1</v>
      </c>
      <c r="AE135" s="58">
        <f t="shared" si="48"/>
        <v>14.080000000000002</v>
      </c>
      <c r="AF135" s="58">
        <f t="shared" si="49"/>
        <v>10.670999999999999</v>
      </c>
      <c r="AG135" s="7"/>
      <c r="AH135" s="7"/>
      <c r="AI135" s="7"/>
      <c r="BL135" s="8">
        <v>14</v>
      </c>
      <c r="BM135" s="8">
        <v>148</v>
      </c>
      <c r="BN135" s="8">
        <v>58</v>
      </c>
      <c r="BO135" s="8">
        <v>17</v>
      </c>
      <c r="BP135" s="8">
        <v>94</v>
      </c>
      <c r="BR135" s="8">
        <f t="shared" si="40"/>
        <v>2.44</v>
      </c>
      <c r="BS135" s="8">
        <v>0.67</v>
      </c>
      <c r="BU135" s="8">
        <v>6</v>
      </c>
      <c r="BV135" s="8">
        <v>22.666666666666668</v>
      </c>
      <c r="BW135" s="8">
        <v>77.333333333333329</v>
      </c>
      <c r="BX135" s="8">
        <v>192</v>
      </c>
      <c r="BY135" s="8">
        <v>355.7</v>
      </c>
    </row>
    <row r="136" spans="1:77" x14ac:dyDescent="0.25">
      <c r="A136" t="s">
        <v>62</v>
      </c>
      <c r="B136" s="7" t="s">
        <v>55</v>
      </c>
      <c r="C136" s="7" t="s">
        <v>84</v>
      </c>
      <c r="D136" s="7" t="s">
        <v>80</v>
      </c>
      <c r="E136" s="7" t="s">
        <v>90</v>
      </c>
      <c r="F136" s="8">
        <v>1.64</v>
      </c>
      <c r="G136" s="8">
        <v>0.21</v>
      </c>
      <c r="H136" s="8">
        <v>0.86</v>
      </c>
      <c r="I136" s="8">
        <v>2.2799999999999998</v>
      </c>
      <c r="J136" s="8">
        <v>0.54</v>
      </c>
      <c r="K136" s="8">
        <v>1.46</v>
      </c>
      <c r="L136" s="8">
        <v>1.01</v>
      </c>
      <c r="M136" s="8">
        <v>14.080000000000002</v>
      </c>
      <c r="N136" s="8">
        <f t="shared" si="37"/>
        <v>8.5853658536585389</v>
      </c>
      <c r="O136" s="8">
        <v>10.757906249999998</v>
      </c>
      <c r="Q136" s="8"/>
      <c r="R136" s="8"/>
      <c r="S136" s="8"/>
      <c r="T136" s="8"/>
      <c r="U136" s="8">
        <f t="shared" si="38"/>
        <v>4.5056000000000012</v>
      </c>
      <c r="V136" s="8">
        <f t="shared" si="39"/>
        <v>14.080000000000002</v>
      </c>
      <c r="W136" s="8"/>
      <c r="X136" s="58">
        <f t="shared" si="41"/>
        <v>1.64</v>
      </c>
      <c r="Y136" s="58">
        <f t="shared" si="42"/>
        <v>0.21</v>
      </c>
      <c r="Z136" s="58">
        <f t="shared" si="43"/>
        <v>0.86</v>
      </c>
      <c r="AA136" s="58">
        <f t="shared" si="44"/>
        <v>2.2799999999999998</v>
      </c>
      <c r="AB136" s="58">
        <f t="shared" si="45"/>
        <v>0.54</v>
      </c>
      <c r="AC136" s="58">
        <f t="shared" si="46"/>
        <v>1.46</v>
      </c>
      <c r="AD136" s="58">
        <f t="shared" si="47"/>
        <v>1.01</v>
      </c>
      <c r="AE136" s="58">
        <f t="shared" si="48"/>
        <v>14.080000000000002</v>
      </c>
      <c r="AF136" s="58">
        <f t="shared" si="49"/>
        <v>10.757906249999998</v>
      </c>
      <c r="AG136" s="7"/>
      <c r="AH136" s="7"/>
      <c r="AI136" s="7"/>
      <c r="BL136" s="8">
        <v>15</v>
      </c>
      <c r="BM136" s="8">
        <v>148</v>
      </c>
      <c r="BN136" s="8">
        <v>58</v>
      </c>
      <c r="BO136" s="8">
        <v>18</v>
      </c>
      <c r="BP136" s="8">
        <v>95</v>
      </c>
      <c r="BR136" s="8">
        <f t="shared" si="40"/>
        <v>2.4699999999999998</v>
      </c>
      <c r="BS136" s="8">
        <v>0.66</v>
      </c>
      <c r="BU136" s="8">
        <v>8</v>
      </c>
      <c r="BV136" s="8">
        <v>22.375</v>
      </c>
      <c r="BW136" s="8">
        <v>77.625</v>
      </c>
      <c r="BX136" s="8">
        <v>194</v>
      </c>
      <c r="BY136" s="8">
        <v>354.9</v>
      </c>
    </row>
    <row r="137" spans="1:77" x14ac:dyDescent="0.25">
      <c r="A137" t="s">
        <v>62</v>
      </c>
      <c r="B137" s="7" t="s">
        <v>55</v>
      </c>
      <c r="C137" s="7" t="s">
        <v>84</v>
      </c>
      <c r="D137" s="7" t="s">
        <v>81</v>
      </c>
      <c r="E137" s="7" t="s">
        <v>90</v>
      </c>
      <c r="F137" s="8">
        <v>1.62</v>
      </c>
      <c r="G137" s="8">
        <v>0.21</v>
      </c>
      <c r="H137" s="8">
        <v>0.85</v>
      </c>
      <c r="I137" s="8">
        <v>2.29</v>
      </c>
      <c r="J137" s="8">
        <v>0.54</v>
      </c>
      <c r="K137" s="8">
        <v>1.46</v>
      </c>
      <c r="L137" s="8">
        <v>1.01</v>
      </c>
      <c r="M137" s="8">
        <v>13.76</v>
      </c>
      <c r="N137" s="8">
        <f t="shared" si="37"/>
        <v>8.4938271604938258</v>
      </c>
      <c r="O137" s="8">
        <v>10.639296874999999</v>
      </c>
      <c r="Q137" s="8"/>
      <c r="R137" s="8"/>
      <c r="S137" s="8"/>
      <c r="T137" s="8"/>
      <c r="U137" s="8">
        <f t="shared" si="38"/>
        <v>4.4032000000000009</v>
      </c>
      <c r="V137" s="8">
        <f t="shared" si="39"/>
        <v>13.76</v>
      </c>
      <c r="W137" s="8"/>
      <c r="X137" s="58">
        <f t="shared" si="41"/>
        <v>1.62</v>
      </c>
      <c r="Y137" s="58">
        <f t="shared" si="42"/>
        <v>0.21</v>
      </c>
      <c r="Z137" s="58">
        <f t="shared" si="43"/>
        <v>0.85</v>
      </c>
      <c r="AA137" s="58">
        <f t="shared" si="44"/>
        <v>2.29</v>
      </c>
      <c r="AB137" s="58">
        <f t="shared" si="45"/>
        <v>0.54</v>
      </c>
      <c r="AC137" s="58">
        <f t="shared" si="46"/>
        <v>1.46</v>
      </c>
      <c r="AD137" s="58">
        <f t="shared" si="47"/>
        <v>1.01</v>
      </c>
      <c r="AE137" s="58">
        <f t="shared" si="48"/>
        <v>13.76</v>
      </c>
      <c r="AF137" s="58">
        <f t="shared" si="49"/>
        <v>10.639296874999999</v>
      </c>
      <c r="AG137" s="7"/>
      <c r="AH137" s="7"/>
      <c r="AI137" s="7"/>
      <c r="BL137" s="8">
        <v>13</v>
      </c>
      <c r="BM137" s="8">
        <v>145</v>
      </c>
      <c r="BN137" s="8">
        <v>59</v>
      </c>
      <c r="BO137" s="8">
        <v>19</v>
      </c>
      <c r="BP137" s="8">
        <v>96</v>
      </c>
      <c r="BR137" s="8">
        <f t="shared" si="40"/>
        <v>2.4699999999999998</v>
      </c>
      <c r="BS137" s="8">
        <v>0.68</v>
      </c>
      <c r="BU137" s="8">
        <v>7</v>
      </c>
      <c r="BV137" s="8">
        <v>22.571428571428573</v>
      </c>
      <c r="BW137" s="8">
        <v>77.428571428571431</v>
      </c>
      <c r="BX137" s="8">
        <v>191</v>
      </c>
      <c r="BY137" s="8">
        <v>356.5</v>
      </c>
    </row>
    <row r="138" spans="1:77" x14ac:dyDescent="0.25">
      <c r="A138" t="s">
        <v>62</v>
      </c>
      <c r="B138" s="7" t="s">
        <v>55</v>
      </c>
      <c r="C138" s="7" t="s">
        <v>84</v>
      </c>
      <c r="D138" s="7" t="s">
        <v>83</v>
      </c>
      <c r="E138" s="7" t="s">
        <v>90</v>
      </c>
      <c r="F138" s="8">
        <v>1.63</v>
      </c>
      <c r="G138" s="8">
        <v>0.23</v>
      </c>
      <c r="H138" s="8">
        <v>0.85</v>
      </c>
      <c r="I138" s="8">
        <v>2.27</v>
      </c>
      <c r="J138" s="8">
        <v>0.55000000000000004</v>
      </c>
      <c r="K138" s="8">
        <v>1.45</v>
      </c>
      <c r="L138" s="8">
        <v>1</v>
      </c>
      <c r="M138" s="8">
        <v>13.76</v>
      </c>
      <c r="N138" s="8">
        <f t="shared" si="37"/>
        <v>8.4417177914110439</v>
      </c>
      <c r="O138" s="8">
        <v>10.811015625</v>
      </c>
      <c r="Q138" s="8"/>
      <c r="R138" s="8"/>
      <c r="S138" s="8"/>
      <c r="T138" s="8"/>
      <c r="U138" s="8">
        <f t="shared" si="38"/>
        <v>4.4032000000000009</v>
      </c>
      <c r="V138" s="8">
        <f t="shared" si="39"/>
        <v>13.76</v>
      </c>
      <c r="W138" s="8"/>
      <c r="X138" s="58">
        <f t="shared" si="41"/>
        <v>1.63</v>
      </c>
      <c r="Y138" s="58">
        <f t="shared" si="42"/>
        <v>0.23</v>
      </c>
      <c r="Z138" s="58">
        <f t="shared" si="43"/>
        <v>0.85</v>
      </c>
      <c r="AA138" s="58">
        <f t="shared" si="44"/>
        <v>2.27</v>
      </c>
      <c r="AB138" s="58">
        <f t="shared" si="45"/>
        <v>0.55000000000000004</v>
      </c>
      <c r="AC138" s="58">
        <f t="shared" si="46"/>
        <v>1.45</v>
      </c>
      <c r="AD138" s="58">
        <f t="shared" si="47"/>
        <v>1</v>
      </c>
      <c r="AE138" s="58">
        <f t="shared" si="48"/>
        <v>13.76</v>
      </c>
      <c r="AF138" s="58">
        <f t="shared" si="49"/>
        <v>10.811015625</v>
      </c>
      <c r="AG138" s="7"/>
      <c r="AH138" s="7"/>
      <c r="AI138" s="7"/>
      <c r="BL138" s="8">
        <v>14</v>
      </c>
      <c r="BM138" s="8">
        <v>146</v>
      </c>
      <c r="BN138" s="8">
        <v>61</v>
      </c>
      <c r="BO138" s="8">
        <v>18</v>
      </c>
      <c r="BP138" s="8">
        <v>95</v>
      </c>
      <c r="BR138" s="8">
        <f t="shared" si="40"/>
        <v>2.4500000000000002</v>
      </c>
      <c r="BS138" s="8">
        <v>0.67</v>
      </c>
      <c r="BU138" s="8">
        <v>8</v>
      </c>
      <c r="BV138" s="8">
        <v>22.25</v>
      </c>
      <c r="BW138" s="8">
        <v>77.75</v>
      </c>
      <c r="BX138" s="8">
        <v>193</v>
      </c>
      <c r="BY138" s="8">
        <v>358.5</v>
      </c>
    </row>
    <row r="139" spans="1:77" s="44" customFormat="1" x14ac:dyDescent="0.25">
      <c r="A139" s="44" t="s">
        <v>62</v>
      </c>
      <c r="B139" s="42" t="s">
        <v>55</v>
      </c>
      <c r="C139" s="42" t="s">
        <v>84</v>
      </c>
      <c r="D139" s="42" t="s">
        <v>82</v>
      </c>
      <c r="E139" s="42" t="s">
        <v>90</v>
      </c>
      <c r="F139" s="43">
        <v>1.62</v>
      </c>
      <c r="G139" s="43">
        <v>0.21</v>
      </c>
      <c r="H139" s="43">
        <v>0.85</v>
      </c>
      <c r="I139" s="43">
        <v>2.29</v>
      </c>
      <c r="J139" s="43">
        <v>0.54</v>
      </c>
      <c r="K139" s="43">
        <v>1.46</v>
      </c>
      <c r="L139" s="43">
        <v>1.01</v>
      </c>
      <c r="M139" s="8">
        <v>13.76</v>
      </c>
      <c r="N139" s="8">
        <f t="shared" si="37"/>
        <v>8.4938271604938258</v>
      </c>
      <c r="O139" s="43">
        <v>10.639296874999999</v>
      </c>
      <c r="U139" s="8">
        <f t="shared" si="38"/>
        <v>4.4032000000000009</v>
      </c>
      <c r="V139" s="8">
        <f t="shared" si="39"/>
        <v>13.76</v>
      </c>
      <c r="W139" s="8"/>
      <c r="X139" s="58">
        <f t="shared" si="41"/>
        <v>1.62</v>
      </c>
      <c r="Y139" s="58">
        <f t="shared" si="42"/>
        <v>0.21</v>
      </c>
      <c r="Z139" s="58">
        <f t="shared" si="43"/>
        <v>0.85</v>
      </c>
      <c r="AA139" s="58">
        <f t="shared" si="44"/>
        <v>2.29</v>
      </c>
      <c r="AB139" s="58">
        <f t="shared" si="45"/>
        <v>0.54</v>
      </c>
      <c r="AC139" s="58">
        <f t="shared" si="46"/>
        <v>1.46</v>
      </c>
      <c r="AD139" s="58">
        <f t="shared" si="47"/>
        <v>1.01</v>
      </c>
      <c r="AE139" s="58">
        <f t="shared" si="48"/>
        <v>13.76</v>
      </c>
      <c r="AF139" s="58">
        <f t="shared" si="49"/>
        <v>10.639296874999999</v>
      </c>
      <c r="AG139" s="42"/>
      <c r="AH139" s="42"/>
      <c r="AI139" s="42"/>
      <c r="BL139" s="43">
        <v>13</v>
      </c>
      <c r="BM139" s="43">
        <v>145</v>
      </c>
      <c r="BN139" s="43">
        <v>59</v>
      </c>
      <c r="BO139" s="43">
        <v>19</v>
      </c>
      <c r="BP139" s="43">
        <v>96</v>
      </c>
      <c r="BR139" s="43">
        <f t="shared" si="40"/>
        <v>2.4699999999999998</v>
      </c>
      <c r="BS139" s="43">
        <v>0.68</v>
      </c>
      <c r="BU139" s="43">
        <v>7</v>
      </c>
      <c r="BV139" s="43">
        <v>22.571428571428573</v>
      </c>
      <c r="BW139" s="43">
        <v>77.428571428571431</v>
      </c>
      <c r="BX139" s="43">
        <v>191</v>
      </c>
      <c r="BY139" s="43">
        <v>356.5</v>
      </c>
    </row>
    <row r="140" spans="1:77" x14ac:dyDescent="0.25">
      <c r="A140" t="s">
        <v>63</v>
      </c>
      <c r="B140" s="7" t="s">
        <v>56</v>
      </c>
      <c r="C140" s="7" t="s">
        <v>84</v>
      </c>
      <c r="D140" s="7" t="s">
        <v>46</v>
      </c>
      <c r="E140" s="7" t="s">
        <v>91</v>
      </c>
      <c r="F140" s="8">
        <v>1.43</v>
      </c>
      <c r="G140" s="8">
        <v>0.15</v>
      </c>
      <c r="H140" s="8">
        <v>0.68</v>
      </c>
      <c r="I140" s="8">
        <v>2.08</v>
      </c>
      <c r="J140" s="8">
        <v>0.31</v>
      </c>
      <c r="K140" s="8">
        <v>1.27</v>
      </c>
      <c r="L140" s="8">
        <v>0.78</v>
      </c>
      <c r="M140" s="8">
        <v>8.9600000000000009</v>
      </c>
      <c r="N140" s="8">
        <f t="shared" si="37"/>
        <v>6.2657342657342667</v>
      </c>
      <c r="O140" s="8">
        <v>9.4331249999999986</v>
      </c>
      <c r="U140" s="8">
        <f t="shared" si="38"/>
        <v>2.8672000000000004</v>
      </c>
      <c r="V140" s="8">
        <f t="shared" si="39"/>
        <v>8.9600000000000009</v>
      </c>
      <c r="W140" s="8"/>
      <c r="X140" s="58">
        <f t="shared" si="41"/>
        <v>1.43</v>
      </c>
      <c r="Y140" s="58">
        <f t="shared" si="42"/>
        <v>0.15</v>
      </c>
      <c r="Z140" s="58">
        <f t="shared" si="43"/>
        <v>0.68</v>
      </c>
      <c r="AA140" s="58">
        <f t="shared" si="44"/>
        <v>2.08</v>
      </c>
      <c r="AB140" s="58">
        <f t="shared" si="45"/>
        <v>0.31</v>
      </c>
      <c r="AC140" s="58">
        <f t="shared" si="46"/>
        <v>1.27</v>
      </c>
      <c r="AD140" s="58">
        <f t="shared" si="47"/>
        <v>0.78</v>
      </c>
      <c r="AE140" s="58">
        <f t="shared" si="48"/>
        <v>8.9600000000000009</v>
      </c>
      <c r="AF140" s="58">
        <f t="shared" si="49"/>
        <v>9.4331249999999986</v>
      </c>
      <c r="AG140" s="7"/>
      <c r="AH140" s="7"/>
      <c r="AI140" s="7"/>
      <c r="BL140" s="8">
        <v>10</v>
      </c>
      <c r="BM140" s="8">
        <v>127</v>
      </c>
      <c r="BN140" s="8">
        <v>36</v>
      </c>
      <c r="BO140" s="8">
        <v>13</v>
      </c>
      <c r="BP140" s="8">
        <v>76</v>
      </c>
      <c r="BR140" s="8">
        <f t="shared" si="40"/>
        <v>2.0499999999999998</v>
      </c>
      <c r="BS140" s="8">
        <v>0.51</v>
      </c>
      <c r="BU140" s="8">
        <v>6</v>
      </c>
      <c r="BV140" s="8">
        <v>18.666666666666668</v>
      </c>
      <c r="BW140" s="8">
        <v>81.333333333333329</v>
      </c>
      <c r="BX140" s="8">
        <v>180</v>
      </c>
      <c r="BY140" s="8">
        <v>335.4</v>
      </c>
    </row>
    <row r="141" spans="1:77" x14ac:dyDescent="0.25">
      <c r="A141" t="s">
        <v>63</v>
      </c>
      <c r="B141" s="7" t="s">
        <v>56</v>
      </c>
      <c r="C141" s="7" t="s">
        <v>84</v>
      </c>
      <c r="D141" s="7" t="s">
        <v>47</v>
      </c>
      <c r="E141" s="7" t="s">
        <v>91</v>
      </c>
      <c r="F141" s="8">
        <v>1.44</v>
      </c>
      <c r="G141" s="8">
        <v>0.17</v>
      </c>
      <c r="H141" s="8">
        <v>0.69</v>
      </c>
      <c r="I141" s="8">
        <v>2.06</v>
      </c>
      <c r="J141" s="8">
        <v>0.32</v>
      </c>
      <c r="K141" s="8">
        <v>1.28</v>
      </c>
      <c r="L141" s="8">
        <v>0.76</v>
      </c>
      <c r="M141" s="8">
        <v>8.64</v>
      </c>
      <c r="N141" s="8">
        <f t="shared" si="37"/>
        <v>6.0000000000000009</v>
      </c>
      <c r="O141" s="8">
        <v>9.5891249999999992</v>
      </c>
      <c r="U141" s="8">
        <f t="shared" si="38"/>
        <v>2.7648000000000001</v>
      </c>
      <c r="V141" s="8">
        <f t="shared" si="39"/>
        <v>8.64</v>
      </c>
      <c r="W141" s="8"/>
      <c r="X141" s="58">
        <f t="shared" si="41"/>
        <v>1.44</v>
      </c>
      <c r="Y141" s="58">
        <f t="shared" si="42"/>
        <v>0.17</v>
      </c>
      <c r="Z141" s="58">
        <f t="shared" si="43"/>
        <v>0.69</v>
      </c>
      <c r="AA141" s="58">
        <f t="shared" si="44"/>
        <v>2.06</v>
      </c>
      <c r="AB141" s="58">
        <f t="shared" si="45"/>
        <v>0.32</v>
      </c>
      <c r="AC141" s="58">
        <f t="shared" si="46"/>
        <v>1.28</v>
      </c>
      <c r="AD141" s="58">
        <f t="shared" si="47"/>
        <v>0.76</v>
      </c>
      <c r="AE141" s="58">
        <f t="shared" si="48"/>
        <v>8.64</v>
      </c>
      <c r="AF141" s="58">
        <f t="shared" si="49"/>
        <v>9.5891249999999992</v>
      </c>
      <c r="AG141" s="7"/>
      <c r="AH141" s="7"/>
      <c r="AI141" s="7"/>
      <c r="BL141" s="8">
        <v>9</v>
      </c>
      <c r="BM141" s="8">
        <v>128</v>
      </c>
      <c r="BN141" s="8">
        <v>36</v>
      </c>
      <c r="BO141" s="8">
        <v>13</v>
      </c>
      <c r="BP141" s="8">
        <v>73</v>
      </c>
      <c r="BR141" s="8">
        <f t="shared" si="40"/>
        <v>2.04</v>
      </c>
      <c r="BS141" s="8">
        <v>0.51</v>
      </c>
      <c r="BU141" s="8">
        <v>6</v>
      </c>
      <c r="BV141" s="8">
        <v>18.166666666666668</v>
      </c>
      <c r="BW141" s="8">
        <v>81.833333333333329</v>
      </c>
      <c r="BX141" s="8">
        <v>182</v>
      </c>
      <c r="BY141" s="8">
        <v>337.2</v>
      </c>
    </row>
    <row r="142" spans="1:77" x14ac:dyDescent="0.25">
      <c r="A142" t="s">
        <v>63</v>
      </c>
      <c r="B142" s="7" t="s">
        <v>56</v>
      </c>
      <c r="C142" s="7" t="s">
        <v>84</v>
      </c>
      <c r="D142" s="7" t="s">
        <v>48</v>
      </c>
      <c r="E142" s="7" t="s">
        <v>91</v>
      </c>
      <c r="F142" s="8">
        <v>1.43</v>
      </c>
      <c r="G142" s="8">
        <v>0.16</v>
      </c>
      <c r="H142" s="8">
        <v>0.68</v>
      </c>
      <c r="I142" s="8">
        <v>2.04</v>
      </c>
      <c r="J142" s="8">
        <v>0.31</v>
      </c>
      <c r="K142" s="8">
        <v>1.26</v>
      </c>
      <c r="L142" s="8">
        <v>0.76</v>
      </c>
      <c r="M142" s="8">
        <v>9.2800000000000011</v>
      </c>
      <c r="N142" s="8">
        <f t="shared" si="37"/>
        <v>6.4895104895104909</v>
      </c>
      <c r="O142" s="8">
        <v>9.3950312500000006</v>
      </c>
      <c r="U142" s="8">
        <f t="shared" si="38"/>
        <v>2.9696000000000002</v>
      </c>
      <c r="V142" s="8">
        <f t="shared" si="39"/>
        <v>9.2800000000000011</v>
      </c>
      <c r="W142" s="8"/>
      <c r="X142" s="58">
        <f t="shared" si="41"/>
        <v>1.43</v>
      </c>
      <c r="Y142" s="58">
        <f t="shared" si="42"/>
        <v>0.16</v>
      </c>
      <c r="Z142" s="58">
        <f t="shared" si="43"/>
        <v>0.68</v>
      </c>
      <c r="AA142" s="58">
        <f t="shared" si="44"/>
        <v>2.04</v>
      </c>
      <c r="AB142" s="58">
        <f t="shared" si="45"/>
        <v>0.31</v>
      </c>
      <c r="AC142" s="58">
        <f t="shared" si="46"/>
        <v>1.26</v>
      </c>
      <c r="AD142" s="58">
        <f t="shared" si="47"/>
        <v>0.76</v>
      </c>
      <c r="AE142" s="58">
        <f t="shared" si="48"/>
        <v>9.2800000000000011</v>
      </c>
      <c r="AF142" s="58">
        <f t="shared" si="49"/>
        <v>9.3950312500000006</v>
      </c>
      <c r="AG142" s="7"/>
      <c r="AH142" s="7"/>
      <c r="AI142" s="7"/>
      <c r="BL142" s="8">
        <v>10</v>
      </c>
      <c r="BM142" s="8">
        <v>125</v>
      </c>
      <c r="BN142" s="8">
        <v>38</v>
      </c>
      <c r="BO142" s="8">
        <v>12</v>
      </c>
      <c r="BP142" s="8">
        <v>75</v>
      </c>
      <c r="BR142" s="8">
        <f t="shared" si="40"/>
        <v>2.02</v>
      </c>
      <c r="BS142" s="8">
        <v>0.52</v>
      </c>
      <c r="BU142" s="8">
        <v>6</v>
      </c>
      <c r="BV142" s="8">
        <v>18.166666666666668</v>
      </c>
      <c r="BW142" s="8">
        <v>81.833333333333329</v>
      </c>
      <c r="BX142" s="8">
        <v>181</v>
      </c>
      <c r="BY142" s="8">
        <v>332.2</v>
      </c>
    </row>
    <row r="143" spans="1:77" x14ac:dyDescent="0.25">
      <c r="A143" t="s">
        <v>63</v>
      </c>
      <c r="B143" s="7" t="s">
        <v>56</v>
      </c>
      <c r="C143" s="7" t="s">
        <v>84</v>
      </c>
      <c r="D143" s="7" t="s">
        <v>49</v>
      </c>
      <c r="E143" s="7" t="s">
        <v>91</v>
      </c>
      <c r="F143" s="8">
        <v>1.42</v>
      </c>
      <c r="G143" s="8">
        <v>0.17</v>
      </c>
      <c r="H143" s="8">
        <v>0.68</v>
      </c>
      <c r="I143" s="8">
        <v>2.08</v>
      </c>
      <c r="J143" s="8">
        <v>0.31</v>
      </c>
      <c r="K143" s="8">
        <v>1.26</v>
      </c>
      <c r="L143" s="8">
        <v>0.78</v>
      </c>
      <c r="M143" s="8">
        <v>8.9600000000000009</v>
      </c>
      <c r="N143" s="8">
        <f t="shared" si="37"/>
        <v>6.3098591549295779</v>
      </c>
      <c r="O143" s="8">
        <v>9.4588125000000005</v>
      </c>
      <c r="Q143" s="8"/>
      <c r="R143" s="8"/>
      <c r="S143" s="8"/>
      <c r="T143" s="8"/>
      <c r="U143" s="8">
        <f t="shared" si="38"/>
        <v>2.8672000000000004</v>
      </c>
      <c r="V143" s="8">
        <f t="shared" si="39"/>
        <v>8.9600000000000009</v>
      </c>
      <c r="W143" s="8"/>
      <c r="X143" s="58">
        <f t="shared" si="41"/>
        <v>1.42</v>
      </c>
      <c r="Y143" s="58">
        <f t="shared" si="42"/>
        <v>0.17</v>
      </c>
      <c r="Z143" s="58">
        <f t="shared" si="43"/>
        <v>0.68</v>
      </c>
      <c r="AA143" s="58">
        <f t="shared" si="44"/>
        <v>2.08</v>
      </c>
      <c r="AB143" s="58">
        <f t="shared" si="45"/>
        <v>0.31</v>
      </c>
      <c r="AC143" s="58">
        <f t="shared" si="46"/>
        <v>1.26</v>
      </c>
      <c r="AD143" s="58">
        <f t="shared" si="47"/>
        <v>0.78</v>
      </c>
      <c r="AE143" s="58">
        <f t="shared" si="48"/>
        <v>8.9600000000000009</v>
      </c>
      <c r="AF143" s="58">
        <f t="shared" si="49"/>
        <v>9.4588125000000005</v>
      </c>
      <c r="AG143" s="7"/>
      <c r="AH143" s="7"/>
      <c r="AI143" s="7"/>
      <c r="BL143" s="8">
        <v>10</v>
      </c>
      <c r="BM143" s="8">
        <v>124</v>
      </c>
      <c r="BN143" s="8">
        <v>36</v>
      </c>
      <c r="BO143" s="8">
        <v>12</v>
      </c>
      <c r="BP143" s="8">
        <v>74</v>
      </c>
      <c r="BR143" s="8">
        <f t="shared" si="40"/>
        <v>2.04</v>
      </c>
      <c r="BS143" s="8">
        <v>0.52</v>
      </c>
      <c r="BU143" s="8">
        <v>5</v>
      </c>
      <c r="BV143" s="8">
        <v>19.2</v>
      </c>
      <c r="BW143" s="8">
        <v>80.8</v>
      </c>
      <c r="BX143" s="8">
        <v>183</v>
      </c>
      <c r="BY143" s="8">
        <v>330.8</v>
      </c>
    </row>
    <row r="144" spans="1:77" x14ac:dyDescent="0.25">
      <c r="A144" t="s">
        <v>63</v>
      </c>
      <c r="B144" s="7" t="s">
        <v>56</v>
      </c>
      <c r="C144" s="7" t="s">
        <v>84</v>
      </c>
      <c r="D144" s="7" t="s">
        <v>79</v>
      </c>
      <c r="E144" s="7" t="s">
        <v>91</v>
      </c>
      <c r="F144" s="8">
        <v>1.44</v>
      </c>
      <c r="G144" s="8">
        <v>0.17</v>
      </c>
      <c r="H144" s="8">
        <v>0.69</v>
      </c>
      <c r="I144" s="8">
        <v>2.06</v>
      </c>
      <c r="J144" s="8">
        <v>0.32</v>
      </c>
      <c r="K144" s="8">
        <v>1.28</v>
      </c>
      <c r="L144" s="8">
        <v>0.76</v>
      </c>
      <c r="M144" s="8">
        <v>8.9600000000000009</v>
      </c>
      <c r="N144" s="8">
        <f t="shared" si="37"/>
        <v>6.2222222222222232</v>
      </c>
      <c r="O144" s="8">
        <v>9.4331249999999986</v>
      </c>
      <c r="Q144" s="8"/>
      <c r="R144" s="8"/>
      <c r="S144" s="8"/>
      <c r="T144" s="8"/>
      <c r="U144" s="8">
        <f t="shared" si="38"/>
        <v>2.8672000000000004</v>
      </c>
      <c r="V144" s="8">
        <f t="shared" si="39"/>
        <v>8.9600000000000009</v>
      </c>
      <c r="W144" s="8"/>
      <c r="X144" s="58">
        <f t="shared" si="41"/>
        <v>1.44</v>
      </c>
      <c r="Y144" s="58">
        <f t="shared" si="42"/>
        <v>0.17</v>
      </c>
      <c r="Z144" s="58">
        <f t="shared" si="43"/>
        <v>0.69</v>
      </c>
      <c r="AA144" s="58">
        <f t="shared" si="44"/>
        <v>2.06</v>
      </c>
      <c r="AB144" s="58">
        <f t="shared" si="45"/>
        <v>0.32</v>
      </c>
      <c r="AC144" s="58">
        <f t="shared" si="46"/>
        <v>1.28</v>
      </c>
      <c r="AD144" s="58">
        <f t="shared" si="47"/>
        <v>0.76</v>
      </c>
      <c r="AE144" s="58">
        <f t="shared" si="48"/>
        <v>8.9600000000000009</v>
      </c>
      <c r="AF144" s="58">
        <f t="shared" si="49"/>
        <v>9.4331249999999986</v>
      </c>
      <c r="AG144" s="7"/>
      <c r="AH144" s="7"/>
      <c r="AI144" s="7"/>
      <c r="BL144" s="8">
        <v>9</v>
      </c>
      <c r="BM144" s="8">
        <v>128</v>
      </c>
      <c r="BN144" s="8">
        <v>36</v>
      </c>
      <c r="BO144" s="8">
        <v>13</v>
      </c>
      <c r="BP144" s="8">
        <v>73</v>
      </c>
      <c r="BR144" s="8">
        <f t="shared" si="40"/>
        <v>2.04</v>
      </c>
      <c r="BS144" s="8">
        <v>0.51</v>
      </c>
      <c r="BU144" s="8">
        <v>6</v>
      </c>
      <c r="BV144" s="8">
        <v>18.666666666666668</v>
      </c>
      <c r="BW144" s="8">
        <v>81.333333333333329</v>
      </c>
      <c r="BX144" s="8">
        <v>180</v>
      </c>
      <c r="BY144" s="8">
        <v>335.4</v>
      </c>
    </row>
    <row r="145" spans="1:77" x14ac:dyDescent="0.25">
      <c r="A145" t="s">
        <v>63</v>
      </c>
      <c r="B145" s="7" t="s">
        <v>56</v>
      </c>
      <c r="C145" s="7" t="s">
        <v>84</v>
      </c>
      <c r="D145" s="7" t="s">
        <v>80</v>
      </c>
      <c r="E145" s="7" t="s">
        <v>91</v>
      </c>
      <c r="F145" s="8">
        <v>1.43</v>
      </c>
      <c r="G145" s="8">
        <v>0.16</v>
      </c>
      <c r="H145" s="8">
        <v>0.68</v>
      </c>
      <c r="I145" s="8">
        <v>2.04</v>
      </c>
      <c r="J145" s="8">
        <v>0.31</v>
      </c>
      <c r="K145" s="8">
        <v>1.26</v>
      </c>
      <c r="L145" s="8">
        <v>0.76</v>
      </c>
      <c r="M145" s="8">
        <v>8.64</v>
      </c>
      <c r="N145" s="8">
        <f t="shared" si="37"/>
        <v>6.0419580419580425</v>
      </c>
      <c r="O145" s="8">
        <v>9.5891249999999992</v>
      </c>
      <c r="Q145" s="8"/>
      <c r="R145" s="8"/>
      <c r="S145" s="8"/>
      <c r="T145" s="8"/>
      <c r="U145" s="8">
        <f t="shared" si="38"/>
        <v>2.7648000000000001</v>
      </c>
      <c r="V145" s="8">
        <f t="shared" si="39"/>
        <v>8.64</v>
      </c>
      <c r="W145" s="8"/>
      <c r="X145" s="58">
        <f t="shared" si="41"/>
        <v>1.43</v>
      </c>
      <c r="Y145" s="58">
        <f t="shared" si="42"/>
        <v>0.16</v>
      </c>
      <c r="Z145" s="58">
        <f t="shared" si="43"/>
        <v>0.68</v>
      </c>
      <c r="AA145" s="58">
        <f t="shared" si="44"/>
        <v>2.04</v>
      </c>
      <c r="AB145" s="58">
        <f t="shared" si="45"/>
        <v>0.31</v>
      </c>
      <c r="AC145" s="58">
        <f t="shared" si="46"/>
        <v>1.26</v>
      </c>
      <c r="AD145" s="58">
        <f t="shared" si="47"/>
        <v>0.76</v>
      </c>
      <c r="AE145" s="58">
        <f t="shared" si="48"/>
        <v>8.64</v>
      </c>
      <c r="AF145" s="58">
        <f t="shared" si="49"/>
        <v>9.5891249999999992</v>
      </c>
      <c r="AG145" s="7"/>
      <c r="AH145" s="7"/>
      <c r="AI145" s="7"/>
      <c r="BL145" s="8">
        <v>10</v>
      </c>
      <c r="BM145" s="8">
        <v>125</v>
      </c>
      <c r="BN145" s="8">
        <v>38</v>
      </c>
      <c r="BO145" s="8">
        <v>12</v>
      </c>
      <c r="BP145" s="8">
        <v>75</v>
      </c>
      <c r="BR145" s="8">
        <f t="shared" si="40"/>
        <v>2.02</v>
      </c>
      <c r="BS145" s="8">
        <v>0.51</v>
      </c>
      <c r="BU145" s="8">
        <v>6</v>
      </c>
      <c r="BV145" s="8">
        <v>18.166666666666668</v>
      </c>
      <c r="BW145" s="8">
        <v>81.833333333333329</v>
      </c>
      <c r="BX145" s="8">
        <v>182</v>
      </c>
      <c r="BY145" s="8">
        <v>337.2</v>
      </c>
    </row>
    <row r="146" spans="1:77" x14ac:dyDescent="0.25">
      <c r="A146" t="s">
        <v>63</v>
      </c>
      <c r="B146" s="7" t="s">
        <v>56</v>
      </c>
      <c r="C146" s="7" t="s">
        <v>84</v>
      </c>
      <c r="D146" s="7" t="s">
        <v>81</v>
      </c>
      <c r="E146" s="7" t="s">
        <v>91</v>
      </c>
      <c r="F146" s="8">
        <v>1.42</v>
      </c>
      <c r="G146" s="8">
        <v>0.17</v>
      </c>
      <c r="H146" s="8">
        <v>0.68</v>
      </c>
      <c r="I146" s="8">
        <v>2.08</v>
      </c>
      <c r="J146" s="8">
        <v>0.31</v>
      </c>
      <c r="K146" s="8">
        <v>1.26</v>
      </c>
      <c r="L146" s="8">
        <v>0.78</v>
      </c>
      <c r="M146" s="8">
        <v>9.2800000000000011</v>
      </c>
      <c r="N146" s="8">
        <f t="shared" si="37"/>
        <v>6.5352112676056349</v>
      </c>
      <c r="O146" s="8">
        <v>9.3950312500000006</v>
      </c>
      <c r="Q146" s="8"/>
      <c r="R146" s="8"/>
      <c r="S146" s="8"/>
      <c r="T146" s="8"/>
      <c r="U146" s="8">
        <f t="shared" si="38"/>
        <v>2.9696000000000002</v>
      </c>
      <c r="V146" s="8">
        <f t="shared" si="39"/>
        <v>9.2800000000000011</v>
      </c>
      <c r="W146" s="8"/>
      <c r="X146" s="58">
        <f t="shared" si="41"/>
        <v>1.42</v>
      </c>
      <c r="Y146" s="58">
        <f t="shared" si="42"/>
        <v>0.17</v>
      </c>
      <c r="Z146" s="58">
        <f t="shared" si="43"/>
        <v>0.68</v>
      </c>
      <c r="AA146" s="58">
        <f t="shared" si="44"/>
        <v>2.08</v>
      </c>
      <c r="AB146" s="58">
        <f t="shared" si="45"/>
        <v>0.31</v>
      </c>
      <c r="AC146" s="58">
        <f t="shared" si="46"/>
        <v>1.26</v>
      </c>
      <c r="AD146" s="58">
        <f t="shared" si="47"/>
        <v>0.78</v>
      </c>
      <c r="AE146" s="58">
        <f t="shared" si="48"/>
        <v>9.2800000000000011</v>
      </c>
      <c r="AF146" s="58">
        <f t="shared" si="49"/>
        <v>9.3950312500000006</v>
      </c>
      <c r="AG146" s="7"/>
      <c r="AH146" s="7"/>
      <c r="AI146" s="7"/>
      <c r="BL146" s="8">
        <v>10</v>
      </c>
      <c r="BM146" s="8">
        <v>124</v>
      </c>
      <c r="BN146" s="8">
        <v>36</v>
      </c>
      <c r="BO146" s="8">
        <v>12</v>
      </c>
      <c r="BP146" s="8">
        <v>74</v>
      </c>
      <c r="BR146" s="8">
        <f t="shared" si="40"/>
        <v>2.04</v>
      </c>
      <c r="BS146" s="8">
        <v>0.52</v>
      </c>
      <c r="BU146" s="8">
        <v>6</v>
      </c>
      <c r="BV146" s="8">
        <v>18.166666666666668</v>
      </c>
      <c r="BW146" s="8">
        <v>81.833333333333329</v>
      </c>
      <c r="BX146" s="8">
        <v>181</v>
      </c>
      <c r="BY146" s="8">
        <v>332.2</v>
      </c>
    </row>
    <row r="147" spans="1:77" x14ac:dyDescent="0.25">
      <c r="A147" t="s">
        <v>63</v>
      </c>
      <c r="B147" s="7" t="s">
        <v>56</v>
      </c>
      <c r="C147" s="7" t="s">
        <v>84</v>
      </c>
      <c r="D147" s="7" t="s">
        <v>83</v>
      </c>
      <c r="E147" s="7" t="s">
        <v>91</v>
      </c>
      <c r="F147" s="8">
        <v>1.43</v>
      </c>
      <c r="G147" s="8">
        <v>0.16</v>
      </c>
      <c r="H147" s="8">
        <v>0.68</v>
      </c>
      <c r="I147" s="8">
        <v>2.04</v>
      </c>
      <c r="J147" s="8">
        <v>0.31</v>
      </c>
      <c r="K147" s="8">
        <v>1.26</v>
      </c>
      <c r="L147" s="8">
        <v>0.76</v>
      </c>
      <c r="M147" s="8">
        <v>8.9600000000000009</v>
      </c>
      <c r="N147" s="8">
        <f t="shared" si="37"/>
        <v>6.2657342657342667</v>
      </c>
      <c r="O147" s="8">
        <v>9.4588125000000005</v>
      </c>
      <c r="Q147" s="8"/>
      <c r="R147" s="8"/>
      <c r="S147" s="8"/>
      <c r="T147" s="8"/>
      <c r="U147" s="8">
        <f t="shared" si="38"/>
        <v>2.8672000000000004</v>
      </c>
      <c r="V147" s="8">
        <f t="shared" si="39"/>
        <v>8.9600000000000009</v>
      </c>
      <c r="W147" s="8"/>
      <c r="X147" s="58">
        <f t="shared" si="41"/>
        <v>1.43</v>
      </c>
      <c r="Y147" s="58">
        <f t="shared" si="42"/>
        <v>0.16</v>
      </c>
      <c r="Z147" s="58">
        <f t="shared" si="43"/>
        <v>0.68</v>
      </c>
      <c r="AA147" s="58">
        <f t="shared" si="44"/>
        <v>2.04</v>
      </c>
      <c r="AB147" s="58">
        <f t="shared" si="45"/>
        <v>0.31</v>
      </c>
      <c r="AC147" s="58">
        <f t="shared" si="46"/>
        <v>1.26</v>
      </c>
      <c r="AD147" s="58">
        <f t="shared" si="47"/>
        <v>0.76</v>
      </c>
      <c r="AE147" s="58">
        <f t="shared" si="48"/>
        <v>8.9600000000000009</v>
      </c>
      <c r="AF147" s="58">
        <f t="shared" si="49"/>
        <v>9.4588125000000005</v>
      </c>
      <c r="AG147" s="7"/>
      <c r="AH147" s="7"/>
      <c r="AI147" s="7"/>
      <c r="BL147" s="8">
        <v>10</v>
      </c>
      <c r="BM147" s="8">
        <v>125</v>
      </c>
      <c r="BN147" s="8">
        <v>38</v>
      </c>
      <c r="BO147" s="8">
        <v>12</v>
      </c>
      <c r="BP147" s="8">
        <v>75</v>
      </c>
      <c r="BR147" s="8">
        <f t="shared" si="40"/>
        <v>2.02</v>
      </c>
      <c r="BS147" s="8">
        <v>0.52</v>
      </c>
      <c r="BU147" s="8">
        <v>5</v>
      </c>
      <c r="BV147" s="8">
        <v>19.2</v>
      </c>
      <c r="BW147" s="8">
        <v>80.8</v>
      </c>
      <c r="BX147" s="8">
        <v>183</v>
      </c>
      <c r="BY147" s="8">
        <v>330.8</v>
      </c>
    </row>
    <row r="148" spans="1:77" s="44" customFormat="1" x14ac:dyDescent="0.25">
      <c r="A148" s="44" t="s">
        <v>63</v>
      </c>
      <c r="B148" s="42" t="s">
        <v>56</v>
      </c>
      <c r="C148" s="42" t="s">
        <v>84</v>
      </c>
      <c r="D148" s="42" t="s">
        <v>82</v>
      </c>
      <c r="E148" s="42" t="s">
        <v>91</v>
      </c>
      <c r="F148" s="43">
        <v>1.42</v>
      </c>
      <c r="G148" s="43">
        <v>0.17</v>
      </c>
      <c r="H148" s="43">
        <v>0.68</v>
      </c>
      <c r="I148" s="43">
        <v>2.08</v>
      </c>
      <c r="J148" s="43">
        <v>0.31</v>
      </c>
      <c r="K148" s="43">
        <v>1.26</v>
      </c>
      <c r="L148" s="43">
        <v>0.78</v>
      </c>
      <c r="M148" s="8">
        <v>8.9600000000000009</v>
      </c>
      <c r="N148" s="8">
        <f t="shared" si="37"/>
        <v>6.3098591549295779</v>
      </c>
      <c r="O148" s="43">
        <v>9.4588125000000005</v>
      </c>
      <c r="U148" s="8">
        <f t="shared" si="38"/>
        <v>2.8672000000000004</v>
      </c>
      <c r="V148" s="8">
        <f t="shared" si="39"/>
        <v>8.9600000000000009</v>
      </c>
      <c r="W148" s="8"/>
      <c r="X148" s="58">
        <f t="shared" si="41"/>
        <v>1.42</v>
      </c>
      <c r="Y148" s="58">
        <f t="shared" si="42"/>
        <v>0.17</v>
      </c>
      <c r="Z148" s="58">
        <f t="shared" si="43"/>
        <v>0.68</v>
      </c>
      <c r="AA148" s="58">
        <f t="shared" si="44"/>
        <v>2.08</v>
      </c>
      <c r="AB148" s="58">
        <f t="shared" si="45"/>
        <v>0.31</v>
      </c>
      <c r="AC148" s="58">
        <f t="shared" si="46"/>
        <v>1.26</v>
      </c>
      <c r="AD148" s="58">
        <f t="shared" si="47"/>
        <v>0.78</v>
      </c>
      <c r="AE148" s="58">
        <f t="shared" si="48"/>
        <v>8.9600000000000009</v>
      </c>
      <c r="AF148" s="58">
        <f t="shared" si="49"/>
        <v>9.4588125000000005</v>
      </c>
      <c r="AG148" s="42"/>
      <c r="AH148" s="42"/>
      <c r="AI148" s="42"/>
      <c r="BL148" s="43">
        <v>10</v>
      </c>
      <c r="BM148" s="43">
        <v>124</v>
      </c>
      <c r="BN148" s="43">
        <v>36</v>
      </c>
      <c r="BO148" s="43">
        <v>12</v>
      </c>
      <c r="BP148" s="43">
        <v>74</v>
      </c>
      <c r="BR148" s="43">
        <f t="shared" si="40"/>
        <v>2.04</v>
      </c>
      <c r="BS148" s="43">
        <v>0.52</v>
      </c>
      <c r="BU148" s="43">
        <v>5</v>
      </c>
      <c r="BV148" s="43">
        <v>19.2</v>
      </c>
      <c r="BW148" s="43">
        <v>80.8</v>
      </c>
      <c r="BX148" s="43">
        <v>183</v>
      </c>
      <c r="BY148" s="43">
        <v>330.8</v>
      </c>
    </row>
    <row r="149" spans="1:77" x14ac:dyDescent="0.25">
      <c r="A149" t="s">
        <v>64</v>
      </c>
      <c r="B149" s="7" t="s">
        <v>57</v>
      </c>
      <c r="C149" s="7" t="s">
        <v>84</v>
      </c>
      <c r="D149" s="7" t="s">
        <v>46</v>
      </c>
      <c r="E149" s="7" t="s">
        <v>92</v>
      </c>
      <c r="F149" s="8">
        <v>1.55</v>
      </c>
      <c r="G149" s="8">
        <v>0.2</v>
      </c>
      <c r="H149" s="8">
        <v>0.82</v>
      </c>
      <c r="I149" s="8">
        <v>2.1800000000000002</v>
      </c>
      <c r="J149" s="8">
        <v>0.48</v>
      </c>
      <c r="K149" s="8">
        <v>1.38</v>
      </c>
      <c r="L149" s="8">
        <v>0.94</v>
      </c>
      <c r="M149" s="8">
        <v>11.84</v>
      </c>
      <c r="N149" s="8">
        <f t="shared" si="37"/>
        <v>7.6387096774193548</v>
      </c>
      <c r="O149" s="8">
        <v>10.137</v>
      </c>
      <c r="U149" s="8">
        <f t="shared" si="38"/>
        <v>3.7887999999999997</v>
      </c>
      <c r="V149" s="8">
        <f t="shared" si="39"/>
        <v>11.84</v>
      </c>
      <c r="W149" s="8"/>
      <c r="X149" s="58">
        <f t="shared" si="41"/>
        <v>1.55</v>
      </c>
      <c r="Y149" s="58">
        <f t="shared" si="42"/>
        <v>0.2</v>
      </c>
      <c r="Z149" s="58">
        <f t="shared" si="43"/>
        <v>0.82</v>
      </c>
      <c r="AA149" s="58">
        <f t="shared" si="44"/>
        <v>2.1800000000000002</v>
      </c>
      <c r="AB149" s="58">
        <f t="shared" si="45"/>
        <v>0.48</v>
      </c>
      <c r="AC149" s="58">
        <f t="shared" si="46"/>
        <v>1.38</v>
      </c>
      <c r="AD149" s="58">
        <f t="shared" si="47"/>
        <v>0.94</v>
      </c>
      <c r="AE149" s="58">
        <f t="shared" si="48"/>
        <v>11.84</v>
      </c>
      <c r="AF149" s="58">
        <f t="shared" si="49"/>
        <v>10.137</v>
      </c>
      <c r="AG149" s="7"/>
      <c r="AH149" s="7"/>
      <c r="AI149" s="7"/>
      <c r="BL149" s="8">
        <v>13</v>
      </c>
      <c r="BM149" s="8">
        <v>141</v>
      </c>
      <c r="BN149" s="8">
        <v>52</v>
      </c>
      <c r="BO149" s="8">
        <v>16</v>
      </c>
      <c r="BP149" s="8">
        <v>89</v>
      </c>
      <c r="BR149" s="8">
        <f t="shared" si="40"/>
        <v>2.3199999999999998</v>
      </c>
      <c r="BS149" s="8">
        <v>0.62</v>
      </c>
      <c r="BU149" s="8">
        <v>6</v>
      </c>
      <c r="BV149" s="8">
        <v>20.333333333333332</v>
      </c>
      <c r="BW149" s="8">
        <v>79.666666666666671</v>
      </c>
      <c r="BX149" s="8">
        <v>186</v>
      </c>
      <c r="BY149" s="8">
        <v>348.8</v>
      </c>
    </row>
    <row r="150" spans="1:77" x14ac:dyDescent="0.25">
      <c r="A150" t="s">
        <v>64</v>
      </c>
      <c r="B150" s="7" t="s">
        <v>57</v>
      </c>
      <c r="C150" s="7" t="s">
        <v>84</v>
      </c>
      <c r="D150" s="7" t="s">
        <v>47</v>
      </c>
      <c r="E150" s="7" t="s">
        <v>92</v>
      </c>
      <c r="F150" s="8">
        <v>1.58</v>
      </c>
      <c r="G150" s="8">
        <v>0.21</v>
      </c>
      <c r="H150" s="8">
        <v>0.81</v>
      </c>
      <c r="I150" s="8">
        <v>2.2200000000000002</v>
      </c>
      <c r="J150" s="8">
        <v>0.46</v>
      </c>
      <c r="K150" s="8">
        <v>1.37</v>
      </c>
      <c r="L150" s="8">
        <v>0.95</v>
      </c>
      <c r="M150" s="8">
        <v>12.16</v>
      </c>
      <c r="N150" s="8">
        <f t="shared" si="37"/>
        <v>7.6962025316455698</v>
      </c>
      <c r="O150" s="8">
        <v>10.2606875</v>
      </c>
      <c r="U150" s="8">
        <f t="shared" si="38"/>
        <v>3.8912000000000009</v>
      </c>
      <c r="V150" s="8">
        <f t="shared" si="39"/>
        <v>12.16</v>
      </c>
      <c r="W150" s="8"/>
      <c r="X150" s="58">
        <f t="shared" si="41"/>
        <v>1.58</v>
      </c>
      <c r="Y150" s="58">
        <f t="shared" si="42"/>
        <v>0.21</v>
      </c>
      <c r="Z150" s="58">
        <f t="shared" si="43"/>
        <v>0.81</v>
      </c>
      <c r="AA150" s="58">
        <f t="shared" si="44"/>
        <v>2.2200000000000002</v>
      </c>
      <c r="AB150" s="58">
        <f t="shared" si="45"/>
        <v>0.46</v>
      </c>
      <c r="AC150" s="58">
        <f t="shared" si="46"/>
        <v>1.37</v>
      </c>
      <c r="AD150" s="58">
        <f t="shared" si="47"/>
        <v>0.95</v>
      </c>
      <c r="AE150" s="58">
        <f t="shared" si="48"/>
        <v>12.16</v>
      </c>
      <c r="AF150" s="58">
        <f t="shared" si="49"/>
        <v>10.2606875</v>
      </c>
      <c r="AG150" s="7"/>
      <c r="AH150" s="7"/>
      <c r="AI150" s="7"/>
      <c r="BL150" s="8">
        <v>12</v>
      </c>
      <c r="BM150" s="8">
        <v>140</v>
      </c>
      <c r="BN150" s="8">
        <v>51</v>
      </c>
      <c r="BO150" s="8">
        <v>16</v>
      </c>
      <c r="BP150" s="8">
        <v>91</v>
      </c>
      <c r="BR150" s="8">
        <f t="shared" si="40"/>
        <v>2.3200000000000003</v>
      </c>
      <c r="BS150" s="8">
        <v>0.63</v>
      </c>
      <c r="BU150" s="8">
        <v>7</v>
      </c>
      <c r="BV150" s="8">
        <v>20.285714285714285</v>
      </c>
      <c r="BW150" s="8">
        <v>79.714285714285722</v>
      </c>
      <c r="BX150" s="8">
        <v>188</v>
      </c>
      <c r="BY150" s="8">
        <v>349.3</v>
      </c>
    </row>
    <row r="151" spans="1:77" x14ac:dyDescent="0.25">
      <c r="A151" t="s">
        <v>64</v>
      </c>
      <c r="B151" s="7" t="s">
        <v>57</v>
      </c>
      <c r="C151" s="7" t="s">
        <v>84</v>
      </c>
      <c r="D151" s="7" t="s">
        <v>48</v>
      </c>
      <c r="E151" s="7" t="s">
        <v>92</v>
      </c>
      <c r="F151" s="8">
        <v>1.57</v>
      </c>
      <c r="G151" s="8">
        <v>0.19</v>
      </c>
      <c r="H151" s="8">
        <v>0.81</v>
      </c>
      <c r="I151" s="8">
        <v>2.21</v>
      </c>
      <c r="J151" s="8">
        <v>0.48</v>
      </c>
      <c r="K151" s="8">
        <v>1.39</v>
      </c>
      <c r="L151" s="8">
        <v>0.96</v>
      </c>
      <c r="M151" s="8">
        <v>12.16</v>
      </c>
      <c r="N151" s="8">
        <f t="shared" si="37"/>
        <v>7.7452229299363058</v>
      </c>
      <c r="O151" s="8">
        <v>10.013124999999999</v>
      </c>
      <c r="Q151" s="8"/>
      <c r="R151" s="8"/>
      <c r="S151" s="8"/>
      <c r="T151" s="8"/>
      <c r="U151" s="8">
        <f t="shared" si="38"/>
        <v>3.8912000000000009</v>
      </c>
      <c r="V151" s="8">
        <f t="shared" si="39"/>
        <v>12.16</v>
      </c>
      <c r="W151" s="8"/>
      <c r="X151" s="58">
        <f t="shared" si="41"/>
        <v>1.57</v>
      </c>
      <c r="Y151" s="58">
        <f t="shared" si="42"/>
        <v>0.19</v>
      </c>
      <c r="Z151" s="58">
        <f t="shared" si="43"/>
        <v>0.81</v>
      </c>
      <c r="AA151" s="58">
        <f t="shared" si="44"/>
        <v>2.21</v>
      </c>
      <c r="AB151" s="58">
        <f t="shared" si="45"/>
        <v>0.48</v>
      </c>
      <c r="AC151" s="58">
        <f t="shared" si="46"/>
        <v>1.39</v>
      </c>
      <c r="AD151" s="58">
        <f t="shared" si="47"/>
        <v>0.96</v>
      </c>
      <c r="AE151" s="58">
        <f t="shared" si="48"/>
        <v>12.16</v>
      </c>
      <c r="AF151" s="58">
        <f t="shared" si="49"/>
        <v>10.013124999999999</v>
      </c>
      <c r="AG151" s="7"/>
      <c r="AH151" s="7"/>
      <c r="AI151" s="7"/>
      <c r="BL151" s="8">
        <v>13</v>
      </c>
      <c r="BM151" s="8">
        <v>142</v>
      </c>
      <c r="BN151" s="8">
        <v>51</v>
      </c>
      <c r="BO151" s="8">
        <v>17</v>
      </c>
      <c r="BP151" s="8">
        <v>90</v>
      </c>
      <c r="BR151" s="8">
        <f t="shared" si="40"/>
        <v>2.3499999999999996</v>
      </c>
      <c r="BS151" s="8">
        <v>0.62</v>
      </c>
      <c r="BU151" s="8">
        <v>6</v>
      </c>
      <c r="BV151" s="8">
        <v>20.333333333333332</v>
      </c>
      <c r="BW151" s="8">
        <v>79.666666666666671</v>
      </c>
      <c r="BX151" s="8">
        <v>185</v>
      </c>
      <c r="BY151" s="8">
        <v>346.4</v>
      </c>
    </row>
    <row r="152" spans="1:77" x14ac:dyDescent="0.25">
      <c r="A152" t="s">
        <v>64</v>
      </c>
      <c r="B152" s="7" t="s">
        <v>57</v>
      </c>
      <c r="C152" s="7" t="s">
        <v>84</v>
      </c>
      <c r="D152" s="7" t="s">
        <v>49</v>
      </c>
      <c r="E152" s="7" t="s">
        <v>92</v>
      </c>
      <c r="F152" s="8">
        <v>1.56</v>
      </c>
      <c r="G152" s="8">
        <v>0.21</v>
      </c>
      <c r="H152" s="8">
        <v>0.82</v>
      </c>
      <c r="I152" s="8">
        <v>2.21</v>
      </c>
      <c r="J152" s="8">
        <v>0.46</v>
      </c>
      <c r="K152" s="8">
        <v>1.39</v>
      </c>
      <c r="L152" s="8">
        <v>0.93</v>
      </c>
      <c r="M152" s="8">
        <v>11.84</v>
      </c>
      <c r="N152" s="8">
        <f t="shared" si="37"/>
        <v>7.5897435897435894</v>
      </c>
      <c r="O152" s="8">
        <v>10.299609374999999</v>
      </c>
      <c r="Q152" s="8"/>
      <c r="R152" s="8"/>
      <c r="S152" s="8"/>
      <c r="T152" s="8"/>
      <c r="U152" s="8">
        <f t="shared" si="38"/>
        <v>3.7887999999999997</v>
      </c>
      <c r="V152" s="8">
        <f t="shared" si="39"/>
        <v>11.84</v>
      </c>
      <c r="W152" s="8"/>
      <c r="X152" s="58">
        <f t="shared" si="41"/>
        <v>1.56</v>
      </c>
      <c r="Y152" s="58">
        <f t="shared" si="42"/>
        <v>0.21</v>
      </c>
      <c r="Z152" s="58">
        <f t="shared" si="43"/>
        <v>0.82</v>
      </c>
      <c r="AA152" s="58">
        <f t="shared" si="44"/>
        <v>2.21</v>
      </c>
      <c r="AB152" s="58">
        <f t="shared" si="45"/>
        <v>0.46</v>
      </c>
      <c r="AC152" s="58">
        <f t="shared" si="46"/>
        <v>1.39</v>
      </c>
      <c r="AD152" s="58">
        <f t="shared" si="47"/>
        <v>0.93</v>
      </c>
      <c r="AE152" s="58">
        <f t="shared" si="48"/>
        <v>11.84</v>
      </c>
      <c r="AF152" s="58">
        <f t="shared" si="49"/>
        <v>10.299609374999999</v>
      </c>
      <c r="AG152" s="7"/>
      <c r="AH152" s="7"/>
      <c r="AI152" s="7"/>
      <c r="BL152" s="8">
        <v>12</v>
      </c>
      <c r="BM152" s="8">
        <v>141</v>
      </c>
      <c r="BN152" s="8">
        <v>50</v>
      </c>
      <c r="BO152" s="8">
        <v>17</v>
      </c>
      <c r="BP152" s="8">
        <v>89</v>
      </c>
      <c r="BR152" s="8">
        <f t="shared" si="40"/>
        <v>2.3199999999999998</v>
      </c>
      <c r="BS152" s="8">
        <v>0.61</v>
      </c>
      <c r="BU152" s="8">
        <v>8</v>
      </c>
      <c r="BV152" s="8">
        <v>19.5</v>
      </c>
      <c r="BW152" s="8">
        <v>80.5</v>
      </c>
      <c r="BX152" s="8">
        <v>187</v>
      </c>
      <c r="BY152" s="8">
        <v>352.5</v>
      </c>
    </row>
    <row r="153" spans="1:77" x14ac:dyDescent="0.25">
      <c r="A153" t="s">
        <v>64</v>
      </c>
      <c r="B153" s="7" t="s">
        <v>57</v>
      </c>
      <c r="C153" s="7" t="s">
        <v>84</v>
      </c>
      <c r="D153" s="7" t="s">
        <v>79</v>
      </c>
      <c r="E153" s="7" t="s">
        <v>92</v>
      </c>
      <c r="F153" s="8">
        <v>1.58</v>
      </c>
      <c r="G153" s="8">
        <v>0.21</v>
      </c>
      <c r="H153" s="8">
        <v>0.81</v>
      </c>
      <c r="I153" s="8">
        <v>2.2200000000000002</v>
      </c>
      <c r="J153" s="8">
        <v>0.46</v>
      </c>
      <c r="K153" s="8">
        <v>1.37</v>
      </c>
      <c r="L153" s="8">
        <v>0.95</v>
      </c>
      <c r="M153" s="8">
        <v>12.16</v>
      </c>
      <c r="N153" s="8">
        <f t="shared" si="37"/>
        <v>7.6962025316455698</v>
      </c>
      <c r="O153" s="8">
        <v>10.2606875</v>
      </c>
      <c r="Q153" s="8"/>
      <c r="R153" s="8"/>
      <c r="S153" s="8"/>
      <c r="T153" s="8"/>
      <c r="U153" s="8">
        <f t="shared" si="38"/>
        <v>3.8912000000000009</v>
      </c>
      <c r="V153" s="8">
        <f t="shared" si="39"/>
        <v>12.16</v>
      </c>
      <c r="W153" s="8"/>
      <c r="X153" s="58">
        <f t="shared" si="41"/>
        <v>1.58</v>
      </c>
      <c r="Y153" s="58">
        <f t="shared" si="42"/>
        <v>0.21</v>
      </c>
      <c r="Z153" s="58">
        <f t="shared" si="43"/>
        <v>0.81</v>
      </c>
      <c r="AA153" s="58">
        <f t="shared" si="44"/>
        <v>2.2200000000000002</v>
      </c>
      <c r="AB153" s="58">
        <f t="shared" si="45"/>
        <v>0.46</v>
      </c>
      <c r="AC153" s="58">
        <f t="shared" si="46"/>
        <v>1.37</v>
      </c>
      <c r="AD153" s="58">
        <f t="shared" si="47"/>
        <v>0.95</v>
      </c>
      <c r="AE153" s="58">
        <f t="shared" si="48"/>
        <v>12.16</v>
      </c>
      <c r="AF153" s="58">
        <f t="shared" si="49"/>
        <v>10.2606875</v>
      </c>
      <c r="AG153" s="7"/>
      <c r="AH153" s="7"/>
      <c r="AI153" s="7"/>
      <c r="BL153" s="8">
        <v>12</v>
      </c>
      <c r="BM153" s="8">
        <v>140</v>
      </c>
      <c r="BN153" s="8">
        <v>51</v>
      </c>
      <c r="BO153" s="8">
        <v>16</v>
      </c>
      <c r="BP153" s="8">
        <v>91</v>
      </c>
      <c r="BR153" s="8">
        <f t="shared" si="40"/>
        <v>2.3200000000000003</v>
      </c>
      <c r="BS153" s="8">
        <v>0.63</v>
      </c>
      <c r="BU153" s="8">
        <v>7</v>
      </c>
      <c r="BV153" s="8">
        <v>20.285714285714285</v>
      </c>
      <c r="BW153" s="8">
        <v>79.714285714285722</v>
      </c>
      <c r="BX153" s="8">
        <v>188</v>
      </c>
      <c r="BY153" s="8">
        <v>349.3</v>
      </c>
    </row>
    <row r="154" spans="1:77" x14ac:dyDescent="0.25">
      <c r="A154" t="s">
        <v>64</v>
      </c>
      <c r="B154" s="7" t="s">
        <v>57</v>
      </c>
      <c r="C154" s="7" t="s">
        <v>84</v>
      </c>
      <c r="D154" s="7" t="s">
        <v>80</v>
      </c>
      <c r="E154" s="7" t="s">
        <v>92</v>
      </c>
      <c r="F154" s="8">
        <v>1.57</v>
      </c>
      <c r="G154" s="8">
        <v>0.19</v>
      </c>
      <c r="H154" s="8">
        <v>0.81</v>
      </c>
      <c r="I154" s="8">
        <v>2.21</v>
      </c>
      <c r="J154" s="8">
        <v>0.48</v>
      </c>
      <c r="K154" s="8">
        <v>1.39</v>
      </c>
      <c r="L154" s="8">
        <v>0.96</v>
      </c>
      <c r="M154" s="8">
        <v>12.16</v>
      </c>
      <c r="N154" s="8">
        <f t="shared" si="37"/>
        <v>7.7452229299363058</v>
      </c>
      <c r="O154" s="8">
        <v>10.013124999999999</v>
      </c>
      <c r="Q154" s="8"/>
      <c r="R154" s="8"/>
      <c r="S154" s="8"/>
      <c r="T154" s="8"/>
      <c r="U154" s="8">
        <f t="shared" si="38"/>
        <v>3.8912000000000009</v>
      </c>
      <c r="V154" s="8">
        <f t="shared" si="39"/>
        <v>12.16</v>
      </c>
      <c r="W154" s="8"/>
      <c r="X154" s="58">
        <f t="shared" si="41"/>
        <v>1.57</v>
      </c>
      <c r="Y154" s="58">
        <f t="shared" si="42"/>
        <v>0.19</v>
      </c>
      <c r="Z154" s="58">
        <f t="shared" si="43"/>
        <v>0.81</v>
      </c>
      <c r="AA154" s="58">
        <f t="shared" si="44"/>
        <v>2.21</v>
      </c>
      <c r="AB154" s="58">
        <f t="shared" si="45"/>
        <v>0.48</v>
      </c>
      <c r="AC154" s="58">
        <f t="shared" si="46"/>
        <v>1.39</v>
      </c>
      <c r="AD154" s="58">
        <f t="shared" si="47"/>
        <v>0.96</v>
      </c>
      <c r="AE154" s="58">
        <f t="shared" si="48"/>
        <v>12.16</v>
      </c>
      <c r="AF154" s="58">
        <f t="shared" si="49"/>
        <v>10.013124999999999</v>
      </c>
      <c r="AG154" s="7"/>
      <c r="AH154" s="7"/>
      <c r="AI154" s="7"/>
      <c r="BL154" s="8">
        <v>13</v>
      </c>
      <c r="BM154" s="8">
        <v>142</v>
      </c>
      <c r="BN154" s="8">
        <v>51</v>
      </c>
      <c r="BO154" s="8">
        <v>17</v>
      </c>
      <c r="BP154" s="8">
        <v>90</v>
      </c>
      <c r="BR154" s="8">
        <f t="shared" si="40"/>
        <v>2.3499999999999996</v>
      </c>
      <c r="BS154" s="8">
        <v>0.62</v>
      </c>
      <c r="BU154" s="8">
        <v>6</v>
      </c>
      <c r="BV154" s="8">
        <v>20.333333333333332</v>
      </c>
      <c r="BW154" s="8">
        <v>79.666666666666671</v>
      </c>
      <c r="BX154" s="8">
        <v>185</v>
      </c>
      <c r="BY154" s="8">
        <v>346.4</v>
      </c>
    </row>
    <row r="155" spans="1:77" x14ac:dyDescent="0.25">
      <c r="A155" t="s">
        <v>64</v>
      </c>
      <c r="B155" s="7" t="s">
        <v>57</v>
      </c>
      <c r="C155" s="7" t="s">
        <v>84</v>
      </c>
      <c r="D155" s="7" t="s">
        <v>81</v>
      </c>
      <c r="E155" s="7" t="s">
        <v>92</v>
      </c>
      <c r="F155" s="8">
        <v>1.56</v>
      </c>
      <c r="G155" s="8">
        <v>0.21</v>
      </c>
      <c r="H155" s="8">
        <v>0.82</v>
      </c>
      <c r="I155" s="8">
        <v>2.21</v>
      </c>
      <c r="J155" s="8">
        <v>0.46</v>
      </c>
      <c r="K155" s="8">
        <v>1.39</v>
      </c>
      <c r="L155" s="8">
        <v>0.93</v>
      </c>
      <c r="M155" s="8">
        <v>11.84</v>
      </c>
      <c r="N155" s="8">
        <f t="shared" si="37"/>
        <v>7.5897435897435894</v>
      </c>
      <c r="O155" s="8">
        <v>10.299609374999999</v>
      </c>
      <c r="Q155" s="8"/>
      <c r="R155" s="8"/>
      <c r="S155" s="8"/>
      <c r="T155" s="8"/>
      <c r="U155" s="8">
        <f t="shared" si="38"/>
        <v>3.7887999999999997</v>
      </c>
      <c r="V155" s="8">
        <f t="shared" si="39"/>
        <v>11.84</v>
      </c>
      <c r="W155" s="8"/>
      <c r="X155" s="58">
        <f t="shared" si="41"/>
        <v>1.56</v>
      </c>
      <c r="Y155" s="58">
        <f t="shared" si="42"/>
        <v>0.21</v>
      </c>
      <c r="Z155" s="58">
        <f t="shared" si="43"/>
        <v>0.82</v>
      </c>
      <c r="AA155" s="58">
        <f t="shared" si="44"/>
        <v>2.21</v>
      </c>
      <c r="AB155" s="58">
        <f t="shared" si="45"/>
        <v>0.46</v>
      </c>
      <c r="AC155" s="58">
        <f t="shared" si="46"/>
        <v>1.39</v>
      </c>
      <c r="AD155" s="58">
        <f t="shared" si="47"/>
        <v>0.93</v>
      </c>
      <c r="AE155" s="58">
        <f t="shared" si="48"/>
        <v>11.84</v>
      </c>
      <c r="AF155" s="58">
        <f t="shared" si="49"/>
        <v>10.299609374999999</v>
      </c>
      <c r="AG155" s="7"/>
      <c r="AH155" s="7"/>
      <c r="AI155" s="7"/>
      <c r="BL155" s="8">
        <v>12</v>
      </c>
      <c r="BM155" s="8">
        <v>141</v>
      </c>
      <c r="BN155" s="8">
        <v>50</v>
      </c>
      <c r="BO155" s="8">
        <v>17</v>
      </c>
      <c r="BP155" s="8">
        <v>89</v>
      </c>
      <c r="BR155" s="8">
        <f t="shared" si="40"/>
        <v>2.3199999999999998</v>
      </c>
      <c r="BS155" s="8">
        <v>0.61</v>
      </c>
      <c r="BU155" s="8">
        <v>8</v>
      </c>
      <c r="BV155" s="8">
        <v>19.5</v>
      </c>
      <c r="BW155" s="8">
        <v>80.5</v>
      </c>
      <c r="BX155" s="8">
        <v>187</v>
      </c>
      <c r="BY155" s="8">
        <v>352.5</v>
      </c>
    </row>
    <row r="156" spans="1:77" x14ac:dyDescent="0.25">
      <c r="A156" t="s">
        <v>64</v>
      </c>
      <c r="B156" s="7" t="s">
        <v>57</v>
      </c>
      <c r="C156" s="7" t="s">
        <v>84</v>
      </c>
      <c r="D156" s="7" t="s">
        <v>83</v>
      </c>
      <c r="E156" s="7" t="s">
        <v>92</v>
      </c>
      <c r="F156" s="8">
        <v>1.57</v>
      </c>
      <c r="G156" s="8">
        <v>0.19</v>
      </c>
      <c r="H156" s="8">
        <v>0.81</v>
      </c>
      <c r="I156" s="8">
        <v>2.21</v>
      </c>
      <c r="J156" s="8">
        <v>0.48</v>
      </c>
      <c r="K156" s="8">
        <v>1.39</v>
      </c>
      <c r="L156" s="8">
        <v>0.96</v>
      </c>
      <c r="M156" s="8">
        <v>12.16</v>
      </c>
      <c r="N156" s="8">
        <f t="shared" si="37"/>
        <v>7.7452229299363058</v>
      </c>
      <c r="O156" s="8">
        <v>10.013124999999999</v>
      </c>
      <c r="Q156" s="8"/>
      <c r="R156" s="8"/>
      <c r="S156" s="8"/>
      <c r="T156" s="8"/>
      <c r="U156" s="8">
        <f t="shared" si="38"/>
        <v>3.8912000000000009</v>
      </c>
      <c r="V156" s="8">
        <f t="shared" si="39"/>
        <v>12.16</v>
      </c>
      <c r="W156" s="8"/>
      <c r="X156" s="58">
        <f t="shared" si="41"/>
        <v>1.57</v>
      </c>
      <c r="Y156" s="58">
        <f t="shared" si="42"/>
        <v>0.19</v>
      </c>
      <c r="Z156" s="58">
        <f t="shared" si="43"/>
        <v>0.81</v>
      </c>
      <c r="AA156" s="58">
        <f t="shared" si="44"/>
        <v>2.21</v>
      </c>
      <c r="AB156" s="58">
        <f t="shared" si="45"/>
        <v>0.48</v>
      </c>
      <c r="AC156" s="58">
        <f t="shared" si="46"/>
        <v>1.39</v>
      </c>
      <c r="AD156" s="58">
        <f t="shared" si="47"/>
        <v>0.96</v>
      </c>
      <c r="AE156" s="58">
        <f t="shared" si="48"/>
        <v>12.16</v>
      </c>
      <c r="AF156" s="58">
        <f t="shared" si="49"/>
        <v>10.013124999999999</v>
      </c>
      <c r="AG156" s="7"/>
      <c r="AH156" s="7"/>
      <c r="AI156" s="7"/>
      <c r="BL156" s="8">
        <v>13</v>
      </c>
      <c r="BM156" s="8">
        <v>142</v>
      </c>
      <c r="BN156" s="8">
        <v>51</v>
      </c>
      <c r="BO156" s="8">
        <v>17</v>
      </c>
      <c r="BP156" s="8">
        <v>90</v>
      </c>
      <c r="BR156" s="8">
        <f t="shared" si="40"/>
        <v>2.3499999999999996</v>
      </c>
      <c r="BS156" s="8">
        <v>0.62</v>
      </c>
      <c r="BU156" s="8">
        <v>6</v>
      </c>
      <c r="BV156" s="8">
        <v>20.333333333333332</v>
      </c>
      <c r="BW156" s="8">
        <v>79.666666666666671</v>
      </c>
      <c r="BX156" s="8">
        <v>185</v>
      </c>
      <c r="BY156" s="8">
        <v>346.4</v>
      </c>
    </row>
    <row r="157" spans="1:77" s="44" customFormat="1" x14ac:dyDescent="0.25">
      <c r="A157" s="44" t="s">
        <v>64</v>
      </c>
      <c r="B157" s="42" t="s">
        <v>57</v>
      </c>
      <c r="C157" s="42" t="s">
        <v>84</v>
      </c>
      <c r="D157" s="42" t="s">
        <v>82</v>
      </c>
      <c r="E157" s="42" t="s">
        <v>92</v>
      </c>
      <c r="F157" s="43">
        <v>1.56</v>
      </c>
      <c r="G157" s="43">
        <v>0.21</v>
      </c>
      <c r="H157" s="43">
        <v>0.82</v>
      </c>
      <c r="I157" s="43">
        <v>2.21</v>
      </c>
      <c r="J157" s="43">
        <v>0.46</v>
      </c>
      <c r="K157" s="43">
        <v>1.39</v>
      </c>
      <c r="L157" s="43">
        <v>0.93</v>
      </c>
      <c r="M157" s="8">
        <v>11.84</v>
      </c>
      <c r="N157" s="8">
        <f t="shared" si="37"/>
        <v>7.5897435897435894</v>
      </c>
      <c r="O157" s="43">
        <v>10.299609374999999</v>
      </c>
      <c r="U157" s="8">
        <f t="shared" si="38"/>
        <v>3.7887999999999997</v>
      </c>
      <c r="V157" s="8">
        <f t="shared" si="39"/>
        <v>11.84</v>
      </c>
      <c r="W157" s="8"/>
      <c r="X157" s="58">
        <f t="shared" si="41"/>
        <v>1.56</v>
      </c>
      <c r="Y157" s="58">
        <f t="shared" si="42"/>
        <v>0.21</v>
      </c>
      <c r="Z157" s="58">
        <f t="shared" si="43"/>
        <v>0.82</v>
      </c>
      <c r="AA157" s="58">
        <f t="shared" si="44"/>
        <v>2.21</v>
      </c>
      <c r="AB157" s="58">
        <f t="shared" si="45"/>
        <v>0.46</v>
      </c>
      <c r="AC157" s="58">
        <f t="shared" si="46"/>
        <v>1.39</v>
      </c>
      <c r="AD157" s="58">
        <f t="shared" si="47"/>
        <v>0.93</v>
      </c>
      <c r="AE157" s="58">
        <f t="shared" si="48"/>
        <v>11.84</v>
      </c>
      <c r="AF157" s="58">
        <f t="shared" si="49"/>
        <v>10.299609374999999</v>
      </c>
      <c r="AG157" s="42"/>
      <c r="AH157" s="42"/>
      <c r="AI157" s="42"/>
      <c r="BL157" s="43">
        <v>12</v>
      </c>
      <c r="BM157" s="43">
        <v>141</v>
      </c>
      <c r="BN157" s="43">
        <v>50</v>
      </c>
      <c r="BO157" s="43">
        <v>17</v>
      </c>
      <c r="BP157" s="43">
        <v>89</v>
      </c>
      <c r="BR157" s="43">
        <f t="shared" si="40"/>
        <v>2.3199999999999998</v>
      </c>
      <c r="BS157" s="43">
        <v>0.61</v>
      </c>
      <c r="BU157" s="43">
        <v>8</v>
      </c>
      <c r="BV157" s="43">
        <v>19.5</v>
      </c>
      <c r="BW157" s="43">
        <v>80.5</v>
      </c>
      <c r="BX157" s="43">
        <v>187</v>
      </c>
      <c r="BY157" s="43">
        <v>352.5</v>
      </c>
    </row>
    <row r="158" spans="1:77" x14ac:dyDescent="0.25">
      <c r="A158" t="s">
        <v>68</v>
      </c>
      <c r="B158" s="7" t="s">
        <v>58</v>
      </c>
      <c r="C158" s="7" t="s">
        <v>84</v>
      </c>
      <c r="D158" s="7" t="s">
        <v>46</v>
      </c>
      <c r="E158" s="7" t="s">
        <v>93</v>
      </c>
      <c r="F158" s="8">
        <v>1.38</v>
      </c>
      <c r="G158" s="8">
        <v>0.14000000000000001</v>
      </c>
      <c r="H158" s="8">
        <v>0.56999999999999995</v>
      </c>
      <c r="I158" s="8">
        <v>2.0099999999999998</v>
      </c>
      <c r="J158" s="8">
        <v>0.27</v>
      </c>
      <c r="K158" s="8">
        <v>1.25</v>
      </c>
      <c r="L158" s="8">
        <v>0.69</v>
      </c>
      <c r="M158" s="8">
        <v>7.6800000000000006</v>
      </c>
      <c r="N158" s="8">
        <f t="shared" si="37"/>
        <v>5.5652173913043486</v>
      </c>
      <c r="O158" s="8">
        <v>8.9278124999999999</v>
      </c>
      <c r="U158" s="8">
        <f t="shared" si="38"/>
        <v>2.4576000000000002</v>
      </c>
      <c r="V158" s="8">
        <f t="shared" si="39"/>
        <v>7.6800000000000006</v>
      </c>
      <c r="W158" s="8"/>
      <c r="X158" s="58">
        <f t="shared" si="41"/>
        <v>1.38</v>
      </c>
      <c r="Y158" s="58">
        <f t="shared" si="42"/>
        <v>0.14000000000000001</v>
      </c>
      <c r="Z158" s="58">
        <f t="shared" si="43"/>
        <v>0.56999999999999995</v>
      </c>
      <c r="AA158" s="58">
        <f t="shared" si="44"/>
        <v>2.0099999999999998</v>
      </c>
      <c r="AB158" s="58">
        <f t="shared" si="45"/>
        <v>0.27</v>
      </c>
      <c r="AC158" s="58">
        <f t="shared" si="46"/>
        <v>1.25</v>
      </c>
      <c r="AD158" s="58">
        <f t="shared" si="47"/>
        <v>0.69</v>
      </c>
      <c r="AE158" s="58">
        <f t="shared" si="48"/>
        <v>7.6800000000000006</v>
      </c>
      <c r="AF158" s="58">
        <f t="shared" si="49"/>
        <v>8.9278124999999999</v>
      </c>
      <c r="AG158" s="7"/>
      <c r="AH158" s="7"/>
      <c r="AI158" s="7"/>
      <c r="BL158" s="8">
        <v>9</v>
      </c>
      <c r="BM158" s="8">
        <v>120</v>
      </c>
      <c r="BN158" s="8">
        <v>32</v>
      </c>
      <c r="BO158" s="8">
        <v>11</v>
      </c>
      <c r="BP158" s="8">
        <v>68</v>
      </c>
      <c r="BR158" s="8">
        <f t="shared" si="40"/>
        <v>1.94</v>
      </c>
      <c r="BS158" s="8">
        <v>0.47</v>
      </c>
      <c r="BU158" s="8">
        <v>6</v>
      </c>
      <c r="BV158" s="8">
        <v>17.5</v>
      </c>
      <c r="BW158" s="8">
        <v>82.5</v>
      </c>
      <c r="BX158" s="8">
        <v>178</v>
      </c>
      <c r="BY158" s="8">
        <v>321</v>
      </c>
    </row>
    <row r="159" spans="1:77" x14ac:dyDescent="0.25">
      <c r="A159" t="s">
        <v>68</v>
      </c>
      <c r="B159" s="7" t="s">
        <v>58</v>
      </c>
      <c r="C159" s="7" t="s">
        <v>84</v>
      </c>
      <c r="D159" s="7" t="s">
        <v>47</v>
      </c>
      <c r="E159" s="7" t="s">
        <v>93</v>
      </c>
      <c r="F159" s="8">
        <v>1.38</v>
      </c>
      <c r="G159" s="8">
        <v>0.13</v>
      </c>
      <c r="H159" s="8">
        <v>0.56000000000000005</v>
      </c>
      <c r="I159" s="8">
        <v>2.0099999999999998</v>
      </c>
      <c r="J159" s="8">
        <v>0.28000000000000003</v>
      </c>
      <c r="K159" s="8">
        <v>1.22</v>
      </c>
      <c r="L159" s="8">
        <v>0.69</v>
      </c>
      <c r="M159" s="8">
        <v>7.3600000000000012</v>
      </c>
      <c r="N159" s="8">
        <f t="shared" si="37"/>
        <v>5.3333333333333348</v>
      </c>
      <c r="O159" s="8">
        <v>9.0159374999999997</v>
      </c>
      <c r="Q159" s="8"/>
      <c r="R159" s="8"/>
      <c r="S159" s="8"/>
      <c r="T159" s="8"/>
      <c r="U159" s="8">
        <f t="shared" si="38"/>
        <v>2.3552000000000008</v>
      </c>
      <c r="V159" s="8">
        <f t="shared" si="39"/>
        <v>7.3600000000000012</v>
      </c>
      <c r="W159" s="8"/>
      <c r="X159" s="58">
        <f t="shared" si="41"/>
        <v>1.38</v>
      </c>
      <c r="Y159" s="58">
        <f t="shared" si="42"/>
        <v>0.13</v>
      </c>
      <c r="Z159" s="58">
        <f t="shared" si="43"/>
        <v>0.56000000000000005</v>
      </c>
      <c r="AA159" s="58">
        <f t="shared" si="44"/>
        <v>2.0099999999999998</v>
      </c>
      <c r="AB159" s="58">
        <f t="shared" si="45"/>
        <v>0.28000000000000003</v>
      </c>
      <c r="AC159" s="58">
        <f t="shared" si="46"/>
        <v>1.22</v>
      </c>
      <c r="AD159" s="58">
        <f t="shared" si="47"/>
        <v>0.69</v>
      </c>
      <c r="AE159" s="58">
        <f t="shared" si="48"/>
        <v>7.3600000000000012</v>
      </c>
      <c r="AF159" s="58">
        <f t="shared" si="49"/>
        <v>9.0159374999999997</v>
      </c>
      <c r="AG159" s="7"/>
      <c r="AH159" s="7"/>
      <c r="AI159" s="7"/>
      <c r="BL159" s="8">
        <v>8</v>
      </c>
      <c r="BM159" s="8">
        <v>118</v>
      </c>
      <c r="BN159" s="8">
        <v>31</v>
      </c>
      <c r="BO159" s="8">
        <v>10</v>
      </c>
      <c r="BP159" s="8">
        <v>67</v>
      </c>
      <c r="BR159" s="8">
        <f t="shared" si="40"/>
        <v>1.91</v>
      </c>
      <c r="BS159" s="8">
        <v>0.47</v>
      </c>
      <c r="BU159" s="8">
        <v>5</v>
      </c>
      <c r="BV159" s="8">
        <v>18.399999999999999</v>
      </c>
      <c r="BW159" s="8">
        <v>81.599999999999994</v>
      </c>
      <c r="BX159" s="8">
        <v>177</v>
      </c>
      <c r="BY159" s="8">
        <v>326</v>
      </c>
    </row>
    <row r="160" spans="1:77" x14ac:dyDescent="0.25">
      <c r="A160" t="s">
        <v>68</v>
      </c>
      <c r="B160" s="7" t="s">
        <v>58</v>
      </c>
      <c r="C160" s="7" t="s">
        <v>84</v>
      </c>
      <c r="D160" s="7" t="s">
        <v>48</v>
      </c>
      <c r="E160" s="7" t="s">
        <v>93</v>
      </c>
      <c r="F160" s="8">
        <v>1.39</v>
      </c>
      <c r="G160" s="8">
        <v>0.15</v>
      </c>
      <c r="H160" s="8">
        <v>0.56999999999999995</v>
      </c>
      <c r="I160" s="8">
        <v>2</v>
      </c>
      <c r="J160" s="8">
        <v>0.28000000000000003</v>
      </c>
      <c r="K160" s="8">
        <v>1.23</v>
      </c>
      <c r="L160" s="8">
        <v>0.69</v>
      </c>
      <c r="M160" s="8">
        <v>7.0400000000000009</v>
      </c>
      <c r="N160" s="8">
        <f t="shared" si="37"/>
        <v>5.0647482014388503</v>
      </c>
      <c r="O160" s="8">
        <v>8.8550000000000004</v>
      </c>
      <c r="Q160" s="8"/>
      <c r="R160" s="8"/>
      <c r="S160" s="8"/>
      <c r="T160" s="8"/>
      <c r="U160" s="8">
        <f t="shared" si="38"/>
        <v>2.2528000000000006</v>
      </c>
      <c r="V160" s="8">
        <f t="shared" si="39"/>
        <v>7.0400000000000009</v>
      </c>
      <c r="W160" s="8"/>
      <c r="X160" s="58">
        <f t="shared" si="41"/>
        <v>1.39</v>
      </c>
      <c r="Y160" s="58">
        <f t="shared" si="42"/>
        <v>0.15</v>
      </c>
      <c r="Z160" s="58">
        <f t="shared" si="43"/>
        <v>0.56999999999999995</v>
      </c>
      <c r="AA160" s="58">
        <f t="shared" si="44"/>
        <v>2</v>
      </c>
      <c r="AB160" s="58">
        <f t="shared" si="45"/>
        <v>0.28000000000000003</v>
      </c>
      <c r="AC160" s="58">
        <f t="shared" si="46"/>
        <v>1.23</v>
      </c>
      <c r="AD160" s="58">
        <f t="shared" si="47"/>
        <v>0.69</v>
      </c>
      <c r="AE160" s="58">
        <f t="shared" si="48"/>
        <v>7.0400000000000009</v>
      </c>
      <c r="AF160" s="58">
        <f t="shared" si="49"/>
        <v>8.8550000000000004</v>
      </c>
      <c r="AG160" s="7"/>
      <c r="AH160" s="7"/>
      <c r="AI160" s="7"/>
      <c r="BL160" s="8">
        <v>9</v>
      </c>
      <c r="BM160" s="8">
        <v>122</v>
      </c>
      <c r="BN160" s="8">
        <v>30</v>
      </c>
      <c r="BO160" s="8">
        <v>12</v>
      </c>
      <c r="BP160" s="8">
        <v>66</v>
      </c>
      <c r="BR160" s="8">
        <f t="shared" si="40"/>
        <v>1.92</v>
      </c>
      <c r="BS160" s="8">
        <v>0.48</v>
      </c>
      <c r="BU160" s="8">
        <v>5</v>
      </c>
      <c r="BV160" s="8">
        <v>17.399999999999999</v>
      </c>
      <c r="BW160" s="8">
        <v>82.6</v>
      </c>
      <c r="BX160" s="8">
        <v>176</v>
      </c>
      <c r="BY160" s="8">
        <v>322</v>
      </c>
    </row>
    <row r="161" spans="1:77" x14ac:dyDescent="0.25">
      <c r="A161" t="s">
        <v>68</v>
      </c>
      <c r="B161" s="7" t="s">
        <v>58</v>
      </c>
      <c r="C161" s="7" t="s">
        <v>84</v>
      </c>
      <c r="D161" s="7" t="s">
        <v>49</v>
      </c>
      <c r="E161" s="7" t="s">
        <v>93</v>
      </c>
      <c r="F161" s="8">
        <v>1.38</v>
      </c>
      <c r="G161" s="8">
        <v>0.14000000000000001</v>
      </c>
      <c r="H161" s="8">
        <v>0.55000000000000004</v>
      </c>
      <c r="I161" s="8">
        <v>2.0099999999999998</v>
      </c>
      <c r="J161" s="8">
        <v>0.26</v>
      </c>
      <c r="K161" s="8">
        <v>1.23</v>
      </c>
      <c r="L161" s="8">
        <v>0.68</v>
      </c>
      <c r="M161" s="8">
        <v>7.3600000000000012</v>
      </c>
      <c r="N161" s="8">
        <f t="shared" si="37"/>
        <v>5.3333333333333348</v>
      </c>
      <c r="O161" s="8">
        <v>8.7449999999999992</v>
      </c>
      <c r="Q161" s="8"/>
      <c r="R161" s="8"/>
      <c r="S161" s="8"/>
      <c r="T161" s="8"/>
      <c r="U161" s="8">
        <f t="shared" si="38"/>
        <v>2.3552000000000008</v>
      </c>
      <c r="V161" s="8">
        <f t="shared" si="39"/>
        <v>7.3600000000000012</v>
      </c>
      <c r="W161" s="8"/>
      <c r="X161" s="58">
        <f t="shared" si="41"/>
        <v>1.38</v>
      </c>
      <c r="Y161" s="58">
        <f t="shared" si="42"/>
        <v>0.14000000000000001</v>
      </c>
      <c r="Z161" s="58">
        <f t="shared" si="43"/>
        <v>0.55000000000000004</v>
      </c>
      <c r="AA161" s="58">
        <f t="shared" si="44"/>
        <v>2.0099999999999998</v>
      </c>
      <c r="AB161" s="58">
        <f t="shared" si="45"/>
        <v>0.26</v>
      </c>
      <c r="AC161" s="58">
        <f t="shared" si="46"/>
        <v>1.23</v>
      </c>
      <c r="AD161" s="58">
        <f t="shared" si="47"/>
        <v>0.68</v>
      </c>
      <c r="AE161" s="58">
        <f t="shared" si="48"/>
        <v>7.3600000000000012</v>
      </c>
      <c r="AF161" s="58">
        <f t="shared" si="49"/>
        <v>8.7449999999999992</v>
      </c>
      <c r="AG161" s="7"/>
      <c r="AH161" s="7"/>
      <c r="AI161" s="7"/>
      <c r="BL161" s="8">
        <v>9</v>
      </c>
      <c r="BM161" s="8">
        <v>120</v>
      </c>
      <c r="BN161" s="8">
        <v>31</v>
      </c>
      <c r="BO161" s="8">
        <v>12</v>
      </c>
      <c r="BP161" s="8">
        <v>69</v>
      </c>
      <c r="BR161" s="8">
        <f t="shared" si="40"/>
        <v>1.9100000000000001</v>
      </c>
      <c r="BS161" s="8">
        <v>0.47</v>
      </c>
      <c r="BU161" s="8">
        <v>5</v>
      </c>
      <c r="BV161" s="8">
        <v>17.2</v>
      </c>
      <c r="BW161" s="8">
        <v>82.8</v>
      </c>
      <c r="BX161" s="8">
        <v>176</v>
      </c>
      <c r="BY161" s="8">
        <v>318</v>
      </c>
    </row>
    <row r="162" spans="1:77" x14ac:dyDescent="0.25">
      <c r="A162" t="s">
        <v>68</v>
      </c>
      <c r="B162" s="7" t="s">
        <v>58</v>
      </c>
      <c r="C162" s="7" t="s">
        <v>84</v>
      </c>
      <c r="D162" s="7" t="s">
        <v>79</v>
      </c>
      <c r="E162" s="7" t="s">
        <v>93</v>
      </c>
      <c r="F162" s="8">
        <v>1.38</v>
      </c>
      <c r="G162" s="8">
        <v>0.14000000000000001</v>
      </c>
      <c r="H162" s="8">
        <v>0.56999999999999995</v>
      </c>
      <c r="I162" s="8">
        <v>2.0099999999999998</v>
      </c>
      <c r="J162" s="8">
        <v>0.27</v>
      </c>
      <c r="K162" s="8">
        <v>1.25</v>
      </c>
      <c r="L162" s="8">
        <v>0.69</v>
      </c>
      <c r="M162" s="8">
        <v>7.6800000000000006</v>
      </c>
      <c r="N162" s="8">
        <f t="shared" si="37"/>
        <v>5.5652173913043486</v>
      </c>
      <c r="O162" s="8">
        <v>8.9278124999999999</v>
      </c>
      <c r="Q162" s="8"/>
      <c r="R162" s="8"/>
      <c r="S162" s="8"/>
      <c r="T162" s="8"/>
      <c r="U162" s="8">
        <f t="shared" si="38"/>
        <v>2.4576000000000002</v>
      </c>
      <c r="V162" s="8">
        <f t="shared" si="39"/>
        <v>7.6800000000000006</v>
      </c>
      <c r="W162" s="8"/>
      <c r="X162" s="58">
        <f t="shared" si="41"/>
        <v>1.38</v>
      </c>
      <c r="Y162" s="58">
        <f t="shared" si="42"/>
        <v>0.14000000000000001</v>
      </c>
      <c r="Z162" s="58">
        <f t="shared" si="43"/>
        <v>0.56999999999999995</v>
      </c>
      <c r="AA162" s="58">
        <f t="shared" si="44"/>
        <v>2.0099999999999998</v>
      </c>
      <c r="AB162" s="58">
        <f t="shared" si="45"/>
        <v>0.27</v>
      </c>
      <c r="AC162" s="58">
        <f t="shared" si="46"/>
        <v>1.25</v>
      </c>
      <c r="AD162" s="58">
        <f t="shared" si="47"/>
        <v>0.69</v>
      </c>
      <c r="AE162" s="58">
        <f t="shared" si="48"/>
        <v>7.6800000000000006</v>
      </c>
      <c r="AF162" s="58">
        <f t="shared" si="49"/>
        <v>8.9278124999999999</v>
      </c>
      <c r="AG162" s="7"/>
      <c r="AH162" s="7"/>
      <c r="AI162" s="7"/>
      <c r="BL162" s="8">
        <v>9</v>
      </c>
      <c r="BM162" s="8">
        <v>120</v>
      </c>
      <c r="BN162" s="8">
        <v>32</v>
      </c>
      <c r="BO162" s="8">
        <v>11</v>
      </c>
      <c r="BP162" s="8">
        <v>68</v>
      </c>
      <c r="BR162" s="8">
        <f t="shared" si="40"/>
        <v>1.94</v>
      </c>
      <c r="BS162" s="8">
        <v>0.47</v>
      </c>
      <c r="BU162" s="8">
        <v>6</v>
      </c>
      <c r="BV162" s="8">
        <v>17.5</v>
      </c>
      <c r="BW162" s="8">
        <v>82.5</v>
      </c>
      <c r="BX162" s="8">
        <v>178</v>
      </c>
      <c r="BY162" s="8">
        <v>321</v>
      </c>
    </row>
    <row r="163" spans="1:77" x14ac:dyDescent="0.25">
      <c r="A163" t="s">
        <v>68</v>
      </c>
      <c r="B163" s="7" t="s">
        <v>58</v>
      </c>
      <c r="C163" s="7" t="s">
        <v>84</v>
      </c>
      <c r="D163" s="7" t="s">
        <v>80</v>
      </c>
      <c r="E163" s="7" t="s">
        <v>93</v>
      </c>
      <c r="F163" s="8">
        <v>1.38</v>
      </c>
      <c r="G163" s="8">
        <v>0.13</v>
      </c>
      <c r="H163" s="8">
        <v>0.56000000000000005</v>
      </c>
      <c r="I163" s="8">
        <v>2.0099999999999998</v>
      </c>
      <c r="J163" s="8">
        <v>0.28000000000000003</v>
      </c>
      <c r="K163" s="8">
        <v>1.22</v>
      </c>
      <c r="L163" s="8">
        <v>0.69</v>
      </c>
      <c r="M163" s="8">
        <v>7.3600000000000012</v>
      </c>
      <c r="N163" s="8">
        <f t="shared" si="37"/>
        <v>5.3333333333333348</v>
      </c>
      <c r="O163" s="8">
        <v>9.0159374999999997</v>
      </c>
      <c r="Q163" s="8"/>
      <c r="R163" s="8"/>
      <c r="S163" s="8"/>
      <c r="T163" s="8"/>
      <c r="U163" s="8">
        <f t="shared" si="38"/>
        <v>2.3552000000000008</v>
      </c>
      <c r="V163" s="8">
        <f t="shared" si="39"/>
        <v>7.3600000000000012</v>
      </c>
      <c r="W163" s="8"/>
      <c r="X163" s="58">
        <f t="shared" si="41"/>
        <v>1.38</v>
      </c>
      <c r="Y163" s="58">
        <f t="shared" si="42"/>
        <v>0.13</v>
      </c>
      <c r="Z163" s="58">
        <f t="shared" si="43"/>
        <v>0.56000000000000005</v>
      </c>
      <c r="AA163" s="58">
        <f t="shared" si="44"/>
        <v>2.0099999999999998</v>
      </c>
      <c r="AB163" s="58">
        <f t="shared" si="45"/>
        <v>0.28000000000000003</v>
      </c>
      <c r="AC163" s="58">
        <f t="shared" si="46"/>
        <v>1.22</v>
      </c>
      <c r="AD163" s="58">
        <f t="shared" si="47"/>
        <v>0.69</v>
      </c>
      <c r="AE163" s="58">
        <f t="shared" si="48"/>
        <v>7.3600000000000012</v>
      </c>
      <c r="AF163" s="58">
        <f t="shared" si="49"/>
        <v>9.0159374999999997</v>
      </c>
      <c r="AG163" s="7"/>
      <c r="AH163" s="7"/>
      <c r="AI163" s="7"/>
      <c r="BL163" s="8">
        <v>8</v>
      </c>
      <c r="BM163" s="8">
        <v>118</v>
      </c>
      <c r="BN163" s="8">
        <v>31</v>
      </c>
      <c r="BO163" s="8">
        <v>10</v>
      </c>
      <c r="BP163" s="8">
        <v>67</v>
      </c>
      <c r="BR163" s="8">
        <f t="shared" si="40"/>
        <v>1.91</v>
      </c>
      <c r="BS163" s="8">
        <v>0.47</v>
      </c>
      <c r="BU163" s="8">
        <v>5</v>
      </c>
      <c r="BV163" s="8">
        <v>18.399999999999999</v>
      </c>
      <c r="BW163" s="8">
        <v>81.599999999999994</v>
      </c>
      <c r="BX163" s="8">
        <v>177</v>
      </c>
      <c r="BY163" s="8">
        <v>326</v>
      </c>
    </row>
    <row r="164" spans="1:77" x14ac:dyDescent="0.25">
      <c r="A164" t="s">
        <v>68</v>
      </c>
      <c r="B164" s="7" t="s">
        <v>58</v>
      </c>
      <c r="C164" s="7" t="s">
        <v>84</v>
      </c>
      <c r="D164" s="7" t="s">
        <v>81</v>
      </c>
      <c r="E164" s="7" t="s">
        <v>93</v>
      </c>
      <c r="F164" s="8">
        <v>1.39</v>
      </c>
      <c r="G164" s="8">
        <v>0.15</v>
      </c>
      <c r="H164" s="8">
        <v>0.56999999999999995</v>
      </c>
      <c r="I164" s="8">
        <v>2</v>
      </c>
      <c r="J164" s="8">
        <v>0.28000000000000003</v>
      </c>
      <c r="K164" s="8">
        <v>1.23</v>
      </c>
      <c r="L164" s="8">
        <v>0.69</v>
      </c>
      <c r="M164" s="8">
        <v>7.0400000000000009</v>
      </c>
      <c r="N164" s="8">
        <f t="shared" si="37"/>
        <v>5.0647482014388503</v>
      </c>
      <c r="O164" s="8">
        <v>8.8550000000000004</v>
      </c>
      <c r="Q164" s="8"/>
      <c r="R164" s="8"/>
      <c r="S164" s="8"/>
      <c r="T164" s="8"/>
      <c r="U164" s="8">
        <f t="shared" si="38"/>
        <v>2.2528000000000006</v>
      </c>
      <c r="V164" s="8">
        <f t="shared" si="39"/>
        <v>7.0400000000000009</v>
      </c>
      <c r="W164" s="8"/>
      <c r="X164" s="58">
        <f t="shared" si="41"/>
        <v>1.39</v>
      </c>
      <c r="Y164" s="58">
        <f t="shared" si="42"/>
        <v>0.15</v>
      </c>
      <c r="Z164" s="58">
        <f t="shared" si="43"/>
        <v>0.56999999999999995</v>
      </c>
      <c r="AA164" s="58">
        <f t="shared" si="44"/>
        <v>2</v>
      </c>
      <c r="AB164" s="58">
        <f t="shared" si="45"/>
        <v>0.28000000000000003</v>
      </c>
      <c r="AC164" s="58">
        <f t="shared" si="46"/>
        <v>1.23</v>
      </c>
      <c r="AD164" s="58">
        <f t="shared" si="47"/>
        <v>0.69</v>
      </c>
      <c r="AE164" s="58">
        <f t="shared" si="48"/>
        <v>7.0400000000000009</v>
      </c>
      <c r="AF164" s="58">
        <f t="shared" si="49"/>
        <v>8.8550000000000004</v>
      </c>
      <c r="AG164" s="7"/>
      <c r="AH164" s="7"/>
      <c r="AI164" s="7"/>
      <c r="BL164" s="8">
        <v>9</v>
      </c>
      <c r="BM164" s="8">
        <v>122</v>
      </c>
      <c r="BN164" s="8">
        <v>30</v>
      </c>
      <c r="BO164" s="8">
        <v>12</v>
      </c>
      <c r="BP164" s="8">
        <v>66</v>
      </c>
      <c r="BR164" s="8">
        <f t="shared" si="40"/>
        <v>1.92</v>
      </c>
      <c r="BS164" s="8">
        <v>0.48</v>
      </c>
      <c r="BU164" s="8">
        <v>5</v>
      </c>
      <c r="BV164" s="8">
        <v>17.399999999999999</v>
      </c>
      <c r="BW164" s="8">
        <v>82.6</v>
      </c>
      <c r="BX164" s="8">
        <v>176</v>
      </c>
      <c r="BY164" s="8">
        <v>322</v>
      </c>
    </row>
    <row r="165" spans="1:77" x14ac:dyDescent="0.25">
      <c r="A165" t="s">
        <v>68</v>
      </c>
      <c r="B165" s="7" t="s">
        <v>58</v>
      </c>
      <c r="C165" s="7" t="s">
        <v>84</v>
      </c>
      <c r="D165" s="7" t="s">
        <v>83</v>
      </c>
      <c r="E165" s="7" t="s">
        <v>93</v>
      </c>
      <c r="F165" s="8">
        <v>1.38</v>
      </c>
      <c r="G165" s="8">
        <v>0.14000000000000001</v>
      </c>
      <c r="H165" s="8">
        <v>0.55000000000000004</v>
      </c>
      <c r="I165" s="8">
        <v>2.0099999999999998</v>
      </c>
      <c r="J165" s="8">
        <v>0.26</v>
      </c>
      <c r="K165" s="8">
        <v>1.23</v>
      </c>
      <c r="L165" s="8">
        <v>0.68</v>
      </c>
      <c r="M165" s="8">
        <v>7.3600000000000012</v>
      </c>
      <c r="N165" s="8">
        <f t="shared" ref="N165:N166" si="50">(M165)/(F165)</f>
        <v>5.3333333333333348</v>
      </c>
      <c r="O165" s="8">
        <v>8.7449999999999992</v>
      </c>
      <c r="Q165" s="8"/>
      <c r="R165" s="8"/>
      <c r="S165" s="8"/>
      <c r="T165" s="8"/>
      <c r="U165" s="8">
        <f t="shared" si="38"/>
        <v>2.3552000000000008</v>
      </c>
      <c r="V165" s="8">
        <f t="shared" si="39"/>
        <v>7.3600000000000012</v>
      </c>
      <c r="W165" s="8"/>
      <c r="X165" s="58">
        <f t="shared" si="41"/>
        <v>1.38</v>
      </c>
      <c r="Y165" s="58">
        <f t="shared" si="42"/>
        <v>0.14000000000000001</v>
      </c>
      <c r="Z165" s="58">
        <f t="shared" si="43"/>
        <v>0.55000000000000004</v>
      </c>
      <c r="AA165" s="58">
        <f t="shared" si="44"/>
        <v>2.0099999999999998</v>
      </c>
      <c r="AB165" s="58">
        <f t="shared" si="45"/>
        <v>0.26</v>
      </c>
      <c r="AC165" s="58">
        <f t="shared" si="46"/>
        <v>1.23</v>
      </c>
      <c r="AD165" s="58">
        <f t="shared" si="47"/>
        <v>0.68</v>
      </c>
      <c r="AE165" s="58">
        <f t="shared" si="48"/>
        <v>7.3600000000000012</v>
      </c>
      <c r="AF165" s="58">
        <f t="shared" si="49"/>
        <v>8.7449999999999992</v>
      </c>
      <c r="AG165" s="7"/>
      <c r="AH165" s="7"/>
      <c r="AI165" s="7"/>
      <c r="BL165" s="8">
        <v>9</v>
      </c>
      <c r="BM165" s="8">
        <v>120</v>
      </c>
      <c r="BN165" s="8">
        <v>31</v>
      </c>
      <c r="BO165" s="8">
        <v>12</v>
      </c>
      <c r="BP165" s="8">
        <v>69</v>
      </c>
      <c r="BR165" s="8">
        <f t="shared" si="40"/>
        <v>1.9100000000000001</v>
      </c>
      <c r="BS165" s="8">
        <v>0.47</v>
      </c>
      <c r="BU165" s="8">
        <v>5</v>
      </c>
      <c r="BV165" s="8">
        <v>17.2</v>
      </c>
      <c r="BW165" s="8">
        <v>82.8</v>
      </c>
      <c r="BX165" s="8">
        <v>176</v>
      </c>
      <c r="BY165" s="8">
        <v>318</v>
      </c>
    </row>
    <row r="166" spans="1:77" s="44" customFormat="1" x14ac:dyDescent="0.25">
      <c r="A166" s="44" t="s">
        <v>68</v>
      </c>
      <c r="B166" s="42" t="s">
        <v>58</v>
      </c>
      <c r="C166" s="42" t="s">
        <v>84</v>
      </c>
      <c r="D166" s="42" t="s">
        <v>82</v>
      </c>
      <c r="E166" s="42" t="s">
        <v>93</v>
      </c>
      <c r="F166" s="43">
        <v>1.39</v>
      </c>
      <c r="G166" s="43">
        <v>0.15</v>
      </c>
      <c r="H166" s="43">
        <v>0.56999999999999995</v>
      </c>
      <c r="I166" s="43">
        <v>2</v>
      </c>
      <c r="J166" s="43">
        <v>0.28000000000000003</v>
      </c>
      <c r="K166" s="43">
        <v>1.23</v>
      </c>
      <c r="L166" s="43">
        <v>0.69</v>
      </c>
      <c r="M166" s="8">
        <v>7.3600000000000012</v>
      </c>
      <c r="N166" s="8">
        <f t="shared" si="50"/>
        <v>5.2949640287769792</v>
      </c>
      <c r="O166" s="43">
        <v>8.7449999999999992</v>
      </c>
      <c r="P166" s="3">
        <f>AVERAGE(O86:O166)</f>
        <v>10.233804012345683</v>
      </c>
      <c r="U166" s="8">
        <f t="shared" si="38"/>
        <v>2.3552000000000008</v>
      </c>
      <c r="V166" s="8">
        <f t="shared" si="39"/>
        <v>7.3600000000000012</v>
      </c>
      <c r="W166" s="8"/>
      <c r="X166" s="58">
        <f t="shared" si="41"/>
        <v>1.39</v>
      </c>
      <c r="Y166" s="58">
        <f t="shared" si="42"/>
        <v>0.15</v>
      </c>
      <c r="Z166" s="58">
        <f t="shared" si="43"/>
        <v>0.56999999999999995</v>
      </c>
      <c r="AA166" s="58">
        <f t="shared" si="44"/>
        <v>2</v>
      </c>
      <c r="AB166" s="58">
        <f t="shared" si="45"/>
        <v>0.28000000000000003</v>
      </c>
      <c r="AC166" s="58">
        <f t="shared" si="46"/>
        <v>1.23</v>
      </c>
      <c r="AD166" s="58">
        <f t="shared" si="47"/>
        <v>0.69</v>
      </c>
      <c r="AE166" s="58">
        <f t="shared" si="48"/>
        <v>7.3600000000000012</v>
      </c>
      <c r="AF166" s="58">
        <f t="shared" si="49"/>
        <v>8.7449999999999992</v>
      </c>
      <c r="AG166" s="42"/>
      <c r="AH166" s="42"/>
      <c r="AI166" s="42"/>
      <c r="BL166" s="43">
        <v>9</v>
      </c>
      <c r="BM166" s="43">
        <v>122</v>
      </c>
      <c r="BN166" s="43">
        <v>30</v>
      </c>
      <c r="BO166" s="43">
        <v>12</v>
      </c>
      <c r="BP166" s="43">
        <v>66</v>
      </c>
      <c r="BR166" s="43">
        <f t="shared" si="40"/>
        <v>1.92</v>
      </c>
      <c r="BS166" s="43">
        <v>0.47</v>
      </c>
      <c r="BU166" s="43">
        <v>5</v>
      </c>
      <c r="BV166" s="43">
        <v>17.2</v>
      </c>
      <c r="BW166" s="43">
        <v>82.8</v>
      </c>
      <c r="BX166" s="43">
        <v>176</v>
      </c>
      <c r="BY166" s="43">
        <v>318</v>
      </c>
    </row>
    <row r="167" spans="1:77" x14ac:dyDescent="0.25">
      <c r="B167" s="7"/>
      <c r="C167" s="7"/>
      <c r="D167" s="7"/>
      <c r="E167" s="7"/>
      <c r="F167" s="7" t="s">
        <v>0</v>
      </c>
      <c r="G167" s="7" t="s">
        <v>1</v>
      </c>
      <c r="H167" s="7" t="s">
        <v>2</v>
      </c>
      <c r="I167" s="7" t="s">
        <v>3</v>
      </c>
      <c r="J167" s="7" t="s">
        <v>4</v>
      </c>
      <c r="K167" s="7" t="s">
        <v>10</v>
      </c>
      <c r="L167" s="7" t="s">
        <v>11</v>
      </c>
      <c r="M167" s="7" t="s">
        <v>14</v>
      </c>
      <c r="N167" s="8" t="s">
        <v>116</v>
      </c>
      <c r="O167" s="8" t="s">
        <v>94</v>
      </c>
      <c r="Q167" s="8"/>
      <c r="R167" s="7"/>
      <c r="S167" s="7"/>
      <c r="T167" s="7"/>
      <c r="U167" s="7"/>
      <c r="V167" s="7"/>
      <c r="W167" s="7"/>
      <c r="X167" s="60" t="str">
        <f t="shared" ref="X167:AF167" si="51">X3</f>
        <v>N</v>
      </c>
      <c r="Y167" s="60" t="str">
        <f t="shared" si="51"/>
        <v>P</v>
      </c>
      <c r="Z167" s="60" t="str">
        <f t="shared" si="51"/>
        <v>K</v>
      </c>
      <c r="AA167" s="60" t="str">
        <f t="shared" si="51"/>
        <v>Ca</v>
      </c>
      <c r="AB167" s="60" t="str">
        <f t="shared" si="51"/>
        <v>Mg</v>
      </c>
      <c r="AC167" s="60" t="str">
        <f t="shared" si="51"/>
        <v>Chla</v>
      </c>
      <c r="AD167" s="60" t="str">
        <f t="shared" si="51"/>
        <v>Chlb</v>
      </c>
      <c r="AE167" s="60" t="str">
        <f t="shared" si="51"/>
        <v>Carbohydrate</v>
      </c>
      <c r="AF167" s="60" t="str">
        <f t="shared" si="51"/>
        <v>Yield</v>
      </c>
      <c r="AG167" s="7"/>
      <c r="AH167" s="7"/>
      <c r="AI167" s="7"/>
    </row>
    <row r="168" spans="1:77" x14ac:dyDescent="0.25">
      <c r="B168" s="7"/>
      <c r="C168" s="7"/>
      <c r="D168" s="7"/>
      <c r="E168" s="7" t="s">
        <v>74</v>
      </c>
      <c r="F168" s="35">
        <f>MIN(F5:F85)</f>
        <v>1.32</v>
      </c>
      <c r="G168" s="35">
        <f t="shared" ref="G168:M168" si="52">MIN(G5:G85)</f>
        <v>0.15</v>
      </c>
      <c r="H168" s="35">
        <f t="shared" si="52"/>
        <v>0.55000000000000004</v>
      </c>
      <c r="I168" s="35">
        <f t="shared" si="52"/>
        <v>1.94</v>
      </c>
      <c r="J168" s="35">
        <f t="shared" si="52"/>
        <v>0.26</v>
      </c>
      <c r="K168" s="35">
        <f t="shared" si="52"/>
        <v>1.1299999999999999</v>
      </c>
      <c r="L168" s="35">
        <f t="shared" si="52"/>
        <v>0.61</v>
      </c>
      <c r="M168" s="35">
        <f t="shared" si="52"/>
        <v>9.92</v>
      </c>
      <c r="N168" s="35">
        <f>MIN(N5:N85)</f>
        <v>7.3481481481481472</v>
      </c>
      <c r="O168" s="35">
        <f t="shared" ref="O168" si="53">MIN(O5:O85)</f>
        <v>4.6609375000000002</v>
      </c>
      <c r="Q168" s="35"/>
      <c r="R168" s="35"/>
      <c r="S168" s="35"/>
      <c r="T168" s="35"/>
      <c r="U168" s="35">
        <f t="shared" ref="U168" si="54">MIN(U5:U85)</f>
        <v>3.1743999999999999</v>
      </c>
      <c r="V168" s="35"/>
      <c r="W168" s="35"/>
      <c r="X168" s="61">
        <f t="shared" ref="X168:AF168" si="55">MIN(X5:X85)</f>
        <v>1.32</v>
      </c>
      <c r="Y168" s="61">
        <f t="shared" si="55"/>
        <v>0.15</v>
      </c>
      <c r="Z168" s="61">
        <f t="shared" si="55"/>
        <v>0.55000000000000004</v>
      </c>
      <c r="AA168" s="61">
        <f t="shared" si="55"/>
        <v>1.94</v>
      </c>
      <c r="AB168" s="61">
        <f t="shared" si="55"/>
        <v>0.26</v>
      </c>
      <c r="AC168" s="61">
        <f t="shared" si="55"/>
        <v>1.1299999999999999</v>
      </c>
      <c r="AD168" s="61">
        <f t="shared" si="55"/>
        <v>0.61</v>
      </c>
      <c r="AE168" s="61">
        <f t="shared" si="55"/>
        <v>9.92</v>
      </c>
      <c r="AF168" s="61">
        <f t="shared" si="55"/>
        <v>4.6609375000000002</v>
      </c>
      <c r="AG168" s="7"/>
      <c r="AH168" s="7"/>
      <c r="AI168" s="7"/>
      <c r="BL168" s="35"/>
      <c r="BM168" s="35"/>
      <c r="BN168" s="35"/>
      <c r="BO168" s="35"/>
      <c r="BP168" s="35"/>
      <c r="BR168" s="35"/>
      <c r="BS168" s="35"/>
      <c r="BU168" s="35"/>
      <c r="BV168" s="35"/>
      <c r="BW168" s="35"/>
      <c r="BX168" s="35"/>
      <c r="BY168" s="35"/>
    </row>
    <row r="169" spans="1:77" x14ac:dyDescent="0.25">
      <c r="B169" s="7"/>
      <c r="C169" s="7"/>
      <c r="D169" s="7"/>
      <c r="E169" s="7" t="s">
        <v>107</v>
      </c>
      <c r="F169" s="35">
        <f>MAX(F5:F85)</f>
        <v>1.9915053844638169</v>
      </c>
      <c r="G169" s="35">
        <f t="shared" ref="G169:M169" si="56">MAX(G5:G85)</f>
        <v>0.38980214594572316</v>
      </c>
      <c r="H169" s="35">
        <f t="shared" si="56"/>
        <v>0.99</v>
      </c>
      <c r="I169" s="35">
        <f t="shared" si="56"/>
        <v>2.73</v>
      </c>
      <c r="J169" s="35">
        <f t="shared" si="56"/>
        <v>0.80157213046099063</v>
      </c>
      <c r="K169" s="35">
        <f t="shared" si="56"/>
        <v>1.92</v>
      </c>
      <c r="L169" s="35">
        <f t="shared" si="56"/>
        <v>1.3126569909500541</v>
      </c>
      <c r="M169" s="35">
        <f t="shared" si="56"/>
        <v>25.28</v>
      </c>
      <c r="N169" s="35">
        <f>MAX(N5:N85)</f>
        <v>12.767676767676768</v>
      </c>
      <c r="O169" s="35">
        <f t="shared" ref="O169" si="57">MAX(O5:O85)</f>
        <v>8.1693452891606899</v>
      </c>
      <c r="Q169" s="35"/>
      <c r="R169" s="35"/>
      <c r="S169" s="35"/>
      <c r="T169" s="35"/>
      <c r="U169" s="35">
        <f t="shared" ref="U169" si="58">MAX(U5:U85)</f>
        <v>8.0896000000000008</v>
      </c>
      <c r="V169" s="35"/>
      <c r="W169" s="35"/>
      <c r="X169" s="61">
        <f t="shared" ref="X169:AF169" si="59">MAX(X5:X85)</f>
        <v>1.9915053844638169</v>
      </c>
      <c r="Y169" s="61">
        <f t="shared" si="59"/>
        <v>0.38980214594572316</v>
      </c>
      <c r="Z169" s="61">
        <f t="shared" si="59"/>
        <v>0.99</v>
      </c>
      <c r="AA169" s="61">
        <f t="shared" si="59"/>
        <v>2.73</v>
      </c>
      <c r="AB169" s="61">
        <f t="shared" si="59"/>
        <v>0.80157213046099063</v>
      </c>
      <c r="AC169" s="61">
        <f t="shared" si="59"/>
        <v>1.92</v>
      </c>
      <c r="AD169" s="61">
        <f t="shared" si="59"/>
        <v>1.3126569909500541</v>
      </c>
      <c r="AE169" s="61">
        <f t="shared" si="59"/>
        <v>25.28</v>
      </c>
      <c r="AF169" s="61">
        <f t="shared" si="59"/>
        <v>8.1693452891606899</v>
      </c>
      <c r="AG169" s="7"/>
      <c r="AH169" s="7"/>
      <c r="AI169" s="7"/>
      <c r="BL169" s="35"/>
      <c r="BM169" s="35"/>
      <c r="BN169" s="35"/>
      <c r="BO169" s="35"/>
      <c r="BP169" s="35"/>
      <c r="BR169" s="35"/>
      <c r="BS169" s="35"/>
      <c r="BU169" s="35"/>
      <c r="BV169" s="35"/>
      <c r="BW169" s="35"/>
      <c r="BX169" s="35"/>
      <c r="BY169" s="35"/>
    </row>
    <row r="170" spans="1:77" x14ac:dyDescent="0.25">
      <c r="B170" s="7"/>
      <c r="C170" s="7"/>
      <c r="D170" s="7"/>
      <c r="E170" s="7" t="s">
        <v>72</v>
      </c>
      <c r="F170" s="64">
        <f>AVERAGE(F5:F85)</f>
        <v>1.6755678890697332</v>
      </c>
      <c r="G170" s="64">
        <f t="shared" ref="G170:M170" si="60">AVERAGE(G5:G85)</f>
        <v>0.25670100867680867</v>
      </c>
      <c r="H170" s="64">
        <f t="shared" si="60"/>
        <v>0.82377477991494086</v>
      </c>
      <c r="I170" s="64">
        <f t="shared" si="60"/>
        <v>2.3288288499159475</v>
      </c>
      <c r="J170" s="64">
        <f t="shared" si="60"/>
        <v>0.55800394213966109</v>
      </c>
      <c r="K170" s="64">
        <f t="shared" si="60"/>
        <v>1.5625007736454806</v>
      </c>
      <c r="L170" s="64">
        <f t="shared" si="60"/>
        <v>0.95554036349828353</v>
      </c>
      <c r="M170" s="64">
        <f t="shared" si="60"/>
        <v>17.314488761926857</v>
      </c>
      <c r="N170" s="64">
        <f>AVERAGE(N5:N85)</f>
        <v>10.12799464971371</v>
      </c>
      <c r="O170" s="64">
        <f t="shared" ref="O170" si="61">AVERAGE(O5:O85)</f>
        <v>6.3692245653481736</v>
      </c>
      <c r="Q170" s="35"/>
      <c r="R170" s="35"/>
      <c r="S170" s="35"/>
      <c r="T170" s="35"/>
      <c r="U170" s="35">
        <f t="shared" ref="U170" si="62">AVERAGE(U5:U85)</f>
        <v>5.5406364038165945</v>
      </c>
      <c r="V170" s="35"/>
      <c r="W170" s="35"/>
      <c r="X170" s="61">
        <f t="shared" ref="X170:AF170" si="63">AVERAGE(X5:X85)</f>
        <v>1.6755678890697332</v>
      </c>
      <c r="Y170" s="61">
        <f t="shared" si="63"/>
        <v>0.25670100867680867</v>
      </c>
      <c r="Z170" s="61">
        <f t="shared" si="63"/>
        <v>0.82377477991494086</v>
      </c>
      <c r="AA170" s="61">
        <f t="shared" si="63"/>
        <v>2.3288288499159475</v>
      </c>
      <c r="AB170" s="61">
        <f t="shared" si="63"/>
        <v>0.55800394213966109</v>
      </c>
      <c r="AC170" s="61">
        <f t="shared" si="63"/>
        <v>1.5625007736454806</v>
      </c>
      <c r="AD170" s="61">
        <f t="shared" si="63"/>
        <v>0.95554036349828353</v>
      </c>
      <c r="AE170" s="61">
        <f t="shared" si="63"/>
        <v>17.314488761926857</v>
      </c>
      <c r="AF170" s="61">
        <f t="shared" si="63"/>
        <v>6.3692245653481736</v>
      </c>
      <c r="AG170" s="7"/>
      <c r="AH170" s="7"/>
      <c r="AI170" s="7"/>
      <c r="BL170" s="35"/>
      <c r="BM170" s="35"/>
      <c r="BN170" s="35"/>
      <c r="BO170" s="35"/>
      <c r="BP170" s="35"/>
      <c r="BR170" s="35"/>
      <c r="BS170" s="35"/>
      <c r="BU170" s="35"/>
      <c r="BV170" s="35"/>
      <c r="BW170" s="35"/>
      <c r="BX170" s="35"/>
      <c r="BY170" s="35"/>
    </row>
    <row r="171" spans="1:77" x14ac:dyDescent="0.25">
      <c r="B171" s="7"/>
      <c r="C171" s="7"/>
      <c r="D171" s="36" t="s">
        <v>130</v>
      </c>
      <c r="E171" s="7" t="s">
        <v>70</v>
      </c>
      <c r="F171" s="8">
        <f>STDEV(F5:F85)</f>
        <v>0.21068716201929946</v>
      </c>
      <c r="G171" s="8">
        <f t="shared" ref="G171:M171" si="64">STDEV(G5:G85)</f>
        <v>7.0529553732246383E-2</v>
      </c>
      <c r="H171" s="8">
        <f t="shared" si="64"/>
        <v>0.13064290415593569</v>
      </c>
      <c r="I171" s="8">
        <f t="shared" si="64"/>
        <v>0.25203340542788427</v>
      </c>
      <c r="J171" s="8">
        <f t="shared" si="64"/>
        <v>0.1736114532758358</v>
      </c>
      <c r="K171" s="8">
        <f t="shared" si="64"/>
        <v>0.25241731415740121</v>
      </c>
      <c r="L171" s="8">
        <f t="shared" si="64"/>
        <v>0.22778103802432362</v>
      </c>
      <c r="M171" s="8">
        <f t="shared" si="64"/>
        <v>4.9590229880391883</v>
      </c>
      <c r="N171" s="8">
        <f>STDEV(N5:N85)</f>
        <v>1.6923190977321683</v>
      </c>
      <c r="O171" s="8">
        <f t="shared" ref="O171" si="65">STDEV(O5:O85)</f>
        <v>1.1041804603243286</v>
      </c>
      <c r="Q171" s="8"/>
      <c r="R171" s="8"/>
      <c r="S171" s="8"/>
      <c r="T171" s="8" t="str">
        <f>D171</f>
        <v>OFF</v>
      </c>
      <c r="U171" s="8">
        <f t="shared" ref="U171" si="66">STDEV(U5:U85)</f>
        <v>1.586887356172539</v>
      </c>
      <c r="V171" s="8"/>
      <c r="W171" s="8"/>
      <c r="X171" s="58">
        <f t="shared" ref="X171:AF171" si="67">STDEV(X5:X85)</f>
        <v>0.21068716201929946</v>
      </c>
      <c r="Y171" s="58">
        <f t="shared" si="67"/>
        <v>7.0529553732246383E-2</v>
      </c>
      <c r="Z171" s="58">
        <f t="shared" si="67"/>
        <v>0.13064290415593569</v>
      </c>
      <c r="AA171" s="58">
        <f t="shared" si="67"/>
        <v>0.25203340542788427</v>
      </c>
      <c r="AB171" s="58">
        <f t="shared" si="67"/>
        <v>0.1736114532758358</v>
      </c>
      <c r="AC171" s="58">
        <f t="shared" si="67"/>
        <v>0.25241731415740121</v>
      </c>
      <c r="AD171" s="58">
        <f t="shared" si="67"/>
        <v>0.22778103802432362</v>
      </c>
      <c r="AE171" s="58">
        <f t="shared" si="67"/>
        <v>4.9590229880391883</v>
      </c>
      <c r="AF171" s="58">
        <f t="shared" si="67"/>
        <v>1.1041804603243286</v>
      </c>
      <c r="AG171" s="7"/>
      <c r="AH171" s="7"/>
      <c r="AI171" s="7"/>
      <c r="BL171" s="8"/>
      <c r="BM171" s="8"/>
      <c r="BN171" s="8"/>
      <c r="BO171" s="8"/>
      <c r="BP171" s="8"/>
      <c r="BR171" s="8"/>
      <c r="BS171" s="8"/>
      <c r="BU171" s="8"/>
      <c r="BV171" s="8"/>
      <c r="BW171" s="8"/>
      <c r="BX171" s="8"/>
      <c r="BY171" s="8"/>
    </row>
    <row r="172" spans="1:77" x14ac:dyDescent="0.25">
      <c r="B172" s="7"/>
      <c r="C172" s="7"/>
      <c r="D172" s="7"/>
      <c r="E172" s="7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Q172" s="36"/>
      <c r="R172" s="36"/>
      <c r="S172" s="36"/>
      <c r="T172" s="36"/>
      <c r="U172" s="36">
        <f t="shared" ref="U172" si="68">COUNT(U5:U85)</f>
        <v>81</v>
      </c>
      <c r="V172" s="36"/>
      <c r="W172" s="36"/>
      <c r="X172" s="62">
        <f t="shared" ref="X172:AF172" si="69">COUNT(X5:X85)</f>
        <v>81</v>
      </c>
      <c r="Y172" s="62">
        <f t="shared" si="69"/>
        <v>81</v>
      </c>
      <c r="Z172" s="62">
        <f t="shared" si="69"/>
        <v>81</v>
      </c>
      <c r="AA172" s="62">
        <f t="shared" si="69"/>
        <v>81</v>
      </c>
      <c r="AB172" s="62">
        <f t="shared" si="69"/>
        <v>81</v>
      </c>
      <c r="AC172" s="62">
        <f t="shared" si="69"/>
        <v>81</v>
      </c>
      <c r="AD172" s="62">
        <f t="shared" si="69"/>
        <v>81</v>
      </c>
      <c r="AE172" s="62">
        <f t="shared" si="69"/>
        <v>81</v>
      </c>
      <c r="AF172" s="62">
        <f t="shared" si="69"/>
        <v>81</v>
      </c>
      <c r="AG172" s="7"/>
      <c r="AH172" s="7"/>
      <c r="AI172" s="7"/>
      <c r="BL172" s="36"/>
      <c r="BM172" s="36"/>
      <c r="BN172" s="36"/>
      <c r="BO172" s="36"/>
      <c r="BP172" s="36"/>
      <c r="BR172" s="36"/>
      <c r="BS172" s="36"/>
      <c r="BU172" s="36"/>
      <c r="BV172" s="36"/>
      <c r="BW172" s="36"/>
      <c r="BX172" s="36"/>
      <c r="BY172" s="36"/>
    </row>
    <row r="173" spans="1:77" x14ac:dyDescent="0.25">
      <c r="B173" s="7"/>
      <c r="C173" s="7"/>
      <c r="D173" s="7"/>
      <c r="E173" s="7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Q173" s="36"/>
      <c r="R173" s="36"/>
      <c r="S173" s="36"/>
      <c r="T173" s="36"/>
      <c r="U173" s="36"/>
      <c r="V173" s="36"/>
      <c r="W173" s="36"/>
      <c r="X173" s="62"/>
      <c r="Y173" s="62"/>
      <c r="Z173" s="62"/>
      <c r="AA173" s="62"/>
      <c r="AB173" s="62"/>
      <c r="AC173" s="62"/>
      <c r="AD173" s="62"/>
      <c r="AE173" s="62"/>
      <c r="AF173" s="62"/>
      <c r="AG173" s="7"/>
      <c r="AH173" s="7"/>
      <c r="AI173" s="7"/>
      <c r="BL173" s="36"/>
      <c r="BM173" s="36"/>
      <c r="BN173" s="36"/>
      <c r="BO173" s="36"/>
      <c r="BP173" s="36"/>
      <c r="BR173" s="36"/>
      <c r="BS173" s="36"/>
      <c r="BU173" s="36"/>
      <c r="BV173" s="36"/>
      <c r="BW173" s="36"/>
      <c r="BX173" s="36"/>
      <c r="BY173" s="36"/>
    </row>
    <row r="174" spans="1:77" x14ac:dyDescent="0.25">
      <c r="B174" s="7"/>
      <c r="C174" s="7"/>
      <c r="D174" s="7"/>
      <c r="E174" s="7" t="s">
        <v>74</v>
      </c>
      <c r="F174" s="35">
        <f>MIN(F86:F166)</f>
        <v>1.3</v>
      </c>
      <c r="G174" s="35">
        <f>MIN(G86:G166)</f>
        <v>0.11</v>
      </c>
      <c r="H174" s="35">
        <f>MIN(H86:H166)</f>
        <v>0.45</v>
      </c>
      <c r="I174" s="35">
        <f>MIN(I86:I166)</f>
        <v>1.92</v>
      </c>
      <c r="J174" s="35">
        <f t="shared" ref="J174:O174" si="70">MIN(J86:J166)</f>
        <v>0.21</v>
      </c>
      <c r="K174" s="35">
        <f t="shared" si="70"/>
        <v>1.1399999999999999</v>
      </c>
      <c r="L174" s="35">
        <f t="shared" si="70"/>
        <v>0.62</v>
      </c>
      <c r="M174" s="35">
        <f t="shared" si="70"/>
        <v>6.4</v>
      </c>
      <c r="N174" s="35">
        <f>MIN(N86:N166)</f>
        <v>4.885496183206107</v>
      </c>
      <c r="O174" s="35">
        <f t="shared" si="70"/>
        <v>8.2614374999999995</v>
      </c>
      <c r="Q174" s="35"/>
      <c r="R174" s="35"/>
      <c r="S174" s="35"/>
      <c r="T174" s="35"/>
      <c r="U174" s="35">
        <f t="shared" ref="U174" si="71">MIN(U86:U166)</f>
        <v>2.0480000000000005</v>
      </c>
      <c r="V174" s="35"/>
      <c r="W174" s="35"/>
      <c r="X174" s="61">
        <f t="shared" ref="X174:AF174" si="72">MIN(X86:X166)</f>
        <v>1.3</v>
      </c>
      <c r="Y174" s="61">
        <f t="shared" si="72"/>
        <v>0.11</v>
      </c>
      <c r="Z174" s="61">
        <f t="shared" si="72"/>
        <v>0.45</v>
      </c>
      <c r="AA174" s="61">
        <f t="shared" si="72"/>
        <v>1.92</v>
      </c>
      <c r="AB174" s="61">
        <f t="shared" si="72"/>
        <v>0.21</v>
      </c>
      <c r="AC174" s="61">
        <f t="shared" si="72"/>
        <v>1.1399999999999999</v>
      </c>
      <c r="AD174" s="61">
        <f t="shared" si="72"/>
        <v>0.62</v>
      </c>
      <c r="AE174" s="61">
        <f t="shared" si="72"/>
        <v>6.4</v>
      </c>
      <c r="AF174" s="61">
        <f t="shared" si="72"/>
        <v>8.2614374999999995</v>
      </c>
      <c r="AG174" s="7"/>
      <c r="AH174" s="7"/>
      <c r="AI174" s="7"/>
      <c r="BL174" s="35"/>
      <c r="BM174" s="35"/>
      <c r="BN174" s="35"/>
      <c r="BO174" s="35"/>
      <c r="BP174" s="35"/>
      <c r="BR174" s="35"/>
      <c r="BS174" s="35"/>
      <c r="BU174" s="35"/>
      <c r="BV174" s="35"/>
      <c r="BW174" s="35"/>
      <c r="BX174" s="35"/>
      <c r="BY174" s="35"/>
    </row>
    <row r="175" spans="1:77" x14ac:dyDescent="0.25">
      <c r="B175" s="7"/>
      <c r="C175" s="7"/>
      <c r="D175" s="7"/>
      <c r="E175" s="7" t="s">
        <v>107</v>
      </c>
      <c r="F175" s="35">
        <f>MAX(F86:F166)</f>
        <v>1.85</v>
      </c>
      <c r="G175" s="35">
        <f>MAX(G86:G166)</f>
        <v>0.33</v>
      </c>
      <c r="H175" s="35">
        <f>MAX(H86:H166)</f>
        <v>0.96</v>
      </c>
      <c r="I175" s="35">
        <f>MAX(I86:I166)</f>
        <v>2.57</v>
      </c>
      <c r="J175" s="35">
        <f t="shared" ref="J175:O175" si="73">MAX(J86:J166)</f>
        <v>0.75</v>
      </c>
      <c r="K175" s="35">
        <f t="shared" si="73"/>
        <v>1.65</v>
      </c>
      <c r="L175" s="35">
        <f t="shared" si="73"/>
        <v>1.23</v>
      </c>
      <c r="M175" s="35">
        <f t="shared" si="73"/>
        <v>20.48</v>
      </c>
      <c r="N175" s="35">
        <f>MAX(N86:N166)</f>
        <v>11.130434782608695</v>
      </c>
      <c r="O175" s="35">
        <f t="shared" si="73"/>
        <v>12.0223125</v>
      </c>
      <c r="Q175" s="35"/>
      <c r="R175" s="35"/>
      <c r="S175" s="35"/>
      <c r="T175" s="35"/>
      <c r="U175" s="35">
        <f t="shared" ref="U175" si="74">MAX(U86:U166)</f>
        <v>6.5536000000000003</v>
      </c>
      <c r="V175" s="35"/>
      <c r="W175" s="35"/>
      <c r="X175" s="61">
        <f t="shared" ref="X175:AF175" si="75">MAX(X86:X166)</f>
        <v>1.85</v>
      </c>
      <c r="Y175" s="61">
        <f t="shared" si="75"/>
        <v>0.33</v>
      </c>
      <c r="Z175" s="61">
        <f t="shared" si="75"/>
        <v>0.96</v>
      </c>
      <c r="AA175" s="61">
        <f t="shared" si="75"/>
        <v>2.57</v>
      </c>
      <c r="AB175" s="61">
        <f t="shared" si="75"/>
        <v>0.75</v>
      </c>
      <c r="AC175" s="61">
        <f t="shared" si="75"/>
        <v>1.65</v>
      </c>
      <c r="AD175" s="61">
        <f t="shared" si="75"/>
        <v>1.23</v>
      </c>
      <c r="AE175" s="61">
        <f t="shared" si="75"/>
        <v>20.48</v>
      </c>
      <c r="AF175" s="61">
        <f t="shared" si="75"/>
        <v>12.0223125</v>
      </c>
      <c r="AG175" s="7"/>
      <c r="AH175" s="7"/>
      <c r="AI175" s="7"/>
      <c r="BL175" s="35"/>
      <c r="BM175" s="35"/>
      <c r="BN175" s="35"/>
      <c r="BO175" s="35"/>
      <c r="BP175" s="35"/>
      <c r="BR175" s="35"/>
      <c r="BS175" s="35"/>
      <c r="BU175" s="35"/>
      <c r="BV175" s="35"/>
      <c r="BW175" s="35"/>
      <c r="BX175" s="35"/>
      <c r="BY175" s="35"/>
    </row>
    <row r="176" spans="1:77" x14ac:dyDescent="0.25">
      <c r="B176" s="7"/>
      <c r="C176" s="7"/>
      <c r="D176" s="7"/>
      <c r="E176" s="7" t="s">
        <v>72</v>
      </c>
      <c r="F176" s="64">
        <f>AVERAGE(F86:F166)</f>
        <v>1.5702469135802468</v>
      </c>
      <c r="G176" s="64">
        <f>AVERAGE(G86:G166)</f>
        <v>0.21185185185185185</v>
      </c>
      <c r="H176" s="64">
        <f>AVERAGE(H86:H166)</f>
        <v>0.76592592592592612</v>
      </c>
      <c r="I176" s="64">
        <f>AVERAGE(I86:I166)</f>
        <v>2.2181481481481482</v>
      </c>
      <c r="J176" s="64">
        <f t="shared" ref="J176:O176" si="76">AVERAGE(J86:J166)</f>
        <v>0.47098765432098771</v>
      </c>
      <c r="K176" s="64">
        <f t="shared" si="76"/>
        <v>1.3937037037037039</v>
      </c>
      <c r="L176" s="64">
        <f t="shared" si="76"/>
        <v>0.92222222222222205</v>
      </c>
      <c r="M176" s="64">
        <f t="shared" si="76"/>
        <v>12.578765432098765</v>
      </c>
      <c r="N176" s="64">
        <f>AVERAGE(N86:N166)</f>
        <v>7.7961160594836736</v>
      </c>
      <c r="O176" s="64">
        <f t="shared" si="76"/>
        <v>10.233804012345683</v>
      </c>
      <c r="Q176" s="35"/>
      <c r="R176" s="35"/>
      <c r="S176" s="35"/>
      <c r="T176" s="35"/>
      <c r="U176" s="35">
        <f t="shared" ref="U176" si="77">AVERAGE(U86:U166)</f>
        <v>4.0252049382716102</v>
      </c>
      <c r="V176" s="35"/>
      <c r="W176" s="35"/>
      <c r="X176" s="61">
        <f t="shared" ref="X176:AF176" si="78">AVERAGE(X86:X166)</f>
        <v>1.5702469135802468</v>
      </c>
      <c r="Y176" s="61">
        <f t="shared" si="78"/>
        <v>0.21185185185185185</v>
      </c>
      <c r="Z176" s="61">
        <f t="shared" si="78"/>
        <v>0.76592592592592612</v>
      </c>
      <c r="AA176" s="61">
        <f t="shared" si="78"/>
        <v>2.2181481481481482</v>
      </c>
      <c r="AB176" s="61">
        <f t="shared" si="78"/>
        <v>0.47098765432098771</v>
      </c>
      <c r="AC176" s="61">
        <f t="shared" si="78"/>
        <v>1.3937037037037039</v>
      </c>
      <c r="AD176" s="61">
        <f t="shared" si="78"/>
        <v>0.92222222222222205</v>
      </c>
      <c r="AE176" s="63">
        <f t="shared" si="78"/>
        <v>12.578765432098765</v>
      </c>
      <c r="AF176" s="61">
        <f t="shared" si="78"/>
        <v>10.233804012345683</v>
      </c>
      <c r="AG176" s="7"/>
      <c r="AH176" s="7"/>
      <c r="AI176" s="7"/>
      <c r="BL176" s="35"/>
      <c r="BM176" s="35"/>
      <c r="BN176" s="35"/>
      <c r="BO176" s="35"/>
      <c r="BP176" s="35"/>
      <c r="BR176" s="35"/>
      <c r="BS176" s="35"/>
      <c r="BU176" s="35"/>
      <c r="BV176" s="35"/>
      <c r="BW176" s="35"/>
      <c r="BX176" s="35"/>
      <c r="BY176" s="35"/>
    </row>
    <row r="177" spans="2:77" x14ac:dyDescent="0.25">
      <c r="B177" s="7"/>
      <c r="C177" s="7"/>
      <c r="D177" s="36" t="s">
        <v>129</v>
      </c>
      <c r="E177" s="7" t="s">
        <v>70</v>
      </c>
      <c r="F177" s="8">
        <f>STDEV(F86:F166)</f>
        <v>0.16883405542605281</v>
      </c>
      <c r="G177" s="8">
        <f>STDEV(G86:G166)</f>
        <v>6.6953549403879639E-2</v>
      </c>
      <c r="H177" s="8">
        <f>STDEV(H86:H166)</f>
        <v>0.16199365556849574</v>
      </c>
      <c r="I177" s="8">
        <f>STDEV(I86:I166)</f>
        <v>0.19757980103689177</v>
      </c>
      <c r="J177" s="8">
        <f t="shared" ref="J177:O177" si="79">STDEV(J86:J166)</f>
        <v>0.17805620558036958</v>
      </c>
      <c r="K177" s="8">
        <f t="shared" si="79"/>
        <v>0.15783254135668992</v>
      </c>
      <c r="L177" s="8">
        <f t="shared" si="79"/>
        <v>0.19110206696946186</v>
      </c>
      <c r="M177" s="8">
        <f t="shared" si="79"/>
        <v>4.5734935724006682</v>
      </c>
      <c r="N177" s="8">
        <f>STDEV(N86:N166)</f>
        <v>2.0569236187725037</v>
      </c>
      <c r="O177" s="8">
        <f t="shared" si="79"/>
        <v>1.1610529385822137</v>
      </c>
      <c r="Q177" s="8"/>
      <c r="R177" s="8"/>
      <c r="S177" s="8"/>
      <c r="T177" s="8" t="str">
        <f>D177</f>
        <v>ON</v>
      </c>
      <c r="U177" s="8">
        <f t="shared" ref="U177" si="80">STDEV(U86:U166)</f>
        <v>1.4635179431682015</v>
      </c>
      <c r="V177" s="8"/>
      <c r="W177" s="8"/>
      <c r="X177" s="58">
        <f t="shared" ref="X177:AF177" si="81">STDEV(X86:X166)</f>
        <v>0.16883405542605281</v>
      </c>
      <c r="Y177" s="58">
        <f t="shared" si="81"/>
        <v>6.6953549403879639E-2</v>
      </c>
      <c r="Z177" s="58">
        <f t="shared" si="81"/>
        <v>0.16199365556849574</v>
      </c>
      <c r="AA177" s="58">
        <f t="shared" si="81"/>
        <v>0.19757980103689177</v>
      </c>
      <c r="AB177" s="58">
        <f t="shared" si="81"/>
        <v>0.17805620558036958</v>
      </c>
      <c r="AC177" s="58">
        <f t="shared" si="81"/>
        <v>0.15783254135668992</v>
      </c>
      <c r="AD177" s="58">
        <f t="shared" si="81"/>
        <v>0.19110206696946186</v>
      </c>
      <c r="AE177" s="58">
        <f t="shared" si="81"/>
        <v>4.5734935724006682</v>
      </c>
      <c r="AF177" s="58">
        <f t="shared" si="81"/>
        <v>1.1610529385822137</v>
      </c>
      <c r="AG177" s="7"/>
      <c r="AH177" s="7"/>
      <c r="AI177" s="7"/>
      <c r="BL177" s="8"/>
      <c r="BM177" s="8"/>
      <c r="BN177" s="8"/>
      <c r="BO177" s="8"/>
      <c r="BP177" s="8"/>
      <c r="BR177" s="8"/>
      <c r="BS177" s="8"/>
      <c r="BU177" s="8"/>
      <c r="BV177" s="8"/>
      <c r="BW177" s="8"/>
      <c r="BX177" s="8"/>
      <c r="BY177" s="8"/>
    </row>
    <row r="178" spans="2:77" x14ac:dyDescent="0.25">
      <c r="B178" s="7"/>
      <c r="C178" s="7"/>
      <c r="D178" s="7"/>
      <c r="E178" s="7" t="s">
        <v>108</v>
      </c>
      <c r="F178" s="36">
        <f>COUNT(F86:F166)</f>
        <v>81</v>
      </c>
      <c r="G178" s="36">
        <f t="shared" ref="G178:M178" si="82">COUNT(G86:G166)</f>
        <v>81</v>
      </c>
      <c r="H178" s="36">
        <f t="shared" si="82"/>
        <v>81</v>
      </c>
      <c r="I178" s="36">
        <f t="shared" si="82"/>
        <v>81</v>
      </c>
      <c r="J178" s="36">
        <f t="shared" si="82"/>
        <v>81</v>
      </c>
      <c r="K178" s="36">
        <f t="shared" si="82"/>
        <v>81</v>
      </c>
      <c r="L178" s="36">
        <f t="shared" si="82"/>
        <v>81</v>
      </c>
      <c r="M178" s="36">
        <f t="shared" si="82"/>
        <v>81</v>
      </c>
      <c r="N178" s="36">
        <f>COUNT(N86:N166)</f>
        <v>81</v>
      </c>
      <c r="O178" s="36">
        <f>COUNT(O14:O94)</f>
        <v>81</v>
      </c>
      <c r="Q178" s="36"/>
      <c r="R178" s="36"/>
      <c r="S178" s="36"/>
      <c r="T178" s="36"/>
      <c r="U178" s="36">
        <f t="shared" ref="U178" si="83">COUNT(U86:U166)</f>
        <v>81</v>
      </c>
      <c r="V178" s="36"/>
      <c r="W178" s="36"/>
      <c r="X178" s="62">
        <f t="shared" ref="X178:AF178" si="84">COUNT(X86:X166)</f>
        <v>81</v>
      </c>
      <c r="Y178" s="62">
        <f t="shared" si="84"/>
        <v>81</v>
      </c>
      <c r="Z178" s="62">
        <f t="shared" si="84"/>
        <v>81</v>
      </c>
      <c r="AA178" s="62">
        <f t="shared" si="84"/>
        <v>81</v>
      </c>
      <c r="AB178" s="62">
        <f t="shared" si="84"/>
        <v>81</v>
      </c>
      <c r="AC178" s="62">
        <f t="shared" si="84"/>
        <v>81</v>
      </c>
      <c r="AD178" s="62">
        <f t="shared" si="84"/>
        <v>81</v>
      </c>
      <c r="AE178" s="62">
        <f t="shared" si="84"/>
        <v>81</v>
      </c>
      <c r="AF178" s="62">
        <f t="shared" si="84"/>
        <v>81</v>
      </c>
      <c r="AG178" s="7"/>
      <c r="AH178" s="7"/>
      <c r="AI178" s="7"/>
      <c r="BL178" s="36"/>
      <c r="BM178" s="36"/>
      <c r="BN178" s="36"/>
      <c r="BO178" s="36"/>
      <c r="BP178" s="36"/>
      <c r="BR178" s="36"/>
      <c r="BS178" s="36"/>
      <c r="BU178" s="36"/>
      <c r="BV178" s="36"/>
      <c r="BW178" s="36"/>
      <c r="BX178" s="36"/>
      <c r="BY178" s="36"/>
    </row>
    <row r="179" spans="2:77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8"/>
      <c r="O179" s="8"/>
      <c r="Q179" s="8"/>
      <c r="R179" s="8"/>
      <c r="S179" s="8"/>
      <c r="T179" s="8"/>
      <c r="U179" s="8"/>
      <c r="V179" s="8"/>
      <c r="W179" s="8"/>
      <c r="X179" s="58"/>
      <c r="Y179" s="58"/>
      <c r="Z179" s="58"/>
      <c r="AA179" s="58"/>
      <c r="AB179" s="58"/>
      <c r="AC179" s="58"/>
      <c r="AD179" s="58"/>
      <c r="AE179" s="59"/>
      <c r="AF179" s="60"/>
      <c r="AG179" s="7"/>
      <c r="AH179" s="7"/>
      <c r="AI179" s="7"/>
    </row>
    <row r="180" spans="2:77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8"/>
      <c r="O180" s="8"/>
      <c r="Q180" s="8"/>
      <c r="R180" s="8"/>
      <c r="S180" s="8"/>
      <c r="T180" s="8"/>
      <c r="U180" s="8"/>
      <c r="V180" s="8"/>
      <c r="W180" s="8"/>
      <c r="X180" s="58"/>
      <c r="Y180" s="58"/>
      <c r="Z180" s="58"/>
      <c r="AA180" s="58"/>
      <c r="AB180" s="58"/>
      <c r="AC180" s="58"/>
      <c r="AD180" s="58"/>
      <c r="AE180" s="59"/>
      <c r="AF180" s="60"/>
      <c r="AG180" s="7"/>
      <c r="AH180" s="7"/>
      <c r="AI180" s="7"/>
    </row>
    <row r="181" spans="2:77" x14ac:dyDescent="0.25">
      <c r="B181" s="7"/>
      <c r="C181" s="7"/>
      <c r="D181" s="7"/>
      <c r="E181" s="7"/>
      <c r="F181" s="7" t="s">
        <v>116</v>
      </c>
      <c r="G181" s="7" t="s">
        <v>120</v>
      </c>
      <c r="H181" s="7" t="s">
        <v>127</v>
      </c>
      <c r="I181" s="7" t="s">
        <v>136</v>
      </c>
      <c r="J181" s="7"/>
      <c r="K181" s="7"/>
      <c r="L181" s="7"/>
      <c r="M181" s="7"/>
      <c r="N181" s="8"/>
      <c r="O181" s="8"/>
      <c r="Q181" s="8"/>
      <c r="S181" s="7" t="s">
        <v>133</v>
      </c>
      <c r="T181" s="8"/>
      <c r="U181" s="8"/>
      <c r="V181" s="8"/>
      <c r="W181" s="8"/>
      <c r="X181" s="58"/>
      <c r="Y181" s="58"/>
      <c r="Z181" s="58"/>
      <c r="AA181" s="58"/>
      <c r="AB181" s="58"/>
      <c r="AC181" s="58"/>
      <c r="AD181" s="58"/>
      <c r="AE181" s="59"/>
      <c r="AF181" s="60"/>
      <c r="AG181" s="7"/>
      <c r="AH181" s="7"/>
      <c r="AI181" s="7"/>
    </row>
    <row r="182" spans="2:77" x14ac:dyDescent="0.25">
      <c r="B182" s="7"/>
      <c r="C182" s="7"/>
      <c r="D182" s="8" t="str">
        <f t="shared" ref="D182:D190" si="85">Q13</f>
        <v>1Season</v>
      </c>
      <c r="E182" s="8" t="str">
        <f t="shared" ref="E182:E190" si="86">R13</f>
        <v>Orch-1</v>
      </c>
      <c r="F182" s="57">
        <f t="shared" ref="F182:F190" si="87">S13</f>
        <v>12.539905481345755</v>
      </c>
      <c r="G182" s="57">
        <f t="shared" ref="G182:G190" si="88">T13</f>
        <v>8.1130210881335643</v>
      </c>
      <c r="H182" s="7"/>
      <c r="I182" s="7"/>
      <c r="J182" s="7"/>
      <c r="K182" s="7"/>
      <c r="L182" s="7"/>
      <c r="M182" s="7"/>
      <c r="N182" s="7" t="s">
        <v>155</v>
      </c>
      <c r="O182" s="8" t="s">
        <v>154</v>
      </c>
      <c r="Q182" s="8"/>
      <c r="R182" s="8">
        <v>6.3692245653481727</v>
      </c>
      <c r="S182" s="8">
        <v>10.233804012345679</v>
      </c>
      <c r="T182" s="8"/>
      <c r="U182" s="8"/>
      <c r="V182" s="8"/>
      <c r="W182" s="8"/>
      <c r="X182" s="58"/>
      <c r="Y182" s="58"/>
      <c r="Z182" s="58"/>
      <c r="AA182" s="58"/>
      <c r="AB182" s="58"/>
      <c r="AC182" s="58"/>
      <c r="AD182" s="58"/>
      <c r="AE182" s="59"/>
      <c r="AF182" s="60"/>
      <c r="AG182" s="7"/>
      <c r="AH182" s="7"/>
      <c r="AI182" s="7"/>
    </row>
    <row r="183" spans="2:77" x14ac:dyDescent="0.25">
      <c r="B183" s="7"/>
      <c r="C183" s="7"/>
      <c r="D183" s="8" t="str">
        <f t="shared" si="85"/>
        <v>1Season</v>
      </c>
      <c r="E183" s="8" t="str">
        <f t="shared" si="86"/>
        <v>Orch-2</v>
      </c>
      <c r="F183" s="57">
        <f t="shared" si="87"/>
        <v>9.2042330513276429</v>
      </c>
      <c r="G183" s="57">
        <f t="shared" si="88"/>
        <v>5.8107812500000007</v>
      </c>
      <c r="H183" s="7"/>
      <c r="I183" s="7"/>
      <c r="J183" s="7"/>
      <c r="K183" s="7"/>
      <c r="L183" s="7"/>
      <c r="M183" s="7" t="s">
        <v>95</v>
      </c>
      <c r="N183" s="8">
        <f>I199</f>
        <v>10.233804012345679</v>
      </c>
      <c r="O183" s="8">
        <f>I190</f>
        <v>6.3692245653481727</v>
      </c>
      <c r="Q183" s="8"/>
      <c r="R183" s="8">
        <v>10.127994649713715</v>
      </c>
      <c r="S183" s="8">
        <v>7.7961160594836736</v>
      </c>
      <c r="T183" s="8"/>
      <c r="U183" s="8"/>
      <c r="V183" s="8"/>
      <c r="W183" s="8"/>
      <c r="X183" s="58"/>
      <c r="Y183" s="58"/>
      <c r="Z183" s="58"/>
      <c r="AA183" s="58"/>
      <c r="AB183" s="58"/>
      <c r="AC183" s="58"/>
      <c r="AD183" s="58"/>
      <c r="AE183" s="59"/>
      <c r="AF183" s="60"/>
      <c r="AG183" s="7"/>
      <c r="AH183" s="7"/>
      <c r="AI183" s="7"/>
      <c r="BX183" s="8"/>
    </row>
    <row r="184" spans="2:77" ht="15.75" x14ac:dyDescent="0.25">
      <c r="B184" s="7"/>
      <c r="C184" s="7"/>
      <c r="D184" s="8" t="str">
        <f t="shared" si="85"/>
        <v>1Season</v>
      </c>
      <c r="E184" s="8" t="str">
        <f t="shared" si="86"/>
        <v>Orch-3</v>
      </c>
      <c r="F184" s="57">
        <f t="shared" si="87"/>
        <v>7.7002157469993726</v>
      </c>
      <c r="G184" s="57">
        <f t="shared" si="88"/>
        <v>4.7451736111111105</v>
      </c>
      <c r="H184" s="7"/>
      <c r="I184" s="7"/>
      <c r="J184" s="7"/>
      <c r="K184" s="7"/>
      <c r="L184" s="7"/>
      <c r="M184" s="7" t="s">
        <v>156</v>
      </c>
      <c r="N184" s="8">
        <f>H199</f>
        <v>7.7961160594836736</v>
      </c>
      <c r="O184" s="8">
        <f>H190</f>
        <v>10.127994649713715</v>
      </c>
      <c r="Q184" s="8"/>
      <c r="R184" s="8"/>
      <c r="S184" s="8"/>
      <c r="T184" s="8"/>
      <c r="U184" s="8"/>
      <c r="V184" s="8"/>
      <c r="W184" s="8"/>
      <c r="X184" s="58"/>
      <c r="Y184" s="58"/>
      <c r="Z184" s="58"/>
      <c r="AA184" s="58"/>
      <c r="AB184" s="58"/>
      <c r="AC184" s="58"/>
      <c r="AD184" s="58"/>
      <c r="AE184" s="59"/>
      <c r="AF184" s="60"/>
      <c r="AG184" s="7"/>
      <c r="AH184" s="7"/>
      <c r="AI184" s="7"/>
      <c r="BW184" s="41"/>
      <c r="BX184" s="8"/>
    </row>
    <row r="185" spans="2:77" x14ac:dyDescent="0.25">
      <c r="B185" s="7"/>
      <c r="C185" s="7"/>
      <c r="D185" s="8" t="str">
        <f t="shared" si="85"/>
        <v>1Season</v>
      </c>
      <c r="E185" s="8" t="str">
        <f t="shared" si="86"/>
        <v>Orch-4</v>
      </c>
      <c r="F185" s="57">
        <f t="shared" si="87"/>
        <v>12.428383495096089</v>
      </c>
      <c r="G185" s="57">
        <f t="shared" si="88"/>
        <v>7.650711805555555</v>
      </c>
      <c r="H185" s="7"/>
      <c r="I185" s="7"/>
      <c r="J185" s="7"/>
      <c r="K185" s="7"/>
      <c r="L185" s="7"/>
      <c r="M185" s="7"/>
      <c r="N185" s="8"/>
      <c r="O185" s="8"/>
      <c r="Q185" s="8"/>
      <c r="R185" s="8"/>
      <c r="S185" s="8"/>
      <c r="T185" s="8"/>
      <c r="U185" s="8"/>
      <c r="V185" s="8"/>
      <c r="W185" s="8"/>
      <c r="X185" s="58"/>
      <c r="Y185" s="58"/>
      <c r="Z185" s="58"/>
      <c r="AA185" s="58"/>
      <c r="AB185" s="58"/>
      <c r="AC185" s="58"/>
      <c r="AD185" s="58"/>
      <c r="AE185" s="59"/>
      <c r="AF185" s="60"/>
      <c r="AG185" s="7"/>
      <c r="AH185" s="7"/>
      <c r="AI185" s="7"/>
    </row>
    <row r="186" spans="2:77" x14ac:dyDescent="0.25">
      <c r="B186" s="7"/>
      <c r="C186" s="7"/>
      <c r="D186" s="8" t="str">
        <f t="shared" si="85"/>
        <v>1Season</v>
      </c>
      <c r="E186" s="8" t="str">
        <f t="shared" si="86"/>
        <v>Orch-5</v>
      </c>
      <c r="F186" s="57">
        <f t="shared" si="87"/>
        <v>11.641690700886436</v>
      </c>
      <c r="G186" s="57">
        <f t="shared" si="88"/>
        <v>7.3501041666666662</v>
      </c>
      <c r="H186" s="7"/>
      <c r="I186" s="7"/>
      <c r="J186" s="7"/>
      <c r="K186" s="7"/>
      <c r="L186" s="7"/>
      <c r="M186" s="7"/>
      <c r="N186" s="8"/>
      <c r="O186" s="8"/>
      <c r="Q186" s="8"/>
      <c r="R186" s="8"/>
      <c r="S186" s="8"/>
      <c r="T186" s="8"/>
      <c r="U186" s="8"/>
      <c r="V186" s="8"/>
      <c r="W186" s="8"/>
      <c r="X186" s="58"/>
      <c r="Y186" s="58"/>
      <c r="Z186" s="58"/>
      <c r="AA186" s="58"/>
      <c r="AB186" s="58"/>
      <c r="AC186" s="58"/>
      <c r="AD186" s="58"/>
      <c r="AE186" s="59"/>
      <c r="AF186" s="60"/>
      <c r="AG186" s="7"/>
      <c r="AH186" s="7"/>
      <c r="AI186" s="7"/>
    </row>
    <row r="187" spans="2:77" x14ac:dyDescent="0.25">
      <c r="B187" s="7"/>
      <c r="C187" s="7"/>
      <c r="D187" s="8" t="str">
        <f t="shared" si="85"/>
        <v>1Season</v>
      </c>
      <c r="E187" s="8" t="str">
        <f t="shared" si="86"/>
        <v>Orch-6</v>
      </c>
      <c r="F187" s="57">
        <f t="shared" si="87"/>
        <v>10.54583412820701</v>
      </c>
      <c r="G187" s="57">
        <f t="shared" si="88"/>
        <v>6.6703819444444443</v>
      </c>
      <c r="H187" s="7"/>
      <c r="I187" s="7"/>
      <c r="J187" s="7"/>
      <c r="K187" s="7"/>
      <c r="L187" s="7"/>
      <c r="M187" s="7"/>
      <c r="N187" s="8"/>
      <c r="O187" s="8"/>
      <c r="Q187" s="8"/>
      <c r="R187" s="8"/>
      <c r="S187" s="8"/>
      <c r="T187" s="8"/>
      <c r="U187" s="8"/>
      <c r="V187" s="8"/>
      <c r="W187" s="8"/>
      <c r="X187" s="58"/>
      <c r="Y187" s="58"/>
      <c r="Z187" s="58"/>
      <c r="AA187" s="58"/>
      <c r="AB187" s="58"/>
      <c r="AC187" s="58"/>
      <c r="AD187" s="58"/>
      <c r="AE187" s="59"/>
      <c r="AF187" s="60"/>
      <c r="AG187" s="7"/>
      <c r="AH187" s="7"/>
      <c r="AI187" s="7"/>
    </row>
    <row r="188" spans="2:77" x14ac:dyDescent="0.25">
      <c r="B188" s="7"/>
      <c r="C188" s="7"/>
      <c r="D188" s="8" t="str">
        <f t="shared" si="85"/>
        <v>1Season</v>
      </c>
      <c r="E188" s="8" t="str">
        <f t="shared" si="86"/>
        <v>Orch-7</v>
      </c>
      <c r="F188" s="57">
        <f t="shared" si="87"/>
        <v>8.662488016820717</v>
      </c>
      <c r="G188" s="57">
        <f t="shared" si="88"/>
        <v>5.4968750000000011</v>
      </c>
      <c r="H188" s="7"/>
      <c r="I188" s="7"/>
      <c r="J188" s="7"/>
      <c r="K188" s="7"/>
      <c r="L188" s="7"/>
      <c r="M188" s="7"/>
      <c r="N188" s="8"/>
      <c r="O188" s="8"/>
      <c r="Q188" s="8"/>
      <c r="R188" s="8"/>
      <c r="S188" s="8"/>
      <c r="T188" s="8"/>
      <c r="U188" s="8"/>
      <c r="V188" s="8"/>
      <c r="W188" s="8"/>
      <c r="X188" s="58"/>
      <c r="Y188" s="58"/>
      <c r="Z188" s="58"/>
      <c r="AA188" s="58"/>
      <c r="AB188" s="58"/>
      <c r="AC188" s="58"/>
      <c r="AD188" s="58"/>
      <c r="AE188" s="59"/>
      <c r="AF188" s="60"/>
      <c r="AG188" s="7"/>
      <c r="AH188" s="7"/>
      <c r="AI188" s="7"/>
    </row>
    <row r="189" spans="2:77" x14ac:dyDescent="0.25">
      <c r="B189" s="7"/>
      <c r="C189" s="7" t="s">
        <v>131</v>
      </c>
      <c r="D189" s="8" t="str">
        <f t="shared" si="85"/>
        <v>1Season</v>
      </c>
      <c r="E189" s="8" t="str">
        <f t="shared" si="86"/>
        <v>Orch-8</v>
      </c>
      <c r="F189" s="57">
        <f t="shared" si="87"/>
        <v>9.965438483085542</v>
      </c>
      <c r="G189" s="57">
        <f t="shared" si="88"/>
        <v>6.280277777777779</v>
      </c>
      <c r="H189" s="7"/>
      <c r="I189" s="7"/>
      <c r="J189" s="7"/>
      <c r="K189" s="7"/>
      <c r="L189" s="7"/>
      <c r="M189" s="7"/>
      <c r="N189" s="8"/>
      <c r="O189" s="8"/>
      <c r="Q189" s="8"/>
      <c r="R189" s="8"/>
      <c r="S189" s="8"/>
      <c r="T189" s="8"/>
      <c r="U189" s="8"/>
      <c r="V189" s="8"/>
      <c r="W189" s="8"/>
      <c r="X189" s="58"/>
      <c r="Y189" s="58"/>
      <c r="Z189" s="58"/>
      <c r="AA189" s="58"/>
      <c r="AB189" s="58"/>
      <c r="AC189" s="58"/>
      <c r="AD189" s="58"/>
      <c r="AE189" s="59"/>
      <c r="AF189" s="60"/>
      <c r="AG189" s="7"/>
      <c r="AH189" s="7"/>
      <c r="AI189" s="7"/>
    </row>
    <row r="190" spans="2:77" x14ac:dyDescent="0.25">
      <c r="B190" s="7"/>
      <c r="C190" s="7"/>
      <c r="D190" s="8" t="str">
        <f t="shared" si="85"/>
        <v>1Season</v>
      </c>
      <c r="E190" s="8" t="str">
        <f t="shared" si="86"/>
        <v>Orch-9</v>
      </c>
      <c r="F190" s="57">
        <f t="shared" si="87"/>
        <v>8.463762743654863</v>
      </c>
      <c r="G190" s="57">
        <f t="shared" si="88"/>
        <v>5.2056944444444433</v>
      </c>
      <c r="H190" s="8">
        <f>AVERAGE(F182:F190)</f>
        <v>10.127994649713715</v>
      </c>
      <c r="I190" s="8">
        <f>AVERAGE(G182:G190)</f>
        <v>6.3692245653481727</v>
      </c>
      <c r="J190" s="7"/>
      <c r="K190" s="7"/>
      <c r="L190" s="7"/>
      <c r="M190" s="7"/>
      <c r="N190" s="8"/>
      <c r="O190" s="8"/>
      <c r="Q190" s="8"/>
      <c r="R190" s="8"/>
      <c r="S190" s="8"/>
      <c r="T190" s="8"/>
      <c r="U190" s="8"/>
      <c r="V190" s="8"/>
      <c r="W190" s="8"/>
      <c r="X190" s="58"/>
      <c r="Y190" s="58"/>
      <c r="Z190" s="58"/>
      <c r="AA190" s="58"/>
      <c r="AB190" s="58"/>
      <c r="AC190" s="58"/>
      <c r="AD190" s="58"/>
      <c r="AE190" s="59"/>
      <c r="AF190" s="60"/>
      <c r="AG190" s="7"/>
      <c r="AH190" s="7"/>
      <c r="AI190" s="7"/>
    </row>
    <row r="191" spans="2:77" x14ac:dyDescent="0.25">
      <c r="B191" s="7"/>
      <c r="C191" s="7"/>
      <c r="D191" s="8" t="str">
        <f t="shared" ref="D191:D199" si="89">Q86</f>
        <v>2Season</v>
      </c>
      <c r="E191" s="8" t="str">
        <f t="shared" ref="E191:E199" si="90">R86</f>
        <v>Orch-2</v>
      </c>
      <c r="F191" s="8">
        <f t="shared" ref="F191:F199" si="91">S86</f>
        <v>11.073145935013363</v>
      </c>
      <c r="G191" s="8">
        <f t="shared" ref="G191:G199" si="92">T86</f>
        <v>11.89997048611111</v>
      </c>
      <c r="H191" s="7" t="s">
        <v>128</v>
      </c>
      <c r="I191" s="7" t="s">
        <v>135</v>
      </c>
      <c r="J191" s="7"/>
      <c r="K191" s="7"/>
      <c r="L191" s="7"/>
      <c r="M191" s="7"/>
      <c r="N191" s="8"/>
      <c r="O191" s="8"/>
      <c r="Q191" s="8"/>
      <c r="R191" s="8"/>
      <c r="S191" s="8"/>
      <c r="T191" s="8"/>
      <c r="U191" s="8"/>
      <c r="V191" s="8"/>
      <c r="W191" s="8"/>
      <c r="X191" s="58"/>
      <c r="Y191" s="58"/>
      <c r="Z191" s="58"/>
      <c r="AA191" s="58"/>
      <c r="AB191" s="58"/>
      <c r="AC191" s="58"/>
      <c r="AD191" s="58"/>
      <c r="AE191" s="59"/>
      <c r="AF191" s="60"/>
      <c r="AG191" s="7"/>
      <c r="AH191" s="7"/>
      <c r="AI191" s="7"/>
    </row>
    <row r="192" spans="2:77" x14ac:dyDescent="0.25">
      <c r="B192" s="7"/>
      <c r="C192" s="7"/>
      <c r="D192" s="8" t="str">
        <f t="shared" si="89"/>
        <v>2Season</v>
      </c>
      <c r="E192" s="8" t="str">
        <f t="shared" si="90"/>
        <v>Orch-3</v>
      </c>
      <c r="F192" s="8">
        <f t="shared" si="91"/>
        <v>6.8624965290196736</v>
      </c>
      <c r="G192" s="8">
        <f t="shared" si="92"/>
        <v>9.824208333333333</v>
      </c>
      <c r="H192" s="7"/>
      <c r="I192" s="7"/>
      <c r="J192" s="7"/>
      <c r="K192" s="7"/>
      <c r="L192" s="7"/>
      <c r="M192" s="7"/>
      <c r="N192" s="8"/>
      <c r="O192" s="8"/>
      <c r="Q192" s="8"/>
      <c r="R192" s="8"/>
      <c r="S192" s="8"/>
      <c r="T192" s="8"/>
      <c r="U192" s="8"/>
      <c r="V192" s="8"/>
      <c r="W192" s="8"/>
      <c r="X192" s="58"/>
      <c r="Y192" s="58"/>
      <c r="Z192" s="58"/>
      <c r="AA192" s="58"/>
      <c r="AB192" s="58"/>
      <c r="AC192" s="58"/>
      <c r="AD192" s="58"/>
      <c r="AE192" s="59"/>
      <c r="AF192" s="60"/>
      <c r="AG192" s="7"/>
      <c r="AH192" s="7"/>
      <c r="AI192" s="7"/>
    </row>
    <row r="193" spans="2:35" x14ac:dyDescent="0.25">
      <c r="B193" s="7"/>
      <c r="C193" s="7"/>
      <c r="D193" s="8" t="str">
        <f t="shared" si="89"/>
        <v>2Season</v>
      </c>
      <c r="E193" s="8" t="str">
        <f t="shared" si="90"/>
        <v>Orch-4</v>
      </c>
      <c r="F193" s="8">
        <f t="shared" si="91"/>
        <v>4.9564820251843162</v>
      </c>
      <c r="G193" s="8">
        <f t="shared" si="92"/>
        <v>8.3673159722222223</v>
      </c>
      <c r="H193" s="7"/>
      <c r="I193" s="7"/>
      <c r="J193" s="7"/>
      <c r="K193" s="7"/>
      <c r="L193" s="7"/>
      <c r="M193" s="7"/>
      <c r="N193" s="8"/>
      <c r="O193" s="8"/>
      <c r="Q193" s="8"/>
      <c r="R193" s="8"/>
      <c r="S193" s="8"/>
      <c r="T193" s="8"/>
      <c r="U193" s="8"/>
      <c r="V193" s="8"/>
      <c r="W193" s="8"/>
      <c r="X193" s="58"/>
      <c r="Y193" s="58"/>
      <c r="Z193" s="58"/>
      <c r="AA193" s="58"/>
      <c r="AB193" s="58"/>
      <c r="AC193" s="58"/>
      <c r="AD193" s="58"/>
      <c r="AE193" s="59"/>
      <c r="AF193" s="60"/>
      <c r="AG193" s="7"/>
      <c r="AH193" s="7"/>
      <c r="AI193" s="7"/>
    </row>
    <row r="194" spans="2:35" x14ac:dyDescent="0.25">
      <c r="B194" s="7"/>
      <c r="C194" s="7" t="s">
        <v>132</v>
      </c>
      <c r="D194" s="8" t="str">
        <f t="shared" si="89"/>
        <v>2Season</v>
      </c>
      <c r="E194" s="8" t="str">
        <f t="shared" si="90"/>
        <v>Orch-4</v>
      </c>
      <c r="F194" s="8">
        <f t="shared" si="91"/>
        <v>10.531135990446336</v>
      </c>
      <c r="G194" s="8">
        <f t="shared" si="92"/>
        <v>11.637760416666666</v>
      </c>
      <c r="H194" s="7"/>
      <c r="I194" s="7"/>
      <c r="J194" s="7"/>
      <c r="K194" s="7"/>
      <c r="L194" s="7"/>
      <c r="M194" s="7"/>
      <c r="N194" s="8"/>
      <c r="O194" s="8"/>
      <c r="Q194" s="8"/>
      <c r="R194" s="8"/>
      <c r="S194" s="8"/>
      <c r="T194" s="8"/>
      <c r="U194" s="8"/>
      <c r="V194" s="8"/>
      <c r="W194" s="8"/>
      <c r="X194" s="58"/>
      <c r="Y194" s="58"/>
      <c r="Z194" s="58"/>
      <c r="AA194" s="58"/>
      <c r="AB194" s="58"/>
      <c r="AC194" s="58"/>
      <c r="AD194" s="58"/>
      <c r="AE194" s="59"/>
      <c r="AF194" s="60"/>
      <c r="AG194" s="7"/>
      <c r="AH194" s="7"/>
      <c r="AI194" s="7"/>
    </row>
    <row r="195" spans="2:35" x14ac:dyDescent="0.25">
      <c r="B195" s="7"/>
      <c r="C195" s="7"/>
      <c r="D195" s="8" t="str">
        <f t="shared" si="89"/>
        <v>2Season</v>
      </c>
      <c r="E195" s="8" t="str">
        <f t="shared" si="90"/>
        <v>Orch-5</v>
      </c>
      <c r="F195" s="8">
        <f t="shared" si="91"/>
        <v>8.9444447111089787</v>
      </c>
      <c r="G195" s="8">
        <f t="shared" si="92"/>
        <v>11.148557291666668</v>
      </c>
      <c r="H195" s="7"/>
      <c r="I195" s="7"/>
      <c r="J195" s="7"/>
      <c r="K195" s="7"/>
      <c r="L195" s="7"/>
      <c r="M195" s="7"/>
      <c r="N195" s="8"/>
      <c r="O195" s="8"/>
      <c r="Q195" s="8"/>
      <c r="R195" s="8"/>
      <c r="S195" s="8"/>
      <c r="T195" s="8"/>
      <c r="U195" s="8"/>
      <c r="V195" s="8"/>
      <c r="W195" s="8"/>
      <c r="X195" s="58"/>
      <c r="Y195" s="58"/>
      <c r="Z195" s="58"/>
      <c r="AA195" s="58"/>
      <c r="AB195" s="58"/>
      <c r="AC195" s="58"/>
      <c r="AD195" s="58"/>
      <c r="AE195" s="59"/>
      <c r="AF195" s="60"/>
      <c r="AG195" s="7"/>
      <c r="AH195" s="7"/>
      <c r="AI195" s="7"/>
    </row>
    <row r="196" spans="2:35" x14ac:dyDescent="0.25">
      <c r="B196" s="7"/>
      <c r="C196" s="7"/>
      <c r="D196" s="8" t="str">
        <f t="shared" si="89"/>
        <v>2Season</v>
      </c>
      <c r="E196" s="8" t="str">
        <f t="shared" si="90"/>
        <v>Orch-6</v>
      </c>
      <c r="F196" s="8">
        <f t="shared" si="91"/>
        <v>8.5346358212502835</v>
      </c>
      <c r="G196" s="8">
        <f t="shared" si="92"/>
        <v>10.710859374999998</v>
      </c>
      <c r="H196" s="7"/>
      <c r="I196" s="7"/>
      <c r="J196" s="7"/>
      <c r="K196" s="7"/>
      <c r="L196" s="7"/>
      <c r="M196" s="7"/>
      <c r="N196" s="8"/>
      <c r="O196" s="8"/>
      <c r="Q196" s="8"/>
      <c r="R196" s="8"/>
      <c r="S196" s="8"/>
      <c r="T196" s="8"/>
      <c r="U196" s="8"/>
      <c r="V196" s="8"/>
      <c r="W196" s="8"/>
      <c r="X196" s="58"/>
      <c r="Y196" s="58"/>
      <c r="Z196" s="58"/>
      <c r="AA196" s="58"/>
      <c r="AB196" s="58"/>
      <c r="AC196" s="58"/>
      <c r="AD196" s="58"/>
      <c r="AE196" s="59"/>
      <c r="AF196" s="60"/>
      <c r="AG196" s="7"/>
      <c r="AH196" s="7"/>
      <c r="AI196" s="7"/>
    </row>
    <row r="197" spans="2:35" x14ac:dyDescent="0.25">
      <c r="B197" s="7"/>
      <c r="C197" s="7"/>
      <c r="D197" s="8" t="str">
        <f t="shared" si="89"/>
        <v>2Season</v>
      </c>
      <c r="E197" s="8" t="str">
        <f t="shared" si="90"/>
        <v>Orch-7</v>
      </c>
      <c r="F197" s="8">
        <f t="shared" si="91"/>
        <v>6.2711209847360081</v>
      </c>
      <c r="G197" s="8">
        <f t="shared" si="92"/>
        <v>9.4678888888888864</v>
      </c>
      <c r="H197" s="7"/>
      <c r="I197" s="7"/>
      <c r="J197" s="7"/>
      <c r="K197" s="7"/>
      <c r="L197" s="7"/>
      <c r="M197" s="7"/>
      <c r="N197" s="8"/>
      <c r="O197" s="8"/>
      <c r="Q197" s="8"/>
      <c r="R197" s="8"/>
      <c r="S197" s="8"/>
      <c r="T197" s="8"/>
      <c r="U197" s="8"/>
      <c r="V197" s="8"/>
      <c r="W197" s="8"/>
      <c r="X197" s="58"/>
      <c r="Y197" s="58"/>
      <c r="Z197" s="58"/>
      <c r="AA197" s="58"/>
      <c r="AB197" s="58"/>
      <c r="AC197" s="58"/>
      <c r="AD197" s="58"/>
      <c r="AE197" s="59"/>
      <c r="AF197" s="60"/>
      <c r="AG197" s="7"/>
      <c r="AH197" s="7"/>
      <c r="AI197" s="7"/>
    </row>
    <row r="198" spans="2:35" x14ac:dyDescent="0.25">
      <c r="B198" s="7"/>
      <c r="C198" s="7"/>
      <c r="D198" s="8" t="str">
        <f t="shared" si="89"/>
        <v>2Season</v>
      </c>
      <c r="E198" s="8" t="str">
        <f t="shared" si="90"/>
        <v>Orch-8</v>
      </c>
      <c r="F198" s="8">
        <f t="shared" si="91"/>
        <v>7.6706682555277972</v>
      </c>
      <c r="G198" s="8">
        <f t="shared" si="92"/>
        <v>10.177397569444445</v>
      </c>
      <c r="H198" s="7"/>
      <c r="I198" s="7"/>
      <c r="J198" s="7"/>
      <c r="K198" s="7"/>
      <c r="L198" s="7"/>
      <c r="M198" s="7"/>
      <c r="N198" s="8"/>
      <c r="O198" s="8"/>
      <c r="Q198" s="8"/>
      <c r="R198" s="8"/>
      <c r="S198" s="8"/>
      <c r="T198" s="8"/>
      <c r="U198" s="8"/>
      <c r="V198" s="8"/>
      <c r="W198" s="8"/>
      <c r="X198" s="58"/>
      <c r="Y198" s="58"/>
      <c r="Z198" s="58"/>
      <c r="AA198" s="58"/>
      <c r="AB198" s="58"/>
      <c r="AC198" s="58"/>
      <c r="AD198" s="58"/>
      <c r="AE198" s="59"/>
      <c r="AF198" s="60"/>
      <c r="AG198" s="7"/>
      <c r="AH198" s="7"/>
      <c r="AI198" s="7"/>
    </row>
    <row r="199" spans="2:35" x14ac:dyDescent="0.25">
      <c r="B199" s="7"/>
      <c r="C199" s="7"/>
      <c r="D199" s="8" t="str">
        <f t="shared" si="89"/>
        <v>2Season</v>
      </c>
      <c r="E199" s="8" t="str">
        <f t="shared" si="90"/>
        <v>Orch-9</v>
      </c>
      <c r="F199" s="8">
        <f t="shared" si="91"/>
        <v>5.3209142830663021</v>
      </c>
      <c r="G199" s="8">
        <f t="shared" si="92"/>
        <v>8.8702777777777797</v>
      </c>
      <c r="H199" s="8">
        <f>AVERAGE(F191:F199)</f>
        <v>7.7961160594836736</v>
      </c>
      <c r="I199" s="8">
        <f>AVERAGE(G191:G199)</f>
        <v>10.233804012345679</v>
      </c>
      <c r="J199" s="7"/>
      <c r="K199" s="7"/>
      <c r="L199" s="7"/>
      <c r="M199" s="7"/>
      <c r="N199" s="8"/>
      <c r="O199" s="8"/>
      <c r="Q199" s="8"/>
      <c r="R199" s="8"/>
      <c r="S199" s="8"/>
      <c r="T199" s="8"/>
      <c r="U199" s="8"/>
      <c r="V199" s="8"/>
      <c r="W199" s="8"/>
      <c r="X199" s="58"/>
      <c r="Y199" s="58"/>
      <c r="Z199" s="58"/>
      <c r="AA199" s="58"/>
      <c r="AB199" s="58"/>
      <c r="AC199" s="58"/>
      <c r="AD199" s="58"/>
      <c r="AE199" s="59"/>
      <c r="AF199" s="60"/>
      <c r="AG199" s="7"/>
      <c r="AH199" s="7"/>
      <c r="AI199" s="7"/>
    </row>
    <row r="200" spans="2:35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8"/>
      <c r="O200" s="8"/>
      <c r="Q200" s="8"/>
      <c r="R200" s="8"/>
      <c r="S200" s="8"/>
      <c r="T200" s="8"/>
      <c r="U200" s="8"/>
      <c r="V200" s="8"/>
      <c r="W200" s="8"/>
      <c r="X200" s="58"/>
      <c r="Y200" s="58"/>
      <c r="Z200" s="58"/>
      <c r="AA200" s="58"/>
      <c r="AB200" s="58"/>
      <c r="AC200" s="58"/>
      <c r="AD200" s="58"/>
      <c r="AE200" s="59"/>
      <c r="AF200" s="60"/>
      <c r="AG200" s="7"/>
      <c r="AH200" s="7"/>
      <c r="AI200" s="7"/>
    </row>
    <row r="201" spans="2:35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8"/>
      <c r="O201" s="8"/>
      <c r="Q201" s="8"/>
      <c r="R201" s="8"/>
      <c r="S201" s="8"/>
      <c r="T201" s="8"/>
      <c r="U201" s="8"/>
      <c r="V201" s="8"/>
      <c r="W201" s="8"/>
      <c r="X201" s="58"/>
      <c r="Y201" s="58"/>
      <c r="Z201" s="58"/>
      <c r="AA201" s="58"/>
      <c r="AB201" s="58"/>
      <c r="AC201" s="58"/>
      <c r="AD201" s="58"/>
      <c r="AE201" s="59"/>
      <c r="AF201" s="60"/>
      <c r="AG201" s="7"/>
      <c r="AH201" s="7"/>
      <c r="AI201" s="7"/>
    </row>
    <row r="202" spans="2:35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8"/>
      <c r="O202" s="8"/>
      <c r="Q202" s="8"/>
      <c r="R202" s="8"/>
      <c r="S202" s="8"/>
      <c r="T202" s="8"/>
      <c r="U202" s="8"/>
      <c r="V202" s="8"/>
      <c r="W202" s="8"/>
      <c r="X202" s="58"/>
      <c r="Y202" s="58"/>
      <c r="Z202" s="58"/>
      <c r="AA202" s="58"/>
      <c r="AB202" s="58"/>
      <c r="AC202" s="58"/>
      <c r="AD202" s="58"/>
      <c r="AE202" s="59"/>
      <c r="AF202" s="60"/>
      <c r="AG202" s="7"/>
      <c r="AH202" s="7"/>
      <c r="AI202" s="7"/>
    </row>
    <row r="203" spans="2:35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8"/>
      <c r="O203" s="8"/>
      <c r="Q203" s="8"/>
      <c r="R203" s="8"/>
      <c r="S203" s="8"/>
      <c r="T203" s="8"/>
      <c r="U203" s="8"/>
      <c r="V203" s="8"/>
      <c r="W203" s="8"/>
      <c r="X203" s="58"/>
      <c r="Y203" s="58"/>
      <c r="Z203" s="58"/>
      <c r="AA203" s="58"/>
      <c r="AB203" s="58"/>
      <c r="AC203" s="58"/>
      <c r="AD203" s="58"/>
      <c r="AE203" s="59"/>
      <c r="AF203" s="60"/>
      <c r="AG203" s="7"/>
      <c r="AH203" s="7"/>
      <c r="AI203" s="7"/>
    </row>
    <row r="204" spans="2:35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8"/>
      <c r="O204" s="8"/>
      <c r="Q204" s="8"/>
      <c r="R204" s="8"/>
      <c r="S204" s="8"/>
      <c r="T204" s="8"/>
      <c r="U204" s="8"/>
      <c r="V204" s="8"/>
      <c r="W204" s="8"/>
      <c r="X204" s="58"/>
      <c r="Y204" s="58"/>
      <c r="Z204" s="58"/>
      <c r="AA204" s="58"/>
      <c r="AB204" s="58"/>
      <c r="AC204" s="58"/>
      <c r="AD204" s="58"/>
      <c r="AE204" s="59"/>
      <c r="AF204" s="60"/>
      <c r="AG204" s="7"/>
      <c r="AH204" s="7"/>
      <c r="AI204" s="7"/>
    </row>
    <row r="205" spans="2:35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8"/>
      <c r="O205" s="8"/>
      <c r="Q205" s="8"/>
      <c r="R205" s="8"/>
      <c r="S205" s="8"/>
      <c r="T205" s="8"/>
      <c r="U205" s="8"/>
      <c r="V205" s="8"/>
      <c r="W205" s="8"/>
      <c r="X205" s="58"/>
      <c r="Y205" s="58"/>
      <c r="Z205" s="58"/>
      <c r="AA205" s="58"/>
      <c r="AB205" s="58"/>
      <c r="AC205" s="58"/>
      <c r="AD205" s="58"/>
      <c r="AE205" s="59"/>
      <c r="AF205" s="60"/>
      <c r="AG205" s="7"/>
      <c r="AH205" s="7"/>
      <c r="AI205" s="7"/>
    </row>
    <row r="206" spans="2:35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8"/>
      <c r="O206" s="8"/>
      <c r="Q206" s="8"/>
      <c r="R206" s="8"/>
      <c r="S206" s="8"/>
      <c r="T206" s="8"/>
      <c r="U206" s="8"/>
      <c r="V206" s="8"/>
      <c r="W206" s="8"/>
      <c r="X206" s="58"/>
      <c r="Y206" s="58"/>
      <c r="Z206" s="58"/>
      <c r="AA206" s="58"/>
      <c r="AB206" s="58"/>
      <c r="AC206" s="58"/>
      <c r="AD206" s="58"/>
      <c r="AE206" s="59"/>
      <c r="AF206" s="60"/>
      <c r="AG206" s="7"/>
      <c r="AH206" s="7"/>
      <c r="AI206" s="7"/>
    </row>
    <row r="207" spans="2:35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8"/>
      <c r="O207" s="8"/>
      <c r="Q207" s="8"/>
      <c r="R207" s="8"/>
      <c r="S207" s="8"/>
      <c r="T207" s="8"/>
      <c r="U207" s="8"/>
      <c r="V207" s="8"/>
      <c r="W207" s="8"/>
      <c r="X207" s="58"/>
      <c r="Y207" s="58"/>
      <c r="Z207" s="58"/>
      <c r="AA207" s="58"/>
      <c r="AB207" s="58"/>
      <c r="AC207" s="58"/>
      <c r="AD207" s="58"/>
      <c r="AE207" s="59"/>
      <c r="AF207" s="60"/>
      <c r="AG207" s="7"/>
      <c r="AH207" s="7"/>
      <c r="AI207" s="7"/>
    </row>
    <row r="208" spans="2:35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8"/>
      <c r="O208" s="8"/>
      <c r="Q208" s="8"/>
      <c r="R208" s="8"/>
      <c r="S208" s="8"/>
      <c r="T208" s="8"/>
      <c r="U208" s="8"/>
      <c r="V208" s="8"/>
      <c r="W208" s="8"/>
      <c r="X208" s="58"/>
      <c r="Y208" s="58"/>
      <c r="Z208" s="58"/>
      <c r="AA208" s="58"/>
      <c r="AB208" s="58"/>
      <c r="AC208" s="58"/>
      <c r="AD208" s="58"/>
      <c r="AE208" s="59"/>
      <c r="AF208" s="60"/>
      <c r="AG208" s="7"/>
      <c r="AH208" s="7"/>
      <c r="AI208" s="7"/>
    </row>
    <row r="209" spans="2:35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8"/>
      <c r="O209" s="8"/>
      <c r="Q209" s="8"/>
      <c r="R209" s="8"/>
      <c r="S209" s="8"/>
      <c r="T209" s="8"/>
      <c r="U209" s="8"/>
      <c r="V209" s="8"/>
      <c r="W209" s="8"/>
      <c r="X209" s="58"/>
      <c r="Y209" s="58"/>
      <c r="Z209" s="58"/>
      <c r="AA209" s="58"/>
      <c r="AB209" s="58"/>
      <c r="AC209" s="58"/>
      <c r="AD209" s="58"/>
      <c r="AE209" s="59"/>
      <c r="AF209" s="60"/>
      <c r="AG209" s="7"/>
      <c r="AH209" s="7"/>
      <c r="AI209" s="7"/>
    </row>
    <row r="210" spans="2:35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8"/>
      <c r="O210" s="8"/>
      <c r="Q210" s="8"/>
      <c r="R210" s="8"/>
      <c r="S210" s="8"/>
      <c r="T210" s="8"/>
      <c r="U210" s="8"/>
      <c r="V210" s="8"/>
      <c r="W210" s="8"/>
      <c r="X210" s="58"/>
      <c r="Y210" s="58"/>
      <c r="Z210" s="58"/>
      <c r="AA210" s="58"/>
      <c r="AB210" s="58"/>
      <c r="AC210" s="58"/>
      <c r="AD210" s="58"/>
      <c r="AE210" s="59"/>
      <c r="AF210" s="60"/>
      <c r="AG210" s="7"/>
      <c r="AH210" s="7"/>
      <c r="AI210" s="7"/>
    </row>
    <row r="211" spans="2:35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8"/>
      <c r="O211" s="8"/>
      <c r="Q211" s="8"/>
      <c r="R211" s="8"/>
      <c r="S211" s="8"/>
      <c r="T211" s="8"/>
      <c r="U211" s="8"/>
      <c r="V211" s="8"/>
      <c r="W211" s="8"/>
      <c r="X211" s="58"/>
      <c r="Y211" s="58"/>
      <c r="Z211" s="58"/>
      <c r="AA211" s="58"/>
      <c r="AB211" s="58"/>
      <c r="AC211" s="58"/>
      <c r="AD211" s="58"/>
      <c r="AE211" s="59"/>
      <c r="AF211" s="60"/>
      <c r="AG211" s="7"/>
      <c r="AH211" s="7"/>
      <c r="AI211" s="7"/>
    </row>
    <row r="212" spans="2:35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8"/>
      <c r="O212" s="8"/>
      <c r="Q212" s="8"/>
      <c r="R212" s="8"/>
      <c r="S212" s="8"/>
      <c r="T212" s="8"/>
      <c r="U212" s="8"/>
      <c r="V212" s="8"/>
      <c r="W212" s="8"/>
      <c r="X212" s="58"/>
      <c r="Y212" s="58"/>
      <c r="Z212" s="58"/>
      <c r="AA212" s="58"/>
      <c r="AB212" s="58"/>
      <c r="AC212" s="58"/>
      <c r="AD212" s="58"/>
      <c r="AE212" s="59"/>
      <c r="AF212" s="60"/>
      <c r="AG212" s="7"/>
      <c r="AH212" s="7"/>
      <c r="AI212" s="7"/>
    </row>
    <row r="213" spans="2:35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8"/>
      <c r="O213" s="8"/>
      <c r="Q213" s="8"/>
      <c r="R213" s="8"/>
      <c r="S213" s="8"/>
      <c r="T213" s="8"/>
      <c r="U213" s="8"/>
      <c r="V213" s="8"/>
      <c r="W213" s="8"/>
      <c r="X213" s="58"/>
      <c r="Y213" s="58"/>
      <c r="Z213" s="58"/>
      <c r="AA213" s="58"/>
      <c r="AB213" s="58"/>
      <c r="AC213" s="58"/>
      <c r="AD213" s="58"/>
      <c r="AE213" s="59"/>
      <c r="AF213" s="60"/>
      <c r="AG213" s="7"/>
      <c r="AH213" s="7"/>
      <c r="AI213" s="7"/>
    </row>
    <row r="214" spans="2:35" x14ac:dyDescent="0.25">
      <c r="B214" s="7"/>
      <c r="C214" s="7"/>
      <c r="D214" s="7"/>
      <c r="E214" s="7"/>
      <c r="F214" s="8"/>
      <c r="G214" s="8"/>
      <c r="H214" s="8"/>
      <c r="I214" s="8"/>
      <c r="J214" s="7"/>
      <c r="K214" s="7"/>
      <c r="L214" s="7"/>
      <c r="M214" s="7"/>
      <c r="N214" s="8"/>
      <c r="O214" s="8"/>
      <c r="Q214" s="8"/>
      <c r="R214" s="8"/>
      <c r="S214" s="8"/>
      <c r="T214" s="8"/>
      <c r="U214" s="8"/>
      <c r="V214" s="8"/>
      <c r="W214" s="8"/>
      <c r="X214" s="58"/>
      <c r="Y214" s="58"/>
      <c r="Z214" s="58"/>
      <c r="AA214" s="58"/>
      <c r="AB214" s="58"/>
      <c r="AC214" s="58"/>
      <c r="AD214" s="58"/>
      <c r="AE214" s="59"/>
      <c r="AF214" s="60"/>
      <c r="AG214" s="7"/>
      <c r="AH214" s="7"/>
      <c r="AI214" s="7"/>
    </row>
    <row r="215" spans="2:35" x14ac:dyDescent="0.25">
      <c r="B215" s="7"/>
      <c r="C215" s="7"/>
      <c r="D215" s="7"/>
      <c r="E215" s="7"/>
      <c r="F215" s="8"/>
      <c r="G215" s="8"/>
      <c r="H215" s="8"/>
      <c r="I215" s="8"/>
      <c r="J215" s="7"/>
      <c r="K215" s="7"/>
      <c r="L215" s="7"/>
      <c r="M215" s="7"/>
      <c r="N215" s="8"/>
      <c r="O215" s="8"/>
      <c r="Q215" s="8"/>
      <c r="R215" s="8"/>
      <c r="S215" s="8"/>
      <c r="T215" s="8"/>
      <c r="U215" s="8"/>
      <c r="V215" s="8"/>
      <c r="W215" s="8"/>
      <c r="X215" s="58"/>
      <c r="Y215" s="58"/>
      <c r="Z215" s="58"/>
      <c r="AA215" s="58"/>
      <c r="AB215" s="58"/>
      <c r="AC215" s="58"/>
      <c r="AD215" s="58"/>
      <c r="AE215" s="59"/>
      <c r="AF215" s="60"/>
      <c r="AG215" s="7"/>
      <c r="AH215" s="7"/>
      <c r="AI215" s="7"/>
    </row>
    <row r="216" spans="2:35" x14ac:dyDescent="0.25">
      <c r="B216" s="7"/>
      <c r="C216" s="7"/>
      <c r="D216" s="7"/>
      <c r="E216" s="7"/>
      <c r="F216" s="8"/>
      <c r="G216" s="8"/>
      <c r="H216" s="8"/>
      <c r="I216" s="8"/>
      <c r="J216" s="7"/>
      <c r="K216" s="7"/>
      <c r="L216" s="7"/>
      <c r="M216" s="7"/>
      <c r="N216" s="8"/>
      <c r="O216" s="8"/>
      <c r="Q216" s="8"/>
      <c r="R216" s="8"/>
      <c r="S216" s="8"/>
      <c r="T216" s="8"/>
      <c r="U216" s="8"/>
      <c r="V216" s="8"/>
      <c r="W216" s="8"/>
      <c r="X216" s="58"/>
      <c r="Y216" s="58"/>
      <c r="Z216" s="58"/>
      <c r="AA216" s="58"/>
      <c r="AB216" s="58"/>
      <c r="AC216" s="58"/>
      <c r="AD216" s="58"/>
      <c r="AE216" s="59"/>
      <c r="AF216" s="60"/>
      <c r="AG216" s="7"/>
      <c r="AH216" s="7"/>
      <c r="AI216" s="7"/>
    </row>
    <row r="217" spans="2:35" x14ac:dyDescent="0.25">
      <c r="B217" s="7"/>
      <c r="C217" s="7"/>
      <c r="D217" s="7"/>
      <c r="E217" s="7"/>
      <c r="F217" s="8"/>
      <c r="G217" s="8"/>
      <c r="H217" s="8"/>
      <c r="I217" s="8"/>
      <c r="J217" s="7"/>
      <c r="K217" s="7"/>
      <c r="L217" s="7"/>
      <c r="M217" s="7"/>
      <c r="N217" s="8"/>
      <c r="O217" s="8"/>
      <c r="Q217" s="8"/>
      <c r="R217" s="8"/>
      <c r="S217" s="8"/>
      <c r="T217" s="8"/>
      <c r="U217" s="8"/>
      <c r="V217" s="8"/>
      <c r="W217" s="8"/>
      <c r="X217" s="58"/>
      <c r="Y217" s="58"/>
      <c r="Z217" s="58"/>
      <c r="AA217" s="58"/>
      <c r="AB217" s="58"/>
      <c r="AC217" s="58"/>
      <c r="AD217" s="58"/>
      <c r="AE217" s="59"/>
      <c r="AF217" s="60"/>
      <c r="AG217" s="7"/>
      <c r="AH217" s="7"/>
      <c r="AI217" s="7"/>
    </row>
    <row r="218" spans="2:35" x14ac:dyDescent="0.25">
      <c r="B218" s="7"/>
      <c r="C218" s="7"/>
      <c r="D218" s="7"/>
      <c r="E218" s="7"/>
      <c r="F218" s="8"/>
      <c r="G218" s="8"/>
      <c r="H218" s="8"/>
      <c r="I218" s="8"/>
      <c r="J218" s="7"/>
      <c r="K218" s="7"/>
      <c r="L218" s="7"/>
      <c r="M218" s="7"/>
      <c r="N218" s="8"/>
      <c r="O218" s="8"/>
      <c r="Q218" s="8"/>
      <c r="R218" s="8"/>
      <c r="S218" s="8"/>
      <c r="T218" s="8"/>
      <c r="U218" s="8"/>
      <c r="V218" s="8"/>
      <c r="W218" s="8"/>
      <c r="X218" s="58"/>
      <c r="Y218" s="58"/>
      <c r="Z218" s="58"/>
      <c r="AA218" s="58"/>
      <c r="AB218" s="58"/>
      <c r="AC218" s="58"/>
      <c r="AD218" s="58"/>
      <c r="AE218" s="59"/>
      <c r="AF218" s="60"/>
      <c r="AG218" s="7"/>
      <c r="AH218" s="7"/>
      <c r="AI218" s="7"/>
    </row>
    <row r="219" spans="2:35" x14ac:dyDescent="0.25">
      <c r="B219" s="7"/>
      <c r="C219" s="7"/>
      <c r="D219" s="7"/>
      <c r="E219" s="7"/>
      <c r="F219" s="8"/>
      <c r="G219" s="8"/>
      <c r="H219" s="8"/>
      <c r="I219" s="8"/>
      <c r="J219" s="7"/>
      <c r="K219" s="7"/>
      <c r="L219" s="7"/>
      <c r="M219" s="7"/>
      <c r="N219" s="8"/>
      <c r="O219" s="8"/>
      <c r="Q219" s="8"/>
      <c r="R219" s="8"/>
      <c r="S219" s="8"/>
      <c r="T219" s="8"/>
      <c r="U219" s="8"/>
      <c r="V219" s="8"/>
      <c r="W219" s="8"/>
      <c r="X219" s="58"/>
      <c r="Y219" s="58"/>
      <c r="Z219" s="58"/>
      <c r="AA219" s="58"/>
      <c r="AB219" s="58"/>
      <c r="AC219" s="58"/>
      <c r="AD219" s="58"/>
      <c r="AE219" s="59"/>
      <c r="AF219" s="60"/>
      <c r="AG219" s="7"/>
      <c r="AH219" s="7"/>
      <c r="AI219" s="7"/>
    </row>
    <row r="220" spans="2:35" x14ac:dyDescent="0.25">
      <c r="B220" s="7"/>
      <c r="C220" s="7"/>
      <c r="D220" s="7"/>
      <c r="E220" s="7"/>
      <c r="F220" s="8"/>
      <c r="G220" s="8"/>
      <c r="H220" s="8"/>
      <c r="I220" s="8"/>
      <c r="J220" s="7"/>
      <c r="K220" s="7"/>
      <c r="L220" s="7"/>
      <c r="M220" s="7"/>
      <c r="N220" s="8"/>
      <c r="O220" s="8"/>
      <c r="Q220" s="8"/>
      <c r="R220" s="8"/>
      <c r="S220" s="8"/>
      <c r="T220" s="8"/>
      <c r="U220" s="8"/>
      <c r="V220" s="8"/>
      <c r="W220" s="8"/>
      <c r="X220" s="58"/>
      <c r="Y220" s="58"/>
      <c r="Z220" s="58"/>
      <c r="AA220" s="58"/>
      <c r="AB220" s="58"/>
      <c r="AC220" s="58"/>
      <c r="AD220" s="58"/>
      <c r="AE220" s="59"/>
      <c r="AF220" s="60"/>
      <c r="AG220" s="7"/>
      <c r="AH220" s="7"/>
      <c r="AI220" s="7"/>
    </row>
    <row r="221" spans="2:35" x14ac:dyDescent="0.25">
      <c r="B221" s="7"/>
      <c r="C221" s="7"/>
      <c r="D221" s="7"/>
      <c r="E221" s="7"/>
      <c r="F221" s="8"/>
      <c r="G221" s="8"/>
      <c r="H221" s="8"/>
      <c r="I221" s="8"/>
      <c r="J221" s="7"/>
      <c r="K221" s="7"/>
      <c r="L221" s="7"/>
      <c r="M221" s="7"/>
      <c r="N221" s="8"/>
      <c r="O221" s="8"/>
      <c r="Q221" s="8"/>
      <c r="R221" s="8"/>
      <c r="S221" s="8"/>
      <c r="T221" s="8"/>
      <c r="U221" s="8"/>
      <c r="V221" s="8"/>
      <c r="W221" s="8"/>
      <c r="X221" s="58"/>
      <c r="Y221" s="58"/>
      <c r="Z221" s="58"/>
      <c r="AA221" s="58"/>
      <c r="AB221" s="58"/>
      <c r="AC221" s="58"/>
      <c r="AD221" s="58"/>
      <c r="AE221" s="59"/>
      <c r="AF221" s="60"/>
      <c r="AG221" s="7"/>
      <c r="AH221" s="7"/>
      <c r="AI221" s="7"/>
    </row>
    <row r="222" spans="2:35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8"/>
      <c r="O222" s="8"/>
      <c r="Q222" s="8"/>
      <c r="R222" s="8"/>
      <c r="S222" s="8"/>
      <c r="T222" s="8"/>
      <c r="U222" s="8"/>
      <c r="V222" s="8"/>
      <c r="W222" s="8"/>
      <c r="X222" s="58"/>
      <c r="Y222" s="58"/>
      <c r="Z222" s="58"/>
      <c r="AA222" s="58"/>
      <c r="AB222" s="58"/>
      <c r="AC222" s="58"/>
      <c r="AD222" s="58"/>
      <c r="AE222" s="59"/>
      <c r="AF222" s="60"/>
      <c r="AG222" s="7"/>
      <c r="AH222" s="7"/>
      <c r="AI222" s="7"/>
    </row>
    <row r="223" spans="2:35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8"/>
      <c r="O223" s="8"/>
      <c r="Q223" s="8"/>
      <c r="R223" s="8"/>
      <c r="S223" s="8"/>
      <c r="T223" s="8"/>
      <c r="U223" s="8"/>
      <c r="V223" s="8"/>
      <c r="W223" s="8"/>
      <c r="X223" s="58"/>
      <c r="Y223" s="58"/>
      <c r="Z223" s="58"/>
      <c r="AA223" s="58"/>
      <c r="AB223" s="58"/>
      <c r="AC223" s="58"/>
      <c r="AD223" s="58"/>
      <c r="AE223" s="59"/>
      <c r="AF223" s="60"/>
      <c r="AG223" s="7"/>
      <c r="AH223" s="7"/>
      <c r="AI223" s="7"/>
    </row>
    <row r="224" spans="2:35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8"/>
      <c r="O224" s="8"/>
      <c r="Q224" s="8"/>
      <c r="R224" s="8"/>
      <c r="S224" s="8"/>
      <c r="T224" s="8"/>
      <c r="U224" s="8"/>
      <c r="V224" s="8"/>
      <c r="W224" s="8"/>
      <c r="X224" s="58"/>
      <c r="Y224" s="58"/>
      <c r="Z224" s="58"/>
      <c r="AA224" s="58"/>
      <c r="AB224" s="58"/>
      <c r="AC224" s="58"/>
      <c r="AD224" s="58"/>
      <c r="AE224" s="59"/>
      <c r="AF224" s="60"/>
      <c r="AG224" s="7"/>
      <c r="AH224" s="7"/>
      <c r="AI224" s="7"/>
    </row>
    <row r="225" spans="2:35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8"/>
      <c r="O225" s="8"/>
      <c r="Q225" s="8"/>
      <c r="R225" s="8"/>
      <c r="S225" s="8"/>
      <c r="T225" s="8"/>
      <c r="U225" s="8"/>
      <c r="V225" s="8"/>
      <c r="W225" s="8"/>
      <c r="X225" s="58"/>
      <c r="Y225" s="58"/>
      <c r="Z225" s="58"/>
      <c r="AA225" s="58"/>
      <c r="AB225" s="58"/>
      <c r="AC225" s="58"/>
      <c r="AD225" s="58"/>
      <c r="AE225" s="59"/>
      <c r="AF225" s="60"/>
      <c r="AG225" s="7"/>
      <c r="AH225" s="7"/>
      <c r="AI225" s="7"/>
    </row>
    <row r="226" spans="2:35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8"/>
      <c r="O226" s="8"/>
      <c r="Q226" s="8"/>
      <c r="R226" s="8"/>
      <c r="S226" s="8"/>
      <c r="T226" s="8"/>
      <c r="U226" s="8"/>
      <c r="V226" s="8"/>
      <c r="W226" s="8"/>
      <c r="X226" s="58"/>
      <c r="Y226" s="58"/>
      <c r="Z226" s="58"/>
      <c r="AA226" s="58"/>
      <c r="AB226" s="58"/>
      <c r="AC226" s="58"/>
      <c r="AD226" s="58"/>
      <c r="AE226" s="59"/>
      <c r="AF226" s="60"/>
      <c r="AG226" s="7"/>
      <c r="AH226" s="7"/>
      <c r="AI226" s="7"/>
    </row>
    <row r="227" spans="2:35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8"/>
      <c r="O227" s="8"/>
      <c r="Q227" s="8"/>
      <c r="R227" s="8"/>
      <c r="S227" s="8"/>
      <c r="T227" s="8"/>
      <c r="U227" s="8"/>
      <c r="V227" s="8"/>
      <c r="W227" s="8"/>
      <c r="X227" s="58"/>
      <c r="Y227" s="58"/>
      <c r="Z227" s="58"/>
      <c r="AA227" s="58"/>
      <c r="AB227" s="58"/>
      <c r="AC227" s="58"/>
      <c r="AD227" s="58"/>
      <c r="AE227" s="59"/>
      <c r="AF227" s="60"/>
      <c r="AG227" s="7"/>
      <c r="AH227" s="7"/>
      <c r="AI227" s="7"/>
    </row>
    <row r="228" spans="2:35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8"/>
      <c r="O228" s="8"/>
      <c r="Q228" s="8"/>
      <c r="R228" s="8"/>
      <c r="S228" s="8"/>
      <c r="T228" s="8"/>
      <c r="U228" s="8"/>
      <c r="V228" s="8"/>
      <c r="W228" s="8"/>
      <c r="X228" s="58"/>
      <c r="Y228" s="58"/>
      <c r="Z228" s="58"/>
      <c r="AA228" s="58"/>
      <c r="AB228" s="58"/>
      <c r="AC228" s="58"/>
      <c r="AD228" s="58"/>
      <c r="AE228" s="59"/>
      <c r="AF228" s="60"/>
      <c r="AG228" s="7"/>
      <c r="AH228" s="7"/>
      <c r="AI228" s="7"/>
    </row>
    <row r="229" spans="2:35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8"/>
      <c r="O229" s="8"/>
      <c r="Q229" s="8"/>
      <c r="R229" s="8"/>
      <c r="S229" s="8"/>
      <c r="T229" s="8"/>
      <c r="U229" s="8"/>
      <c r="V229" s="8"/>
      <c r="W229" s="8"/>
      <c r="X229" s="58"/>
      <c r="Y229" s="58"/>
      <c r="Z229" s="58"/>
      <c r="AA229" s="58"/>
      <c r="AB229" s="58"/>
      <c r="AC229" s="58"/>
      <c r="AD229" s="58"/>
      <c r="AE229" s="59"/>
      <c r="AF229" s="60"/>
      <c r="AG229" s="7"/>
      <c r="AH229" s="7"/>
      <c r="AI229" s="7"/>
    </row>
    <row r="230" spans="2:35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8"/>
      <c r="O230" s="8"/>
      <c r="Q230" s="8"/>
      <c r="R230" s="8"/>
      <c r="S230" s="8"/>
      <c r="T230" s="8"/>
      <c r="U230" s="8"/>
      <c r="V230" s="8"/>
      <c r="W230" s="8"/>
      <c r="X230" s="58"/>
      <c r="Y230" s="58"/>
      <c r="Z230" s="58"/>
      <c r="AA230" s="58"/>
      <c r="AB230" s="58"/>
      <c r="AC230" s="58"/>
      <c r="AD230" s="58"/>
      <c r="AE230" s="59"/>
      <c r="AF230" s="60"/>
      <c r="AG230" s="7"/>
      <c r="AH230" s="7"/>
      <c r="AI230" s="7"/>
    </row>
    <row r="231" spans="2:35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8"/>
      <c r="O231" s="8"/>
      <c r="Q231" s="8"/>
      <c r="R231" s="8"/>
      <c r="S231" s="8"/>
      <c r="T231" s="8"/>
      <c r="U231" s="8"/>
      <c r="V231" s="8"/>
      <c r="W231" s="8"/>
      <c r="X231" s="58"/>
      <c r="Y231" s="58"/>
      <c r="Z231" s="58"/>
      <c r="AA231" s="58"/>
      <c r="AB231" s="58"/>
      <c r="AC231" s="58"/>
      <c r="AD231" s="58"/>
      <c r="AE231" s="59"/>
      <c r="AF231" s="60"/>
      <c r="AG231" s="7"/>
      <c r="AH231" s="7"/>
      <c r="AI231" s="7"/>
    </row>
    <row r="232" spans="2:35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8"/>
      <c r="O232" s="8"/>
      <c r="Q232" s="8"/>
      <c r="R232" s="8"/>
      <c r="S232" s="8"/>
      <c r="T232" s="8"/>
      <c r="U232" s="8"/>
      <c r="V232" s="8"/>
      <c r="W232" s="8"/>
      <c r="X232" s="58"/>
      <c r="Y232" s="58"/>
      <c r="Z232" s="58"/>
      <c r="AA232" s="58"/>
      <c r="AB232" s="58"/>
      <c r="AC232" s="58"/>
      <c r="AD232" s="58"/>
      <c r="AE232" s="59"/>
      <c r="AF232" s="60"/>
      <c r="AG232" s="7"/>
      <c r="AH232" s="7"/>
      <c r="AI232" s="7"/>
    </row>
    <row r="233" spans="2:35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8"/>
      <c r="O233" s="8"/>
      <c r="Q233" s="8"/>
      <c r="R233" s="8"/>
      <c r="S233" s="8"/>
      <c r="T233" s="8"/>
      <c r="U233" s="8"/>
      <c r="V233" s="8"/>
      <c r="W233" s="8"/>
      <c r="X233" s="58"/>
      <c r="Y233" s="58"/>
      <c r="Z233" s="58"/>
      <c r="AA233" s="58"/>
      <c r="AB233" s="58"/>
      <c r="AC233" s="58"/>
      <c r="AD233" s="58"/>
      <c r="AE233" s="59"/>
      <c r="AF233" s="60"/>
      <c r="AG233" s="7"/>
      <c r="AH233" s="7"/>
      <c r="AI233" s="7"/>
    </row>
    <row r="234" spans="2:35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8"/>
      <c r="O234" s="8"/>
      <c r="Q234" s="8"/>
      <c r="R234" s="8"/>
      <c r="S234" s="8"/>
      <c r="T234" s="8"/>
      <c r="U234" s="8"/>
      <c r="V234" s="8"/>
      <c r="W234" s="8"/>
      <c r="X234" s="58"/>
      <c r="Y234" s="58"/>
      <c r="Z234" s="58"/>
      <c r="AA234" s="58"/>
      <c r="AB234" s="58"/>
      <c r="AC234" s="58"/>
      <c r="AD234" s="58"/>
      <c r="AE234" s="59"/>
      <c r="AF234" s="60"/>
      <c r="AG234" s="7"/>
      <c r="AH234" s="7"/>
      <c r="AI234" s="7"/>
    </row>
    <row r="235" spans="2:35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8"/>
      <c r="O235" s="8"/>
      <c r="Q235" s="8"/>
      <c r="R235" s="8"/>
      <c r="S235" s="8"/>
      <c r="T235" s="8"/>
      <c r="U235" s="8"/>
      <c r="V235" s="8"/>
      <c r="W235" s="8"/>
      <c r="X235" s="58"/>
      <c r="Y235" s="58"/>
      <c r="Z235" s="58"/>
      <c r="AA235" s="58"/>
      <c r="AB235" s="58"/>
      <c r="AC235" s="58"/>
      <c r="AD235" s="58"/>
      <c r="AE235" s="59"/>
      <c r="AF235" s="60"/>
      <c r="AG235" s="7"/>
      <c r="AH235" s="7"/>
      <c r="AI235" s="7"/>
    </row>
    <row r="236" spans="2:35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8"/>
      <c r="O236" s="8"/>
      <c r="Q236" s="8"/>
      <c r="R236" s="8"/>
      <c r="S236" s="8"/>
      <c r="T236" s="8"/>
      <c r="U236" s="8"/>
      <c r="V236" s="8"/>
      <c r="W236" s="8"/>
      <c r="X236" s="58"/>
      <c r="Y236" s="58"/>
      <c r="Z236" s="58"/>
      <c r="AA236" s="58"/>
      <c r="AB236" s="58"/>
      <c r="AC236" s="58"/>
      <c r="AD236" s="58"/>
      <c r="AE236" s="59"/>
      <c r="AF236" s="60"/>
      <c r="AG236" s="7"/>
      <c r="AH236" s="7"/>
      <c r="AI236" s="7"/>
    </row>
    <row r="237" spans="2:35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8"/>
      <c r="O237" s="8"/>
      <c r="Q237" s="8"/>
      <c r="R237" s="8"/>
      <c r="S237" s="8"/>
      <c r="T237" s="8"/>
      <c r="U237" s="8"/>
      <c r="V237" s="8"/>
      <c r="W237" s="8"/>
      <c r="X237" s="58"/>
      <c r="Y237" s="58"/>
      <c r="Z237" s="58"/>
      <c r="AA237" s="58"/>
      <c r="AB237" s="58"/>
      <c r="AC237" s="58"/>
      <c r="AD237" s="58"/>
      <c r="AE237" s="59"/>
      <c r="AF237" s="60"/>
      <c r="AG237" s="7"/>
      <c r="AH237" s="7"/>
      <c r="AI237" s="7"/>
    </row>
    <row r="238" spans="2:35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8"/>
      <c r="O238" s="8"/>
      <c r="Q238" s="8"/>
      <c r="R238" s="8"/>
      <c r="S238" s="8"/>
      <c r="T238" s="8"/>
      <c r="U238" s="8"/>
      <c r="V238" s="8"/>
      <c r="W238" s="8"/>
      <c r="X238" s="58"/>
      <c r="Y238" s="58"/>
      <c r="Z238" s="58"/>
      <c r="AA238" s="58"/>
      <c r="AB238" s="58"/>
      <c r="AC238" s="58"/>
      <c r="AD238" s="58"/>
      <c r="AE238" s="59"/>
      <c r="AF238" s="60"/>
      <c r="AG238" s="7"/>
      <c r="AH238" s="7"/>
      <c r="AI238" s="7"/>
    </row>
    <row r="239" spans="2:35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8"/>
      <c r="O239" s="8"/>
      <c r="Q239" s="8"/>
      <c r="R239" s="8"/>
      <c r="S239" s="8"/>
      <c r="T239" s="8"/>
      <c r="U239" s="8"/>
      <c r="V239" s="8"/>
      <c r="W239" s="8"/>
      <c r="X239" s="58"/>
      <c r="Y239" s="58"/>
      <c r="Z239" s="58"/>
      <c r="AA239" s="58"/>
      <c r="AB239" s="58"/>
      <c r="AC239" s="58"/>
      <c r="AD239" s="58"/>
      <c r="AE239" s="59"/>
      <c r="AF239" s="60"/>
      <c r="AG239" s="7"/>
      <c r="AH239" s="7"/>
      <c r="AI239" s="7"/>
    </row>
    <row r="240" spans="2:35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8"/>
      <c r="O240" s="8"/>
      <c r="Q240" s="8"/>
      <c r="R240" s="8"/>
      <c r="S240" s="8"/>
      <c r="T240" s="8"/>
      <c r="U240" s="8"/>
      <c r="V240" s="8"/>
      <c r="W240" s="8"/>
      <c r="X240" s="58"/>
      <c r="Y240" s="58"/>
      <c r="Z240" s="58"/>
      <c r="AA240" s="58"/>
      <c r="AB240" s="58"/>
      <c r="AC240" s="58"/>
      <c r="AD240" s="58"/>
      <c r="AE240" s="59"/>
      <c r="AF240" s="60"/>
      <c r="AG240" s="7"/>
      <c r="AH240" s="7"/>
      <c r="AI240" s="7"/>
    </row>
    <row r="241" spans="2:35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8"/>
      <c r="O241" s="8"/>
      <c r="Q241" s="8"/>
      <c r="R241" s="8"/>
      <c r="S241" s="8"/>
      <c r="T241" s="8"/>
      <c r="U241" s="8"/>
      <c r="V241" s="8"/>
      <c r="W241" s="8"/>
      <c r="X241" s="58"/>
      <c r="Y241" s="58"/>
      <c r="Z241" s="58"/>
      <c r="AA241" s="58"/>
      <c r="AB241" s="58"/>
      <c r="AC241" s="58"/>
      <c r="AD241" s="58"/>
      <c r="AE241" s="59"/>
      <c r="AF241" s="60"/>
      <c r="AG241" s="7"/>
      <c r="AH241" s="7"/>
      <c r="AI241" s="7"/>
    </row>
    <row r="242" spans="2:35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8"/>
      <c r="O242" s="8"/>
      <c r="Q242" s="8"/>
      <c r="R242" s="8"/>
      <c r="S242" s="8"/>
      <c r="T242" s="8"/>
      <c r="U242" s="8"/>
      <c r="V242" s="8"/>
      <c r="W242" s="8"/>
      <c r="X242" s="58"/>
      <c r="Y242" s="58"/>
      <c r="Z242" s="58"/>
      <c r="AA242" s="58"/>
      <c r="AB242" s="58"/>
      <c r="AC242" s="58"/>
      <c r="AD242" s="58"/>
      <c r="AE242" s="59"/>
      <c r="AF242" s="60"/>
      <c r="AG242" s="7"/>
      <c r="AH242" s="7"/>
      <c r="AI242" s="7"/>
    </row>
    <row r="243" spans="2:35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8"/>
      <c r="O243" s="8"/>
      <c r="Q243" s="8"/>
      <c r="R243" s="8"/>
      <c r="S243" s="8"/>
      <c r="T243" s="8"/>
      <c r="U243" s="8"/>
      <c r="V243" s="8"/>
      <c r="W243" s="8"/>
      <c r="X243" s="58"/>
      <c r="Y243" s="58"/>
      <c r="Z243" s="58"/>
      <c r="AA243" s="58"/>
      <c r="AB243" s="58"/>
      <c r="AC243" s="58"/>
      <c r="AD243" s="58"/>
      <c r="AE243" s="59"/>
      <c r="AF243" s="60"/>
      <c r="AG243" s="7"/>
      <c r="AH243" s="7"/>
      <c r="AI243" s="7"/>
    </row>
    <row r="244" spans="2:35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8"/>
      <c r="O244" s="8"/>
      <c r="Q244" s="8"/>
      <c r="R244" s="8"/>
      <c r="S244" s="8"/>
      <c r="T244" s="8"/>
      <c r="U244" s="8"/>
      <c r="V244" s="8"/>
      <c r="W244" s="8"/>
      <c r="X244" s="58"/>
      <c r="Y244" s="58"/>
      <c r="Z244" s="58"/>
      <c r="AA244" s="58"/>
      <c r="AB244" s="58"/>
      <c r="AC244" s="58"/>
      <c r="AD244" s="58"/>
      <c r="AE244" s="59"/>
      <c r="AF244" s="60"/>
      <c r="AG244" s="7"/>
      <c r="AH244" s="7"/>
      <c r="AI244" s="7"/>
    </row>
    <row r="245" spans="2:35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8"/>
      <c r="O245" s="8"/>
      <c r="Q245" s="8"/>
      <c r="R245" s="8"/>
      <c r="S245" s="8"/>
      <c r="T245" s="8"/>
      <c r="U245" s="8"/>
      <c r="V245" s="8"/>
      <c r="W245" s="8"/>
      <c r="X245" s="58"/>
      <c r="Y245" s="58"/>
      <c r="Z245" s="58"/>
      <c r="AA245" s="58"/>
      <c r="AB245" s="58"/>
      <c r="AC245" s="58"/>
      <c r="AD245" s="58"/>
      <c r="AE245" s="59"/>
      <c r="AF245" s="60"/>
      <c r="AG245" s="7"/>
      <c r="AH245" s="7"/>
      <c r="AI245" s="7"/>
    </row>
    <row r="246" spans="2:35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8"/>
      <c r="O246" s="8"/>
      <c r="Q246" s="8"/>
      <c r="R246" s="8"/>
      <c r="S246" s="8"/>
      <c r="T246" s="8"/>
      <c r="U246" s="8"/>
      <c r="V246" s="8"/>
      <c r="W246" s="8"/>
      <c r="X246" s="58"/>
      <c r="Y246" s="58"/>
      <c r="Z246" s="58"/>
      <c r="AA246" s="58"/>
      <c r="AB246" s="58"/>
      <c r="AC246" s="58"/>
      <c r="AD246" s="58"/>
      <c r="AE246" s="59"/>
      <c r="AF246" s="60"/>
      <c r="AG246" s="7"/>
      <c r="AH246" s="7"/>
      <c r="AI246" s="7"/>
    </row>
    <row r="247" spans="2:35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8"/>
      <c r="O247" s="8"/>
      <c r="Q247" s="8"/>
      <c r="R247" s="8"/>
      <c r="S247" s="8"/>
      <c r="T247" s="8"/>
      <c r="U247" s="8"/>
      <c r="V247" s="8"/>
      <c r="W247" s="8"/>
      <c r="X247" s="58"/>
      <c r="Y247" s="58"/>
      <c r="Z247" s="58"/>
      <c r="AA247" s="58"/>
      <c r="AB247" s="58"/>
      <c r="AC247" s="58"/>
      <c r="AD247" s="58"/>
      <c r="AE247" s="59"/>
      <c r="AF247" s="60"/>
      <c r="AG247" s="7"/>
      <c r="AH247" s="7"/>
      <c r="AI247" s="7"/>
    </row>
    <row r="248" spans="2:35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8"/>
      <c r="O248" s="8"/>
      <c r="Q248" s="8"/>
      <c r="R248" s="8"/>
      <c r="S248" s="8"/>
      <c r="T248" s="8"/>
      <c r="U248" s="8"/>
      <c r="V248" s="8"/>
      <c r="W248" s="8"/>
      <c r="X248" s="58"/>
      <c r="Y248" s="58"/>
      <c r="Z248" s="58"/>
      <c r="AA248" s="58"/>
      <c r="AB248" s="58"/>
      <c r="AC248" s="58"/>
      <c r="AD248" s="58"/>
      <c r="AE248" s="59"/>
      <c r="AF248" s="60"/>
      <c r="AG248" s="7"/>
      <c r="AH248" s="7"/>
      <c r="AI248" s="7"/>
    </row>
    <row r="249" spans="2:35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8"/>
      <c r="O249" s="8"/>
      <c r="Q249" s="8"/>
      <c r="R249" s="8"/>
      <c r="S249" s="8"/>
      <c r="T249" s="8"/>
      <c r="U249" s="8"/>
      <c r="V249" s="8"/>
      <c r="W249" s="8"/>
      <c r="X249" s="58"/>
      <c r="Y249" s="58"/>
      <c r="Z249" s="58"/>
      <c r="AA249" s="58"/>
      <c r="AB249" s="58"/>
      <c r="AC249" s="58"/>
      <c r="AD249" s="58"/>
      <c r="AE249" s="59"/>
      <c r="AF249" s="60"/>
      <c r="AG249" s="7"/>
      <c r="AH249" s="7"/>
      <c r="AI249" s="7"/>
    </row>
    <row r="250" spans="2:35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8"/>
      <c r="O250" s="8"/>
      <c r="Q250" s="8"/>
      <c r="R250" s="8"/>
      <c r="S250" s="8"/>
      <c r="T250" s="8"/>
      <c r="U250" s="8"/>
      <c r="V250" s="8"/>
      <c r="W250" s="8"/>
      <c r="X250" s="58"/>
      <c r="Y250" s="58"/>
      <c r="Z250" s="58"/>
      <c r="AA250" s="58"/>
      <c r="AB250" s="58"/>
      <c r="AC250" s="58"/>
      <c r="AD250" s="58"/>
      <c r="AE250" s="59"/>
      <c r="AF250" s="60"/>
      <c r="AG250" s="7"/>
      <c r="AH250" s="7"/>
      <c r="AI250" s="7"/>
    </row>
    <row r="251" spans="2:35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8"/>
      <c r="O251" s="8"/>
      <c r="Q251" s="8"/>
      <c r="R251" s="8"/>
      <c r="S251" s="8"/>
      <c r="T251" s="8"/>
      <c r="U251" s="8"/>
      <c r="V251" s="8"/>
      <c r="W251" s="8"/>
      <c r="X251" s="58"/>
      <c r="Y251" s="58"/>
      <c r="Z251" s="58"/>
      <c r="AA251" s="58"/>
      <c r="AB251" s="58"/>
      <c r="AC251" s="58"/>
      <c r="AD251" s="58"/>
      <c r="AE251" s="59"/>
      <c r="AF251" s="60"/>
      <c r="AG251" s="7"/>
      <c r="AH251" s="7"/>
      <c r="AI251" s="7"/>
    </row>
    <row r="252" spans="2:35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8"/>
      <c r="O252" s="8"/>
      <c r="Q252" s="8"/>
      <c r="R252" s="8"/>
      <c r="S252" s="8"/>
      <c r="T252" s="8"/>
      <c r="U252" s="8"/>
      <c r="V252" s="8"/>
      <c r="W252" s="8"/>
      <c r="X252" s="58"/>
      <c r="Y252" s="58"/>
      <c r="Z252" s="58"/>
      <c r="AA252" s="58"/>
      <c r="AB252" s="58"/>
      <c r="AC252" s="58"/>
      <c r="AD252" s="58"/>
      <c r="AE252" s="59"/>
      <c r="AF252" s="60"/>
      <c r="AG252" s="7"/>
      <c r="AH252" s="7"/>
      <c r="AI252" s="7"/>
    </row>
    <row r="253" spans="2:35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8"/>
      <c r="O253" s="8"/>
      <c r="Q253" s="8"/>
      <c r="R253" s="8"/>
      <c r="S253" s="8"/>
      <c r="T253" s="8"/>
      <c r="U253" s="8"/>
      <c r="V253" s="8"/>
      <c r="W253" s="8"/>
      <c r="X253" s="58"/>
      <c r="Y253" s="58"/>
      <c r="Z253" s="58"/>
      <c r="AA253" s="58"/>
      <c r="AB253" s="58"/>
      <c r="AC253" s="58"/>
      <c r="AD253" s="58"/>
      <c r="AE253" s="59"/>
      <c r="AF253" s="60"/>
      <c r="AG253" s="7"/>
      <c r="AH253" s="7"/>
      <c r="AI253" s="7"/>
    </row>
    <row r="254" spans="2:35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8"/>
      <c r="O254" s="8"/>
      <c r="Q254" s="8"/>
      <c r="R254" s="8"/>
      <c r="S254" s="8"/>
      <c r="T254" s="8"/>
      <c r="U254" s="8"/>
      <c r="V254" s="8"/>
      <c r="W254" s="8"/>
      <c r="X254" s="58"/>
      <c r="Y254" s="58"/>
      <c r="Z254" s="58"/>
      <c r="AA254" s="58"/>
      <c r="AB254" s="58"/>
      <c r="AC254" s="58"/>
      <c r="AD254" s="58"/>
      <c r="AE254" s="59"/>
      <c r="AF254" s="60"/>
      <c r="AG254" s="7"/>
      <c r="AH254" s="7"/>
      <c r="AI254" s="7"/>
    </row>
    <row r="255" spans="2:35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8"/>
      <c r="O255" s="8"/>
      <c r="Q255" s="8"/>
      <c r="R255" s="8"/>
      <c r="S255" s="8"/>
      <c r="T255" s="8"/>
      <c r="U255" s="8"/>
      <c r="V255" s="8"/>
      <c r="W255" s="8"/>
      <c r="X255" s="58"/>
      <c r="Y255" s="58"/>
      <c r="Z255" s="58"/>
      <c r="AA255" s="58"/>
      <c r="AB255" s="58"/>
      <c r="AC255" s="58"/>
      <c r="AD255" s="58"/>
      <c r="AE255" s="59"/>
      <c r="AF255" s="60"/>
      <c r="AG255" s="7"/>
      <c r="AH255" s="7"/>
      <c r="AI255" s="7"/>
    </row>
    <row r="256" spans="2:35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8"/>
      <c r="O256" s="8"/>
      <c r="Q256" s="8"/>
      <c r="R256" s="8"/>
      <c r="S256" s="8"/>
      <c r="T256" s="8"/>
      <c r="U256" s="8"/>
      <c r="V256" s="8"/>
      <c r="W256" s="8"/>
      <c r="X256" s="58"/>
      <c r="Y256" s="58"/>
      <c r="Z256" s="58"/>
      <c r="AA256" s="58"/>
      <c r="AB256" s="58"/>
      <c r="AC256" s="58"/>
      <c r="AD256" s="58"/>
      <c r="AE256" s="59"/>
      <c r="AF256" s="60"/>
      <c r="AG256" s="7"/>
      <c r="AH256" s="7"/>
      <c r="AI256" s="7"/>
    </row>
    <row r="257" spans="2:35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8"/>
      <c r="O257" s="8"/>
      <c r="Q257" s="8"/>
      <c r="R257" s="8"/>
      <c r="S257" s="8"/>
      <c r="T257" s="8"/>
      <c r="U257" s="8"/>
      <c r="V257" s="8"/>
      <c r="W257" s="8"/>
      <c r="X257" s="58"/>
      <c r="Y257" s="58"/>
      <c r="Z257" s="58"/>
      <c r="AA257" s="58"/>
      <c r="AB257" s="58"/>
      <c r="AC257" s="58"/>
      <c r="AD257" s="58"/>
      <c r="AE257" s="59"/>
      <c r="AF257" s="60"/>
      <c r="AG257" s="7"/>
      <c r="AH257" s="7"/>
      <c r="AI257" s="7"/>
    </row>
    <row r="258" spans="2:35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8"/>
      <c r="O258" s="8"/>
      <c r="Q258" s="8"/>
      <c r="R258" s="8"/>
      <c r="S258" s="8"/>
      <c r="T258" s="8"/>
      <c r="U258" s="8"/>
      <c r="V258" s="8"/>
      <c r="W258" s="8"/>
      <c r="X258" s="58"/>
      <c r="Y258" s="58"/>
      <c r="Z258" s="58"/>
      <c r="AA258" s="58"/>
      <c r="AB258" s="58"/>
      <c r="AC258" s="58"/>
      <c r="AD258" s="58"/>
      <c r="AE258" s="59"/>
      <c r="AF258" s="60"/>
      <c r="AG258" s="7"/>
      <c r="AH258" s="7"/>
      <c r="AI258" s="7"/>
    </row>
    <row r="259" spans="2:35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8"/>
      <c r="O259" s="8"/>
      <c r="Q259" s="8"/>
      <c r="R259" s="8"/>
      <c r="S259" s="8"/>
      <c r="T259" s="8"/>
      <c r="U259" s="8"/>
      <c r="V259" s="8"/>
      <c r="W259" s="8"/>
      <c r="X259" s="58"/>
      <c r="Y259" s="58"/>
      <c r="Z259" s="58"/>
      <c r="AA259" s="58"/>
      <c r="AB259" s="58"/>
      <c r="AC259" s="58"/>
      <c r="AD259" s="58"/>
      <c r="AE259" s="59"/>
      <c r="AF259" s="60"/>
      <c r="AG259" s="7"/>
      <c r="AH259" s="7"/>
      <c r="AI259" s="7"/>
    </row>
    <row r="260" spans="2:35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8"/>
      <c r="O260" s="8"/>
      <c r="Q260" s="8"/>
      <c r="R260" s="8"/>
      <c r="S260" s="8"/>
      <c r="T260" s="8"/>
      <c r="U260" s="8"/>
      <c r="V260" s="8"/>
      <c r="W260" s="8"/>
      <c r="X260" s="58"/>
      <c r="Y260" s="58"/>
      <c r="Z260" s="58"/>
      <c r="AA260" s="58"/>
      <c r="AB260" s="58"/>
      <c r="AC260" s="58"/>
      <c r="AD260" s="58"/>
      <c r="AE260" s="59"/>
      <c r="AF260" s="60"/>
      <c r="AG260" s="7"/>
      <c r="AH260" s="7"/>
      <c r="AI260" s="7"/>
    </row>
    <row r="261" spans="2:35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8"/>
      <c r="O261" s="8"/>
      <c r="Q261" s="8"/>
      <c r="R261" s="8"/>
      <c r="S261" s="8"/>
      <c r="T261" s="8"/>
      <c r="U261" s="8"/>
      <c r="V261" s="8"/>
      <c r="W261" s="8"/>
      <c r="X261" s="58"/>
      <c r="Y261" s="58"/>
      <c r="Z261" s="58"/>
      <c r="AA261" s="58"/>
      <c r="AB261" s="58"/>
      <c r="AC261" s="58"/>
      <c r="AD261" s="58"/>
      <c r="AE261" s="59"/>
      <c r="AF261" s="60"/>
      <c r="AG261" s="7"/>
      <c r="AH261" s="7"/>
      <c r="AI261" s="7"/>
    </row>
    <row r="262" spans="2:35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8"/>
      <c r="O262" s="8"/>
      <c r="Q262" s="8"/>
      <c r="R262" s="8"/>
      <c r="S262" s="8"/>
      <c r="T262" s="8"/>
      <c r="U262" s="8"/>
      <c r="V262" s="8"/>
      <c r="W262" s="8"/>
      <c r="X262" s="58"/>
      <c r="Y262" s="58"/>
      <c r="Z262" s="58"/>
      <c r="AA262" s="58"/>
      <c r="AB262" s="58"/>
      <c r="AC262" s="58"/>
      <c r="AD262" s="58"/>
      <c r="AE262" s="59"/>
      <c r="AF262" s="60"/>
      <c r="AG262" s="7"/>
      <c r="AH262" s="7"/>
      <c r="AI262" s="7"/>
    </row>
    <row r="263" spans="2:35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8"/>
      <c r="O263" s="8"/>
      <c r="Q263" s="8"/>
      <c r="R263" s="8"/>
      <c r="S263" s="8"/>
      <c r="T263" s="8"/>
      <c r="U263" s="8"/>
      <c r="V263" s="8"/>
      <c r="W263" s="8"/>
      <c r="X263" s="58"/>
      <c r="Y263" s="58"/>
      <c r="Z263" s="58"/>
      <c r="AA263" s="58"/>
      <c r="AB263" s="58"/>
      <c r="AC263" s="58"/>
      <c r="AD263" s="58"/>
      <c r="AE263" s="59"/>
      <c r="AF263" s="60"/>
      <c r="AG263" s="7"/>
      <c r="AH263" s="7"/>
      <c r="AI263" s="7"/>
    </row>
    <row r="264" spans="2:35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8"/>
      <c r="O264" s="8"/>
      <c r="Q264" s="8"/>
      <c r="R264" s="8"/>
      <c r="S264" s="8"/>
      <c r="T264" s="8"/>
      <c r="U264" s="8"/>
      <c r="V264" s="8"/>
      <c r="W264" s="8"/>
      <c r="X264" s="58"/>
      <c r="Y264" s="58"/>
      <c r="Z264" s="58"/>
      <c r="AA264" s="58"/>
      <c r="AB264" s="58"/>
      <c r="AC264" s="58"/>
      <c r="AD264" s="58"/>
      <c r="AE264" s="59"/>
      <c r="AF264" s="60"/>
      <c r="AG264" s="7"/>
      <c r="AH264" s="7"/>
      <c r="AI264" s="7"/>
    </row>
    <row r="265" spans="2:35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8"/>
      <c r="O265" s="8"/>
      <c r="Q265" s="8"/>
      <c r="R265" s="8"/>
      <c r="S265" s="8"/>
      <c r="T265" s="8"/>
      <c r="U265" s="8"/>
      <c r="V265" s="8"/>
      <c r="W265" s="8"/>
      <c r="X265" s="58"/>
      <c r="Y265" s="58"/>
      <c r="Z265" s="58"/>
      <c r="AA265" s="58"/>
      <c r="AB265" s="58"/>
      <c r="AC265" s="58"/>
      <c r="AD265" s="58"/>
      <c r="AE265" s="59"/>
      <c r="AF265" s="60"/>
      <c r="AG265" s="7"/>
      <c r="AH265" s="7"/>
      <c r="AI265" s="7"/>
    </row>
    <row r="266" spans="2:35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8"/>
      <c r="O266" s="8"/>
      <c r="Q266" s="8"/>
      <c r="R266" s="8"/>
      <c r="S266" s="8"/>
      <c r="T266" s="8"/>
      <c r="U266" s="8"/>
      <c r="V266" s="8"/>
      <c r="W266" s="8"/>
      <c r="X266" s="58"/>
      <c r="Y266" s="58"/>
      <c r="Z266" s="58"/>
      <c r="AA266" s="58"/>
      <c r="AB266" s="58"/>
      <c r="AC266" s="58"/>
      <c r="AD266" s="58"/>
      <c r="AE266" s="59"/>
      <c r="AF266" s="60"/>
      <c r="AG266" s="7"/>
      <c r="AH266" s="7"/>
      <c r="AI266" s="7"/>
    </row>
    <row r="267" spans="2:35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8"/>
      <c r="O267" s="8"/>
      <c r="Q267" s="8"/>
      <c r="R267" s="8"/>
      <c r="S267" s="8"/>
      <c r="T267" s="8"/>
      <c r="U267" s="8"/>
      <c r="V267" s="8"/>
      <c r="W267" s="8"/>
      <c r="X267" s="58"/>
      <c r="Y267" s="58"/>
      <c r="Z267" s="58"/>
      <c r="AA267" s="58"/>
      <c r="AB267" s="58"/>
      <c r="AC267" s="58"/>
      <c r="AD267" s="58"/>
      <c r="AE267" s="59"/>
      <c r="AF267" s="60"/>
      <c r="AG267" s="7"/>
      <c r="AH267" s="7"/>
      <c r="AI267" s="7"/>
    </row>
    <row r="268" spans="2:35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8"/>
      <c r="O268" s="8"/>
      <c r="Q268" s="8"/>
      <c r="R268" s="8"/>
      <c r="S268" s="8"/>
      <c r="T268" s="8"/>
      <c r="U268" s="8"/>
      <c r="V268" s="8"/>
      <c r="W268" s="8"/>
      <c r="X268" s="58"/>
      <c r="Y268" s="58"/>
      <c r="Z268" s="58"/>
      <c r="AA268" s="58"/>
      <c r="AB268" s="58"/>
      <c r="AC268" s="58"/>
      <c r="AD268" s="58"/>
      <c r="AE268" s="59"/>
      <c r="AF268" s="60"/>
      <c r="AG268" s="7"/>
      <c r="AH268" s="7"/>
      <c r="AI268" s="7"/>
    </row>
    <row r="269" spans="2:35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8"/>
      <c r="O269" s="8"/>
      <c r="Q269" s="8"/>
      <c r="R269" s="8"/>
      <c r="S269" s="8"/>
      <c r="T269" s="8"/>
      <c r="U269" s="8"/>
      <c r="V269" s="8"/>
      <c r="W269" s="8"/>
      <c r="X269" s="58"/>
      <c r="Y269" s="58"/>
      <c r="Z269" s="58"/>
      <c r="AA269" s="58"/>
      <c r="AB269" s="58"/>
      <c r="AC269" s="58"/>
      <c r="AD269" s="58"/>
      <c r="AE269" s="59"/>
      <c r="AF269" s="60"/>
      <c r="AG269" s="7"/>
      <c r="AH269" s="7"/>
      <c r="AI269" s="7"/>
    </row>
    <row r="270" spans="2:35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8"/>
      <c r="O270" s="8"/>
      <c r="Q270" s="8"/>
      <c r="R270" s="8"/>
      <c r="S270" s="8"/>
      <c r="T270" s="8"/>
      <c r="U270" s="8"/>
      <c r="V270" s="8"/>
      <c r="W270" s="8"/>
      <c r="X270" s="58"/>
      <c r="Y270" s="58"/>
      <c r="Z270" s="58"/>
      <c r="AA270" s="58"/>
      <c r="AB270" s="58"/>
      <c r="AC270" s="58"/>
      <c r="AD270" s="58"/>
      <c r="AE270" s="59"/>
      <c r="AF270" s="60"/>
      <c r="AG270" s="7"/>
      <c r="AH270" s="7"/>
      <c r="AI270" s="7"/>
    </row>
    <row r="271" spans="2:35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8"/>
      <c r="O271" s="8"/>
      <c r="Q271" s="8"/>
      <c r="R271" s="8"/>
      <c r="S271" s="8"/>
      <c r="T271" s="8"/>
      <c r="U271" s="8"/>
      <c r="V271" s="8"/>
      <c r="W271" s="8"/>
      <c r="X271" s="58"/>
      <c r="Y271" s="58"/>
      <c r="Z271" s="58"/>
      <c r="AA271" s="58"/>
      <c r="AB271" s="58"/>
      <c r="AC271" s="58"/>
      <c r="AD271" s="58"/>
      <c r="AE271" s="59"/>
      <c r="AF271" s="60"/>
      <c r="AG271" s="7"/>
      <c r="AH271" s="7"/>
      <c r="AI271" s="7"/>
    </row>
    <row r="272" spans="2:35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8"/>
      <c r="O272" s="8"/>
      <c r="Q272" s="8"/>
      <c r="R272" s="8"/>
      <c r="S272" s="8"/>
      <c r="T272" s="8"/>
      <c r="U272" s="8"/>
      <c r="V272" s="8"/>
      <c r="W272" s="8"/>
      <c r="X272" s="58"/>
      <c r="Y272" s="58"/>
      <c r="Z272" s="58"/>
      <c r="AA272" s="58"/>
      <c r="AB272" s="58"/>
      <c r="AC272" s="58"/>
      <c r="AD272" s="58"/>
      <c r="AE272" s="59"/>
      <c r="AF272" s="60"/>
      <c r="AG272" s="7"/>
      <c r="AH272" s="7"/>
      <c r="AI272" s="7"/>
    </row>
    <row r="273" spans="2:35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8"/>
      <c r="O273" s="8"/>
      <c r="Q273" s="8"/>
      <c r="R273" s="8"/>
      <c r="S273" s="8"/>
      <c r="T273" s="8"/>
      <c r="U273" s="8"/>
      <c r="V273" s="8"/>
      <c r="W273" s="8"/>
      <c r="X273" s="58"/>
      <c r="Y273" s="58"/>
      <c r="Z273" s="58"/>
      <c r="AA273" s="58"/>
      <c r="AB273" s="58"/>
      <c r="AC273" s="58"/>
      <c r="AD273" s="58"/>
      <c r="AE273" s="59"/>
      <c r="AF273" s="60"/>
      <c r="AG273" s="7"/>
      <c r="AH273" s="7"/>
      <c r="AI273" s="7"/>
    </row>
    <row r="274" spans="2:35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8"/>
      <c r="O274" s="8"/>
      <c r="Q274" s="8"/>
      <c r="R274" s="8"/>
      <c r="S274" s="8"/>
      <c r="T274" s="8"/>
      <c r="U274" s="8"/>
      <c r="V274" s="8"/>
      <c r="W274" s="8"/>
      <c r="X274" s="58"/>
      <c r="Y274" s="58"/>
      <c r="Z274" s="58"/>
      <c r="AA274" s="58"/>
      <c r="AB274" s="58"/>
      <c r="AC274" s="58"/>
      <c r="AD274" s="58"/>
      <c r="AE274" s="59"/>
      <c r="AF274" s="60"/>
      <c r="AG274" s="7"/>
      <c r="AH274" s="7"/>
      <c r="AI274" s="7"/>
    </row>
    <row r="275" spans="2:35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8"/>
      <c r="O275" s="8"/>
      <c r="Q275" s="8"/>
      <c r="R275" s="8"/>
      <c r="S275" s="8"/>
      <c r="T275" s="8"/>
      <c r="U275" s="8"/>
      <c r="V275" s="8"/>
      <c r="W275" s="8"/>
      <c r="X275" s="58"/>
      <c r="Y275" s="58"/>
      <c r="Z275" s="58"/>
      <c r="AA275" s="58"/>
      <c r="AB275" s="58"/>
      <c r="AC275" s="58"/>
      <c r="AD275" s="58"/>
      <c r="AE275" s="59"/>
      <c r="AF275" s="60"/>
      <c r="AG275" s="7"/>
      <c r="AH275" s="7"/>
      <c r="AI275" s="7"/>
    </row>
    <row r="276" spans="2:35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8"/>
      <c r="O276" s="8"/>
      <c r="Q276" s="8"/>
      <c r="R276" s="8"/>
      <c r="S276" s="8"/>
      <c r="T276" s="8"/>
      <c r="U276" s="8"/>
      <c r="V276" s="8"/>
      <c r="W276" s="8"/>
      <c r="X276" s="58"/>
      <c r="Y276" s="58"/>
      <c r="Z276" s="58"/>
      <c r="AA276" s="58"/>
      <c r="AB276" s="58"/>
      <c r="AC276" s="58"/>
      <c r="AD276" s="58"/>
      <c r="AE276" s="59"/>
      <c r="AF276" s="60"/>
      <c r="AG276" s="7"/>
      <c r="AH276" s="7"/>
      <c r="AI276" s="7"/>
    </row>
    <row r="277" spans="2:35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8"/>
      <c r="O277" s="8"/>
      <c r="Q277" s="8"/>
      <c r="R277" s="8"/>
      <c r="S277" s="8"/>
      <c r="T277" s="8"/>
      <c r="U277" s="8"/>
      <c r="V277" s="8"/>
      <c r="W277" s="8"/>
      <c r="X277" s="58"/>
      <c r="Y277" s="58"/>
      <c r="Z277" s="58"/>
      <c r="AA277" s="58"/>
      <c r="AB277" s="58"/>
      <c r="AC277" s="58"/>
      <c r="AD277" s="58"/>
      <c r="AE277" s="59"/>
      <c r="AF277" s="60"/>
      <c r="AG277" s="7"/>
      <c r="AH277" s="7"/>
      <c r="AI277" s="7"/>
    </row>
    <row r="278" spans="2:35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8"/>
      <c r="O278" s="8"/>
      <c r="Q278" s="8"/>
      <c r="R278" s="8"/>
      <c r="S278" s="8"/>
      <c r="T278" s="8"/>
      <c r="U278" s="8"/>
      <c r="V278" s="8"/>
      <c r="W278" s="8"/>
      <c r="X278" s="58"/>
      <c r="Y278" s="58"/>
      <c r="Z278" s="58"/>
      <c r="AA278" s="58"/>
      <c r="AB278" s="58"/>
      <c r="AC278" s="58"/>
      <c r="AD278" s="58"/>
      <c r="AE278" s="59"/>
      <c r="AF278" s="60"/>
      <c r="AG278" s="7"/>
      <c r="AH278" s="7"/>
      <c r="AI278" s="7"/>
    </row>
    <row r="279" spans="2:35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8"/>
      <c r="O279" s="8"/>
      <c r="Q279" s="8"/>
      <c r="R279" s="8"/>
      <c r="S279" s="8"/>
      <c r="T279" s="8"/>
      <c r="U279" s="8"/>
      <c r="V279" s="8"/>
      <c r="W279" s="8"/>
      <c r="X279" s="58"/>
      <c r="Y279" s="58"/>
      <c r="Z279" s="58"/>
      <c r="AA279" s="58"/>
      <c r="AB279" s="58"/>
      <c r="AC279" s="58"/>
      <c r="AD279" s="58"/>
      <c r="AE279" s="59"/>
      <c r="AF279" s="60"/>
      <c r="AG279" s="7"/>
      <c r="AH279" s="7"/>
      <c r="AI279" s="7"/>
    </row>
    <row r="280" spans="2:35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8"/>
      <c r="O280" s="8"/>
      <c r="Q280" s="8"/>
      <c r="R280" s="8"/>
      <c r="S280" s="8"/>
      <c r="T280" s="8"/>
      <c r="U280" s="8"/>
      <c r="V280" s="8"/>
      <c r="W280" s="8"/>
      <c r="X280" s="58"/>
      <c r="Y280" s="58"/>
      <c r="Z280" s="58"/>
      <c r="AA280" s="58"/>
      <c r="AB280" s="58"/>
      <c r="AC280" s="58"/>
      <c r="AD280" s="58"/>
      <c r="AE280" s="59"/>
      <c r="AF280" s="60"/>
      <c r="AG280" s="7"/>
      <c r="AH280" s="7"/>
      <c r="AI280" s="7"/>
    </row>
    <row r="281" spans="2:35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8"/>
      <c r="O281" s="8"/>
      <c r="Q281" s="8"/>
      <c r="R281" s="8"/>
      <c r="S281" s="8"/>
      <c r="T281" s="8"/>
      <c r="U281" s="8"/>
      <c r="V281" s="8"/>
      <c r="W281" s="8"/>
      <c r="X281" s="58"/>
      <c r="Y281" s="58"/>
      <c r="Z281" s="58"/>
      <c r="AA281" s="58"/>
      <c r="AB281" s="58"/>
      <c r="AC281" s="58"/>
      <c r="AD281" s="58"/>
      <c r="AE281" s="59"/>
      <c r="AF281" s="60"/>
      <c r="AG281" s="7"/>
      <c r="AH281" s="7"/>
      <c r="AI281" s="7"/>
    </row>
    <row r="282" spans="2:35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8"/>
      <c r="O282" s="8"/>
      <c r="Q282" s="8"/>
      <c r="R282" s="8"/>
      <c r="S282" s="8"/>
      <c r="T282" s="8"/>
      <c r="U282" s="8"/>
      <c r="V282" s="8"/>
      <c r="W282" s="8"/>
      <c r="X282" s="58"/>
      <c r="Y282" s="58"/>
      <c r="Z282" s="58"/>
      <c r="AA282" s="58"/>
      <c r="AB282" s="58"/>
      <c r="AC282" s="58"/>
      <c r="AD282" s="58"/>
      <c r="AE282" s="59"/>
      <c r="AF282" s="60"/>
      <c r="AG282" s="7"/>
      <c r="AH282" s="7"/>
      <c r="AI282" s="7"/>
    </row>
    <row r="283" spans="2:35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8"/>
      <c r="O283" s="8"/>
      <c r="Q283" s="8"/>
      <c r="R283" s="8"/>
      <c r="S283" s="8"/>
      <c r="T283" s="8"/>
      <c r="U283" s="8"/>
      <c r="V283" s="8"/>
      <c r="W283" s="8"/>
      <c r="X283" s="58"/>
      <c r="Y283" s="58"/>
      <c r="Z283" s="58"/>
      <c r="AA283" s="58"/>
      <c r="AB283" s="58"/>
      <c r="AC283" s="58"/>
      <c r="AD283" s="58"/>
      <c r="AE283" s="59"/>
      <c r="AF283" s="60"/>
      <c r="AG283" s="7"/>
      <c r="AH283" s="7"/>
      <c r="AI283" s="7"/>
    </row>
    <row r="284" spans="2:35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8"/>
      <c r="O284" s="8"/>
      <c r="Q284" s="8"/>
      <c r="R284" s="8"/>
      <c r="S284" s="8"/>
      <c r="T284" s="8"/>
      <c r="U284" s="8"/>
      <c r="V284" s="8"/>
      <c r="W284" s="8"/>
      <c r="X284" s="58"/>
      <c r="Y284" s="58"/>
      <c r="Z284" s="58"/>
      <c r="AA284" s="58"/>
      <c r="AB284" s="58"/>
      <c r="AC284" s="58"/>
      <c r="AD284" s="58"/>
      <c r="AE284" s="59"/>
      <c r="AF284" s="60"/>
      <c r="AG284" s="7"/>
      <c r="AH284" s="7"/>
      <c r="AI284" s="7"/>
    </row>
    <row r="285" spans="2:35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  <c r="O285" s="8"/>
      <c r="Q285" s="8"/>
      <c r="R285" s="8"/>
      <c r="S285" s="8"/>
      <c r="T285" s="8"/>
      <c r="U285" s="8"/>
      <c r="V285" s="8"/>
      <c r="W285" s="8"/>
      <c r="X285" s="58"/>
      <c r="Y285" s="58"/>
      <c r="Z285" s="58"/>
      <c r="AA285" s="58"/>
      <c r="AB285" s="58"/>
      <c r="AC285" s="58"/>
      <c r="AD285" s="58"/>
      <c r="AE285" s="59"/>
      <c r="AF285" s="60"/>
      <c r="AG285" s="7"/>
      <c r="AH285" s="7"/>
      <c r="AI285" s="7"/>
    </row>
    <row r="286" spans="2:35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8"/>
      <c r="O286" s="8"/>
      <c r="Q286" s="8"/>
      <c r="R286" s="8"/>
      <c r="S286" s="8"/>
      <c r="T286" s="8"/>
      <c r="U286" s="8"/>
      <c r="V286" s="8"/>
      <c r="W286" s="8"/>
      <c r="X286" s="58"/>
      <c r="Y286" s="58"/>
      <c r="Z286" s="58"/>
      <c r="AA286" s="58"/>
      <c r="AB286" s="58"/>
      <c r="AC286" s="58"/>
      <c r="AD286" s="58"/>
      <c r="AE286" s="59"/>
      <c r="AF286" s="60"/>
      <c r="AG286" s="7"/>
      <c r="AH286" s="7"/>
      <c r="AI286" s="7"/>
    </row>
    <row r="287" spans="2:35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8"/>
      <c r="O287" s="8"/>
      <c r="Q287" s="8"/>
      <c r="R287" s="8"/>
      <c r="S287" s="8"/>
      <c r="T287" s="8"/>
      <c r="U287" s="8"/>
      <c r="V287" s="8"/>
      <c r="W287" s="8"/>
      <c r="X287" s="58"/>
      <c r="Y287" s="58"/>
      <c r="Z287" s="58"/>
      <c r="AA287" s="58"/>
      <c r="AB287" s="58"/>
      <c r="AC287" s="58"/>
      <c r="AD287" s="58"/>
      <c r="AE287" s="59"/>
      <c r="AF287" s="60"/>
      <c r="AG287" s="7"/>
      <c r="AH287" s="7"/>
      <c r="AI287" s="7"/>
    </row>
    <row r="288" spans="2:35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8"/>
      <c r="O288" s="8"/>
      <c r="Q288" s="8"/>
      <c r="R288" s="8"/>
      <c r="S288" s="8"/>
      <c r="T288" s="8"/>
      <c r="U288" s="8"/>
      <c r="V288" s="8"/>
      <c r="W288" s="8"/>
      <c r="X288" s="58"/>
      <c r="Y288" s="58"/>
      <c r="Z288" s="58"/>
      <c r="AA288" s="58"/>
      <c r="AB288" s="58"/>
      <c r="AC288" s="58"/>
      <c r="AD288" s="58"/>
      <c r="AE288" s="59"/>
      <c r="AF288" s="60"/>
      <c r="AG288" s="7"/>
      <c r="AH288" s="7"/>
      <c r="AI288" s="7"/>
    </row>
    <row r="289" spans="2:35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8"/>
      <c r="O289" s="8"/>
      <c r="Q289" s="8"/>
      <c r="R289" s="8"/>
      <c r="S289" s="8"/>
      <c r="T289" s="8"/>
      <c r="U289" s="8"/>
      <c r="V289" s="8"/>
      <c r="W289" s="8"/>
      <c r="X289" s="58"/>
      <c r="Y289" s="58"/>
      <c r="Z289" s="58"/>
      <c r="AA289" s="58"/>
      <c r="AB289" s="58"/>
      <c r="AC289" s="58"/>
      <c r="AD289" s="58"/>
      <c r="AE289" s="59"/>
      <c r="AF289" s="60"/>
      <c r="AG289" s="7"/>
      <c r="AH289" s="7"/>
      <c r="AI289" s="7"/>
    </row>
    <row r="290" spans="2:35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8"/>
      <c r="O290" s="8"/>
      <c r="Q290" s="8"/>
      <c r="R290" s="8"/>
      <c r="S290" s="8"/>
      <c r="T290" s="8"/>
      <c r="U290" s="8"/>
      <c r="V290" s="8"/>
      <c r="W290" s="8"/>
      <c r="X290" s="58"/>
      <c r="Y290" s="58"/>
      <c r="Z290" s="58"/>
      <c r="AA290" s="58"/>
      <c r="AB290" s="58"/>
      <c r="AC290" s="58"/>
      <c r="AD290" s="58"/>
      <c r="AE290" s="59"/>
      <c r="AF290" s="60"/>
      <c r="AG290" s="7"/>
      <c r="AH290" s="7"/>
      <c r="AI290" s="7"/>
    </row>
    <row r="291" spans="2:35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8"/>
      <c r="O291" s="8"/>
      <c r="Q291" s="8"/>
      <c r="R291" s="8"/>
      <c r="S291" s="8"/>
      <c r="T291" s="8"/>
      <c r="U291" s="8"/>
      <c r="V291" s="8"/>
      <c r="W291" s="8"/>
      <c r="X291" s="58"/>
      <c r="Y291" s="58"/>
      <c r="Z291" s="58"/>
      <c r="AA291" s="58"/>
      <c r="AB291" s="58"/>
      <c r="AC291" s="58"/>
      <c r="AD291" s="58"/>
      <c r="AE291" s="59"/>
      <c r="AF291" s="60"/>
      <c r="AG291" s="7"/>
      <c r="AH291" s="7"/>
      <c r="AI291" s="7"/>
    </row>
    <row r="292" spans="2:35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8"/>
      <c r="O292" s="8"/>
      <c r="Q292" s="8"/>
      <c r="R292" s="8"/>
      <c r="S292" s="8"/>
      <c r="T292" s="8"/>
      <c r="U292" s="8"/>
      <c r="V292" s="8"/>
      <c r="W292" s="8"/>
      <c r="X292" s="58"/>
      <c r="Y292" s="58"/>
      <c r="Z292" s="58"/>
      <c r="AA292" s="58"/>
      <c r="AB292" s="58"/>
      <c r="AC292" s="58"/>
      <c r="AD292" s="58"/>
      <c r="AE292" s="59"/>
      <c r="AF292" s="60"/>
      <c r="AG292" s="7"/>
      <c r="AH292" s="7"/>
      <c r="AI292" s="7"/>
    </row>
    <row r="293" spans="2:35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8"/>
      <c r="O293" s="8"/>
      <c r="Q293" s="8"/>
      <c r="R293" s="8"/>
      <c r="S293" s="8"/>
      <c r="T293" s="8"/>
      <c r="U293" s="8"/>
      <c r="V293" s="8"/>
      <c r="W293" s="8"/>
      <c r="X293" s="58"/>
      <c r="Y293" s="58"/>
      <c r="Z293" s="58"/>
      <c r="AA293" s="58"/>
      <c r="AB293" s="58"/>
      <c r="AC293" s="58"/>
      <c r="AD293" s="58"/>
      <c r="AE293" s="59"/>
      <c r="AF293" s="60"/>
      <c r="AG293" s="7"/>
      <c r="AH293" s="7"/>
      <c r="AI293" s="7"/>
    </row>
    <row r="294" spans="2:35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8"/>
      <c r="O294" s="8"/>
      <c r="Q294" s="8"/>
      <c r="R294" s="8"/>
      <c r="S294" s="8"/>
      <c r="T294" s="8"/>
      <c r="U294" s="8"/>
      <c r="V294" s="8"/>
      <c r="W294" s="8"/>
      <c r="X294" s="58"/>
      <c r="Y294" s="58"/>
      <c r="Z294" s="58"/>
      <c r="AA294" s="58"/>
      <c r="AB294" s="58"/>
      <c r="AC294" s="58"/>
      <c r="AD294" s="58"/>
      <c r="AE294" s="59"/>
      <c r="AF294" s="60"/>
      <c r="AG294" s="7"/>
      <c r="AH294" s="7"/>
      <c r="AI294" s="7"/>
    </row>
    <row r="295" spans="2:35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8"/>
      <c r="O295" s="8"/>
      <c r="Q295" s="8"/>
      <c r="R295" s="8"/>
      <c r="S295" s="8"/>
      <c r="T295" s="8"/>
      <c r="U295" s="8"/>
      <c r="V295" s="8"/>
      <c r="W295" s="8"/>
      <c r="X295" s="58"/>
      <c r="Y295" s="58"/>
      <c r="Z295" s="58"/>
      <c r="AA295" s="58"/>
      <c r="AB295" s="58"/>
      <c r="AC295" s="58"/>
      <c r="AD295" s="58"/>
      <c r="AE295" s="59"/>
      <c r="AF295" s="60"/>
      <c r="AG295" s="7"/>
      <c r="AH295" s="7"/>
      <c r="AI295" s="7"/>
    </row>
    <row r="296" spans="2:35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8"/>
      <c r="O296" s="8"/>
      <c r="Q296" s="8"/>
      <c r="R296" s="8"/>
      <c r="S296" s="8"/>
      <c r="T296" s="8"/>
      <c r="U296" s="8"/>
      <c r="V296" s="8"/>
      <c r="W296" s="8"/>
      <c r="X296" s="58"/>
      <c r="Y296" s="58"/>
      <c r="Z296" s="58"/>
      <c r="AA296" s="58"/>
      <c r="AB296" s="58"/>
      <c r="AC296" s="58"/>
      <c r="AD296" s="58"/>
      <c r="AE296" s="59"/>
      <c r="AF296" s="60"/>
      <c r="AG296" s="7"/>
      <c r="AH296" s="7"/>
      <c r="AI296" s="7"/>
    </row>
    <row r="297" spans="2:35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8"/>
      <c r="O297" s="8"/>
      <c r="Q297" s="8"/>
      <c r="R297" s="8"/>
      <c r="S297" s="8"/>
      <c r="T297" s="8"/>
      <c r="U297" s="8"/>
      <c r="V297" s="8"/>
      <c r="W297" s="8"/>
      <c r="X297" s="58"/>
      <c r="Y297" s="58"/>
      <c r="Z297" s="58"/>
      <c r="AA297" s="58"/>
      <c r="AB297" s="58"/>
      <c r="AC297" s="58"/>
      <c r="AD297" s="58"/>
      <c r="AE297" s="59"/>
      <c r="AF297" s="60"/>
      <c r="AG297" s="7"/>
      <c r="AH297" s="7"/>
      <c r="AI297" s="7"/>
    </row>
    <row r="298" spans="2:35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8"/>
      <c r="O298" s="8"/>
      <c r="Q298" s="8"/>
      <c r="R298" s="8"/>
      <c r="S298" s="8"/>
      <c r="T298" s="8"/>
      <c r="U298" s="8"/>
      <c r="V298" s="8"/>
      <c r="W298" s="8"/>
      <c r="X298" s="58"/>
      <c r="Y298" s="58"/>
      <c r="Z298" s="58"/>
      <c r="AA298" s="58"/>
      <c r="AB298" s="58"/>
      <c r="AC298" s="58"/>
      <c r="AD298" s="58"/>
      <c r="AE298" s="59"/>
      <c r="AF298" s="60"/>
      <c r="AG298" s="7"/>
      <c r="AH298" s="7"/>
      <c r="AI298" s="7"/>
    </row>
    <row r="299" spans="2:35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8"/>
      <c r="O299" s="8"/>
      <c r="Q299" s="8"/>
      <c r="R299" s="8"/>
      <c r="S299" s="8"/>
      <c r="T299" s="8"/>
      <c r="U299" s="8"/>
      <c r="V299" s="8"/>
      <c r="W299" s="8"/>
      <c r="X299" s="58"/>
      <c r="Y299" s="58"/>
      <c r="Z299" s="58"/>
      <c r="AA299" s="58"/>
      <c r="AB299" s="58"/>
      <c r="AC299" s="58"/>
      <c r="AD299" s="58"/>
      <c r="AE299" s="59"/>
      <c r="AF299" s="60"/>
      <c r="AG299" s="7"/>
      <c r="AH299" s="7"/>
      <c r="AI299" s="7"/>
    </row>
    <row r="300" spans="2:35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8"/>
      <c r="O300" s="8"/>
      <c r="Q300" s="8"/>
      <c r="R300" s="8"/>
      <c r="S300" s="8"/>
      <c r="T300" s="8"/>
      <c r="U300" s="8"/>
      <c r="V300" s="8"/>
      <c r="W300" s="8"/>
      <c r="X300" s="58"/>
      <c r="Y300" s="58"/>
      <c r="Z300" s="58"/>
      <c r="AA300" s="58"/>
      <c r="AB300" s="58"/>
      <c r="AC300" s="58"/>
      <c r="AD300" s="58"/>
      <c r="AE300" s="59"/>
      <c r="AF300" s="60"/>
      <c r="AG300" s="7"/>
      <c r="AH300" s="7"/>
      <c r="AI300" s="7"/>
    </row>
    <row r="301" spans="2:35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8"/>
      <c r="O301" s="8"/>
      <c r="Q301" s="8"/>
      <c r="R301" s="8"/>
      <c r="S301" s="8"/>
      <c r="T301" s="8"/>
      <c r="U301" s="8"/>
      <c r="V301" s="8"/>
      <c r="W301" s="8"/>
      <c r="X301" s="58"/>
      <c r="Y301" s="58"/>
      <c r="Z301" s="58"/>
      <c r="AA301" s="58"/>
      <c r="AB301" s="58"/>
      <c r="AC301" s="58"/>
      <c r="AD301" s="58"/>
      <c r="AE301" s="59"/>
      <c r="AF301" s="60"/>
      <c r="AG301" s="7"/>
      <c r="AH301" s="7"/>
      <c r="AI301" s="7"/>
    </row>
    <row r="302" spans="2:35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8"/>
      <c r="O302" s="8"/>
      <c r="Q302" s="8"/>
      <c r="R302" s="8"/>
      <c r="S302" s="8"/>
      <c r="T302" s="8"/>
      <c r="U302" s="8"/>
      <c r="V302" s="8"/>
      <c r="W302" s="8"/>
      <c r="X302" s="58"/>
      <c r="Y302" s="58"/>
      <c r="Z302" s="58"/>
      <c r="AA302" s="58"/>
      <c r="AB302" s="58"/>
      <c r="AC302" s="58"/>
      <c r="AD302" s="58"/>
      <c r="AE302" s="59"/>
      <c r="AF302" s="60"/>
      <c r="AG302" s="7"/>
      <c r="AH302" s="7"/>
      <c r="AI302" s="7"/>
    </row>
    <row r="303" spans="2:35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8"/>
      <c r="O303" s="8"/>
      <c r="Q303" s="8"/>
      <c r="R303" s="8"/>
      <c r="S303" s="8"/>
      <c r="T303" s="8"/>
      <c r="U303" s="8"/>
      <c r="V303" s="8"/>
      <c r="W303" s="8"/>
      <c r="X303" s="58"/>
      <c r="Y303" s="58"/>
      <c r="Z303" s="58"/>
      <c r="AA303" s="58"/>
      <c r="AB303" s="58"/>
      <c r="AC303" s="58"/>
      <c r="AD303" s="58"/>
      <c r="AE303" s="59"/>
      <c r="AF303" s="60"/>
      <c r="AG303" s="7"/>
      <c r="AH303" s="7"/>
      <c r="AI303" s="7"/>
    </row>
    <row r="304" spans="2:35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8"/>
      <c r="O304" s="8"/>
      <c r="Q304" s="8"/>
      <c r="R304" s="8"/>
      <c r="S304" s="8"/>
      <c r="T304" s="8"/>
      <c r="U304" s="8"/>
      <c r="V304" s="8"/>
      <c r="W304" s="8"/>
      <c r="X304" s="58"/>
      <c r="Y304" s="58"/>
      <c r="Z304" s="58"/>
      <c r="AA304" s="58"/>
      <c r="AB304" s="58"/>
      <c r="AC304" s="58"/>
      <c r="AD304" s="58"/>
      <c r="AE304" s="59"/>
      <c r="AF304" s="60"/>
      <c r="AG304" s="7"/>
      <c r="AH304" s="7"/>
      <c r="AI304" s="7"/>
    </row>
    <row r="305" spans="2:35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8"/>
      <c r="O305" s="8"/>
      <c r="Q305" s="8"/>
      <c r="R305" s="8"/>
      <c r="S305" s="8"/>
      <c r="T305" s="8"/>
      <c r="U305" s="8"/>
      <c r="V305" s="8"/>
      <c r="W305" s="8"/>
      <c r="X305" s="58"/>
      <c r="Y305" s="58"/>
      <c r="Z305" s="58"/>
      <c r="AA305" s="58"/>
      <c r="AB305" s="58"/>
      <c r="AC305" s="58"/>
      <c r="AD305" s="58"/>
      <c r="AE305" s="59"/>
      <c r="AF305" s="60"/>
      <c r="AG305" s="7"/>
      <c r="AH305" s="7"/>
      <c r="AI305" s="7"/>
    </row>
    <row r="306" spans="2:35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8"/>
      <c r="O306" s="8"/>
      <c r="Q306" s="8"/>
      <c r="R306" s="8"/>
      <c r="S306" s="8"/>
      <c r="T306" s="8"/>
      <c r="U306" s="8"/>
      <c r="V306" s="8"/>
      <c r="W306" s="8"/>
      <c r="X306" s="58"/>
      <c r="Y306" s="58"/>
      <c r="Z306" s="58"/>
      <c r="AA306" s="58"/>
      <c r="AB306" s="58"/>
      <c r="AC306" s="58"/>
      <c r="AD306" s="58"/>
      <c r="AE306" s="59"/>
      <c r="AF306" s="60"/>
      <c r="AG306" s="7"/>
      <c r="AH306" s="7"/>
      <c r="AI306" s="7"/>
    </row>
    <row r="307" spans="2:35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8"/>
      <c r="O307" s="8"/>
      <c r="Q307" s="8"/>
      <c r="R307" s="8"/>
      <c r="S307" s="8"/>
      <c r="T307" s="8"/>
      <c r="U307" s="8"/>
      <c r="V307" s="8"/>
      <c r="W307" s="8"/>
      <c r="X307" s="58"/>
      <c r="Y307" s="58"/>
      <c r="Z307" s="58"/>
      <c r="AA307" s="58"/>
      <c r="AB307" s="58"/>
      <c r="AC307" s="58"/>
      <c r="AD307" s="58"/>
      <c r="AE307" s="59"/>
      <c r="AF307" s="60"/>
      <c r="AG307" s="7"/>
      <c r="AH307" s="7"/>
      <c r="AI307" s="7"/>
    </row>
    <row r="308" spans="2:35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8"/>
      <c r="O308" s="8"/>
      <c r="Q308" s="8"/>
      <c r="R308" s="8"/>
      <c r="S308" s="8"/>
      <c r="T308" s="8"/>
      <c r="U308" s="8"/>
      <c r="V308" s="8"/>
      <c r="W308" s="8"/>
      <c r="X308" s="58"/>
      <c r="Y308" s="58"/>
      <c r="Z308" s="58"/>
      <c r="AA308" s="58"/>
      <c r="AB308" s="58"/>
      <c r="AC308" s="58"/>
      <c r="AD308" s="58"/>
      <c r="AE308" s="59"/>
      <c r="AF308" s="60"/>
      <c r="AG308" s="7"/>
      <c r="AH308" s="7"/>
      <c r="AI308" s="7"/>
    </row>
    <row r="309" spans="2:35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8"/>
      <c r="O309" s="8"/>
      <c r="Q309" s="8"/>
      <c r="R309" s="8"/>
      <c r="S309" s="8"/>
      <c r="T309" s="8"/>
      <c r="U309" s="8"/>
      <c r="V309" s="8"/>
      <c r="W309" s="8"/>
      <c r="X309" s="58"/>
      <c r="Y309" s="58"/>
      <c r="Z309" s="58"/>
      <c r="AA309" s="58"/>
      <c r="AB309" s="58"/>
      <c r="AC309" s="58"/>
      <c r="AD309" s="58"/>
      <c r="AE309" s="59"/>
      <c r="AF309" s="60"/>
      <c r="AG309" s="7"/>
      <c r="AH309" s="7"/>
      <c r="AI309" s="7"/>
    </row>
    <row r="310" spans="2:35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8"/>
      <c r="O310" s="8"/>
      <c r="Q310" s="8"/>
      <c r="R310" s="8"/>
      <c r="S310" s="8"/>
      <c r="T310" s="8"/>
      <c r="U310" s="8"/>
      <c r="V310" s="8"/>
      <c r="W310" s="8"/>
      <c r="X310" s="58"/>
      <c r="Y310" s="58"/>
      <c r="Z310" s="58"/>
      <c r="AA310" s="58"/>
      <c r="AB310" s="58"/>
      <c r="AC310" s="58"/>
      <c r="AD310" s="58"/>
      <c r="AE310" s="59"/>
      <c r="AF310" s="60"/>
      <c r="AG310" s="7"/>
      <c r="AH310" s="7"/>
      <c r="AI310" s="7"/>
    </row>
    <row r="311" spans="2:35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8"/>
      <c r="O311" s="8"/>
      <c r="Q311" s="8"/>
      <c r="R311" s="8"/>
      <c r="S311" s="8"/>
      <c r="T311" s="8"/>
      <c r="U311" s="8"/>
      <c r="V311" s="8"/>
      <c r="W311" s="8"/>
      <c r="X311" s="58"/>
      <c r="Y311" s="58"/>
      <c r="Z311" s="58"/>
      <c r="AA311" s="58"/>
      <c r="AB311" s="58"/>
      <c r="AC311" s="58"/>
      <c r="AD311" s="58"/>
      <c r="AE311" s="59"/>
      <c r="AF311" s="60"/>
      <c r="AG311" s="7"/>
      <c r="AH311" s="7"/>
      <c r="AI311" s="7"/>
    </row>
    <row r="312" spans="2:35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8"/>
      <c r="O312" s="8"/>
      <c r="Q312" s="8"/>
      <c r="R312" s="8"/>
      <c r="S312" s="8"/>
      <c r="T312" s="8"/>
      <c r="U312" s="8"/>
      <c r="V312" s="8"/>
      <c r="W312" s="8"/>
      <c r="X312" s="58"/>
      <c r="Y312" s="58"/>
      <c r="Z312" s="58"/>
      <c r="AA312" s="58"/>
      <c r="AB312" s="58"/>
      <c r="AC312" s="58"/>
      <c r="AD312" s="58"/>
      <c r="AE312" s="59"/>
      <c r="AF312" s="60"/>
      <c r="AG312" s="7"/>
      <c r="AH312" s="7"/>
      <c r="AI312" s="7"/>
    </row>
    <row r="313" spans="2:35" x14ac:dyDescent="0.25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8"/>
      <c r="O313" s="8"/>
      <c r="Q313" s="8"/>
      <c r="R313" s="8"/>
      <c r="S313" s="8"/>
      <c r="T313" s="8"/>
      <c r="U313" s="8"/>
      <c r="V313" s="8"/>
      <c r="W313" s="8"/>
      <c r="X313" s="58"/>
      <c r="Y313" s="58"/>
      <c r="Z313" s="58"/>
      <c r="AA313" s="58"/>
      <c r="AB313" s="58"/>
      <c r="AC313" s="58"/>
      <c r="AD313" s="58"/>
      <c r="AE313" s="59"/>
      <c r="AF313" s="60"/>
      <c r="AG313" s="7"/>
      <c r="AH313" s="7"/>
      <c r="AI313" s="7"/>
    </row>
    <row r="314" spans="2:35" x14ac:dyDescent="0.25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8"/>
      <c r="O314" s="8"/>
      <c r="Q314" s="8"/>
      <c r="R314" s="8"/>
      <c r="S314" s="8"/>
      <c r="T314" s="8"/>
      <c r="U314" s="8"/>
      <c r="V314" s="8"/>
      <c r="W314" s="8"/>
      <c r="X314" s="58"/>
      <c r="Y314" s="58"/>
      <c r="Z314" s="58"/>
      <c r="AA314" s="58"/>
      <c r="AB314" s="58"/>
      <c r="AC314" s="58"/>
      <c r="AD314" s="58"/>
      <c r="AE314" s="59"/>
      <c r="AF314" s="60"/>
      <c r="AG314" s="7"/>
      <c r="AH314" s="7"/>
      <c r="AI314" s="7"/>
    </row>
    <row r="315" spans="2:35" x14ac:dyDescent="0.25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8"/>
      <c r="O315" s="8"/>
      <c r="Q315" s="8"/>
      <c r="R315" s="8"/>
      <c r="S315" s="8"/>
      <c r="T315" s="8"/>
      <c r="U315" s="8"/>
      <c r="V315" s="8"/>
      <c r="W315" s="8"/>
      <c r="X315" s="58"/>
      <c r="Y315" s="58"/>
      <c r="Z315" s="58"/>
      <c r="AA315" s="58"/>
      <c r="AB315" s="58"/>
      <c r="AC315" s="58"/>
      <c r="AD315" s="58"/>
      <c r="AE315" s="59"/>
      <c r="AF315" s="60"/>
      <c r="AG315" s="7"/>
      <c r="AH315" s="7"/>
      <c r="AI315" s="7"/>
    </row>
    <row r="316" spans="2:35" x14ac:dyDescent="0.25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8"/>
      <c r="O316" s="8"/>
      <c r="Q316" s="8"/>
      <c r="R316" s="8"/>
      <c r="S316" s="8"/>
      <c r="T316" s="8"/>
      <c r="U316" s="8"/>
      <c r="V316" s="8"/>
      <c r="W316" s="8"/>
      <c r="X316" s="58"/>
      <c r="Y316" s="58"/>
      <c r="Z316" s="58"/>
      <c r="AA316" s="58"/>
      <c r="AB316" s="58"/>
      <c r="AC316" s="58"/>
      <c r="AD316" s="58"/>
      <c r="AE316" s="59"/>
      <c r="AF316" s="60"/>
      <c r="AG316" s="7"/>
      <c r="AH316" s="7"/>
      <c r="AI316" s="7"/>
    </row>
    <row r="317" spans="2:35" x14ac:dyDescent="0.25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8"/>
      <c r="O317" s="8"/>
      <c r="Q317" s="8"/>
      <c r="R317" s="8"/>
      <c r="S317" s="8"/>
      <c r="T317" s="8"/>
      <c r="U317" s="8"/>
      <c r="V317" s="8"/>
      <c r="W317" s="8"/>
      <c r="X317" s="58"/>
      <c r="Y317" s="58"/>
      <c r="Z317" s="58"/>
      <c r="AA317" s="58"/>
      <c r="AB317" s="58"/>
      <c r="AC317" s="58"/>
      <c r="AD317" s="58"/>
      <c r="AE317" s="59"/>
      <c r="AF317" s="60"/>
      <c r="AG317" s="7"/>
      <c r="AH317" s="7"/>
      <c r="AI317" s="7"/>
    </row>
    <row r="318" spans="2:35" x14ac:dyDescent="0.25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8"/>
      <c r="O318" s="8"/>
      <c r="Q318" s="8"/>
      <c r="R318" s="8"/>
      <c r="S318" s="8"/>
      <c r="T318" s="8"/>
      <c r="U318" s="8"/>
      <c r="V318" s="8"/>
      <c r="W318" s="8"/>
      <c r="X318" s="58"/>
      <c r="Y318" s="58"/>
      <c r="Z318" s="58"/>
      <c r="AA318" s="58"/>
      <c r="AB318" s="58"/>
      <c r="AC318" s="58"/>
      <c r="AD318" s="58"/>
      <c r="AE318" s="59"/>
      <c r="AF318" s="60"/>
      <c r="AG318" s="7"/>
      <c r="AH318" s="7"/>
      <c r="AI318" s="7"/>
    </row>
    <row r="319" spans="2:35" x14ac:dyDescent="0.25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8"/>
      <c r="O319" s="8"/>
      <c r="Q319" s="8"/>
      <c r="R319" s="8"/>
      <c r="S319" s="8"/>
      <c r="T319" s="8"/>
      <c r="U319" s="8"/>
      <c r="V319" s="8"/>
      <c r="W319" s="8"/>
      <c r="X319" s="58"/>
      <c r="Y319" s="58"/>
      <c r="Z319" s="58"/>
      <c r="AA319" s="58"/>
      <c r="AB319" s="58"/>
      <c r="AC319" s="58"/>
      <c r="AD319" s="58"/>
      <c r="AE319" s="59"/>
      <c r="AF319" s="60"/>
      <c r="AG319" s="7"/>
      <c r="AH319" s="7"/>
      <c r="AI319" s="7"/>
    </row>
    <row r="320" spans="2:35" x14ac:dyDescent="0.25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8"/>
      <c r="O320" s="8"/>
      <c r="Q320" s="8"/>
      <c r="R320" s="8"/>
      <c r="S320" s="8"/>
      <c r="T320" s="8"/>
      <c r="U320" s="8"/>
      <c r="V320" s="8"/>
      <c r="W320" s="8"/>
      <c r="X320" s="58"/>
      <c r="Y320" s="58"/>
      <c r="Z320" s="58"/>
      <c r="AA320" s="58"/>
      <c r="AB320" s="58"/>
      <c r="AC320" s="58"/>
      <c r="AD320" s="58"/>
      <c r="AE320" s="59"/>
      <c r="AF320" s="60"/>
      <c r="AG320" s="7"/>
      <c r="AH320" s="7"/>
      <c r="AI320" s="7"/>
    </row>
    <row r="321" spans="2:35" x14ac:dyDescent="0.25">
      <c r="B321" s="7"/>
      <c r="C321" s="7"/>
      <c r="D321" s="7"/>
      <c r="E321" s="7"/>
      <c r="F321" s="8"/>
      <c r="G321" s="8"/>
      <c r="H321" s="8"/>
      <c r="I321" s="8"/>
      <c r="J321" s="7"/>
      <c r="K321" s="7"/>
      <c r="L321" s="7"/>
      <c r="M321" s="7"/>
      <c r="N321" s="8"/>
      <c r="O321" s="8"/>
      <c r="Q321" s="8"/>
      <c r="R321" s="8"/>
      <c r="S321" s="8"/>
      <c r="T321" s="8"/>
      <c r="U321" s="8"/>
      <c r="V321" s="8"/>
      <c r="W321" s="8"/>
      <c r="X321" s="58"/>
      <c r="Y321" s="58"/>
      <c r="Z321" s="58"/>
      <c r="AA321" s="58"/>
      <c r="AB321" s="58"/>
      <c r="AC321" s="58"/>
      <c r="AD321" s="58"/>
      <c r="AE321" s="59"/>
      <c r="AF321" s="60"/>
      <c r="AG321" s="7"/>
      <c r="AH321" s="7"/>
      <c r="AI321" s="7"/>
    </row>
    <row r="322" spans="2:35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8"/>
      <c r="O322" s="8"/>
      <c r="Q322" s="8"/>
      <c r="R322" s="8"/>
      <c r="S322" s="8"/>
      <c r="T322" s="8"/>
      <c r="U322" s="8"/>
      <c r="V322" s="8"/>
      <c r="W322" s="8"/>
      <c r="X322" s="58"/>
      <c r="Y322" s="58"/>
      <c r="Z322" s="58"/>
      <c r="AA322" s="58"/>
      <c r="AB322" s="58"/>
      <c r="AC322" s="58"/>
      <c r="AD322" s="58"/>
      <c r="AE322" s="59"/>
      <c r="AF322" s="60"/>
      <c r="AG322" s="7"/>
      <c r="AH322" s="7"/>
      <c r="AI322" s="7"/>
    </row>
    <row r="323" spans="2:35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8"/>
      <c r="O323" s="8"/>
      <c r="Q323" s="8"/>
      <c r="R323" s="8"/>
      <c r="S323" s="8"/>
      <c r="T323" s="8"/>
      <c r="U323" s="8"/>
      <c r="V323" s="8"/>
      <c r="W323" s="8"/>
      <c r="X323" s="58"/>
      <c r="Y323" s="58"/>
      <c r="Z323" s="58"/>
      <c r="AA323" s="58"/>
      <c r="AB323" s="58"/>
      <c r="AC323" s="58"/>
      <c r="AD323" s="58"/>
      <c r="AE323" s="59"/>
      <c r="AF323" s="60"/>
      <c r="AG323" s="7"/>
      <c r="AH323" s="7"/>
      <c r="AI323" s="7"/>
    </row>
    <row r="324" spans="2:35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8"/>
      <c r="O324" s="8"/>
      <c r="Q324" s="8"/>
      <c r="R324" s="8"/>
      <c r="S324" s="8"/>
      <c r="T324" s="8"/>
      <c r="U324" s="8"/>
      <c r="V324" s="8"/>
      <c r="W324" s="8"/>
      <c r="X324" s="58"/>
      <c r="Y324" s="58"/>
      <c r="Z324" s="58"/>
      <c r="AA324" s="58"/>
      <c r="AB324" s="58"/>
      <c r="AC324" s="58"/>
      <c r="AD324" s="58"/>
      <c r="AE324" s="59"/>
      <c r="AF324" s="60"/>
      <c r="AG324" s="7"/>
      <c r="AH324" s="7"/>
      <c r="AI324" s="7"/>
    </row>
    <row r="325" spans="2:35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8"/>
      <c r="O325" s="8"/>
      <c r="Q325" s="8"/>
      <c r="R325" s="8"/>
      <c r="S325" s="8"/>
      <c r="T325" s="8"/>
      <c r="U325" s="8"/>
      <c r="V325" s="8"/>
      <c r="W325" s="8"/>
      <c r="X325" s="58"/>
      <c r="Y325" s="58"/>
      <c r="Z325" s="58"/>
      <c r="AA325" s="58"/>
      <c r="AB325" s="58"/>
      <c r="AC325" s="58"/>
      <c r="AD325" s="58"/>
      <c r="AE325" s="59"/>
      <c r="AF325" s="60"/>
      <c r="AG325" s="7"/>
      <c r="AH325" s="7"/>
      <c r="AI325" s="7"/>
    </row>
    <row r="326" spans="2:35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8"/>
      <c r="O326" s="8"/>
      <c r="Q326" s="8"/>
      <c r="R326" s="8"/>
      <c r="S326" s="8"/>
      <c r="T326" s="8"/>
      <c r="U326" s="8"/>
      <c r="V326" s="8"/>
      <c r="W326" s="8"/>
      <c r="X326" s="58"/>
      <c r="Y326" s="58"/>
      <c r="Z326" s="58"/>
      <c r="AA326" s="58"/>
      <c r="AB326" s="58"/>
      <c r="AC326" s="58"/>
      <c r="AD326" s="58"/>
      <c r="AE326" s="59"/>
      <c r="AF326" s="60"/>
      <c r="AG326" s="7"/>
      <c r="AH326" s="7"/>
      <c r="AI326" s="7"/>
    </row>
    <row r="327" spans="2:35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8"/>
      <c r="O327" s="8"/>
      <c r="Q327" s="8"/>
      <c r="R327" s="8"/>
      <c r="S327" s="8"/>
      <c r="T327" s="8"/>
      <c r="U327" s="8"/>
      <c r="V327" s="8"/>
      <c r="W327" s="8"/>
      <c r="X327" s="58"/>
      <c r="Y327" s="58"/>
      <c r="Z327" s="58"/>
      <c r="AA327" s="58"/>
      <c r="AB327" s="58"/>
      <c r="AC327" s="58"/>
      <c r="AD327" s="58"/>
      <c r="AE327" s="59"/>
      <c r="AF327" s="60"/>
      <c r="AG327" s="7"/>
      <c r="AH327" s="7"/>
      <c r="AI327" s="7"/>
    </row>
    <row r="328" spans="2:35" x14ac:dyDescent="0.25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8"/>
      <c r="O328" s="8"/>
      <c r="Q328" s="8"/>
      <c r="R328" s="8"/>
      <c r="S328" s="8"/>
      <c r="T328" s="8"/>
      <c r="U328" s="8"/>
      <c r="V328" s="8"/>
      <c r="W328" s="8"/>
      <c r="X328" s="58"/>
      <c r="Y328" s="58"/>
      <c r="Z328" s="58"/>
      <c r="AA328" s="58"/>
      <c r="AB328" s="58"/>
      <c r="AC328" s="58"/>
      <c r="AD328" s="58"/>
      <c r="AE328" s="59"/>
      <c r="AF328" s="60"/>
      <c r="AG328" s="7"/>
      <c r="AH328" s="7"/>
      <c r="AI328" s="7"/>
    </row>
    <row r="329" spans="2:35" x14ac:dyDescent="0.25">
      <c r="B329" s="7"/>
      <c r="C329" s="7"/>
      <c r="D329" s="7"/>
      <c r="E329" s="7"/>
      <c r="F329" s="8"/>
      <c r="G329" s="8"/>
      <c r="H329" s="8"/>
      <c r="I329" s="8"/>
      <c r="J329" s="7"/>
      <c r="K329" s="7"/>
      <c r="L329" s="7"/>
      <c r="M329" s="7"/>
      <c r="N329" s="8"/>
      <c r="O329" s="8"/>
      <c r="Q329" s="8"/>
      <c r="R329" s="8"/>
      <c r="S329" s="8"/>
      <c r="T329" s="8"/>
      <c r="U329" s="8"/>
      <c r="V329" s="8"/>
      <c r="W329" s="8"/>
      <c r="X329" s="58"/>
      <c r="Y329" s="58"/>
      <c r="Z329" s="58"/>
      <c r="AA329" s="58"/>
      <c r="AB329" s="58"/>
      <c r="AC329" s="58"/>
      <c r="AD329" s="58"/>
      <c r="AE329" s="59"/>
      <c r="AF329" s="60"/>
      <c r="AG329" s="7"/>
      <c r="AH329" s="7"/>
      <c r="AI329" s="7"/>
    </row>
    <row r="330" spans="2:35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8"/>
      <c r="O330" s="8"/>
      <c r="Q330" s="8"/>
      <c r="R330" s="8"/>
      <c r="S330" s="8"/>
      <c r="T330" s="8"/>
      <c r="U330" s="8"/>
      <c r="V330" s="8"/>
      <c r="W330" s="8"/>
      <c r="X330" s="58"/>
      <c r="Y330" s="58"/>
      <c r="Z330" s="58"/>
      <c r="AA330" s="58"/>
      <c r="AB330" s="58"/>
      <c r="AC330" s="58"/>
      <c r="AD330" s="58"/>
      <c r="AE330" s="59"/>
      <c r="AF330" s="60"/>
      <c r="AG330" s="7"/>
      <c r="AH330" s="7"/>
      <c r="AI330" s="7"/>
    </row>
    <row r="331" spans="2:35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8"/>
      <c r="O331" s="8"/>
      <c r="Q331" s="8"/>
      <c r="R331" s="8"/>
      <c r="S331" s="8"/>
      <c r="T331" s="8"/>
      <c r="U331" s="8"/>
      <c r="V331" s="8"/>
      <c r="W331" s="8"/>
      <c r="X331" s="58"/>
      <c r="Y331" s="58"/>
      <c r="Z331" s="58"/>
      <c r="AA331" s="58"/>
      <c r="AB331" s="58"/>
      <c r="AC331" s="58"/>
      <c r="AD331" s="58"/>
      <c r="AE331" s="59"/>
      <c r="AF331" s="60"/>
      <c r="AG331" s="7"/>
      <c r="AH331" s="7"/>
      <c r="AI331" s="7"/>
    </row>
    <row r="332" spans="2:35" x14ac:dyDescent="0.25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8"/>
      <c r="O332" s="8"/>
      <c r="Q332" s="8"/>
      <c r="R332" s="8"/>
      <c r="S332" s="8"/>
      <c r="T332" s="8"/>
      <c r="U332" s="8"/>
      <c r="V332" s="8"/>
      <c r="W332" s="8"/>
      <c r="X332" s="58"/>
      <c r="Y332" s="58"/>
      <c r="Z332" s="58"/>
      <c r="AA332" s="58"/>
      <c r="AB332" s="58"/>
      <c r="AC332" s="58"/>
      <c r="AD332" s="58"/>
      <c r="AE332" s="59"/>
      <c r="AF332" s="60"/>
      <c r="AG332" s="7"/>
      <c r="AH332" s="7"/>
      <c r="AI332" s="7"/>
    </row>
    <row r="333" spans="2:35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8"/>
      <c r="O333" s="8"/>
      <c r="Q333" s="8"/>
      <c r="R333" s="8"/>
      <c r="S333" s="8"/>
      <c r="T333" s="8"/>
      <c r="U333" s="8"/>
      <c r="V333" s="8"/>
      <c r="W333" s="8"/>
      <c r="X333" s="58"/>
      <c r="Y333" s="58"/>
      <c r="Z333" s="58"/>
      <c r="AA333" s="58"/>
      <c r="AB333" s="58"/>
      <c r="AC333" s="58"/>
      <c r="AD333" s="58"/>
      <c r="AE333" s="59"/>
      <c r="AF333" s="60"/>
      <c r="AG333" s="7"/>
      <c r="AH333" s="7"/>
      <c r="AI333" s="7"/>
    </row>
    <row r="334" spans="2:35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8"/>
      <c r="O334" s="8"/>
      <c r="Q334" s="8"/>
      <c r="R334" s="8"/>
      <c r="S334" s="8"/>
      <c r="T334" s="8"/>
      <c r="U334" s="8"/>
      <c r="V334" s="8"/>
      <c r="W334" s="8"/>
      <c r="X334" s="58"/>
      <c r="Y334" s="58"/>
      <c r="Z334" s="58"/>
      <c r="AA334" s="58"/>
      <c r="AB334" s="58"/>
      <c r="AC334" s="58"/>
      <c r="AD334" s="58"/>
      <c r="AE334" s="59"/>
      <c r="AF334" s="60"/>
      <c r="AG334" s="7"/>
      <c r="AH334" s="7"/>
      <c r="AI334" s="7"/>
    </row>
    <row r="335" spans="2:35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8"/>
      <c r="O335" s="8"/>
      <c r="Q335" s="8"/>
      <c r="R335" s="8"/>
      <c r="S335" s="8"/>
      <c r="T335" s="8"/>
      <c r="U335" s="8"/>
      <c r="V335" s="8"/>
      <c r="W335" s="8"/>
      <c r="X335" s="58"/>
      <c r="Y335" s="58"/>
      <c r="Z335" s="58"/>
      <c r="AA335" s="58"/>
      <c r="AB335" s="58"/>
      <c r="AC335" s="58"/>
      <c r="AD335" s="58"/>
      <c r="AE335" s="59"/>
      <c r="AF335" s="60"/>
      <c r="AG335" s="7"/>
      <c r="AH335" s="7"/>
      <c r="AI335" s="7"/>
    </row>
    <row r="336" spans="2:35" x14ac:dyDescent="0.25">
      <c r="B336" s="7"/>
      <c r="C336" s="7"/>
      <c r="D336" s="7"/>
      <c r="E336" s="7"/>
      <c r="F336" s="8"/>
      <c r="G336" s="8"/>
      <c r="H336" s="8"/>
      <c r="I336" s="8"/>
      <c r="J336" s="7"/>
      <c r="K336" s="7"/>
      <c r="L336" s="7"/>
      <c r="M336" s="7"/>
      <c r="N336" s="8"/>
      <c r="O336" s="8"/>
      <c r="Q336" s="8"/>
      <c r="R336" s="8"/>
      <c r="S336" s="8"/>
      <c r="T336" s="8"/>
      <c r="U336" s="8"/>
      <c r="V336" s="8"/>
      <c r="W336" s="8"/>
      <c r="X336" s="58"/>
      <c r="Y336" s="58"/>
      <c r="Z336" s="58"/>
      <c r="AA336" s="58"/>
      <c r="AB336" s="58"/>
      <c r="AC336" s="58"/>
      <c r="AD336" s="58"/>
      <c r="AE336" s="59"/>
      <c r="AF336" s="60"/>
      <c r="AG336" s="7"/>
      <c r="AH336" s="7"/>
      <c r="AI336" s="7"/>
    </row>
    <row r="337" spans="2:35" x14ac:dyDescent="0.25">
      <c r="B337" s="7"/>
      <c r="C337" s="7"/>
      <c r="D337" s="7"/>
      <c r="E337" s="7"/>
      <c r="F337" s="8"/>
      <c r="G337" s="8"/>
      <c r="H337" s="8"/>
      <c r="I337" s="8"/>
      <c r="J337" s="7"/>
      <c r="K337" s="7"/>
      <c r="L337" s="7"/>
      <c r="M337" s="7"/>
      <c r="N337" s="8"/>
      <c r="O337" s="8"/>
      <c r="Q337" s="8"/>
      <c r="R337" s="8"/>
      <c r="S337" s="8"/>
      <c r="T337" s="8"/>
      <c r="U337" s="8"/>
      <c r="V337" s="8"/>
      <c r="W337" s="8"/>
      <c r="X337" s="58"/>
      <c r="Y337" s="58"/>
      <c r="Z337" s="58"/>
      <c r="AA337" s="58"/>
      <c r="AB337" s="58"/>
      <c r="AC337" s="58"/>
      <c r="AD337" s="58"/>
      <c r="AE337" s="59"/>
      <c r="AF337" s="60"/>
      <c r="AG337" s="7"/>
      <c r="AH337" s="7"/>
      <c r="AI337" s="7"/>
    </row>
    <row r="338" spans="2:35" x14ac:dyDescent="0.25">
      <c r="B338" s="7"/>
      <c r="C338" s="7"/>
      <c r="D338" s="7"/>
      <c r="E338" s="7"/>
      <c r="F338" s="8"/>
      <c r="G338" s="8"/>
      <c r="H338" s="8"/>
      <c r="I338" s="8"/>
      <c r="J338" s="7"/>
      <c r="K338" s="7"/>
      <c r="L338" s="7"/>
      <c r="M338" s="7"/>
      <c r="N338" s="8"/>
      <c r="O338" s="8"/>
      <c r="Q338" s="8"/>
      <c r="R338" s="8"/>
      <c r="S338" s="8"/>
      <c r="T338" s="8"/>
      <c r="U338" s="8"/>
      <c r="V338" s="8"/>
      <c r="W338" s="8"/>
      <c r="X338" s="58"/>
      <c r="Y338" s="58"/>
      <c r="Z338" s="58"/>
      <c r="AA338" s="58"/>
      <c r="AB338" s="58"/>
      <c r="AC338" s="58"/>
      <c r="AD338" s="58"/>
      <c r="AE338" s="59"/>
      <c r="AF338" s="60"/>
      <c r="AG338" s="7"/>
      <c r="AH338" s="7"/>
      <c r="AI338" s="7"/>
    </row>
    <row r="339" spans="2:35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8"/>
      <c r="O339" s="8"/>
      <c r="Q339" s="8"/>
      <c r="R339" s="8"/>
      <c r="S339" s="8"/>
      <c r="T339" s="8"/>
      <c r="U339" s="8"/>
      <c r="V339" s="8"/>
      <c r="W339" s="8"/>
      <c r="X339" s="58"/>
      <c r="Y339" s="58"/>
      <c r="Z339" s="58"/>
      <c r="AA339" s="58"/>
      <c r="AB339" s="58"/>
      <c r="AC339" s="58"/>
      <c r="AD339" s="58"/>
      <c r="AE339" s="59"/>
      <c r="AF339" s="60"/>
      <c r="AG339" s="7"/>
      <c r="AH339" s="7"/>
      <c r="AI339" s="7"/>
    </row>
    <row r="340" spans="2:35" x14ac:dyDescent="0.25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8"/>
      <c r="O340" s="8"/>
      <c r="Q340" s="8"/>
      <c r="R340" s="8"/>
      <c r="S340" s="8"/>
      <c r="T340" s="8"/>
      <c r="U340" s="8"/>
      <c r="V340" s="8"/>
      <c r="W340" s="8"/>
      <c r="X340" s="58"/>
      <c r="Y340" s="58"/>
      <c r="Z340" s="58"/>
      <c r="AA340" s="58"/>
      <c r="AB340" s="58"/>
      <c r="AC340" s="58"/>
      <c r="AD340" s="58"/>
      <c r="AE340" s="59"/>
      <c r="AF340" s="60"/>
      <c r="AG340" s="7"/>
      <c r="AH340" s="7"/>
      <c r="AI340" s="7"/>
    </row>
    <row r="341" spans="2:35" x14ac:dyDescent="0.25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8"/>
      <c r="O341" s="8"/>
      <c r="Q341" s="8"/>
      <c r="R341" s="8"/>
      <c r="S341" s="8"/>
      <c r="T341" s="8"/>
      <c r="U341" s="8"/>
      <c r="V341" s="8"/>
      <c r="W341" s="8"/>
      <c r="X341" s="58"/>
      <c r="Y341" s="58"/>
      <c r="Z341" s="58"/>
      <c r="AA341" s="58"/>
      <c r="AB341" s="58"/>
      <c r="AC341" s="58"/>
      <c r="AD341" s="58"/>
      <c r="AE341" s="59"/>
      <c r="AF341" s="60"/>
      <c r="AG341" s="7"/>
      <c r="AH341" s="7"/>
      <c r="AI341" s="7"/>
    </row>
    <row r="342" spans="2:35" x14ac:dyDescent="0.25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8"/>
      <c r="O342" s="8"/>
      <c r="Q342" s="8"/>
      <c r="R342" s="8"/>
      <c r="S342" s="8"/>
      <c r="T342" s="8"/>
      <c r="U342" s="8"/>
      <c r="V342" s="8"/>
      <c r="W342" s="8"/>
      <c r="X342" s="58"/>
      <c r="Y342" s="58"/>
      <c r="Z342" s="58"/>
      <c r="AA342" s="58"/>
      <c r="AB342" s="58"/>
      <c r="AC342" s="58"/>
      <c r="AD342" s="58"/>
      <c r="AE342" s="59"/>
      <c r="AF342" s="60"/>
      <c r="AG342" s="7"/>
      <c r="AH342" s="7"/>
      <c r="AI342" s="7"/>
    </row>
    <row r="343" spans="2:35" x14ac:dyDescent="0.25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8"/>
      <c r="O343" s="8"/>
      <c r="Q343" s="8"/>
      <c r="R343" s="8"/>
      <c r="S343" s="8"/>
      <c r="T343" s="8"/>
      <c r="U343" s="8"/>
      <c r="V343" s="8"/>
      <c r="W343" s="8"/>
      <c r="X343" s="58"/>
      <c r="Y343" s="58"/>
      <c r="Z343" s="58"/>
      <c r="AA343" s="58"/>
      <c r="AB343" s="58"/>
      <c r="AC343" s="58"/>
      <c r="AD343" s="58"/>
      <c r="AE343" s="59"/>
      <c r="AF343" s="60"/>
      <c r="AG343" s="7"/>
      <c r="AH343" s="7"/>
      <c r="AI343" s="7"/>
    </row>
    <row r="344" spans="2:35" x14ac:dyDescent="0.25">
      <c r="B344" s="7"/>
      <c r="C344" s="7"/>
      <c r="D344" s="7"/>
      <c r="E344" s="7"/>
      <c r="F344" s="8"/>
      <c r="G344" s="8"/>
      <c r="H344" s="8"/>
      <c r="I344" s="8"/>
      <c r="J344" s="7"/>
      <c r="K344" s="7"/>
      <c r="L344" s="7"/>
      <c r="M344" s="7"/>
      <c r="N344" s="8"/>
      <c r="O344" s="8"/>
      <c r="Q344" s="8"/>
      <c r="R344" s="8"/>
      <c r="S344" s="8"/>
      <c r="T344" s="8"/>
      <c r="U344" s="8"/>
      <c r="V344" s="8"/>
      <c r="W344" s="8"/>
      <c r="X344" s="58"/>
      <c r="Y344" s="58"/>
      <c r="Z344" s="58"/>
      <c r="AA344" s="58"/>
      <c r="AB344" s="58"/>
      <c r="AC344" s="58"/>
      <c r="AD344" s="58"/>
      <c r="AE344" s="59"/>
      <c r="AF344" s="60"/>
      <c r="AG344" s="7"/>
      <c r="AH344" s="7"/>
      <c r="AI344" s="7"/>
    </row>
    <row r="345" spans="2:35" x14ac:dyDescent="0.25">
      <c r="B345" s="7"/>
      <c r="C345" s="7"/>
      <c r="D345" s="7"/>
      <c r="E345" s="7"/>
      <c r="F345" s="8"/>
      <c r="G345" s="8"/>
      <c r="H345" s="8"/>
      <c r="I345" s="8"/>
      <c r="J345" s="7"/>
      <c r="K345" s="7"/>
      <c r="L345" s="7"/>
      <c r="M345" s="7"/>
      <c r="N345" s="8"/>
      <c r="O345" s="8"/>
      <c r="Q345" s="8"/>
      <c r="R345" s="8"/>
      <c r="S345" s="8"/>
      <c r="T345" s="8"/>
      <c r="U345" s="8"/>
      <c r="V345" s="8"/>
      <c r="W345" s="8"/>
      <c r="X345" s="58"/>
      <c r="Y345" s="58"/>
      <c r="Z345" s="58"/>
      <c r="AA345" s="58"/>
      <c r="AB345" s="58"/>
      <c r="AC345" s="58"/>
      <c r="AD345" s="58"/>
      <c r="AE345" s="59"/>
      <c r="AF345" s="60"/>
      <c r="AG345" s="7"/>
      <c r="AH345" s="7"/>
      <c r="AI345" s="7"/>
    </row>
    <row r="346" spans="2:35" x14ac:dyDescent="0.25">
      <c r="B346" s="7"/>
      <c r="C346" s="7"/>
      <c r="D346" s="7"/>
      <c r="E346" s="7"/>
      <c r="F346" s="8"/>
      <c r="G346" s="8"/>
      <c r="H346" s="8"/>
      <c r="I346" s="8"/>
      <c r="J346" s="7"/>
      <c r="K346" s="7"/>
      <c r="L346" s="7"/>
      <c r="M346" s="7"/>
      <c r="N346" s="8"/>
      <c r="O346" s="8"/>
      <c r="Q346" s="8"/>
      <c r="R346" s="8"/>
      <c r="S346" s="8"/>
      <c r="T346" s="8"/>
      <c r="U346" s="8"/>
      <c r="V346" s="8"/>
      <c r="W346" s="8"/>
      <c r="X346" s="58"/>
      <c r="Y346" s="58"/>
      <c r="Z346" s="58"/>
      <c r="AA346" s="58"/>
      <c r="AB346" s="58"/>
      <c r="AC346" s="58"/>
      <c r="AD346" s="58"/>
      <c r="AE346" s="59"/>
      <c r="AF346" s="60"/>
      <c r="AG346" s="7"/>
      <c r="AH346" s="7"/>
      <c r="AI346" s="7"/>
    </row>
    <row r="347" spans="2:35" x14ac:dyDescent="0.25">
      <c r="B347" s="7"/>
      <c r="C347" s="7"/>
      <c r="D347" s="7"/>
      <c r="E347" s="7"/>
      <c r="F347" s="8"/>
      <c r="G347" s="8"/>
      <c r="H347" s="8"/>
      <c r="I347" s="8"/>
      <c r="J347" s="7"/>
      <c r="K347" s="7"/>
      <c r="L347" s="7"/>
      <c r="M347" s="7"/>
      <c r="N347" s="8"/>
      <c r="O347" s="8"/>
      <c r="Q347" s="8"/>
      <c r="R347" s="8"/>
      <c r="S347" s="8"/>
      <c r="T347" s="8"/>
      <c r="U347" s="8"/>
      <c r="V347" s="8"/>
      <c r="W347" s="8"/>
      <c r="X347" s="58"/>
      <c r="Y347" s="58"/>
      <c r="Z347" s="58"/>
      <c r="AA347" s="58"/>
      <c r="AB347" s="58"/>
      <c r="AC347" s="58"/>
      <c r="AD347" s="58"/>
      <c r="AE347" s="59"/>
      <c r="AF347" s="60"/>
      <c r="AG347" s="7"/>
      <c r="AH347" s="7"/>
      <c r="AI347" s="7"/>
    </row>
    <row r="348" spans="2:35" x14ac:dyDescent="0.25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8"/>
      <c r="O348" s="8"/>
      <c r="Q348" s="8"/>
      <c r="R348" s="8"/>
      <c r="S348" s="8"/>
      <c r="T348" s="8"/>
      <c r="U348" s="8"/>
      <c r="V348" s="8"/>
      <c r="W348" s="8"/>
      <c r="X348" s="58"/>
      <c r="Y348" s="58"/>
      <c r="Z348" s="58"/>
      <c r="AA348" s="58"/>
      <c r="AB348" s="58"/>
      <c r="AC348" s="58"/>
      <c r="AD348" s="58"/>
      <c r="AE348" s="59"/>
      <c r="AF348" s="60"/>
      <c r="AG348" s="7"/>
      <c r="AH348" s="7"/>
      <c r="AI348" s="7"/>
    </row>
    <row r="349" spans="2:35" x14ac:dyDescent="0.25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8"/>
      <c r="O349" s="8"/>
      <c r="Q349" s="8"/>
      <c r="R349" s="8"/>
      <c r="S349" s="8"/>
      <c r="T349" s="8"/>
      <c r="U349" s="8"/>
      <c r="V349" s="8"/>
      <c r="W349" s="8"/>
      <c r="X349" s="58"/>
      <c r="Y349" s="58"/>
      <c r="Z349" s="58"/>
      <c r="AA349" s="58"/>
      <c r="AB349" s="58"/>
      <c r="AC349" s="58"/>
      <c r="AD349" s="58"/>
      <c r="AE349" s="59"/>
      <c r="AF349" s="60"/>
      <c r="AG349" s="7"/>
      <c r="AH349" s="7"/>
      <c r="AI349" s="7"/>
    </row>
    <row r="350" spans="2:35" x14ac:dyDescent="0.25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8"/>
      <c r="O350" s="8"/>
      <c r="Q350" s="8"/>
      <c r="R350" s="8"/>
      <c r="S350" s="8"/>
      <c r="T350" s="8"/>
      <c r="U350" s="8"/>
      <c r="V350" s="8"/>
      <c r="W350" s="8"/>
      <c r="X350" s="58"/>
      <c r="Y350" s="58"/>
      <c r="Z350" s="58"/>
      <c r="AA350" s="58"/>
      <c r="AB350" s="58"/>
      <c r="AC350" s="58"/>
      <c r="AD350" s="58"/>
      <c r="AE350" s="59"/>
      <c r="AF350" s="60"/>
      <c r="AG350" s="7"/>
      <c r="AH350" s="7"/>
      <c r="AI350" s="7"/>
    </row>
    <row r="351" spans="2:35" x14ac:dyDescent="0.25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8"/>
      <c r="O351" s="8"/>
      <c r="Q351" s="8"/>
      <c r="R351" s="8"/>
      <c r="S351" s="8"/>
      <c r="T351" s="8"/>
      <c r="U351" s="8"/>
      <c r="V351" s="8"/>
      <c r="W351" s="8"/>
      <c r="X351" s="58"/>
      <c r="Y351" s="58"/>
      <c r="Z351" s="58"/>
      <c r="AA351" s="58"/>
      <c r="AB351" s="58"/>
      <c r="AC351" s="58"/>
      <c r="AD351" s="58"/>
      <c r="AE351" s="59"/>
      <c r="AF351" s="60"/>
      <c r="AG351" s="7"/>
      <c r="AH351" s="7"/>
      <c r="AI351" s="7"/>
    </row>
    <row r="352" spans="2:35" x14ac:dyDescent="0.25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8"/>
      <c r="O352" s="8"/>
      <c r="Q352" s="8"/>
      <c r="R352" s="8"/>
      <c r="S352" s="8"/>
      <c r="T352" s="8"/>
      <c r="U352" s="8"/>
      <c r="V352" s="8"/>
      <c r="W352" s="8"/>
      <c r="X352" s="58"/>
      <c r="Y352" s="58"/>
      <c r="Z352" s="58"/>
      <c r="AA352" s="58"/>
      <c r="AB352" s="58"/>
      <c r="AC352" s="58"/>
      <c r="AD352" s="58"/>
      <c r="AE352" s="59"/>
      <c r="AF352" s="60"/>
      <c r="AG352" s="7"/>
      <c r="AH352" s="7"/>
      <c r="AI352" s="7"/>
    </row>
    <row r="353" spans="2:35" x14ac:dyDescent="0.25">
      <c r="B353" s="7"/>
      <c r="C353" s="7"/>
      <c r="D353" s="7"/>
      <c r="E353" s="7"/>
      <c r="F353" s="8"/>
      <c r="G353" s="8"/>
      <c r="H353" s="8"/>
      <c r="I353" s="8"/>
      <c r="J353" s="7"/>
      <c r="K353" s="7"/>
      <c r="L353" s="7"/>
      <c r="M353" s="7"/>
      <c r="N353" s="8"/>
      <c r="O353" s="8"/>
      <c r="Q353" s="8"/>
      <c r="R353" s="8"/>
      <c r="S353" s="8"/>
      <c r="T353" s="8"/>
      <c r="U353" s="8"/>
      <c r="V353" s="8"/>
      <c r="W353" s="8"/>
      <c r="X353" s="58"/>
      <c r="Y353" s="58"/>
      <c r="Z353" s="58"/>
      <c r="AA353" s="58"/>
      <c r="AB353" s="58"/>
      <c r="AC353" s="58"/>
      <c r="AD353" s="58"/>
      <c r="AE353" s="59"/>
      <c r="AF353" s="60"/>
      <c r="AG353" s="7"/>
      <c r="AH353" s="7"/>
      <c r="AI353" s="7"/>
    </row>
    <row r="354" spans="2:35" x14ac:dyDescent="0.25">
      <c r="B354" s="7"/>
      <c r="C354" s="7"/>
      <c r="D354" s="7"/>
      <c r="E354" s="7"/>
      <c r="F354" s="8"/>
      <c r="G354" s="8"/>
      <c r="H354" s="8"/>
      <c r="I354" s="8"/>
      <c r="J354" s="7"/>
      <c r="K354" s="7"/>
      <c r="L354" s="7"/>
      <c r="M354" s="7"/>
      <c r="N354" s="8"/>
      <c r="O354" s="8"/>
      <c r="Q354" s="8"/>
      <c r="R354" s="8"/>
      <c r="S354" s="8"/>
      <c r="T354" s="8"/>
      <c r="U354" s="8"/>
      <c r="V354" s="8"/>
      <c r="W354" s="8"/>
      <c r="X354" s="58"/>
      <c r="Y354" s="58"/>
      <c r="Z354" s="58"/>
      <c r="AA354" s="58"/>
      <c r="AB354" s="58"/>
      <c r="AC354" s="58"/>
      <c r="AD354" s="58"/>
      <c r="AE354" s="59"/>
      <c r="AF354" s="60"/>
      <c r="AG354" s="7"/>
      <c r="AH354" s="7"/>
      <c r="AI354" s="7"/>
    </row>
    <row r="355" spans="2:35" x14ac:dyDescent="0.25">
      <c r="B355" s="7"/>
      <c r="C355" s="7"/>
      <c r="D355" s="7"/>
      <c r="E355" s="7"/>
      <c r="F355" s="8"/>
      <c r="G355" s="8"/>
      <c r="H355" s="8"/>
      <c r="I355" s="8"/>
      <c r="J355" s="7"/>
      <c r="K355" s="7"/>
      <c r="L355" s="7"/>
      <c r="M355" s="7"/>
      <c r="N355" s="8"/>
      <c r="O355" s="8"/>
      <c r="Q355" s="8"/>
      <c r="R355" s="8"/>
      <c r="S355" s="8"/>
      <c r="T355" s="8"/>
      <c r="U355" s="8"/>
      <c r="V355" s="8"/>
      <c r="W355" s="8"/>
      <c r="X355" s="58"/>
      <c r="Y355" s="58"/>
      <c r="Z355" s="58"/>
      <c r="AA355" s="58"/>
      <c r="AB355" s="58"/>
      <c r="AC355" s="58"/>
      <c r="AD355" s="58"/>
      <c r="AE355" s="59"/>
      <c r="AF355" s="60"/>
      <c r="AG355" s="7"/>
      <c r="AH355" s="7"/>
      <c r="AI355" s="7"/>
    </row>
    <row r="356" spans="2:35" x14ac:dyDescent="0.25">
      <c r="B356" s="7"/>
      <c r="C356" s="7"/>
      <c r="D356" s="7"/>
      <c r="E356" s="7"/>
      <c r="F356" s="8"/>
      <c r="G356" s="8"/>
      <c r="H356" s="8"/>
      <c r="I356" s="8"/>
      <c r="J356" s="7"/>
      <c r="K356" s="7"/>
      <c r="L356" s="7"/>
      <c r="M356" s="7"/>
      <c r="N356" s="8"/>
      <c r="O356" s="8"/>
      <c r="Q356" s="8"/>
      <c r="R356" s="8"/>
      <c r="S356" s="8"/>
      <c r="T356" s="8"/>
      <c r="U356" s="8"/>
      <c r="V356" s="8"/>
      <c r="W356" s="8"/>
      <c r="X356" s="58"/>
      <c r="Y356" s="58"/>
      <c r="Z356" s="58"/>
      <c r="AA356" s="58"/>
      <c r="AB356" s="58"/>
      <c r="AC356" s="58"/>
      <c r="AD356" s="58"/>
      <c r="AE356" s="59"/>
      <c r="AF356" s="60"/>
      <c r="AG356" s="7"/>
      <c r="AH356" s="7"/>
      <c r="AI356" s="7"/>
    </row>
    <row r="357" spans="2:35" x14ac:dyDescent="0.25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8"/>
      <c r="O357" s="8"/>
      <c r="Q357" s="8"/>
      <c r="R357" s="8"/>
      <c r="S357" s="8"/>
      <c r="T357" s="8"/>
      <c r="U357" s="8"/>
      <c r="V357" s="8"/>
      <c r="W357" s="8"/>
      <c r="X357" s="58"/>
      <c r="Y357" s="58"/>
      <c r="Z357" s="58"/>
      <c r="AA357" s="58"/>
      <c r="AB357" s="58"/>
      <c r="AC357" s="58"/>
      <c r="AD357" s="58"/>
      <c r="AE357" s="59"/>
      <c r="AF357" s="60"/>
      <c r="AG357" s="7"/>
      <c r="AH357" s="7"/>
      <c r="AI357" s="7"/>
    </row>
    <row r="358" spans="2:35" x14ac:dyDescent="0.25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8"/>
      <c r="O358" s="8"/>
      <c r="Q358" s="8"/>
      <c r="R358" s="8"/>
      <c r="S358" s="8"/>
      <c r="T358" s="8"/>
      <c r="U358" s="8"/>
      <c r="V358" s="8"/>
      <c r="W358" s="8"/>
      <c r="X358" s="58"/>
      <c r="Y358" s="58"/>
      <c r="Z358" s="58"/>
      <c r="AA358" s="58"/>
      <c r="AB358" s="58"/>
      <c r="AC358" s="58"/>
      <c r="AD358" s="58"/>
      <c r="AE358" s="59"/>
      <c r="AF358" s="60"/>
      <c r="AG358" s="7"/>
      <c r="AH358" s="7"/>
      <c r="AI358" s="7"/>
    </row>
    <row r="359" spans="2:35" x14ac:dyDescent="0.25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8"/>
      <c r="O359" s="8"/>
      <c r="Q359" s="8"/>
      <c r="R359" s="8"/>
      <c r="S359" s="8"/>
      <c r="T359" s="8"/>
      <c r="U359" s="8"/>
      <c r="V359" s="8"/>
      <c r="W359" s="8"/>
      <c r="X359" s="58"/>
      <c r="Y359" s="58"/>
      <c r="Z359" s="58"/>
      <c r="AA359" s="58"/>
      <c r="AB359" s="58"/>
      <c r="AC359" s="58"/>
      <c r="AD359" s="58"/>
      <c r="AE359" s="59"/>
      <c r="AF359" s="60"/>
      <c r="AG359" s="7"/>
      <c r="AH359" s="7"/>
      <c r="AI359" s="7"/>
    </row>
    <row r="360" spans="2:35" x14ac:dyDescent="0.25">
      <c r="B360" s="7"/>
      <c r="C360" s="7"/>
      <c r="D360" s="7"/>
      <c r="E360" s="7"/>
      <c r="F360" s="8"/>
      <c r="G360" s="8"/>
      <c r="H360" s="8"/>
      <c r="I360" s="8"/>
      <c r="J360" s="7"/>
      <c r="K360" s="7"/>
      <c r="L360" s="7"/>
      <c r="M360" s="7"/>
      <c r="N360" s="8"/>
      <c r="O360" s="8"/>
      <c r="Q360" s="8"/>
      <c r="R360" s="8"/>
      <c r="S360" s="8"/>
      <c r="T360" s="8"/>
      <c r="U360" s="8"/>
      <c r="V360" s="8"/>
      <c r="W360" s="8"/>
      <c r="X360" s="58"/>
      <c r="Y360" s="58"/>
      <c r="Z360" s="58"/>
      <c r="AA360" s="58"/>
      <c r="AB360" s="58"/>
      <c r="AC360" s="58"/>
      <c r="AD360" s="58"/>
      <c r="AE360" s="59"/>
      <c r="AF360" s="60"/>
      <c r="AG360" s="7"/>
      <c r="AH360" s="7"/>
      <c r="AI360" s="7"/>
    </row>
    <row r="361" spans="2:35" x14ac:dyDescent="0.25">
      <c r="B361" s="7"/>
      <c r="C361" s="7"/>
      <c r="D361" s="7"/>
      <c r="E361" s="7"/>
      <c r="F361" s="8"/>
      <c r="G361" s="8"/>
      <c r="H361" s="8"/>
      <c r="I361" s="8"/>
      <c r="J361" s="7"/>
      <c r="K361" s="7"/>
      <c r="L361" s="7"/>
      <c r="M361" s="7"/>
      <c r="N361" s="8"/>
      <c r="O361" s="8"/>
      <c r="Q361" s="8"/>
      <c r="R361" s="8"/>
      <c r="S361" s="8"/>
      <c r="T361" s="8"/>
      <c r="U361" s="8"/>
      <c r="V361" s="8"/>
      <c r="W361" s="8"/>
      <c r="X361" s="58"/>
      <c r="Y361" s="58"/>
      <c r="Z361" s="58"/>
      <c r="AA361" s="58"/>
      <c r="AB361" s="58"/>
      <c r="AC361" s="58"/>
      <c r="AD361" s="58"/>
      <c r="AE361" s="59"/>
      <c r="AF361" s="60"/>
      <c r="AG361" s="7"/>
      <c r="AH361" s="7"/>
      <c r="AI361" s="7"/>
    </row>
    <row r="362" spans="2:35" x14ac:dyDescent="0.25">
      <c r="B362" s="7"/>
      <c r="C362" s="7"/>
      <c r="D362" s="7"/>
      <c r="E362" s="7"/>
      <c r="F362" s="8"/>
      <c r="G362" s="8"/>
      <c r="H362" s="8"/>
      <c r="I362" s="8"/>
      <c r="J362" s="7"/>
      <c r="K362" s="7"/>
      <c r="L362" s="7"/>
      <c r="M362" s="7"/>
      <c r="N362" s="8"/>
      <c r="O362" s="8"/>
      <c r="Q362" s="8"/>
      <c r="R362" s="8"/>
      <c r="S362" s="8"/>
      <c r="T362" s="8"/>
      <c r="U362" s="8"/>
      <c r="V362" s="8"/>
      <c r="W362" s="8"/>
      <c r="X362" s="58"/>
      <c r="Y362" s="58"/>
      <c r="Z362" s="58"/>
      <c r="AA362" s="58"/>
      <c r="AB362" s="58"/>
      <c r="AC362" s="58"/>
      <c r="AD362" s="58"/>
      <c r="AE362" s="59"/>
      <c r="AF362" s="60"/>
      <c r="AG362" s="7"/>
      <c r="AH362" s="7"/>
      <c r="AI362" s="7"/>
    </row>
    <row r="363" spans="2:35" x14ac:dyDescent="0.25">
      <c r="B363" s="7"/>
      <c r="C363" s="7"/>
      <c r="D363" s="7"/>
      <c r="E363" s="7"/>
      <c r="F363" s="8"/>
      <c r="G363" s="8"/>
      <c r="H363" s="8"/>
      <c r="I363" s="8"/>
      <c r="J363" s="7"/>
      <c r="K363" s="7"/>
      <c r="L363" s="7"/>
      <c r="M363" s="7"/>
      <c r="N363" s="8"/>
      <c r="O363" s="8"/>
      <c r="Q363" s="8"/>
      <c r="R363" s="8"/>
      <c r="S363" s="8"/>
      <c r="T363" s="8"/>
      <c r="U363" s="8"/>
      <c r="V363" s="8"/>
      <c r="W363" s="8"/>
      <c r="X363" s="58"/>
      <c r="Y363" s="58"/>
      <c r="Z363" s="58"/>
      <c r="AA363" s="58"/>
      <c r="AB363" s="58"/>
      <c r="AC363" s="58"/>
      <c r="AD363" s="58"/>
      <c r="AE363" s="59"/>
      <c r="AF363" s="60"/>
      <c r="AG363" s="7"/>
      <c r="AH363" s="7"/>
      <c r="AI363" s="7"/>
    </row>
    <row r="364" spans="2:35" x14ac:dyDescent="0.25">
      <c r="B364" s="7"/>
      <c r="C364" s="7"/>
      <c r="D364" s="7"/>
      <c r="E364" s="7"/>
      <c r="F364" s="8"/>
      <c r="G364" s="8"/>
      <c r="H364" s="8"/>
      <c r="I364" s="8"/>
      <c r="J364" s="7"/>
      <c r="K364" s="7"/>
      <c r="L364" s="7"/>
      <c r="M364" s="7"/>
      <c r="N364" s="8"/>
      <c r="O364" s="8"/>
      <c r="Q364" s="8"/>
      <c r="R364" s="8"/>
      <c r="S364" s="8"/>
      <c r="T364" s="8"/>
      <c r="U364" s="8"/>
      <c r="V364" s="8"/>
      <c r="W364" s="8"/>
      <c r="X364" s="58"/>
      <c r="Y364" s="58"/>
      <c r="Z364" s="58"/>
      <c r="AA364" s="58"/>
      <c r="AB364" s="58"/>
      <c r="AC364" s="58"/>
      <c r="AD364" s="58"/>
      <c r="AE364" s="59"/>
      <c r="AF364" s="60"/>
      <c r="AG364" s="7"/>
      <c r="AH364" s="7"/>
      <c r="AI364" s="7"/>
    </row>
    <row r="365" spans="2:35" x14ac:dyDescent="0.25">
      <c r="B365" s="7"/>
      <c r="C365" s="7"/>
      <c r="D365" s="7"/>
      <c r="E365" s="7"/>
      <c r="F365" s="8"/>
      <c r="G365" s="8"/>
      <c r="H365" s="8"/>
      <c r="I365" s="8"/>
      <c r="J365" s="7"/>
      <c r="K365" s="7"/>
      <c r="L365" s="7"/>
      <c r="M365" s="7"/>
      <c r="N365" s="8"/>
      <c r="O365" s="8"/>
      <c r="Q365" s="8"/>
      <c r="R365" s="8"/>
      <c r="S365" s="8"/>
      <c r="T365" s="8"/>
      <c r="U365" s="8"/>
      <c r="V365" s="8"/>
      <c r="W365" s="8"/>
      <c r="X365" s="58"/>
      <c r="Y365" s="58"/>
      <c r="Z365" s="58"/>
      <c r="AA365" s="58"/>
      <c r="AB365" s="58"/>
      <c r="AC365" s="58"/>
      <c r="AD365" s="58"/>
      <c r="AE365" s="59"/>
      <c r="AF365" s="60"/>
      <c r="AG365" s="7"/>
      <c r="AH365" s="7"/>
      <c r="AI365" s="7"/>
    </row>
    <row r="366" spans="2:35" x14ac:dyDescent="0.25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8"/>
      <c r="O366" s="8"/>
      <c r="Q366" s="8"/>
      <c r="R366" s="8"/>
      <c r="S366" s="8"/>
      <c r="T366" s="8"/>
      <c r="U366" s="8"/>
      <c r="V366" s="8"/>
      <c r="W366" s="8"/>
      <c r="X366" s="58"/>
      <c r="Y366" s="58"/>
      <c r="Z366" s="58"/>
      <c r="AA366" s="58"/>
      <c r="AB366" s="58"/>
      <c r="AC366" s="58"/>
      <c r="AD366" s="58"/>
      <c r="AE366" s="59"/>
      <c r="AF366" s="60"/>
      <c r="AG366" s="7"/>
      <c r="AH366" s="7"/>
      <c r="AI366" s="7"/>
    </row>
    <row r="367" spans="2:35" x14ac:dyDescent="0.25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8"/>
      <c r="O367" s="8"/>
      <c r="Q367" s="8"/>
      <c r="R367" s="8"/>
      <c r="S367" s="8"/>
      <c r="T367" s="8"/>
      <c r="U367" s="8"/>
      <c r="V367" s="8"/>
      <c r="W367" s="8"/>
      <c r="X367" s="58"/>
      <c r="Y367" s="58"/>
      <c r="Z367" s="58"/>
      <c r="AA367" s="58"/>
      <c r="AB367" s="58"/>
      <c r="AC367" s="58"/>
      <c r="AD367" s="58"/>
      <c r="AE367" s="59"/>
      <c r="AF367" s="60"/>
      <c r="AG367" s="7"/>
      <c r="AH367" s="7"/>
      <c r="AI367" s="7"/>
    </row>
    <row r="368" spans="2:35" x14ac:dyDescent="0.25">
      <c r="B368" s="7"/>
      <c r="C368" s="7"/>
      <c r="D368" s="7"/>
      <c r="E368" s="7"/>
      <c r="F368" s="8"/>
      <c r="G368" s="8"/>
      <c r="H368" s="8"/>
      <c r="I368" s="8"/>
      <c r="J368" s="7"/>
      <c r="K368" s="7"/>
      <c r="L368" s="7"/>
      <c r="M368" s="7"/>
      <c r="N368" s="8"/>
      <c r="O368" s="8"/>
      <c r="Q368" s="8"/>
      <c r="R368" s="8"/>
      <c r="S368" s="8"/>
      <c r="T368" s="8"/>
      <c r="U368" s="8"/>
      <c r="V368" s="8"/>
      <c r="W368" s="8"/>
      <c r="X368" s="58"/>
      <c r="Y368" s="58"/>
      <c r="Z368" s="58"/>
      <c r="AA368" s="58"/>
      <c r="AB368" s="58"/>
      <c r="AC368" s="58"/>
      <c r="AD368" s="58"/>
      <c r="AE368" s="59"/>
      <c r="AF368" s="60"/>
      <c r="AG368" s="7"/>
      <c r="AH368" s="7"/>
      <c r="AI368" s="7"/>
    </row>
    <row r="369" spans="6:9" x14ac:dyDescent="0.25">
      <c r="F369" s="1"/>
      <c r="G369" s="1"/>
      <c r="H369" s="1"/>
      <c r="I369" s="1"/>
    </row>
    <row r="370" spans="6:9" x14ac:dyDescent="0.25">
      <c r="F370" s="1"/>
      <c r="G370" s="1"/>
      <c r="H370" s="1"/>
      <c r="I370" s="1"/>
    </row>
    <row r="371" spans="6:9" x14ac:dyDescent="0.25">
      <c r="F371" s="1"/>
      <c r="G371" s="1"/>
      <c r="H371" s="1"/>
      <c r="I371" s="1"/>
    </row>
    <row r="372" spans="6:9" x14ac:dyDescent="0.25">
      <c r="F372" s="1"/>
      <c r="G372" s="1"/>
      <c r="H372" s="1"/>
      <c r="I372" s="1"/>
    </row>
    <row r="373" spans="6:9" x14ac:dyDescent="0.25">
      <c r="F373" s="1"/>
      <c r="G373" s="1"/>
      <c r="H373" s="1"/>
      <c r="I373" s="1"/>
    </row>
    <row r="374" spans="6:9" x14ac:dyDescent="0.25">
      <c r="F374" s="1"/>
      <c r="G374" s="1"/>
      <c r="H374" s="1"/>
      <c r="I374" s="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EE81-3C24-4F4D-AAE4-C7528FCE63F4}">
  <dimension ref="D1:O31"/>
  <sheetViews>
    <sheetView showGridLines="0" workbookViewId="0">
      <selection activeCell="C1" sqref="C1:P34"/>
    </sheetView>
  </sheetViews>
  <sheetFormatPr defaultColWidth="9.140625" defaultRowHeight="15" x14ac:dyDescent="0.25"/>
  <cols>
    <col min="1" max="2" width="9.140625" style="11"/>
    <col min="3" max="3" width="9.140625" style="11" customWidth="1"/>
    <col min="4" max="8" width="9.140625" style="11"/>
    <col min="9" max="9" width="5.28515625" style="11" customWidth="1"/>
    <col min="10" max="11" width="9.140625" style="11"/>
    <col min="12" max="12" width="4" style="11" customWidth="1"/>
    <col min="13" max="16384" width="9.140625" style="11"/>
  </cols>
  <sheetData>
    <row r="1" spans="4:13" ht="15.75" thickBot="1" x14ac:dyDescent="0.3"/>
    <row r="2" spans="4:13" x14ac:dyDescent="0.25">
      <c r="I2" s="12"/>
      <c r="J2" s="13"/>
    </row>
    <row r="3" spans="4:13" x14ac:dyDescent="0.25">
      <c r="I3" s="14"/>
      <c r="J3" s="15"/>
    </row>
    <row r="4" spans="4:13" x14ac:dyDescent="0.25">
      <c r="D4" s="24"/>
      <c r="E4" s="24"/>
      <c r="F4" s="24"/>
      <c r="G4" s="24"/>
      <c r="I4" s="14"/>
      <c r="J4" s="15"/>
    </row>
    <row r="5" spans="4:13" x14ac:dyDescent="0.25">
      <c r="D5" s="24"/>
      <c r="E5" s="24"/>
      <c r="F5" s="24"/>
      <c r="G5" s="24"/>
      <c r="I5" s="14"/>
      <c r="J5" s="15"/>
    </row>
    <row r="6" spans="4:13" x14ac:dyDescent="0.25">
      <c r="D6" s="24"/>
      <c r="E6" s="24"/>
      <c r="F6" s="24"/>
      <c r="G6" s="24"/>
      <c r="I6" s="14"/>
      <c r="J6" s="15"/>
    </row>
    <row r="7" spans="4:13" x14ac:dyDescent="0.25">
      <c r="D7" s="24"/>
      <c r="E7" s="24"/>
      <c r="F7" s="24"/>
      <c r="G7" s="24"/>
      <c r="I7" s="14"/>
      <c r="J7" s="15"/>
    </row>
    <row r="8" spans="4:13" ht="15.75" x14ac:dyDescent="0.3">
      <c r="D8" s="24"/>
      <c r="E8" s="24"/>
      <c r="F8" s="24"/>
      <c r="G8" s="24"/>
      <c r="I8" s="14"/>
      <c r="J8" s="15"/>
      <c r="M8" s="16"/>
    </row>
    <row r="9" spans="4:13" x14ac:dyDescent="0.25">
      <c r="D9" s="24"/>
      <c r="E9" s="24"/>
      <c r="F9" s="24"/>
      <c r="G9" s="24"/>
      <c r="I9" s="14"/>
      <c r="J9" s="15"/>
    </row>
    <row r="10" spans="4:13" x14ac:dyDescent="0.25">
      <c r="D10" s="24"/>
      <c r="E10" s="24"/>
      <c r="F10" s="24"/>
      <c r="G10" s="24"/>
      <c r="I10" s="14"/>
      <c r="J10" s="15"/>
    </row>
    <row r="11" spans="4:13" x14ac:dyDescent="0.25">
      <c r="D11" s="24"/>
      <c r="E11" s="24"/>
      <c r="F11" s="24"/>
      <c r="G11" s="24"/>
      <c r="I11" s="14"/>
      <c r="J11" s="15"/>
      <c r="M11" s="17"/>
    </row>
    <row r="12" spans="4:13" ht="15.75" x14ac:dyDescent="0.3">
      <c r="D12" s="24"/>
      <c r="E12" s="24"/>
      <c r="F12" s="24"/>
      <c r="G12" s="24"/>
      <c r="I12" s="19"/>
      <c r="J12" s="15"/>
    </row>
    <row r="13" spans="4:13" x14ac:dyDescent="0.25">
      <c r="D13" s="24"/>
      <c r="E13" s="24"/>
      <c r="F13" s="24"/>
      <c r="G13" s="24"/>
      <c r="I13" s="14"/>
      <c r="J13" s="15"/>
      <c r="M13" s="18" t="s">
        <v>105</v>
      </c>
    </row>
    <row r="14" spans="4:13" ht="21" x14ac:dyDescent="0.35">
      <c r="D14" s="24"/>
      <c r="E14" s="24"/>
      <c r="F14" s="24"/>
      <c r="G14" s="24"/>
      <c r="I14" s="20"/>
      <c r="J14" s="15"/>
    </row>
    <row r="15" spans="4:13" ht="21" x14ac:dyDescent="0.35">
      <c r="D15" s="24"/>
      <c r="E15" s="24"/>
      <c r="F15" s="24"/>
      <c r="G15" s="24"/>
      <c r="I15" s="20"/>
      <c r="J15" s="15"/>
    </row>
    <row r="16" spans="4:13" ht="21.75" thickBot="1" x14ac:dyDescent="0.4">
      <c r="D16" s="24"/>
      <c r="E16" s="24"/>
      <c r="F16" s="24"/>
      <c r="G16" s="24"/>
      <c r="I16" s="20"/>
      <c r="J16" s="15"/>
    </row>
    <row r="17" spans="4:15" ht="21" x14ac:dyDescent="0.35">
      <c r="D17" s="24"/>
      <c r="E17" s="24"/>
      <c r="F17" s="24"/>
      <c r="G17" s="24"/>
      <c r="I17" s="20"/>
      <c r="J17" s="15"/>
      <c r="L17" s="26"/>
      <c r="M17" s="27"/>
      <c r="N17" s="27"/>
      <c r="O17" s="28"/>
    </row>
    <row r="18" spans="4:15" ht="21" x14ac:dyDescent="0.35">
      <c r="D18" s="24"/>
      <c r="E18" s="24"/>
      <c r="F18" s="24"/>
      <c r="G18" s="24"/>
      <c r="I18" s="20"/>
      <c r="J18" s="15"/>
      <c r="L18" s="29"/>
      <c r="M18" s="30"/>
      <c r="N18" s="30"/>
      <c r="O18" s="31"/>
    </row>
    <row r="19" spans="4:15" ht="21.75" thickBot="1" x14ac:dyDescent="0.4">
      <c r="D19" s="24"/>
      <c r="E19" s="24"/>
      <c r="F19" s="24"/>
      <c r="G19" s="24"/>
      <c r="I19" s="20"/>
      <c r="J19" s="15"/>
      <c r="L19" s="32"/>
      <c r="M19" s="33"/>
      <c r="N19" s="33"/>
      <c r="O19" s="34"/>
    </row>
    <row r="20" spans="4:15" ht="21" x14ac:dyDescent="0.35">
      <c r="D20" s="24"/>
      <c r="E20" s="24"/>
      <c r="F20" s="24"/>
      <c r="G20" s="24"/>
      <c r="I20" s="20"/>
      <c r="J20" s="15"/>
    </row>
    <row r="21" spans="4:15" ht="21" x14ac:dyDescent="0.35">
      <c r="D21" s="24"/>
      <c r="E21" s="24"/>
      <c r="F21" s="24"/>
      <c r="G21" s="24"/>
      <c r="I21" s="20"/>
      <c r="J21" s="15"/>
    </row>
    <row r="22" spans="4:15" ht="21" x14ac:dyDescent="0.35">
      <c r="D22" s="24"/>
      <c r="E22" s="24"/>
      <c r="F22" s="24"/>
      <c r="G22" s="24"/>
      <c r="I22" s="20" t="s">
        <v>106</v>
      </c>
      <c r="J22" s="15"/>
    </row>
    <row r="23" spans="4:15" ht="21" x14ac:dyDescent="0.35">
      <c r="D23" s="24"/>
      <c r="E23" s="24"/>
      <c r="F23" s="24"/>
      <c r="G23" s="24"/>
      <c r="I23" s="20" t="s">
        <v>106</v>
      </c>
      <c r="J23" s="15"/>
    </row>
    <row r="24" spans="4:15" x14ac:dyDescent="0.25">
      <c r="D24" s="24"/>
      <c r="E24" s="24"/>
      <c r="F24" s="24"/>
      <c r="G24" s="24"/>
      <c r="I24" s="14"/>
      <c r="J24" s="15"/>
    </row>
    <row r="25" spans="4:15" x14ac:dyDescent="0.25">
      <c r="D25" s="24"/>
      <c r="E25" s="24"/>
      <c r="F25" s="24"/>
      <c r="G25" s="24"/>
      <c r="I25" s="14"/>
      <c r="J25" s="15"/>
    </row>
    <row r="26" spans="4:15" ht="21" x14ac:dyDescent="0.35">
      <c r="D26" s="24"/>
      <c r="E26" s="24"/>
      <c r="F26" s="24"/>
      <c r="G26" s="24"/>
      <c r="I26" s="14"/>
      <c r="J26" s="15"/>
      <c r="L26" s="21"/>
    </row>
    <row r="27" spans="4:15" ht="21" x14ac:dyDescent="0.35">
      <c r="D27" s="24"/>
      <c r="E27" s="24"/>
      <c r="F27" s="24"/>
      <c r="G27" s="24"/>
      <c r="I27" s="19"/>
      <c r="J27" s="15"/>
      <c r="L27" s="21" t="s">
        <v>106</v>
      </c>
    </row>
    <row r="28" spans="4:15" ht="21" x14ac:dyDescent="0.35">
      <c r="D28" s="24"/>
      <c r="E28" s="24"/>
      <c r="F28" s="24"/>
      <c r="G28" s="24"/>
      <c r="I28" s="14"/>
      <c r="J28" s="15"/>
      <c r="L28" s="21" t="s">
        <v>106</v>
      </c>
    </row>
    <row r="29" spans="4:15" x14ac:dyDescent="0.25">
      <c r="D29" s="25"/>
      <c r="E29" s="25"/>
      <c r="F29" s="25"/>
      <c r="G29" s="25"/>
      <c r="I29" s="14"/>
      <c r="J29" s="15"/>
    </row>
    <row r="30" spans="4:15" ht="15.75" thickBot="1" x14ac:dyDescent="0.3">
      <c r="D30" s="25"/>
      <c r="E30" s="25"/>
      <c r="F30" s="25"/>
      <c r="G30" s="25"/>
      <c r="I30" s="22"/>
      <c r="J30" s="23"/>
    </row>
    <row r="31" spans="4:15" x14ac:dyDescent="0.25">
      <c r="D31" s="25"/>
      <c r="E31" s="25"/>
      <c r="F31" s="25"/>
      <c r="G31" s="2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E40E5-4A99-4CC3-89A3-271FFACDE9B5}">
  <dimension ref="A1:AI168"/>
  <sheetViews>
    <sheetView workbookViewId="0">
      <selection sqref="A1:AA168"/>
    </sheetView>
  </sheetViews>
  <sheetFormatPr defaultRowHeight="15" x14ac:dyDescent="0.25"/>
  <cols>
    <col min="11" max="12" width="9.140625" style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 t="str">
        <f>'curves (last)'!AG1</f>
        <v>Observed</v>
      </c>
    </row>
    <row r="2" spans="1:35" x14ac:dyDescent="0.25">
      <c r="A2" s="1" t="str">
        <f>'curves (last)'!Y2</f>
        <v>X1</v>
      </c>
      <c r="B2" s="1" t="str">
        <f>'curves (last)'!Z2</f>
        <v>X2</v>
      </c>
      <c r="C2" s="1" t="str">
        <f>'curves (last)'!AA2</f>
        <v>X3</v>
      </c>
      <c r="D2" s="1" t="str">
        <f>'curves (last)'!AB2</f>
        <v>X4</v>
      </c>
      <c r="E2" s="1" t="str">
        <f>'curves (last)'!AC2</f>
        <v>X5</v>
      </c>
      <c r="F2" s="1" t="str">
        <f>'curves (last)'!AD2</f>
        <v>X6</v>
      </c>
      <c r="G2" s="1" t="str">
        <f>'curves (last)'!AE2</f>
        <v>X7</v>
      </c>
      <c r="H2" s="1" t="str">
        <f>'curves (last)'!AF2</f>
        <v>X8</v>
      </c>
      <c r="I2" s="1" t="str">
        <f>'curves (last)'!AG2</f>
        <v>Yield</v>
      </c>
      <c r="K2" s="1" t="s">
        <v>94</v>
      </c>
      <c r="L2" s="1" t="s">
        <v>94</v>
      </c>
    </row>
    <row r="3" spans="1:35" x14ac:dyDescent="0.25">
      <c r="A3" s="1" t="str">
        <f>'curves (last)'!Y3</f>
        <v>N</v>
      </c>
      <c r="B3" s="1" t="str">
        <f>'curves (last)'!Z3</f>
        <v>P</v>
      </c>
      <c r="C3" s="1" t="str">
        <f>'curves (last)'!AA3</f>
        <v>K</v>
      </c>
      <c r="D3" s="1" t="str">
        <f>'curves (last)'!AB3</f>
        <v>Ca</v>
      </c>
      <c r="E3" s="1" t="str">
        <f>'curves (last)'!AC3</f>
        <v>Mg</v>
      </c>
      <c r="F3" s="1" t="str">
        <f>'curves (last)'!AD3</f>
        <v>Chla</v>
      </c>
      <c r="G3" s="1" t="str">
        <f>'curves (last)'!AE3</f>
        <v>Chlb</v>
      </c>
      <c r="H3" s="1" t="str">
        <f>'curves (last)'!AF3</f>
        <v>Carbohydrate</v>
      </c>
      <c r="I3" s="1" t="str">
        <f>'curves (last)'!AG3</f>
        <v>Yield</v>
      </c>
      <c r="K3" s="1" t="s">
        <v>95</v>
      </c>
      <c r="L3" s="1" t="s">
        <v>95</v>
      </c>
    </row>
    <row r="4" spans="1:35" x14ac:dyDescent="0.25">
      <c r="A4" s="1" t="str">
        <f>'curves (last)'!Y4</f>
        <v>%</v>
      </c>
      <c r="B4" s="1" t="str">
        <f>'curves (last)'!Z4</f>
        <v>%</v>
      </c>
      <c r="C4" s="1" t="str">
        <f>'curves (last)'!AA4</f>
        <v>%</v>
      </c>
      <c r="D4" s="1" t="str">
        <f>'curves (last)'!AB4</f>
        <v>%</v>
      </c>
      <c r="E4" s="1" t="str">
        <f>'curves (last)'!AC4</f>
        <v>%</v>
      </c>
      <c r="F4" s="1" t="str">
        <f>'curves (last)'!AD4</f>
        <v>mg/gFW</v>
      </c>
      <c r="G4" s="1" t="str">
        <f>'curves (last)'!AE4</f>
        <v>mg/gFW</v>
      </c>
      <c r="H4" s="1" t="str">
        <f>'curves (last)'!AF4</f>
        <v>%</v>
      </c>
      <c r="I4" s="1" t="str">
        <f>'curves (last)'!AG4</f>
        <v>ton/ha</v>
      </c>
      <c r="K4" s="1" t="s">
        <v>110</v>
      </c>
      <c r="L4" s="1" t="s">
        <v>109</v>
      </c>
      <c r="N4" t="s">
        <v>113</v>
      </c>
      <c r="O4" t="s">
        <v>112</v>
      </c>
      <c r="P4" t="s">
        <v>111</v>
      </c>
      <c r="AD4" t="s">
        <v>137</v>
      </c>
      <c r="AE4" t="s">
        <v>138</v>
      </c>
      <c r="AF4" t="s">
        <v>139</v>
      </c>
      <c r="AG4" t="s">
        <v>140</v>
      </c>
    </row>
    <row r="5" spans="1:35" s="53" customFormat="1" x14ac:dyDescent="0.25">
      <c r="A5" s="8">
        <v>1.99</v>
      </c>
      <c r="B5" s="8">
        <v>0.35</v>
      </c>
      <c r="C5" s="8">
        <v>0.98</v>
      </c>
      <c r="D5" s="8">
        <v>2.73</v>
      </c>
      <c r="E5" s="8">
        <v>0.78</v>
      </c>
      <c r="F5" s="8">
        <v>1.89</v>
      </c>
      <c r="G5" s="8">
        <v>1.3</v>
      </c>
      <c r="H5" s="8">
        <v>24.960000000000004</v>
      </c>
      <c r="I5" s="66">
        <v>8.1468749999999996</v>
      </c>
      <c r="K5" s="54"/>
      <c r="L5" s="54"/>
      <c r="N5" s="53">
        <f>ABS(K5-L5)</f>
        <v>0</v>
      </c>
      <c r="O5" s="53">
        <f>(K5-L5)^2</f>
        <v>0</v>
      </c>
      <c r="P5" s="53" t="e">
        <f>ABS((K5-L5)/(K5))*100</f>
        <v>#DIV/0!</v>
      </c>
      <c r="S5" s="1"/>
      <c r="T5" s="1"/>
      <c r="U5" s="1"/>
      <c r="V5" s="1"/>
      <c r="W5" s="1"/>
      <c r="X5">
        <v>1</v>
      </c>
      <c r="Y5">
        <v>1</v>
      </c>
      <c r="Z5">
        <v>8.15</v>
      </c>
      <c r="AA5">
        <v>8.3461409999999994</v>
      </c>
      <c r="AD5" t="s">
        <v>141</v>
      </c>
      <c r="AE5" t="s">
        <v>142</v>
      </c>
      <c r="AF5"/>
      <c r="AG5"/>
      <c r="AH5"/>
      <c r="AI5"/>
    </row>
    <row r="6" spans="1:35" x14ac:dyDescent="0.25">
      <c r="A6" s="8">
        <v>1.98</v>
      </c>
      <c r="B6" s="8">
        <v>0.36</v>
      </c>
      <c r="C6" s="8">
        <v>0.99</v>
      </c>
      <c r="D6" s="8">
        <v>2.72</v>
      </c>
      <c r="E6" s="8">
        <v>0.79</v>
      </c>
      <c r="F6" s="8">
        <v>1.91</v>
      </c>
      <c r="G6" s="8">
        <v>1.3</v>
      </c>
      <c r="H6" s="8">
        <v>25.28</v>
      </c>
      <c r="I6" s="8">
        <v>8.1656250000000004</v>
      </c>
      <c r="N6">
        <f t="shared" ref="N6:N69" si="0">ABS(K6-L6)</f>
        <v>0</v>
      </c>
      <c r="O6">
        <f t="shared" ref="O6:O69" si="1">(K6-L6)^2</f>
        <v>0</v>
      </c>
      <c r="P6" t="e">
        <f t="shared" ref="P6:P69" si="2">ABS((K6-L6)/(K6))*100</f>
        <v>#DIV/0!</v>
      </c>
      <c r="S6" s="1"/>
      <c r="T6" s="1"/>
      <c r="U6" s="1"/>
      <c r="V6" s="1"/>
      <c r="W6" s="1"/>
      <c r="X6">
        <v>2</v>
      </c>
      <c r="Y6">
        <v>1</v>
      </c>
      <c r="Z6">
        <v>8.17</v>
      </c>
      <c r="AA6">
        <v>8.2601440000000004</v>
      </c>
      <c r="AD6" t="s">
        <v>143</v>
      </c>
      <c r="AE6">
        <v>100000</v>
      </c>
    </row>
    <row r="7" spans="1:35" x14ac:dyDescent="0.25">
      <c r="A7" s="8">
        <v>1.98</v>
      </c>
      <c r="B7" s="8">
        <v>0.37</v>
      </c>
      <c r="C7" s="8">
        <v>0.98</v>
      </c>
      <c r="D7" s="8">
        <v>2.7</v>
      </c>
      <c r="E7" s="8">
        <v>0.79</v>
      </c>
      <c r="F7" s="8">
        <v>1.92</v>
      </c>
      <c r="G7" s="8">
        <v>1.28</v>
      </c>
      <c r="H7" s="8">
        <v>24.64</v>
      </c>
      <c r="I7" s="8">
        <v>8.1046875000000007</v>
      </c>
      <c r="N7">
        <f t="shared" si="0"/>
        <v>0</v>
      </c>
      <c r="O7">
        <f t="shared" si="1"/>
        <v>0</v>
      </c>
      <c r="P7" t="e">
        <f t="shared" si="2"/>
        <v>#DIV/0!</v>
      </c>
      <c r="X7">
        <v>3</v>
      </c>
      <c r="Y7">
        <v>0</v>
      </c>
      <c r="Z7">
        <v>8.1</v>
      </c>
      <c r="AA7">
        <v>7.876881</v>
      </c>
    </row>
    <row r="8" spans="1:35" x14ac:dyDescent="0.25">
      <c r="A8" s="8">
        <v>1.97</v>
      </c>
      <c r="B8" s="8">
        <v>0.34</v>
      </c>
      <c r="C8" s="8">
        <v>0.98</v>
      </c>
      <c r="D8" s="8">
        <v>2.71</v>
      </c>
      <c r="E8" s="8">
        <v>0.78</v>
      </c>
      <c r="F8" s="8">
        <v>1.92</v>
      </c>
      <c r="G8" s="8">
        <v>1.27</v>
      </c>
      <c r="H8" s="8">
        <v>24.960000000000004</v>
      </c>
      <c r="I8" s="8">
        <v>8.1462500000000002</v>
      </c>
      <c r="N8">
        <f t="shared" si="0"/>
        <v>0</v>
      </c>
      <c r="O8">
        <f t="shared" si="1"/>
        <v>0</v>
      </c>
      <c r="P8" t="e">
        <f t="shared" si="2"/>
        <v>#DIV/0!</v>
      </c>
      <c r="S8" s="1"/>
      <c r="T8" s="1"/>
      <c r="U8" s="1"/>
      <c r="V8" s="1"/>
      <c r="W8" s="1"/>
      <c r="X8">
        <v>4</v>
      </c>
      <c r="Y8">
        <v>1</v>
      </c>
      <c r="Z8">
        <v>8.15</v>
      </c>
      <c r="AA8">
        <v>7.7816489999999998</v>
      </c>
      <c r="AD8" t="s">
        <v>144</v>
      </c>
      <c r="AE8" t="s">
        <v>145</v>
      </c>
      <c r="AF8" t="s">
        <v>146</v>
      </c>
      <c r="AG8" t="s">
        <v>147</v>
      </c>
    </row>
    <row r="9" spans="1:35" x14ac:dyDescent="0.25">
      <c r="A9" s="8">
        <v>1.9746964385344472</v>
      </c>
      <c r="B9" s="8">
        <v>0.35185028093506843</v>
      </c>
      <c r="C9" s="8">
        <v>0.98881914274941662</v>
      </c>
      <c r="D9" s="8">
        <v>2.7073279518851634</v>
      </c>
      <c r="E9" s="8">
        <v>0.7940500399336452</v>
      </c>
      <c r="F9" s="8">
        <v>1.9082812801135878</v>
      </c>
      <c r="G9" s="8">
        <v>1.3109304062082083</v>
      </c>
      <c r="H9" s="8">
        <v>25.138060615144209</v>
      </c>
      <c r="I9" s="8">
        <v>8.1693452891606899</v>
      </c>
      <c r="N9">
        <f t="shared" si="0"/>
        <v>0</v>
      </c>
      <c r="O9">
        <f t="shared" si="1"/>
        <v>0</v>
      </c>
      <c r="P9" t="e">
        <f t="shared" si="2"/>
        <v>#DIV/0!</v>
      </c>
      <c r="S9" s="1"/>
      <c r="T9" s="1"/>
      <c r="U9" s="1"/>
      <c r="V9" s="1"/>
      <c r="W9" s="1"/>
      <c r="X9">
        <v>5</v>
      </c>
      <c r="Y9">
        <v>1</v>
      </c>
      <c r="Z9">
        <v>8.17</v>
      </c>
      <c r="AA9">
        <v>8.308916</v>
      </c>
      <c r="AD9">
        <v>1</v>
      </c>
      <c r="AE9">
        <v>1</v>
      </c>
      <c r="AG9">
        <v>4.4400000000000004</v>
      </c>
    </row>
    <row r="10" spans="1:35" x14ac:dyDescent="0.25">
      <c r="A10" s="8">
        <v>1.9843672368974512</v>
      </c>
      <c r="B10" s="8">
        <v>0.36123889140013488</v>
      </c>
      <c r="C10" s="8">
        <v>0.98437360085925318</v>
      </c>
      <c r="D10" s="8">
        <v>2.6954300715721913</v>
      </c>
      <c r="E10" s="8">
        <v>0.79406363642468936</v>
      </c>
      <c r="F10" s="8">
        <v>1.9123717116164334</v>
      </c>
      <c r="G10" s="8">
        <v>1.285367920746503</v>
      </c>
      <c r="H10" s="8">
        <v>24.747297872899221</v>
      </c>
      <c r="I10" s="8">
        <v>8.102989533924239</v>
      </c>
      <c r="N10">
        <f t="shared" si="0"/>
        <v>0</v>
      </c>
      <c r="O10">
        <f t="shared" si="1"/>
        <v>0</v>
      </c>
      <c r="P10" t="e">
        <f t="shared" si="2"/>
        <v>#DIV/0!</v>
      </c>
      <c r="S10" s="1"/>
      <c r="T10" s="1"/>
      <c r="U10" s="1"/>
      <c r="V10" s="1"/>
      <c r="W10" s="1"/>
      <c r="X10">
        <v>6</v>
      </c>
      <c r="Y10">
        <v>1</v>
      </c>
      <c r="Z10">
        <v>8.1</v>
      </c>
      <c r="AA10">
        <v>8.0800940000000008</v>
      </c>
      <c r="AD10">
        <v>1</v>
      </c>
      <c r="AE10">
        <v>2</v>
      </c>
      <c r="AG10">
        <v>6.53</v>
      </c>
    </row>
    <row r="11" spans="1:35" x14ac:dyDescent="0.25">
      <c r="A11" s="8">
        <v>1.9846010779897187</v>
      </c>
      <c r="B11" s="8">
        <v>0.37029809777719491</v>
      </c>
      <c r="C11" s="8">
        <v>0.9777560605657345</v>
      </c>
      <c r="D11" s="8">
        <v>2.7185179822488137</v>
      </c>
      <c r="E11" s="8">
        <v>0.78808940947332307</v>
      </c>
      <c r="F11" s="8">
        <v>1.8976506080909166</v>
      </c>
      <c r="G11" s="8">
        <v>1.2957346596804564</v>
      </c>
      <c r="H11" s="8">
        <v>25.14792029604811</v>
      </c>
      <c r="I11" s="8">
        <v>7.9933950805248273</v>
      </c>
      <c r="N11">
        <f t="shared" si="0"/>
        <v>0</v>
      </c>
      <c r="O11">
        <f t="shared" si="1"/>
        <v>0</v>
      </c>
      <c r="P11" t="e">
        <f t="shared" si="2"/>
        <v>#DIV/0!</v>
      </c>
      <c r="S11" s="1"/>
      <c r="T11" s="1"/>
      <c r="U11" s="1"/>
      <c r="V11" s="1"/>
      <c r="W11" s="1"/>
      <c r="X11">
        <v>7</v>
      </c>
      <c r="Y11">
        <v>0</v>
      </c>
      <c r="Z11">
        <v>7.99</v>
      </c>
      <c r="AA11">
        <v>8.2929130000000004</v>
      </c>
      <c r="AD11">
        <v>1</v>
      </c>
      <c r="AE11">
        <v>3</v>
      </c>
      <c r="AG11">
        <v>15.8</v>
      </c>
    </row>
    <row r="12" spans="1:35" x14ac:dyDescent="0.25">
      <c r="A12" s="8">
        <v>1.9915053844638169</v>
      </c>
      <c r="B12" s="8">
        <v>0.3395922867633635</v>
      </c>
      <c r="C12" s="8">
        <v>0.97233566541079197</v>
      </c>
      <c r="D12" s="8">
        <v>2.697895183292276</v>
      </c>
      <c r="E12" s="8">
        <v>0.79054409701988337</v>
      </c>
      <c r="F12" s="8">
        <v>1.9132653754260536</v>
      </c>
      <c r="G12" s="8">
        <v>1.3126569909500541</v>
      </c>
      <c r="H12" s="8">
        <v>24.257101260162894</v>
      </c>
      <c r="I12" s="8">
        <v>8.0267717853335387</v>
      </c>
      <c r="N12">
        <f t="shared" si="0"/>
        <v>0</v>
      </c>
      <c r="O12">
        <f t="shared" si="1"/>
        <v>0</v>
      </c>
      <c r="P12" t="e">
        <f t="shared" si="2"/>
        <v>#DIV/0!</v>
      </c>
      <c r="S12" s="1"/>
      <c r="T12" s="1"/>
      <c r="U12" s="1"/>
      <c r="V12" s="1"/>
      <c r="W12" s="1"/>
      <c r="X12">
        <v>8</v>
      </c>
      <c r="Y12">
        <v>1</v>
      </c>
      <c r="Z12">
        <v>8.0299999999999994</v>
      </c>
      <c r="AA12">
        <v>8.0369209999999995</v>
      </c>
      <c r="AD12">
        <v>1</v>
      </c>
      <c r="AE12">
        <v>4</v>
      </c>
      <c r="AG12">
        <v>3.71</v>
      </c>
    </row>
    <row r="13" spans="1:35" x14ac:dyDescent="0.25">
      <c r="A13" s="37">
        <v>1.975828876762971</v>
      </c>
      <c r="B13" s="37">
        <v>0.38980214594572316</v>
      </c>
      <c r="C13" s="37">
        <v>0.97247270352498161</v>
      </c>
      <c r="D13" s="37">
        <v>2.715965654193242</v>
      </c>
      <c r="E13" s="37">
        <v>0.80157213046099063</v>
      </c>
      <c r="F13" s="37">
        <v>1.9109936900369211</v>
      </c>
      <c r="G13" s="37">
        <v>1.2740794657757215</v>
      </c>
      <c r="H13" s="8">
        <v>24.463209671820518</v>
      </c>
      <c r="I13" s="43">
        <v>8.1612506042587825</v>
      </c>
      <c r="N13">
        <f t="shared" si="0"/>
        <v>0</v>
      </c>
      <c r="O13">
        <f t="shared" si="1"/>
        <v>0</v>
      </c>
      <c r="P13" t="e">
        <f t="shared" si="2"/>
        <v>#DIV/0!</v>
      </c>
      <c r="S13" s="1"/>
      <c r="T13" s="1"/>
      <c r="U13" s="1"/>
      <c r="V13" s="1"/>
      <c r="W13" s="1"/>
      <c r="X13">
        <v>9</v>
      </c>
      <c r="Y13">
        <v>1</v>
      </c>
      <c r="Z13">
        <v>8.16</v>
      </c>
      <c r="AA13">
        <v>7.999231</v>
      </c>
      <c r="AD13">
        <v>1</v>
      </c>
      <c r="AE13">
        <v>5</v>
      </c>
      <c r="AG13">
        <v>14.08</v>
      </c>
    </row>
    <row r="14" spans="1:35" x14ac:dyDescent="0.25">
      <c r="A14" s="8">
        <v>1.55</v>
      </c>
      <c r="B14" s="8">
        <v>0.21</v>
      </c>
      <c r="C14" s="8">
        <v>0.82</v>
      </c>
      <c r="D14" s="8">
        <v>2.1800000000000002</v>
      </c>
      <c r="E14" s="8">
        <v>0.49</v>
      </c>
      <c r="F14" s="8">
        <v>1.48</v>
      </c>
      <c r="G14" s="8">
        <v>0.85</v>
      </c>
      <c r="H14" s="8">
        <v>14.4</v>
      </c>
      <c r="I14" s="8">
        <v>5.8725000000000005</v>
      </c>
      <c r="N14">
        <f t="shared" si="0"/>
        <v>0</v>
      </c>
      <c r="O14">
        <f t="shared" si="1"/>
        <v>0</v>
      </c>
      <c r="P14" t="e">
        <f t="shared" si="2"/>
        <v>#DIV/0!</v>
      </c>
      <c r="S14" s="1"/>
      <c r="T14" s="1"/>
      <c r="U14" s="1"/>
      <c r="V14" s="1"/>
      <c r="W14" s="1"/>
      <c r="X14">
        <v>10</v>
      </c>
      <c r="Y14">
        <v>1</v>
      </c>
      <c r="Z14">
        <v>5.87</v>
      </c>
      <c r="AA14">
        <v>6.2797780000000003</v>
      </c>
      <c r="AD14">
        <v>1</v>
      </c>
      <c r="AE14">
        <v>6</v>
      </c>
      <c r="AG14">
        <v>19.2</v>
      </c>
    </row>
    <row r="15" spans="1:35" x14ac:dyDescent="0.25">
      <c r="A15" s="8">
        <v>1.59</v>
      </c>
      <c r="B15" s="8">
        <v>0.22</v>
      </c>
      <c r="C15" s="8">
        <v>0.81</v>
      </c>
      <c r="D15" s="8">
        <v>2.2200000000000002</v>
      </c>
      <c r="E15" s="8">
        <v>0.48</v>
      </c>
      <c r="F15" s="8">
        <v>1.47</v>
      </c>
      <c r="G15" s="8">
        <v>0.87</v>
      </c>
      <c r="H15" s="8">
        <v>14.720000000000002</v>
      </c>
      <c r="I15" s="8">
        <v>5.7306249999999999</v>
      </c>
      <c r="N15">
        <f t="shared" si="0"/>
        <v>0</v>
      </c>
      <c r="O15">
        <f t="shared" si="1"/>
        <v>0</v>
      </c>
      <c r="P15" t="e">
        <f t="shared" si="2"/>
        <v>#DIV/0!</v>
      </c>
      <c r="X15">
        <v>11</v>
      </c>
      <c r="Y15">
        <v>1</v>
      </c>
      <c r="Z15">
        <v>5.73</v>
      </c>
      <c r="AA15">
        <v>6.0522650000000002</v>
      </c>
      <c r="AD15">
        <v>1</v>
      </c>
      <c r="AE15">
        <v>7</v>
      </c>
      <c r="AG15">
        <v>21.4</v>
      </c>
    </row>
    <row r="16" spans="1:35" x14ac:dyDescent="0.25">
      <c r="A16" s="8">
        <v>1.6</v>
      </c>
      <c r="B16" s="8">
        <v>0.22</v>
      </c>
      <c r="C16" s="8">
        <v>0.81</v>
      </c>
      <c r="D16" s="8">
        <v>2.21</v>
      </c>
      <c r="E16" s="8">
        <v>0.48</v>
      </c>
      <c r="F16" s="8">
        <v>1.49</v>
      </c>
      <c r="G16" s="8">
        <v>0.84</v>
      </c>
      <c r="H16" s="8">
        <v>14.720000000000002</v>
      </c>
      <c r="I16" s="8">
        <v>5.6929687500000004</v>
      </c>
      <c r="N16">
        <f t="shared" si="0"/>
        <v>0</v>
      </c>
      <c r="O16">
        <f t="shared" si="1"/>
        <v>0</v>
      </c>
      <c r="P16" t="e">
        <f t="shared" si="2"/>
        <v>#DIV/0!</v>
      </c>
      <c r="X16">
        <v>12</v>
      </c>
      <c r="Y16">
        <v>0</v>
      </c>
      <c r="Z16">
        <v>5.69</v>
      </c>
      <c r="AA16">
        <v>5.3315359999999998</v>
      </c>
      <c r="AD16">
        <v>1</v>
      </c>
      <c r="AE16">
        <v>8</v>
      </c>
      <c r="AG16">
        <v>14.84</v>
      </c>
    </row>
    <row r="17" spans="1:27" x14ac:dyDescent="0.25">
      <c r="A17" s="8">
        <v>1.6</v>
      </c>
      <c r="B17" s="8">
        <v>0.24</v>
      </c>
      <c r="C17" s="8">
        <v>0.82</v>
      </c>
      <c r="D17" s="8">
        <v>2.21</v>
      </c>
      <c r="E17" s="8">
        <v>0.47</v>
      </c>
      <c r="F17" s="8">
        <v>1.49</v>
      </c>
      <c r="G17" s="8">
        <v>0.88</v>
      </c>
      <c r="H17" s="8">
        <v>14.4</v>
      </c>
      <c r="I17" s="8">
        <v>5.8181250000000002</v>
      </c>
      <c r="N17">
        <f t="shared" si="0"/>
        <v>0</v>
      </c>
      <c r="O17">
        <f t="shared" si="1"/>
        <v>0</v>
      </c>
      <c r="P17" t="e">
        <f t="shared" si="2"/>
        <v>#DIV/0!</v>
      </c>
      <c r="X17">
        <v>13</v>
      </c>
      <c r="Y17">
        <v>0</v>
      </c>
      <c r="Z17">
        <v>5.82</v>
      </c>
      <c r="AA17">
        <v>5.9187010000000004</v>
      </c>
    </row>
    <row r="18" spans="1:27" x14ac:dyDescent="0.25">
      <c r="A18" s="8">
        <v>1.56</v>
      </c>
      <c r="B18" s="8">
        <v>0.23</v>
      </c>
      <c r="C18" s="8">
        <v>0.82</v>
      </c>
      <c r="D18" s="8">
        <v>2.1800000000000002</v>
      </c>
      <c r="E18" s="8">
        <v>0.49</v>
      </c>
      <c r="F18" s="8">
        <v>1.47</v>
      </c>
      <c r="G18" s="8">
        <v>0.85</v>
      </c>
      <c r="H18" s="8">
        <v>14.4</v>
      </c>
      <c r="I18" s="8">
        <v>5.8725000000000005</v>
      </c>
      <c r="N18">
        <f t="shared" si="0"/>
        <v>0</v>
      </c>
      <c r="O18">
        <f t="shared" si="1"/>
        <v>0</v>
      </c>
      <c r="P18" t="e">
        <f t="shared" si="2"/>
        <v>#DIV/0!</v>
      </c>
      <c r="X18">
        <v>14</v>
      </c>
      <c r="Y18">
        <v>1</v>
      </c>
      <c r="Z18">
        <v>5.87</v>
      </c>
      <c r="AA18">
        <v>6.1729450000000003</v>
      </c>
    </row>
    <row r="19" spans="1:27" x14ac:dyDescent="0.25">
      <c r="A19" s="8">
        <v>1.57</v>
      </c>
      <c r="B19" s="8">
        <v>0.21</v>
      </c>
      <c r="C19" s="8">
        <v>0.81</v>
      </c>
      <c r="D19" s="8">
        <v>2.2200000000000002</v>
      </c>
      <c r="E19" s="8">
        <v>0.47</v>
      </c>
      <c r="F19" s="8">
        <v>1.48</v>
      </c>
      <c r="G19" s="8">
        <v>0.87</v>
      </c>
      <c r="H19" s="8">
        <v>14.4</v>
      </c>
      <c r="I19" s="8">
        <v>5.8928124999999998</v>
      </c>
      <c r="N19">
        <f t="shared" si="0"/>
        <v>0</v>
      </c>
      <c r="O19">
        <f t="shared" si="1"/>
        <v>0</v>
      </c>
      <c r="P19" t="e">
        <f t="shared" si="2"/>
        <v>#DIV/0!</v>
      </c>
      <c r="X19">
        <v>15</v>
      </c>
      <c r="Y19">
        <v>1</v>
      </c>
      <c r="Z19">
        <v>5.89</v>
      </c>
      <c r="AA19">
        <v>6.1333029999999997</v>
      </c>
    </row>
    <row r="20" spans="1:27" x14ac:dyDescent="0.25">
      <c r="A20" s="8">
        <v>1.62</v>
      </c>
      <c r="B20" s="8">
        <v>0.22</v>
      </c>
      <c r="C20" s="8">
        <v>0.81</v>
      </c>
      <c r="D20" s="8">
        <v>2.2400000000000002</v>
      </c>
      <c r="E20" s="8">
        <v>0.49</v>
      </c>
      <c r="F20" s="8">
        <v>1.46</v>
      </c>
      <c r="G20" s="8">
        <v>0.85</v>
      </c>
      <c r="H20" s="8">
        <v>15.04</v>
      </c>
      <c r="I20" s="8">
        <v>5.6765625000000002</v>
      </c>
      <c r="N20">
        <f t="shared" si="0"/>
        <v>0</v>
      </c>
      <c r="O20">
        <f t="shared" si="1"/>
        <v>0</v>
      </c>
      <c r="P20" t="e">
        <f t="shared" si="2"/>
        <v>#DIV/0!</v>
      </c>
      <c r="X20">
        <v>16</v>
      </c>
      <c r="Y20">
        <v>0</v>
      </c>
      <c r="Z20">
        <v>5.68</v>
      </c>
      <c r="AA20">
        <v>5.7476839999999996</v>
      </c>
    </row>
    <row r="21" spans="1:27" x14ac:dyDescent="0.25">
      <c r="A21" s="8">
        <v>1.61</v>
      </c>
      <c r="B21" s="8">
        <v>0.23</v>
      </c>
      <c r="C21" s="8">
        <v>0.8</v>
      </c>
      <c r="D21" s="8">
        <v>2.23</v>
      </c>
      <c r="E21" s="8">
        <v>0.47</v>
      </c>
      <c r="F21" s="8">
        <v>1.5</v>
      </c>
      <c r="G21" s="8">
        <v>0.89</v>
      </c>
      <c r="H21" s="8">
        <v>14.4</v>
      </c>
      <c r="I21" s="8">
        <v>5.8893750000000002</v>
      </c>
      <c r="N21">
        <f t="shared" si="0"/>
        <v>0</v>
      </c>
      <c r="O21">
        <f t="shared" si="1"/>
        <v>0</v>
      </c>
      <c r="P21" t="e">
        <f t="shared" si="2"/>
        <v>#DIV/0!</v>
      </c>
      <c r="X21">
        <v>17</v>
      </c>
      <c r="Y21">
        <v>0</v>
      </c>
      <c r="Z21">
        <v>5.89</v>
      </c>
      <c r="AA21">
        <v>5.685651</v>
      </c>
    </row>
    <row r="22" spans="1:27" x14ac:dyDescent="0.25">
      <c r="A22" s="37">
        <v>1.59</v>
      </c>
      <c r="B22" s="37">
        <v>0.24</v>
      </c>
      <c r="C22" s="37">
        <v>0.79</v>
      </c>
      <c r="D22" s="37">
        <v>2.19</v>
      </c>
      <c r="E22" s="37">
        <v>0.5</v>
      </c>
      <c r="F22" s="37">
        <v>1.48</v>
      </c>
      <c r="G22" s="37">
        <v>0.85</v>
      </c>
      <c r="H22" s="8">
        <v>15.04</v>
      </c>
      <c r="I22" s="43">
        <v>5.8515625</v>
      </c>
      <c r="N22">
        <f t="shared" si="0"/>
        <v>0</v>
      </c>
      <c r="O22">
        <f t="shared" si="1"/>
        <v>0</v>
      </c>
      <c r="P22" t="e">
        <f t="shared" si="2"/>
        <v>#DIV/0!</v>
      </c>
      <c r="X22">
        <v>18</v>
      </c>
      <c r="Y22">
        <v>1</v>
      </c>
      <c r="Z22">
        <v>5.85</v>
      </c>
      <c r="AA22">
        <v>5.2797729999999996</v>
      </c>
    </row>
    <row r="23" spans="1:27" x14ac:dyDescent="0.25">
      <c r="A23" s="8">
        <v>1.32</v>
      </c>
      <c r="B23" s="8">
        <v>0.17</v>
      </c>
      <c r="C23" s="8">
        <v>0.56999999999999995</v>
      </c>
      <c r="D23" s="8">
        <v>1.98</v>
      </c>
      <c r="E23" s="8">
        <v>0.28000000000000003</v>
      </c>
      <c r="F23" s="8">
        <v>1.1599999999999999</v>
      </c>
      <c r="G23" s="8">
        <v>0.61</v>
      </c>
      <c r="H23" s="8">
        <v>10.24</v>
      </c>
      <c r="I23" s="8">
        <v>4.8348437500000001</v>
      </c>
      <c r="N23">
        <f t="shared" si="0"/>
        <v>0</v>
      </c>
      <c r="O23">
        <f t="shared" si="1"/>
        <v>0</v>
      </c>
      <c r="P23" t="e">
        <f t="shared" si="2"/>
        <v>#DIV/0!</v>
      </c>
      <c r="X23">
        <v>19</v>
      </c>
      <c r="Y23">
        <v>1</v>
      </c>
      <c r="Z23">
        <v>4.83</v>
      </c>
      <c r="AA23">
        <v>4.7478899999999999</v>
      </c>
    </row>
    <row r="24" spans="1:27" x14ac:dyDescent="0.25">
      <c r="A24" s="8">
        <v>1.35</v>
      </c>
      <c r="B24" s="8">
        <v>0.16</v>
      </c>
      <c r="C24" s="8">
        <v>0.56000000000000005</v>
      </c>
      <c r="D24" s="8">
        <v>1.96</v>
      </c>
      <c r="E24" s="8">
        <v>0.27</v>
      </c>
      <c r="F24" s="8">
        <v>1.1499999999999999</v>
      </c>
      <c r="G24" s="8">
        <v>0.62</v>
      </c>
      <c r="H24" s="8">
        <v>10.56</v>
      </c>
      <c r="I24" s="8">
        <v>4.7249999999999996</v>
      </c>
      <c r="N24">
        <f t="shared" si="0"/>
        <v>0</v>
      </c>
      <c r="O24">
        <f t="shared" si="1"/>
        <v>0</v>
      </c>
      <c r="P24" t="e">
        <f t="shared" si="2"/>
        <v>#DIV/0!</v>
      </c>
      <c r="X24">
        <v>20</v>
      </c>
      <c r="Y24">
        <v>1</v>
      </c>
      <c r="Z24">
        <v>4.7300000000000004</v>
      </c>
      <c r="AA24">
        <v>4.6856939999999998</v>
      </c>
    </row>
    <row r="25" spans="1:27" x14ac:dyDescent="0.25">
      <c r="A25" s="8">
        <v>1.35</v>
      </c>
      <c r="B25" s="8">
        <v>0.16</v>
      </c>
      <c r="C25" s="8">
        <v>0.55000000000000004</v>
      </c>
      <c r="D25" s="8">
        <v>1.94</v>
      </c>
      <c r="E25" s="8">
        <v>0.26</v>
      </c>
      <c r="F25" s="8">
        <v>1.1299999999999999</v>
      </c>
      <c r="G25" s="8">
        <v>0.61</v>
      </c>
      <c r="H25" s="8">
        <v>9.92</v>
      </c>
      <c r="I25" s="8">
        <v>4.6609375000000002</v>
      </c>
      <c r="N25">
        <f t="shared" si="0"/>
        <v>0</v>
      </c>
      <c r="O25">
        <f t="shared" si="1"/>
        <v>0</v>
      </c>
      <c r="P25" t="e">
        <f t="shared" si="2"/>
        <v>#DIV/0!</v>
      </c>
      <c r="X25">
        <v>21</v>
      </c>
      <c r="Y25">
        <v>1</v>
      </c>
      <c r="Z25">
        <v>4.66</v>
      </c>
      <c r="AA25">
        <v>4.9310790000000004</v>
      </c>
    </row>
    <row r="26" spans="1:27" x14ac:dyDescent="0.25">
      <c r="A26" s="8">
        <v>1.32</v>
      </c>
      <c r="B26" s="8">
        <v>0.15</v>
      </c>
      <c r="C26" s="8">
        <v>0.55000000000000004</v>
      </c>
      <c r="D26" s="8">
        <v>1.94</v>
      </c>
      <c r="E26" s="8">
        <v>0.26</v>
      </c>
      <c r="F26" s="8">
        <v>1.1399999999999999</v>
      </c>
      <c r="G26" s="8">
        <v>0.62</v>
      </c>
      <c r="H26" s="8">
        <v>10.24</v>
      </c>
      <c r="I26" s="8">
        <v>4.7699999999999996</v>
      </c>
      <c r="N26">
        <f t="shared" si="0"/>
        <v>0</v>
      </c>
      <c r="O26">
        <f t="shared" si="1"/>
        <v>0</v>
      </c>
      <c r="P26" t="e">
        <f t="shared" si="2"/>
        <v>#DIV/0!</v>
      </c>
      <c r="X26">
        <v>22</v>
      </c>
      <c r="Y26">
        <v>1</v>
      </c>
      <c r="Z26">
        <v>4.7699999999999996</v>
      </c>
      <c r="AA26">
        <v>4.9632019999999999</v>
      </c>
    </row>
    <row r="27" spans="1:27" x14ac:dyDescent="0.25">
      <c r="A27" s="8">
        <v>1.32</v>
      </c>
      <c r="B27" s="8">
        <v>0.17</v>
      </c>
      <c r="C27" s="8">
        <v>0.56999999999999995</v>
      </c>
      <c r="D27" s="8">
        <v>1.98</v>
      </c>
      <c r="E27" s="8">
        <v>0.28000000000000003</v>
      </c>
      <c r="F27" s="8">
        <v>1.1599999999999999</v>
      </c>
      <c r="G27" s="8">
        <v>0.61</v>
      </c>
      <c r="H27" s="8">
        <v>10.24</v>
      </c>
      <c r="I27" s="8">
        <v>4.8348437500000001</v>
      </c>
      <c r="N27">
        <f t="shared" si="0"/>
        <v>0</v>
      </c>
      <c r="O27">
        <f t="shared" si="1"/>
        <v>0</v>
      </c>
      <c r="P27" t="e">
        <f t="shared" si="2"/>
        <v>#DIV/0!</v>
      </c>
      <c r="X27">
        <v>23</v>
      </c>
      <c r="Y27">
        <v>1</v>
      </c>
      <c r="Z27">
        <v>4.83</v>
      </c>
      <c r="AA27">
        <v>4.7478899999999999</v>
      </c>
    </row>
    <row r="28" spans="1:27" x14ac:dyDescent="0.25">
      <c r="A28" s="8">
        <v>1.35</v>
      </c>
      <c r="B28" s="8">
        <v>0.16</v>
      </c>
      <c r="C28" s="8">
        <v>0.56000000000000005</v>
      </c>
      <c r="D28" s="8">
        <v>1.96</v>
      </c>
      <c r="E28" s="8">
        <v>0.27</v>
      </c>
      <c r="F28" s="8">
        <v>1.1499999999999999</v>
      </c>
      <c r="G28" s="8">
        <v>0.62</v>
      </c>
      <c r="H28" s="8">
        <v>10.56</v>
      </c>
      <c r="I28" s="8">
        <v>4.7249999999999996</v>
      </c>
      <c r="N28">
        <f t="shared" si="0"/>
        <v>0</v>
      </c>
      <c r="O28">
        <f t="shared" si="1"/>
        <v>0</v>
      </c>
      <c r="P28" t="e">
        <f t="shared" si="2"/>
        <v>#DIV/0!</v>
      </c>
      <c r="X28">
        <v>24</v>
      </c>
      <c r="Y28">
        <v>0</v>
      </c>
      <c r="Z28">
        <v>4.7300000000000004</v>
      </c>
      <c r="AA28">
        <v>4.6856970000000002</v>
      </c>
    </row>
    <row r="29" spans="1:27" x14ac:dyDescent="0.25">
      <c r="A29" s="8">
        <v>1.32</v>
      </c>
      <c r="B29" s="8">
        <v>0.16</v>
      </c>
      <c r="C29" s="8">
        <v>0.56999999999999995</v>
      </c>
      <c r="D29" s="8">
        <v>1.94</v>
      </c>
      <c r="E29" s="8">
        <v>0.26</v>
      </c>
      <c r="F29" s="8">
        <v>1.1499999999999999</v>
      </c>
      <c r="G29" s="8">
        <v>0.61</v>
      </c>
      <c r="H29" s="8">
        <v>9.92</v>
      </c>
      <c r="I29" s="8">
        <v>4.6609375000000002</v>
      </c>
      <c r="N29">
        <f t="shared" si="0"/>
        <v>0</v>
      </c>
      <c r="O29">
        <f t="shared" si="1"/>
        <v>0</v>
      </c>
      <c r="P29" t="e">
        <f t="shared" si="2"/>
        <v>#DIV/0!</v>
      </c>
      <c r="X29">
        <v>25</v>
      </c>
      <c r="Y29">
        <v>1</v>
      </c>
      <c r="Z29">
        <v>4.66</v>
      </c>
      <c r="AA29">
        <v>5.1030800000000003</v>
      </c>
    </row>
    <row r="30" spans="1:27" x14ac:dyDescent="0.25">
      <c r="A30" s="8">
        <v>1.33</v>
      </c>
      <c r="B30" s="8">
        <v>0.17</v>
      </c>
      <c r="C30" s="8">
        <v>0.55000000000000004</v>
      </c>
      <c r="D30" s="8">
        <v>1.95</v>
      </c>
      <c r="E30" s="8">
        <v>0.28999999999999998</v>
      </c>
      <c r="F30" s="8">
        <v>1.1399999999999999</v>
      </c>
      <c r="G30" s="8">
        <v>0.61</v>
      </c>
      <c r="H30" s="8">
        <v>10.24</v>
      </c>
      <c r="I30" s="8">
        <v>4.7699999999999996</v>
      </c>
      <c r="N30">
        <f t="shared" si="0"/>
        <v>0</v>
      </c>
      <c r="O30">
        <f t="shared" si="1"/>
        <v>0</v>
      </c>
      <c r="P30" t="e">
        <f t="shared" si="2"/>
        <v>#DIV/0!</v>
      </c>
      <c r="X30">
        <v>26</v>
      </c>
      <c r="Y30">
        <v>1</v>
      </c>
      <c r="Z30">
        <v>4.7699999999999996</v>
      </c>
      <c r="AA30">
        <v>4.673934</v>
      </c>
    </row>
    <row r="31" spans="1:27" x14ac:dyDescent="0.25">
      <c r="A31" s="37">
        <v>1.35</v>
      </c>
      <c r="B31" s="37">
        <v>0.18</v>
      </c>
      <c r="C31" s="37">
        <v>0.57999999999999996</v>
      </c>
      <c r="D31" s="37">
        <v>1.97</v>
      </c>
      <c r="E31" s="37">
        <v>0.28000000000000003</v>
      </c>
      <c r="F31" s="37">
        <v>1.1499999999999999</v>
      </c>
      <c r="G31" s="37">
        <v>0.62</v>
      </c>
      <c r="H31" s="8">
        <v>10.56</v>
      </c>
      <c r="I31" s="37">
        <v>4.7249999999999996</v>
      </c>
      <c r="N31">
        <f t="shared" si="0"/>
        <v>0</v>
      </c>
      <c r="O31">
        <f t="shared" si="1"/>
        <v>0</v>
      </c>
      <c r="P31" t="e">
        <f t="shared" si="2"/>
        <v>#DIV/0!</v>
      </c>
      <c r="X31">
        <v>27</v>
      </c>
      <c r="Y31">
        <v>1</v>
      </c>
      <c r="Z31">
        <v>4.7300000000000004</v>
      </c>
      <c r="AA31">
        <v>4.6566700000000001</v>
      </c>
    </row>
    <row r="32" spans="1:27" x14ac:dyDescent="0.25">
      <c r="A32" s="8">
        <v>1.92</v>
      </c>
      <c r="B32" s="8">
        <v>0.34</v>
      </c>
      <c r="C32" s="8">
        <v>0.96</v>
      </c>
      <c r="D32" s="8">
        <v>2.64</v>
      </c>
      <c r="E32" s="8">
        <v>0.75</v>
      </c>
      <c r="F32" s="8">
        <v>1.85</v>
      </c>
      <c r="G32" s="8">
        <v>1.22</v>
      </c>
      <c r="H32" s="8">
        <v>23.360000000000003</v>
      </c>
      <c r="I32" s="8">
        <v>7.76</v>
      </c>
      <c r="N32">
        <f t="shared" si="0"/>
        <v>0</v>
      </c>
      <c r="O32">
        <f t="shared" si="1"/>
        <v>0</v>
      </c>
      <c r="P32" t="e">
        <f t="shared" si="2"/>
        <v>#DIV/0!</v>
      </c>
      <c r="X32">
        <v>28</v>
      </c>
      <c r="Y32">
        <v>1</v>
      </c>
      <c r="Z32">
        <v>7.76</v>
      </c>
      <c r="AA32">
        <v>7.8272950000000003</v>
      </c>
    </row>
    <row r="33" spans="1:27" x14ac:dyDescent="0.25">
      <c r="A33" s="8">
        <v>1.92</v>
      </c>
      <c r="B33" s="8">
        <v>0.33</v>
      </c>
      <c r="C33" s="8">
        <v>0.95</v>
      </c>
      <c r="D33" s="8">
        <v>2.65</v>
      </c>
      <c r="E33" s="8">
        <v>0.76</v>
      </c>
      <c r="F33" s="8">
        <v>1.86</v>
      </c>
      <c r="G33" s="8">
        <v>1.21</v>
      </c>
      <c r="H33" s="8">
        <v>23.68</v>
      </c>
      <c r="I33" s="8">
        <v>7.5993750000000002</v>
      </c>
      <c r="N33">
        <f t="shared" si="0"/>
        <v>0</v>
      </c>
      <c r="O33">
        <f t="shared" si="1"/>
        <v>0</v>
      </c>
      <c r="P33" t="e">
        <f t="shared" si="2"/>
        <v>#DIV/0!</v>
      </c>
      <c r="X33">
        <v>29</v>
      </c>
      <c r="Y33">
        <v>1</v>
      </c>
      <c r="Z33">
        <v>7.6</v>
      </c>
      <c r="AA33">
        <v>7.6937040000000003</v>
      </c>
    </row>
    <row r="34" spans="1:27" x14ac:dyDescent="0.25">
      <c r="A34" s="8">
        <v>1.91</v>
      </c>
      <c r="B34" s="8">
        <v>0.33</v>
      </c>
      <c r="C34" s="8">
        <v>0.94</v>
      </c>
      <c r="D34" s="8">
        <v>2.66</v>
      </c>
      <c r="E34" s="8">
        <v>0.76</v>
      </c>
      <c r="F34" s="8">
        <v>1.87</v>
      </c>
      <c r="G34" s="8">
        <v>1.23</v>
      </c>
      <c r="H34" s="8">
        <v>24</v>
      </c>
      <c r="I34" s="8">
        <v>7.6593750000000007</v>
      </c>
      <c r="N34">
        <f t="shared" si="0"/>
        <v>0</v>
      </c>
      <c r="O34">
        <f t="shared" si="1"/>
        <v>0</v>
      </c>
      <c r="P34" t="e">
        <f t="shared" si="2"/>
        <v>#DIV/0!</v>
      </c>
      <c r="R34" t="s">
        <v>113</v>
      </c>
      <c r="S34" t="s">
        <v>112</v>
      </c>
      <c r="T34" t="s">
        <v>111</v>
      </c>
      <c r="X34">
        <v>30</v>
      </c>
      <c r="Y34">
        <v>1</v>
      </c>
      <c r="Z34">
        <v>7.66</v>
      </c>
      <c r="AA34">
        <v>7.5859740000000002</v>
      </c>
    </row>
    <row r="35" spans="1:27" x14ac:dyDescent="0.25">
      <c r="A35" s="8">
        <v>1.9</v>
      </c>
      <c r="B35" s="8">
        <v>0.34</v>
      </c>
      <c r="C35" s="8">
        <v>0.94</v>
      </c>
      <c r="D35" s="8">
        <v>2.62</v>
      </c>
      <c r="E35" s="8">
        <v>0.75</v>
      </c>
      <c r="F35" s="8">
        <v>1.85</v>
      </c>
      <c r="G35" s="8">
        <v>1.24</v>
      </c>
      <c r="H35" s="8">
        <v>23.68</v>
      </c>
      <c r="I35" s="8">
        <v>7.6398437500000007</v>
      </c>
      <c r="N35">
        <f t="shared" si="0"/>
        <v>0</v>
      </c>
      <c r="O35">
        <f t="shared" si="1"/>
        <v>0</v>
      </c>
      <c r="P35" t="e">
        <f t="shared" si="2"/>
        <v>#DIV/0!</v>
      </c>
      <c r="Q35" t="s">
        <v>117</v>
      </c>
      <c r="R35" s="38">
        <f>COUNT(N5:N36)</f>
        <v>32</v>
      </c>
      <c r="S35" s="38">
        <f>COUNT(O5:O36)</f>
        <v>32</v>
      </c>
      <c r="T35" s="38">
        <f>COUNT(P5:P36)</f>
        <v>0</v>
      </c>
      <c r="X35">
        <v>31</v>
      </c>
      <c r="Y35">
        <v>0</v>
      </c>
      <c r="Z35">
        <v>7.64</v>
      </c>
      <c r="AA35">
        <v>7.73881</v>
      </c>
    </row>
    <row r="36" spans="1:27" x14ac:dyDescent="0.25">
      <c r="A36" s="8">
        <v>1.92</v>
      </c>
      <c r="B36" s="8">
        <v>0.33</v>
      </c>
      <c r="C36" s="8">
        <v>0.95</v>
      </c>
      <c r="D36" s="8">
        <v>2.65</v>
      </c>
      <c r="E36" s="8">
        <v>0.76</v>
      </c>
      <c r="F36" s="8">
        <v>1.86</v>
      </c>
      <c r="G36" s="8">
        <v>1.21</v>
      </c>
      <c r="H36" s="8">
        <v>23.68</v>
      </c>
      <c r="I36" s="8">
        <v>7.5993750000000002</v>
      </c>
      <c r="N36">
        <f t="shared" si="0"/>
        <v>0</v>
      </c>
      <c r="O36">
        <f t="shared" si="1"/>
        <v>0</v>
      </c>
      <c r="P36" t="e">
        <f t="shared" si="2"/>
        <v>#DIV/0!</v>
      </c>
      <c r="Q36" t="s">
        <v>118</v>
      </c>
      <c r="R36" s="39">
        <f>SUM(N5:N36)</f>
        <v>0</v>
      </c>
      <c r="S36" s="39">
        <f>SUM(O5:O36)</f>
        <v>0</v>
      </c>
      <c r="T36" s="39" t="e">
        <f>SUM(P5:P36)</f>
        <v>#DIV/0!</v>
      </c>
      <c r="X36">
        <v>32</v>
      </c>
      <c r="Y36">
        <v>0</v>
      </c>
      <c r="Z36">
        <v>7.6</v>
      </c>
      <c r="AA36">
        <v>7.6937110000000004</v>
      </c>
    </row>
    <row r="37" spans="1:27" s="9" customFormat="1" x14ac:dyDescent="0.25">
      <c r="A37" s="8">
        <v>1.91</v>
      </c>
      <c r="B37" s="8">
        <v>0.33</v>
      </c>
      <c r="C37" s="8">
        <v>0.94</v>
      </c>
      <c r="D37" s="8">
        <v>2.66</v>
      </c>
      <c r="E37" s="8">
        <v>0.76</v>
      </c>
      <c r="F37" s="8">
        <v>1.87</v>
      </c>
      <c r="G37" s="8">
        <v>1.23</v>
      </c>
      <c r="H37" s="8">
        <v>24</v>
      </c>
      <c r="I37" s="8">
        <v>7.6593750000000007</v>
      </c>
      <c r="K37" s="10"/>
      <c r="L37" s="10"/>
      <c r="N37">
        <f t="shared" si="0"/>
        <v>0</v>
      </c>
      <c r="O37">
        <f t="shared" si="1"/>
        <v>0</v>
      </c>
      <c r="P37" t="e">
        <f t="shared" si="2"/>
        <v>#DIV/0!</v>
      </c>
      <c r="R37" s="38">
        <f>R36/R35</f>
        <v>0</v>
      </c>
      <c r="S37" s="38">
        <f>SQRT(S36/S35)</f>
        <v>0</v>
      </c>
      <c r="T37" s="38" t="e">
        <f>T36/T35</f>
        <v>#DIV/0!</v>
      </c>
      <c r="X37">
        <v>33</v>
      </c>
      <c r="Y37">
        <v>1</v>
      </c>
      <c r="Z37">
        <v>7.66</v>
      </c>
      <c r="AA37">
        <v>7.5859740000000002</v>
      </c>
    </row>
    <row r="38" spans="1:27" x14ac:dyDescent="0.25">
      <c r="A38" s="8">
        <v>1.9</v>
      </c>
      <c r="B38" s="8">
        <v>0.34</v>
      </c>
      <c r="C38" s="8">
        <v>0.94</v>
      </c>
      <c r="D38" s="8">
        <v>2.62</v>
      </c>
      <c r="E38" s="8">
        <v>0.75</v>
      </c>
      <c r="F38" s="8">
        <v>1.85</v>
      </c>
      <c r="G38" s="8">
        <v>1.24</v>
      </c>
      <c r="H38" s="8">
        <v>23.68</v>
      </c>
      <c r="I38" s="8">
        <v>7.6398437500000007</v>
      </c>
      <c r="N38">
        <f t="shared" si="0"/>
        <v>0</v>
      </c>
      <c r="O38">
        <f t="shared" si="1"/>
        <v>0</v>
      </c>
      <c r="P38" t="e">
        <f t="shared" si="2"/>
        <v>#DIV/0!</v>
      </c>
      <c r="R38" s="38" t="e">
        <f>RSQ(K5:K36,L5:L36)</f>
        <v>#DIV/0!</v>
      </c>
      <c r="S38" s="38"/>
      <c r="T38" s="38"/>
      <c r="X38">
        <v>34</v>
      </c>
      <c r="Y38">
        <v>1</v>
      </c>
      <c r="Z38">
        <v>7.64</v>
      </c>
      <c r="AA38">
        <v>7.7388070000000004</v>
      </c>
    </row>
    <row r="39" spans="1:27" x14ac:dyDescent="0.25">
      <c r="A39" s="8">
        <v>1.9</v>
      </c>
      <c r="B39" s="8">
        <v>0.34</v>
      </c>
      <c r="C39" s="8">
        <v>0.94</v>
      </c>
      <c r="D39" s="8">
        <v>2.62</v>
      </c>
      <c r="E39" s="8">
        <v>0.75</v>
      </c>
      <c r="F39" s="8">
        <v>1.85</v>
      </c>
      <c r="G39" s="8">
        <v>1.24</v>
      </c>
      <c r="H39" s="8">
        <v>24</v>
      </c>
      <c r="I39" s="8">
        <v>7.6593750000000007</v>
      </c>
      <c r="N39">
        <f t="shared" si="0"/>
        <v>0</v>
      </c>
      <c r="O39">
        <f t="shared" si="1"/>
        <v>0</v>
      </c>
      <c r="P39" t="e">
        <f t="shared" si="2"/>
        <v>#DIV/0!</v>
      </c>
      <c r="Q39" t="s">
        <v>117</v>
      </c>
      <c r="R39" s="38">
        <f t="shared" ref="R39:T41" si="3">Q166</f>
        <v>130</v>
      </c>
      <c r="S39" s="38">
        <f t="shared" si="3"/>
        <v>130</v>
      </c>
      <c r="T39" s="38">
        <f t="shared" si="3"/>
        <v>0</v>
      </c>
      <c r="X39">
        <v>35</v>
      </c>
      <c r="Y39">
        <v>1</v>
      </c>
      <c r="Z39">
        <v>7.66</v>
      </c>
      <c r="AA39">
        <v>7.7824309999999999</v>
      </c>
    </row>
    <row r="40" spans="1:27" x14ac:dyDescent="0.25">
      <c r="A40" s="37">
        <v>1.92</v>
      </c>
      <c r="B40" s="37">
        <v>0.33</v>
      </c>
      <c r="C40" s="37">
        <v>0.95</v>
      </c>
      <c r="D40" s="37">
        <v>2.65</v>
      </c>
      <c r="E40" s="37">
        <v>0.76</v>
      </c>
      <c r="F40" s="37">
        <v>1.86</v>
      </c>
      <c r="G40" s="37">
        <v>1.21</v>
      </c>
      <c r="H40" s="8">
        <v>23.68</v>
      </c>
      <c r="I40" s="37">
        <v>7.6398437500000007</v>
      </c>
      <c r="N40">
        <f t="shared" si="0"/>
        <v>0</v>
      </c>
      <c r="O40">
        <f t="shared" si="1"/>
        <v>0</v>
      </c>
      <c r="P40" t="e">
        <f t="shared" si="2"/>
        <v>#DIV/0!</v>
      </c>
      <c r="Q40" t="s">
        <v>118</v>
      </c>
      <c r="R40" s="38">
        <f t="shared" si="3"/>
        <v>0</v>
      </c>
      <c r="S40" s="38">
        <f t="shared" si="3"/>
        <v>0</v>
      </c>
      <c r="T40" s="38" t="e">
        <f t="shared" si="3"/>
        <v>#DIV/0!</v>
      </c>
      <c r="X40">
        <v>36</v>
      </c>
      <c r="Y40">
        <v>1</v>
      </c>
      <c r="Z40">
        <v>7.64</v>
      </c>
      <c r="AA40">
        <v>7.6937040000000003</v>
      </c>
    </row>
    <row r="41" spans="1:27" x14ac:dyDescent="0.25">
      <c r="A41" s="8">
        <v>1.84</v>
      </c>
      <c r="B41" s="8">
        <v>0.34</v>
      </c>
      <c r="C41" s="8">
        <v>0.93</v>
      </c>
      <c r="D41" s="8">
        <v>2.5499999999999998</v>
      </c>
      <c r="E41" s="8">
        <v>0.71</v>
      </c>
      <c r="F41" s="8">
        <v>1.78</v>
      </c>
      <c r="G41" s="8">
        <v>1.1499999999999999</v>
      </c>
      <c r="H41" s="8">
        <v>21.760000000000005</v>
      </c>
      <c r="I41" s="8">
        <v>7.3431249999999997</v>
      </c>
      <c r="N41">
        <f t="shared" si="0"/>
        <v>0</v>
      </c>
      <c r="O41">
        <f t="shared" si="1"/>
        <v>0</v>
      </c>
      <c r="P41" t="e">
        <f t="shared" si="2"/>
        <v>#DIV/0!</v>
      </c>
      <c r="R41" s="38">
        <f t="shared" si="3"/>
        <v>0</v>
      </c>
      <c r="S41" s="38">
        <f t="shared" si="3"/>
        <v>0</v>
      </c>
      <c r="T41" s="38" t="e">
        <f t="shared" si="3"/>
        <v>#DIV/0!</v>
      </c>
      <c r="X41">
        <v>37</v>
      </c>
      <c r="Y41">
        <v>1</v>
      </c>
      <c r="Z41">
        <v>7.34</v>
      </c>
      <c r="AA41">
        <v>7.3647520000000002</v>
      </c>
    </row>
    <row r="42" spans="1:27" x14ac:dyDescent="0.25">
      <c r="A42" s="8">
        <v>1.83</v>
      </c>
      <c r="B42" s="8">
        <v>0.32</v>
      </c>
      <c r="C42" s="8">
        <v>0.93</v>
      </c>
      <c r="D42" s="8">
        <v>2.57</v>
      </c>
      <c r="E42" s="8">
        <v>0.72</v>
      </c>
      <c r="F42" s="8">
        <v>1.76</v>
      </c>
      <c r="G42" s="8">
        <v>1.1499999999999999</v>
      </c>
      <c r="H42" s="8">
        <v>21.12</v>
      </c>
      <c r="I42" s="8">
        <v>7.32421875</v>
      </c>
      <c r="N42">
        <f t="shared" si="0"/>
        <v>0</v>
      </c>
      <c r="O42">
        <f t="shared" si="1"/>
        <v>0</v>
      </c>
      <c r="P42" t="e">
        <f t="shared" si="2"/>
        <v>#DIV/0!</v>
      </c>
      <c r="R42" s="38" t="e">
        <f>RSQ(K37:K166,L37:L166)</f>
        <v>#DIV/0!</v>
      </c>
      <c r="S42" s="38"/>
      <c r="T42" s="38"/>
      <c r="X42">
        <v>38</v>
      </c>
      <c r="Y42">
        <v>1</v>
      </c>
      <c r="Z42">
        <v>7.32</v>
      </c>
      <c r="AA42">
        <v>8.0219430000000003</v>
      </c>
    </row>
    <row r="43" spans="1:27" x14ac:dyDescent="0.25">
      <c r="A43" s="8">
        <v>1.85</v>
      </c>
      <c r="B43" s="8">
        <v>0.33</v>
      </c>
      <c r="C43" s="8">
        <v>0.92</v>
      </c>
      <c r="D43" s="8">
        <v>2.54</v>
      </c>
      <c r="E43" s="8">
        <v>0.71</v>
      </c>
      <c r="F43" s="8">
        <v>1.78</v>
      </c>
      <c r="G43" s="8">
        <v>1.1399999999999999</v>
      </c>
      <c r="H43" s="8">
        <v>21.44</v>
      </c>
      <c r="I43" s="8">
        <v>7.4024999999999999</v>
      </c>
      <c r="N43">
        <f t="shared" si="0"/>
        <v>0</v>
      </c>
      <c r="O43">
        <f t="shared" si="1"/>
        <v>0</v>
      </c>
      <c r="P43" t="e">
        <f t="shared" si="2"/>
        <v>#DIV/0!</v>
      </c>
      <c r="X43">
        <v>39</v>
      </c>
      <c r="Y43">
        <v>1</v>
      </c>
      <c r="Z43">
        <v>7.4</v>
      </c>
      <c r="AA43">
        <v>7.0802969999999998</v>
      </c>
    </row>
    <row r="44" spans="1:27" x14ac:dyDescent="0.25">
      <c r="A44" s="8">
        <v>1.86</v>
      </c>
      <c r="B44" s="8">
        <v>0.32</v>
      </c>
      <c r="C44" s="8">
        <v>0.92</v>
      </c>
      <c r="D44" s="8">
        <v>2.5299999999999998</v>
      </c>
      <c r="E44" s="8">
        <v>0.73</v>
      </c>
      <c r="F44" s="8">
        <v>1.79</v>
      </c>
      <c r="G44" s="8">
        <v>1.1399999999999999</v>
      </c>
      <c r="H44" s="8">
        <v>21.760000000000005</v>
      </c>
      <c r="I44" s="8">
        <v>7.3043750000000003</v>
      </c>
      <c r="N44">
        <f t="shared" si="0"/>
        <v>0</v>
      </c>
      <c r="O44">
        <f t="shared" si="1"/>
        <v>0</v>
      </c>
      <c r="P44" t="e">
        <f t="shared" si="2"/>
        <v>#DIV/0!</v>
      </c>
      <c r="X44">
        <v>40</v>
      </c>
      <c r="Y44">
        <v>1</v>
      </c>
      <c r="Z44">
        <v>7.3</v>
      </c>
      <c r="AA44">
        <v>7.2707329999999999</v>
      </c>
    </row>
    <row r="45" spans="1:27" x14ac:dyDescent="0.25">
      <c r="A45" s="8">
        <v>1.83</v>
      </c>
      <c r="B45" s="8">
        <v>0.32</v>
      </c>
      <c r="C45" s="8">
        <v>0.93</v>
      </c>
      <c r="D45" s="8">
        <v>2.57</v>
      </c>
      <c r="E45" s="8">
        <v>0.72</v>
      </c>
      <c r="F45" s="8">
        <v>1.76</v>
      </c>
      <c r="G45" s="8">
        <v>1.1499999999999999</v>
      </c>
      <c r="H45" s="8">
        <v>21.44</v>
      </c>
      <c r="I45" s="8">
        <v>7.4024999999999999</v>
      </c>
      <c r="N45">
        <f t="shared" si="0"/>
        <v>0</v>
      </c>
      <c r="O45">
        <f t="shared" si="1"/>
        <v>0</v>
      </c>
      <c r="P45" t="e">
        <f t="shared" si="2"/>
        <v>#DIV/0!</v>
      </c>
      <c r="X45">
        <v>41</v>
      </c>
      <c r="Y45">
        <v>0</v>
      </c>
      <c r="Z45">
        <v>7.4</v>
      </c>
      <c r="AA45">
        <v>8.0654210000000006</v>
      </c>
    </row>
    <row r="46" spans="1:27" x14ac:dyDescent="0.25">
      <c r="A46" s="8">
        <v>1.85</v>
      </c>
      <c r="B46" s="8">
        <v>0.33</v>
      </c>
      <c r="C46" s="8">
        <v>0.92</v>
      </c>
      <c r="D46" s="8">
        <v>2.54</v>
      </c>
      <c r="E46" s="8">
        <v>0.71</v>
      </c>
      <c r="F46" s="8">
        <v>1.78</v>
      </c>
      <c r="G46" s="8">
        <v>1.1399999999999999</v>
      </c>
      <c r="H46" s="8">
        <v>21.760000000000005</v>
      </c>
      <c r="I46" s="8">
        <v>7.3043750000000003</v>
      </c>
      <c r="N46">
        <f t="shared" si="0"/>
        <v>0</v>
      </c>
      <c r="O46">
        <f t="shared" si="1"/>
        <v>0</v>
      </c>
      <c r="P46" t="e">
        <f t="shared" si="2"/>
        <v>#DIV/0!</v>
      </c>
      <c r="X46">
        <v>42</v>
      </c>
      <c r="Y46">
        <v>1</v>
      </c>
      <c r="Z46">
        <v>7.3</v>
      </c>
      <c r="AA46">
        <v>7.1437929999999996</v>
      </c>
    </row>
    <row r="47" spans="1:27" x14ac:dyDescent="0.25">
      <c r="A47" s="8">
        <v>1.86</v>
      </c>
      <c r="B47" s="8">
        <v>0.32</v>
      </c>
      <c r="C47" s="8">
        <v>0.92</v>
      </c>
      <c r="D47" s="8">
        <v>2.5299999999999998</v>
      </c>
      <c r="E47" s="8">
        <v>0.73</v>
      </c>
      <c r="F47" s="8">
        <v>1.79</v>
      </c>
      <c r="G47" s="8">
        <v>1.1399999999999999</v>
      </c>
      <c r="H47" s="8">
        <v>21.760000000000005</v>
      </c>
      <c r="I47" s="8">
        <v>7.3431249999999997</v>
      </c>
      <c r="N47">
        <f t="shared" si="0"/>
        <v>0</v>
      </c>
      <c r="O47">
        <f t="shared" si="1"/>
        <v>0</v>
      </c>
      <c r="P47" t="e">
        <f t="shared" si="2"/>
        <v>#DIV/0!</v>
      </c>
      <c r="X47">
        <v>43</v>
      </c>
      <c r="Y47">
        <v>1</v>
      </c>
      <c r="Z47">
        <v>7.34</v>
      </c>
      <c r="AA47">
        <v>7.2707329999999999</v>
      </c>
    </row>
    <row r="48" spans="1:27" x14ac:dyDescent="0.25">
      <c r="A48" s="8">
        <v>1.85</v>
      </c>
      <c r="B48" s="8">
        <v>0.33</v>
      </c>
      <c r="C48" s="8">
        <v>0.92</v>
      </c>
      <c r="D48" s="8">
        <v>2.54</v>
      </c>
      <c r="E48" s="8">
        <v>0.71</v>
      </c>
      <c r="F48" s="8">
        <v>1.78</v>
      </c>
      <c r="G48" s="8">
        <v>1.1399999999999999</v>
      </c>
      <c r="H48" s="8">
        <v>21.12</v>
      </c>
      <c r="I48" s="8">
        <v>7.32421875</v>
      </c>
      <c r="N48">
        <f t="shared" si="0"/>
        <v>0</v>
      </c>
      <c r="O48">
        <f t="shared" si="1"/>
        <v>0</v>
      </c>
      <c r="P48" t="e">
        <f t="shared" si="2"/>
        <v>#DIV/0!</v>
      </c>
      <c r="X48">
        <v>44</v>
      </c>
      <c r="Y48">
        <v>0</v>
      </c>
      <c r="Z48">
        <v>7.32</v>
      </c>
      <c r="AA48">
        <v>7.0143899999999997</v>
      </c>
    </row>
    <row r="49" spans="1:27" x14ac:dyDescent="0.25">
      <c r="A49" s="37">
        <v>1.86</v>
      </c>
      <c r="B49" s="37">
        <v>0.32</v>
      </c>
      <c r="C49" s="37">
        <v>0.92</v>
      </c>
      <c r="D49" s="37">
        <v>2.5299999999999998</v>
      </c>
      <c r="E49" s="37">
        <v>0.73</v>
      </c>
      <c r="F49" s="37">
        <v>1.79</v>
      </c>
      <c r="G49" s="37">
        <v>1.1399999999999999</v>
      </c>
      <c r="H49" s="8">
        <v>21.44</v>
      </c>
      <c r="I49" s="37">
        <v>7.4024999999999999</v>
      </c>
      <c r="N49">
        <f t="shared" si="0"/>
        <v>0</v>
      </c>
      <c r="O49">
        <f t="shared" si="1"/>
        <v>0</v>
      </c>
      <c r="P49" t="e">
        <f t="shared" si="2"/>
        <v>#DIV/0!</v>
      </c>
      <c r="X49">
        <v>45</v>
      </c>
      <c r="Y49">
        <v>1</v>
      </c>
      <c r="Z49">
        <v>7.4</v>
      </c>
      <c r="AA49">
        <v>7.2074670000000003</v>
      </c>
    </row>
    <row r="50" spans="1:27" x14ac:dyDescent="0.25">
      <c r="A50" s="8">
        <v>1.75</v>
      </c>
      <c r="B50" s="8">
        <v>0.28000000000000003</v>
      </c>
      <c r="C50" s="8">
        <v>0.92</v>
      </c>
      <c r="D50" s="8">
        <v>2.41</v>
      </c>
      <c r="E50" s="8">
        <v>0.62</v>
      </c>
      <c r="F50" s="8">
        <v>1.69</v>
      </c>
      <c r="G50" s="8">
        <v>1.05</v>
      </c>
      <c r="H50" s="8">
        <v>18.560000000000002</v>
      </c>
      <c r="I50" s="8">
        <v>6.7296874999999998</v>
      </c>
      <c r="N50">
        <f t="shared" si="0"/>
        <v>0</v>
      </c>
      <c r="O50">
        <f t="shared" si="1"/>
        <v>0</v>
      </c>
      <c r="P50" t="e">
        <f t="shared" si="2"/>
        <v>#DIV/0!</v>
      </c>
      <c r="X50">
        <v>46</v>
      </c>
      <c r="Y50">
        <v>0</v>
      </c>
      <c r="Z50">
        <v>6.73</v>
      </c>
      <c r="AA50">
        <v>6.2960200000000004</v>
      </c>
    </row>
    <row r="51" spans="1:27" x14ac:dyDescent="0.25">
      <c r="A51" s="8">
        <v>1.77</v>
      </c>
      <c r="B51" s="8">
        <v>0.3</v>
      </c>
      <c r="C51" s="8">
        <v>0.9</v>
      </c>
      <c r="D51" s="8">
        <v>2.4300000000000002</v>
      </c>
      <c r="E51" s="8">
        <v>0.64</v>
      </c>
      <c r="F51" s="8">
        <v>1.67</v>
      </c>
      <c r="G51" s="8">
        <v>1.03</v>
      </c>
      <c r="H51" s="8">
        <v>18.88</v>
      </c>
      <c r="I51" s="8">
        <v>6.67</v>
      </c>
      <c r="N51">
        <f t="shared" si="0"/>
        <v>0</v>
      </c>
      <c r="O51">
        <f t="shared" si="1"/>
        <v>0</v>
      </c>
      <c r="P51" t="e">
        <f t="shared" si="2"/>
        <v>#DIV/0!</v>
      </c>
      <c r="X51">
        <v>47</v>
      </c>
      <c r="Y51">
        <v>1</v>
      </c>
      <c r="Z51">
        <v>6.67</v>
      </c>
      <c r="AA51">
        <v>6.5355169999999996</v>
      </c>
    </row>
    <row r="52" spans="1:27" x14ac:dyDescent="0.25">
      <c r="A52" s="8">
        <v>1.77</v>
      </c>
      <c r="B52" s="8">
        <v>0.28999999999999998</v>
      </c>
      <c r="C52" s="8">
        <v>0.9</v>
      </c>
      <c r="D52" s="8">
        <v>2.41</v>
      </c>
      <c r="E52" s="8">
        <v>0.63</v>
      </c>
      <c r="F52" s="8">
        <v>1.66</v>
      </c>
      <c r="G52" s="8">
        <v>1.06</v>
      </c>
      <c r="H52" s="8">
        <v>18.239999999999998</v>
      </c>
      <c r="I52" s="8">
        <v>6.7092187499999998</v>
      </c>
      <c r="N52">
        <f t="shared" si="0"/>
        <v>0</v>
      </c>
      <c r="O52">
        <f t="shared" si="1"/>
        <v>0</v>
      </c>
      <c r="P52" t="e">
        <f t="shared" si="2"/>
        <v>#DIV/0!</v>
      </c>
      <c r="X52">
        <v>48</v>
      </c>
      <c r="Y52">
        <v>1</v>
      </c>
      <c r="Z52">
        <v>6.71</v>
      </c>
      <c r="AA52">
        <v>6.942475</v>
      </c>
    </row>
    <row r="53" spans="1:27" x14ac:dyDescent="0.25">
      <c r="A53" s="8">
        <v>1.76</v>
      </c>
      <c r="B53" s="8">
        <v>0.27</v>
      </c>
      <c r="C53" s="8">
        <v>0.9</v>
      </c>
      <c r="D53" s="8">
        <v>2.4</v>
      </c>
      <c r="E53" s="8">
        <v>0.65</v>
      </c>
      <c r="F53" s="8">
        <v>1.67</v>
      </c>
      <c r="G53" s="8">
        <v>1.05</v>
      </c>
      <c r="H53" s="8">
        <v>18.560000000000002</v>
      </c>
      <c r="I53" s="8">
        <v>6.5728125000000004</v>
      </c>
      <c r="N53">
        <f t="shared" si="0"/>
        <v>0</v>
      </c>
      <c r="O53">
        <f t="shared" si="1"/>
        <v>0</v>
      </c>
      <c r="P53" t="e">
        <f t="shared" si="2"/>
        <v>#DIV/0!</v>
      </c>
      <c r="X53">
        <v>49</v>
      </c>
      <c r="Y53">
        <v>1</v>
      </c>
      <c r="Z53">
        <v>6.57</v>
      </c>
      <c r="AA53">
        <v>7.1206329999999998</v>
      </c>
    </row>
    <row r="54" spans="1:27" x14ac:dyDescent="0.25">
      <c r="A54" s="8">
        <v>1.75</v>
      </c>
      <c r="B54" s="8">
        <v>0.28000000000000003</v>
      </c>
      <c r="C54" s="8">
        <v>0.92</v>
      </c>
      <c r="D54" s="8">
        <v>2.41</v>
      </c>
      <c r="E54" s="8">
        <v>0.62</v>
      </c>
      <c r="F54" s="8">
        <v>1.69</v>
      </c>
      <c r="G54" s="8">
        <v>1.05</v>
      </c>
      <c r="H54" s="8">
        <v>18.560000000000002</v>
      </c>
      <c r="I54" s="8">
        <v>6.7296874999999998</v>
      </c>
      <c r="N54">
        <f t="shared" si="0"/>
        <v>0</v>
      </c>
      <c r="O54">
        <f t="shared" si="1"/>
        <v>0</v>
      </c>
      <c r="P54" t="e">
        <f t="shared" si="2"/>
        <v>#DIV/0!</v>
      </c>
      <c r="X54">
        <v>50</v>
      </c>
      <c r="Y54">
        <v>1</v>
      </c>
      <c r="Z54">
        <v>6.73</v>
      </c>
      <c r="AA54">
        <v>6.2960200000000004</v>
      </c>
    </row>
    <row r="55" spans="1:27" x14ac:dyDescent="0.25">
      <c r="A55" s="8">
        <v>1.77</v>
      </c>
      <c r="B55" s="8">
        <v>0.3</v>
      </c>
      <c r="C55" s="8">
        <v>0.9</v>
      </c>
      <c r="D55" s="8">
        <v>2.4300000000000002</v>
      </c>
      <c r="E55" s="8">
        <v>0.64</v>
      </c>
      <c r="F55" s="8">
        <v>1.67</v>
      </c>
      <c r="G55" s="8">
        <v>1.03</v>
      </c>
      <c r="H55" s="8">
        <v>18.88</v>
      </c>
      <c r="I55" s="8">
        <v>6.67</v>
      </c>
      <c r="N55">
        <f t="shared" si="0"/>
        <v>0</v>
      </c>
      <c r="O55">
        <f t="shared" si="1"/>
        <v>0</v>
      </c>
      <c r="P55" t="e">
        <f t="shared" si="2"/>
        <v>#DIV/0!</v>
      </c>
      <c r="X55">
        <v>51</v>
      </c>
      <c r="Y55">
        <v>1</v>
      </c>
      <c r="Z55">
        <v>6.67</v>
      </c>
      <c r="AA55">
        <v>6.5355169999999996</v>
      </c>
    </row>
    <row r="56" spans="1:27" x14ac:dyDescent="0.25">
      <c r="A56" s="8">
        <v>1.77</v>
      </c>
      <c r="B56" s="8">
        <v>0.28999999999999998</v>
      </c>
      <c r="C56" s="8">
        <v>0.9</v>
      </c>
      <c r="D56" s="8">
        <v>2.41</v>
      </c>
      <c r="E56" s="8">
        <v>0.63</v>
      </c>
      <c r="F56" s="8">
        <v>1.66</v>
      </c>
      <c r="G56" s="8">
        <v>1.06</v>
      </c>
      <c r="H56" s="8">
        <v>18.239999999999998</v>
      </c>
      <c r="I56" s="8">
        <v>6.7092187499999998</v>
      </c>
      <c r="N56">
        <f t="shared" si="0"/>
        <v>0</v>
      </c>
      <c r="O56">
        <f t="shared" si="1"/>
        <v>0</v>
      </c>
      <c r="P56" t="e">
        <f t="shared" si="2"/>
        <v>#DIV/0!</v>
      </c>
      <c r="X56">
        <v>52</v>
      </c>
      <c r="Y56">
        <v>1</v>
      </c>
      <c r="Z56">
        <v>6.71</v>
      </c>
      <c r="AA56">
        <v>6.942475</v>
      </c>
    </row>
    <row r="57" spans="1:27" x14ac:dyDescent="0.25">
      <c r="A57" s="8">
        <v>1.76</v>
      </c>
      <c r="B57" s="8">
        <v>0.27</v>
      </c>
      <c r="C57" s="8">
        <v>0.9</v>
      </c>
      <c r="D57" s="8">
        <v>2.4</v>
      </c>
      <c r="E57" s="8">
        <v>0.65</v>
      </c>
      <c r="F57" s="8">
        <v>1.67</v>
      </c>
      <c r="G57" s="8">
        <v>1.05</v>
      </c>
      <c r="H57" s="8">
        <v>18.560000000000002</v>
      </c>
      <c r="I57" s="8">
        <v>6.5728125000000004</v>
      </c>
      <c r="N57">
        <f t="shared" si="0"/>
        <v>0</v>
      </c>
      <c r="O57">
        <f t="shared" si="1"/>
        <v>0</v>
      </c>
      <c r="P57" t="e">
        <f t="shared" si="2"/>
        <v>#DIV/0!</v>
      </c>
      <c r="X57">
        <v>53</v>
      </c>
      <c r="Y57">
        <v>0</v>
      </c>
      <c r="Z57">
        <v>6.57</v>
      </c>
      <c r="AA57">
        <v>7.1206379999999996</v>
      </c>
    </row>
    <row r="58" spans="1:27" x14ac:dyDescent="0.25">
      <c r="A58" s="37">
        <v>1.77</v>
      </c>
      <c r="B58" s="37">
        <v>0.28999999999999998</v>
      </c>
      <c r="C58" s="37">
        <v>0.9</v>
      </c>
      <c r="D58" s="37">
        <v>2.41</v>
      </c>
      <c r="E58" s="37">
        <v>0.63</v>
      </c>
      <c r="F58" s="37">
        <v>1.66</v>
      </c>
      <c r="G58" s="37">
        <v>1.06</v>
      </c>
      <c r="H58" s="8">
        <v>18.88</v>
      </c>
      <c r="I58" s="37">
        <v>6.67</v>
      </c>
      <c r="N58">
        <f t="shared" si="0"/>
        <v>0</v>
      </c>
      <c r="O58">
        <f t="shared" si="1"/>
        <v>0</v>
      </c>
      <c r="P58" t="e">
        <f t="shared" si="2"/>
        <v>#DIV/0!</v>
      </c>
      <c r="X58">
        <v>54</v>
      </c>
      <c r="Y58">
        <v>1</v>
      </c>
      <c r="Z58">
        <v>6.67</v>
      </c>
      <c r="AA58">
        <v>6.9814059999999998</v>
      </c>
    </row>
    <row r="59" spans="1:27" x14ac:dyDescent="0.25">
      <c r="A59" s="8">
        <v>1.55</v>
      </c>
      <c r="B59" s="8">
        <v>0.2</v>
      </c>
      <c r="C59" s="8">
        <v>0.76</v>
      </c>
      <c r="D59" s="8">
        <v>2.15</v>
      </c>
      <c r="E59" s="8">
        <v>0.42</v>
      </c>
      <c r="F59" s="8">
        <v>1.36</v>
      </c>
      <c r="G59" s="8">
        <v>0.79</v>
      </c>
      <c r="H59" s="8">
        <v>13.120000000000001</v>
      </c>
      <c r="I59" s="8">
        <v>5.4924999999999997</v>
      </c>
      <c r="N59">
        <f t="shared" si="0"/>
        <v>0</v>
      </c>
      <c r="O59">
        <f t="shared" si="1"/>
        <v>0</v>
      </c>
      <c r="P59" t="e">
        <f t="shared" si="2"/>
        <v>#DIV/0!</v>
      </c>
      <c r="X59">
        <v>55</v>
      </c>
      <c r="Y59">
        <v>1</v>
      </c>
      <c r="Z59">
        <v>5.49</v>
      </c>
      <c r="AA59">
        <v>5.9575360000000002</v>
      </c>
    </row>
    <row r="60" spans="1:27" x14ac:dyDescent="0.25">
      <c r="A60" s="8">
        <v>1.54</v>
      </c>
      <c r="B60" s="8">
        <v>0.19</v>
      </c>
      <c r="C60" s="8">
        <v>0.75</v>
      </c>
      <c r="D60" s="8">
        <v>2.14</v>
      </c>
      <c r="E60" s="8">
        <v>0.42</v>
      </c>
      <c r="F60" s="8">
        <v>1.37</v>
      </c>
      <c r="G60" s="8">
        <v>0.77</v>
      </c>
      <c r="H60" s="8">
        <v>13.76</v>
      </c>
      <c r="I60" s="8">
        <v>5.4718750000000007</v>
      </c>
      <c r="N60">
        <f t="shared" si="0"/>
        <v>0</v>
      </c>
      <c r="O60">
        <f t="shared" si="1"/>
        <v>0</v>
      </c>
      <c r="P60" t="e">
        <f t="shared" si="2"/>
        <v>#DIV/0!</v>
      </c>
      <c r="X60">
        <v>56</v>
      </c>
      <c r="Y60">
        <v>1</v>
      </c>
      <c r="Z60">
        <v>5.47</v>
      </c>
      <c r="AA60">
        <v>5.243709</v>
      </c>
    </row>
    <row r="61" spans="1:27" x14ac:dyDescent="0.25">
      <c r="A61" s="8">
        <v>1.53</v>
      </c>
      <c r="B61" s="8">
        <v>0.19</v>
      </c>
      <c r="C61" s="8">
        <v>0.74</v>
      </c>
      <c r="D61" s="8">
        <v>2.12</v>
      </c>
      <c r="E61" s="8">
        <v>0.41</v>
      </c>
      <c r="F61" s="8">
        <v>1.36</v>
      </c>
      <c r="G61" s="8">
        <v>0.77</v>
      </c>
      <c r="H61" s="8">
        <v>13.120000000000001</v>
      </c>
      <c r="I61" s="8">
        <v>5.5815625000000004</v>
      </c>
      <c r="N61">
        <f t="shared" si="0"/>
        <v>0</v>
      </c>
      <c r="O61">
        <f t="shared" si="1"/>
        <v>0</v>
      </c>
      <c r="P61" t="e">
        <f t="shared" si="2"/>
        <v>#DIV/0!</v>
      </c>
      <c r="X61">
        <v>57</v>
      </c>
      <c r="Y61">
        <v>1</v>
      </c>
      <c r="Z61">
        <v>5.58</v>
      </c>
      <c r="AA61">
        <v>5.5366249999999999</v>
      </c>
    </row>
    <row r="62" spans="1:27" x14ac:dyDescent="0.25">
      <c r="A62" s="8">
        <v>1.55</v>
      </c>
      <c r="B62" s="8">
        <v>0.18</v>
      </c>
      <c r="C62" s="8">
        <v>0.74</v>
      </c>
      <c r="D62" s="8">
        <v>2.14</v>
      </c>
      <c r="E62" s="8">
        <v>0.41</v>
      </c>
      <c r="F62" s="8">
        <v>1.36</v>
      </c>
      <c r="G62" s="8">
        <v>0.78</v>
      </c>
      <c r="H62" s="8">
        <v>13.44</v>
      </c>
      <c r="I62" s="8">
        <v>5.46</v>
      </c>
      <c r="N62">
        <f t="shared" si="0"/>
        <v>0</v>
      </c>
      <c r="O62">
        <f t="shared" si="1"/>
        <v>0</v>
      </c>
      <c r="P62" t="e">
        <f t="shared" si="2"/>
        <v>#DIV/0!</v>
      </c>
      <c r="X62">
        <v>58</v>
      </c>
      <c r="Y62">
        <v>1</v>
      </c>
      <c r="Z62">
        <v>5.46</v>
      </c>
      <c r="AA62">
        <v>5.521115</v>
      </c>
    </row>
    <row r="63" spans="1:27" x14ac:dyDescent="0.25">
      <c r="A63" s="8">
        <v>1.55</v>
      </c>
      <c r="B63" s="8">
        <v>0.2</v>
      </c>
      <c r="C63" s="8">
        <v>0.76</v>
      </c>
      <c r="D63" s="8">
        <v>2.15</v>
      </c>
      <c r="E63" s="8">
        <v>0.42</v>
      </c>
      <c r="F63" s="8">
        <v>1.36</v>
      </c>
      <c r="G63" s="8">
        <v>0.79</v>
      </c>
      <c r="H63" s="8">
        <v>13.120000000000001</v>
      </c>
      <c r="I63" s="8">
        <v>5.4924999999999997</v>
      </c>
      <c r="N63">
        <f t="shared" si="0"/>
        <v>0</v>
      </c>
      <c r="O63">
        <f t="shared" si="1"/>
        <v>0</v>
      </c>
      <c r="P63" t="e">
        <f t="shared" si="2"/>
        <v>#DIV/0!</v>
      </c>
      <c r="X63">
        <v>59</v>
      </c>
      <c r="Y63">
        <v>1</v>
      </c>
      <c r="Z63">
        <v>5.49</v>
      </c>
      <c r="AA63">
        <v>5.9575360000000002</v>
      </c>
    </row>
    <row r="64" spans="1:27" x14ac:dyDescent="0.25">
      <c r="A64" s="8">
        <v>1.54</v>
      </c>
      <c r="B64" s="8">
        <v>0.19</v>
      </c>
      <c r="C64" s="8">
        <v>0.75</v>
      </c>
      <c r="D64" s="8">
        <v>2.14</v>
      </c>
      <c r="E64" s="8">
        <v>0.42</v>
      </c>
      <c r="F64" s="8">
        <v>1.37</v>
      </c>
      <c r="G64" s="8">
        <v>0.77</v>
      </c>
      <c r="H64" s="8">
        <v>13.76</v>
      </c>
      <c r="I64" s="8">
        <v>5.4718750000000007</v>
      </c>
      <c r="N64">
        <f t="shared" si="0"/>
        <v>0</v>
      </c>
      <c r="O64">
        <f t="shared" si="1"/>
        <v>0</v>
      </c>
      <c r="P64" t="e">
        <f t="shared" si="2"/>
        <v>#DIV/0!</v>
      </c>
      <c r="X64">
        <v>60</v>
      </c>
      <c r="Y64">
        <v>1</v>
      </c>
      <c r="Z64">
        <v>5.47</v>
      </c>
      <c r="AA64">
        <v>5.243709</v>
      </c>
    </row>
    <row r="65" spans="1:27" x14ac:dyDescent="0.25">
      <c r="A65" s="8">
        <v>1.53</v>
      </c>
      <c r="B65" s="8">
        <v>0.19</v>
      </c>
      <c r="C65" s="8">
        <v>0.74</v>
      </c>
      <c r="D65" s="8">
        <v>2.12</v>
      </c>
      <c r="E65" s="8">
        <v>0.41</v>
      </c>
      <c r="F65" s="8">
        <v>1.36</v>
      </c>
      <c r="G65" s="8">
        <v>0.77</v>
      </c>
      <c r="H65" s="8">
        <v>13.120000000000001</v>
      </c>
      <c r="I65" s="8">
        <v>5.5815625000000004</v>
      </c>
      <c r="N65">
        <f t="shared" si="0"/>
        <v>0</v>
      </c>
      <c r="O65">
        <f t="shared" si="1"/>
        <v>0</v>
      </c>
      <c r="P65" t="e">
        <f t="shared" si="2"/>
        <v>#DIV/0!</v>
      </c>
      <c r="X65">
        <v>61</v>
      </c>
      <c r="Y65">
        <v>1</v>
      </c>
      <c r="Z65">
        <v>5.58</v>
      </c>
      <c r="AA65">
        <v>5.5366249999999999</v>
      </c>
    </row>
    <row r="66" spans="1:27" x14ac:dyDescent="0.25">
      <c r="A66" s="8">
        <v>1.55</v>
      </c>
      <c r="B66" s="8">
        <v>0.18</v>
      </c>
      <c r="C66" s="8">
        <v>0.74</v>
      </c>
      <c r="D66" s="8">
        <v>2.14</v>
      </c>
      <c r="E66" s="8">
        <v>0.41</v>
      </c>
      <c r="F66" s="8">
        <v>1.36</v>
      </c>
      <c r="G66" s="8">
        <v>0.78</v>
      </c>
      <c r="H66" s="8">
        <v>13.44</v>
      </c>
      <c r="I66" s="8">
        <v>5.46</v>
      </c>
      <c r="N66">
        <f t="shared" si="0"/>
        <v>0</v>
      </c>
      <c r="O66">
        <f t="shared" si="1"/>
        <v>0</v>
      </c>
      <c r="P66" t="e">
        <f t="shared" si="2"/>
        <v>#DIV/0!</v>
      </c>
      <c r="X66">
        <v>62</v>
      </c>
      <c r="Y66">
        <v>1</v>
      </c>
      <c r="Z66">
        <v>5.46</v>
      </c>
      <c r="AA66">
        <v>5.521115</v>
      </c>
    </row>
    <row r="67" spans="1:27" x14ac:dyDescent="0.25">
      <c r="A67" s="37">
        <v>1.55</v>
      </c>
      <c r="B67" s="37">
        <v>0.2</v>
      </c>
      <c r="C67" s="37">
        <v>0.76</v>
      </c>
      <c r="D67" s="37">
        <v>2.15</v>
      </c>
      <c r="E67" s="37">
        <v>0.42</v>
      </c>
      <c r="F67" s="37">
        <v>1.36</v>
      </c>
      <c r="G67" s="37">
        <v>0.79</v>
      </c>
      <c r="H67" s="8">
        <v>13.44</v>
      </c>
      <c r="I67" s="37">
        <v>5.46</v>
      </c>
      <c r="N67">
        <f t="shared" si="0"/>
        <v>0</v>
      </c>
      <c r="O67">
        <f t="shared" si="1"/>
        <v>0</v>
      </c>
      <c r="P67" t="e">
        <f t="shared" si="2"/>
        <v>#DIV/0!</v>
      </c>
      <c r="X67">
        <v>63</v>
      </c>
      <c r="Y67">
        <v>1</v>
      </c>
      <c r="Z67">
        <v>5.46</v>
      </c>
      <c r="AA67">
        <v>5.7734969999999999</v>
      </c>
    </row>
    <row r="68" spans="1:27" x14ac:dyDescent="0.25">
      <c r="A68" s="8">
        <v>1.7</v>
      </c>
      <c r="B68" s="8">
        <v>0.25</v>
      </c>
      <c r="C68" s="8">
        <v>0.87</v>
      </c>
      <c r="D68" s="8">
        <v>2.2999999999999998</v>
      </c>
      <c r="E68" s="8">
        <v>0.57999999999999996</v>
      </c>
      <c r="F68" s="8">
        <v>1.58</v>
      </c>
      <c r="G68" s="8">
        <v>0.94</v>
      </c>
      <c r="H68" s="8">
        <v>17.28</v>
      </c>
      <c r="I68" s="8">
        <v>6.3562500000000002</v>
      </c>
      <c r="N68">
        <f t="shared" si="0"/>
        <v>0</v>
      </c>
      <c r="O68">
        <f t="shared" si="1"/>
        <v>0</v>
      </c>
      <c r="P68" t="e">
        <f t="shared" si="2"/>
        <v>#DIV/0!</v>
      </c>
      <c r="X68">
        <v>64</v>
      </c>
      <c r="Y68">
        <v>1</v>
      </c>
      <c r="Z68">
        <v>6.36</v>
      </c>
      <c r="AA68">
        <v>6.1865129999999997</v>
      </c>
    </row>
    <row r="69" spans="1:27" x14ac:dyDescent="0.25">
      <c r="A69" s="8">
        <v>1.7</v>
      </c>
      <c r="B69" s="8">
        <v>0.25</v>
      </c>
      <c r="C69" s="8">
        <v>0.86</v>
      </c>
      <c r="D69" s="8">
        <v>2.2799999999999998</v>
      </c>
      <c r="E69" s="8">
        <v>0.56999999999999995</v>
      </c>
      <c r="F69" s="8">
        <v>1.57</v>
      </c>
      <c r="G69" s="8">
        <v>0.95</v>
      </c>
      <c r="H69" s="8">
        <v>16.960000000000004</v>
      </c>
      <c r="I69" s="8">
        <v>6.3209375000000003</v>
      </c>
      <c r="N69">
        <f t="shared" si="0"/>
        <v>0</v>
      </c>
      <c r="O69">
        <f t="shared" si="1"/>
        <v>0</v>
      </c>
      <c r="P69" t="e">
        <f t="shared" si="2"/>
        <v>#DIV/0!</v>
      </c>
      <c r="X69">
        <v>65</v>
      </c>
      <c r="Y69">
        <v>1</v>
      </c>
      <c r="Z69">
        <v>6.32</v>
      </c>
      <c r="AA69">
        <v>6.2477010000000002</v>
      </c>
    </row>
    <row r="70" spans="1:27" x14ac:dyDescent="0.25">
      <c r="A70" s="8">
        <v>1.69</v>
      </c>
      <c r="B70" s="8">
        <v>0.26</v>
      </c>
      <c r="C70" s="8">
        <v>0.85</v>
      </c>
      <c r="D70" s="8">
        <v>2.29</v>
      </c>
      <c r="E70" s="8">
        <v>0.57999999999999996</v>
      </c>
      <c r="F70" s="8">
        <v>1.56</v>
      </c>
      <c r="G70" s="8">
        <v>0.96</v>
      </c>
      <c r="H70" s="8">
        <v>16.64</v>
      </c>
      <c r="I70" s="8">
        <v>6.23</v>
      </c>
      <c r="N70">
        <f t="shared" ref="N70:N133" si="4">ABS(K70-L70)</f>
        <v>0</v>
      </c>
      <c r="O70">
        <f t="shared" ref="O70:O133" si="5">(K70-L70)^2</f>
        <v>0</v>
      </c>
      <c r="P70" t="e">
        <f t="shared" ref="P70:P133" si="6">ABS((K70-L70)/(K70))*100</f>
        <v>#DIV/0!</v>
      </c>
      <c r="X70">
        <v>66</v>
      </c>
      <c r="Y70">
        <v>0</v>
      </c>
      <c r="Z70">
        <v>6.23</v>
      </c>
      <c r="AA70">
        <v>6.6168050000000003</v>
      </c>
    </row>
    <row r="71" spans="1:27" x14ac:dyDescent="0.25">
      <c r="A71" s="8">
        <v>1.68</v>
      </c>
      <c r="B71" s="8">
        <v>0.26</v>
      </c>
      <c r="C71" s="8">
        <v>0.85</v>
      </c>
      <c r="D71" s="8">
        <v>2.2999999999999998</v>
      </c>
      <c r="E71" s="8">
        <v>0.59</v>
      </c>
      <c r="F71" s="8">
        <v>1.59</v>
      </c>
      <c r="G71" s="8">
        <v>0.94</v>
      </c>
      <c r="H71" s="8">
        <v>16.64</v>
      </c>
      <c r="I71" s="8">
        <v>6.2390625000000002</v>
      </c>
      <c r="N71">
        <f t="shared" si="4"/>
        <v>0</v>
      </c>
      <c r="O71">
        <f t="shared" si="5"/>
        <v>0</v>
      </c>
      <c r="P71" t="e">
        <f t="shared" si="6"/>
        <v>#DIV/0!</v>
      </c>
      <c r="X71">
        <v>67</v>
      </c>
      <c r="Y71">
        <v>1</v>
      </c>
      <c r="Z71">
        <v>6.24</v>
      </c>
      <c r="AA71">
        <v>5.8695579999999996</v>
      </c>
    </row>
    <row r="72" spans="1:27" x14ac:dyDescent="0.25">
      <c r="A72" s="8">
        <v>1.7</v>
      </c>
      <c r="B72" s="8">
        <v>0.25</v>
      </c>
      <c r="C72" s="8">
        <v>0.87</v>
      </c>
      <c r="D72" s="8">
        <v>2.2999999999999998</v>
      </c>
      <c r="E72" s="8">
        <v>0.57999999999999996</v>
      </c>
      <c r="F72" s="8">
        <v>1.58</v>
      </c>
      <c r="G72" s="8">
        <v>0.94</v>
      </c>
      <c r="H72" s="8">
        <v>17.28</v>
      </c>
      <c r="I72" s="8">
        <v>6.3562500000000002</v>
      </c>
      <c r="N72">
        <f t="shared" si="4"/>
        <v>0</v>
      </c>
      <c r="O72">
        <f t="shared" si="5"/>
        <v>0</v>
      </c>
      <c r="P72" t="e">
        <f t="shared" si="6"/>
        <v>#DIV/0!</v>
      </c>
      <c r="X72">
        <v>68</v>
      </c>
      <c r="Y72">
        <v>1</v>
      </c>
      <c r="Z72">
        <v>6.36</v>
      </c>
      <c r="AA72">
        <v>6.1865129999999997</v>
      </c>
    </row>
    <row r="73" spans="1:27" x14ac:dyDescent="0.25">
      <c r="A73" s="8">
        <v>1.7</v>
      </c>
      <c r="B73" s="8">
        <v>0.25</v>
      </c>
      <c r="C73" s="8">
        <v>0.86</v>
      </c>
      <c r="D73" s="8">
        <v>2.2799999999999998</v>
      </c>
      <c r="E73" s="8">
        <v>0.56999999999999995</v>
      </c>
      <c r="F73" s="8">
        <v>1.57</v>
      </c>
      <c r="G73" s="8">
        <v>0.95</v>
      </c>
      <c r="H73" s="8">
        <v>16.960000000000004</v>
      </c>
      <c r="I73" s="8">
        <v>6.3209375000000003</v>
      </c>
      <c r="N73">
        <f t="shared" si="4"/>
        <v>0</v>
      </c>
      <c r="O73">
        <f t="shared" si="5"/>
        <v>0</v>
      </c>
      <c r="P73" t="e">
        <f t="shared" si="6"/>
        <v>#DIV/0!</v>
      </c>
      <c r="X73">
        <v>69</v>
      </c>
      <c r="Y73">
        <v>1</v>
      </c>
      <c r="Z73">
        <v>6.32</v>
      </c>
      <c r="AA73">
        <v>6.2477010000000002</v>
      </c>
    </row>
    <row r="74" spans="1:27" x14ac:dyDescent="0.25">
      <c r="A74" s="8">
        <v>1.69</v>
      </c>
      <c r="B74" s="8">
        <v>0.26</v>
      </c>
      <c r="C74" s="8">
        <v>0.85</v>
      </c>
      <c r="D74" s="8">
        <v>2.29</v>
      </c>
      <c r="E74" s="8">
        <v>0.57999999999999996</v>
      </c>
      <c r="F74" s="8">
        <v>1.56</v>
      </c>
      <c r="G74" s="8">
        <v>0.96</v>
      </c>
      <c r="H74" s="8">
        <v>16.64</v>
      </c>
      <c r="I74" s="8">
        <v>6.23</v>
      </c>
      <c r="N74">
        <f t="shared" si="4"/>
        <v>0</v>
      </c>
      <c r="O74">
        <f t="shared" si="5"/>
        <v>0</v>
      </c>
      <c r="P74" t="e">
        <f t="shared" si="6"/>
        <v>#DIV/0!</v>
      </c>
      <c r="X74">
        <v>70</v>
      </c>
      <c r="Y74">
        <v>1</v>
      </c>
      <c r="Z74">
        <v>6.23</v>
      </c>
      <c r="AA74">
        <v>6.6167949999999998</v>
      </c>
    </row>
    <row r="75" spans="1:27" x14ac:dyDescent="0.25">
      <c r="A75" s="8">
        <v>1.68</v>
      </c>
      <c r="B75" s="8">
        <v>0.26</v>
      </c>
      <c r="C75" s="8">
        <v>0.85</v>
      </c>
      <c r="D75" s="8">
        <v>2.2999999999999998</v>
      </c>
      <c r="E75" s="8">
        <v>0.59</v>
      </c>
      <c r="F75" s="8">
        <v>1.59</v>
      </c>
      <c r="G75" s="8">
        <v>0.94</v>
      </c>
      <c r="H75" s="8">
        <v>16.64</v>
      </c>
      <c r="I75" s="8">
        <v>6.2390625000000002</v>
      </c>
      <c r="N75">
        <f t="shared" si="4"/>
        <v>0</v>
      </c>
      <c r="O75">
        <f t="shared" si="5"/>
        <v>0</v>
      </c>
      <c r="P75" t="e">
        <f t="shared" si="6"/>
        <v>#DIV/0!</v>
      </c>
      <c r="X75">
        <v>71</v>
      </c>
      <c r="Y75">
        <v>1</v>
      </c>
      <c r="Z75">
        <v>6.24</v>
      </c>
      <c r="AA75">
        <v>5.8695579999999996</v>
      </c>
    </row>
    <row r="76" spans="1:27" x14ac:dyDescent="0.25">
      <c r="A76" s="37">
        <v>1.68</v>
      </c>
      <c r="B76" s="37">
        <v>0.26</v>
      </c>
      <c r="C76" s="37">
        <v>0.85</v>
      </c>
      <c r="D76" s="37">
        <v>2.2999999999999998</v>
      </c>
      <c r="E76" s="37">
        <v>0.59</v>
      </c>
      <c r="F76" s="37">
        <v>1.59</v>
      </c>
      <c r="G76" s="37">
        <v>0.98</v>
      </c>
      <c r="H76" s="8">
        <v>16.64</v>
      </c>
      <c r="I76" s="37">
        <v>6.23</v>
      </c>
      <c r="N76">
        <f t="shared" si="4"/>
        <v>0</v>
      </c>
      <c r="O76">
        <f t="shared" si="5"/>
        <v>0</v>
      </c>
      <c r="P76" t="e">
        <f t="shared" si="6"/>
        <v>#DIV/0!</v>
      </c>
      <c r="X76">
        <v>72</v>
      </c>
      <c r="Y76">
        <v>0</v>
      </c>
      <c r="Z76">
        <v>6.23</v>
      </c>
      <c r="AA76">
        <v>6.4316760000000004</v>
      </c>
    </row>
    <row r="77" spans="1:27" x14ac:dyDescent="0.25">
      <c r="A77" s="66">
        <v>1.42</v>
      </c>
      <c r="B77" s="66">
        <v>0.16</v>
      </c>
      <c r="C77" s="66">
        <v>0.68</v>
      </c>
      <c r="D77" s="66">
        <v>2.08</v>
      </c>
      <c r="E77" s="66">
        <v>0.36</v>
      </c>
      <c r="F77" s="66">
        <v>1.29</v>
      </c>
      <c r="G77" s="66">
        <v>0.69</v>
      </c>
      <c r="H77" s="66">
        <v>12.16</v>
      </c>
      <c r="I77" s="8">
        <v>5.15625</v>
      </c>
      <c r="N77">
        <f t="shared" si="4"/>
        <v>0</v>
      </c>
      <c r="O77">
        <f t="shared" si="5"/>
        <v>0</v>
      </c>
      <c r="P77" t="e">
        <f t="shared" si="6"/>
        <v>#DIV/0!</v>
      </c>
      <c r="X77">
        <v>73</v>
      </c>
      <c r="Y77">
        <v>1</v>
      </c>
      <c r="Z77">
        <v>5.16</v>
      </c>
      <c r="AA77">
        <v>5.03714</v>
      </c>
    </row>
    <row r="78" spans="1:27" x14ac:dyDescent="0.25">
      <c r="A78" s="8">
        <v>1.43</v>
      </c>
      <c r="B78" s="8">
        <v>0.17</v>
      </c>
      <c r="C78" s="8">
        <v>0.69</v>
      </c>
      <c r="D78" s="8">
        <v>2.06</v>
      </c>
      <c r="E78" s="8">
        <v>0.38</v>
      </c>
      <c r="F78" s="8">
        <v>1.28</v>
      </c>
      <c r="G78" s="8">
        <v>0.68</v>
      </c>
      <c r="H78" s="8">
        <v>11.84</v>
      </c>
      <c r="I78" s="8">
        <v>5.1762499999999996</v>
      </c>
      <c r="N78">
        <f t="shared" si="4"/>
        <v>0</v>
      </c>
      <c r="O78">
        <f t="shared" si="5"/>
        <v>0</v>
      </c>
      <c r="P78" t="e">
        <f t="shared" si="6"/>
        <v>#DIV/0!</v>
      </c>
      <c r="X78">
        <v>74</v>
      </c>
      <c r="Y78">
        <v>1</v>
      </c>
      <c r="Z78">
        <v>5.18</v>
      </c>
      <c r="AA78">
        <v>5.1833289999999996</v>
      </c>
    </row>
    <row r="79" spans="1:27" x14ac:dyDescent="0.25">
      <c r="A79" s="8">
        <v>1.42</v>
      </c>
      <c r="B79" s="8">
        <v>0.17</v>
      </c>
      <c r="C79" s="8">
        <v>0.68</v>
      </c>
      <c r="D79" s="8">
        <v>2.02</v>
      </c>
      <c r="E79" s="8">
        <v>0.38</v>
      </c>
      <c r="F79" s="8">
        <v>1.27</v>
      </c>
      <c r="G79" s="8">
        <v>0.69</v>
      </c>
      <c r="H79" s="8">
        <v>11.84</v>
      </c>
      <c r="I79" s="8">
        <v>5.15625</v>
      </c>
      <c r="N79">
        <f t="shared" si="4"/>
        <v>0</v>
      </c>
      <c r="O79">
        <f t="shared" si="5"/>
        <v>0</v>
      </c>
      <c r="P79" t="e">
        <f t="shared" si="6"/>
        <v>#DIV/0!</v>
      </c>
      <c r="X79">
        <v>75</v>
      </c>
      <c r="Y79">
        <v>1</v>
      </c>
      <c r="Z79">
        <v>5.16</v>
      </c>
      <c r="AA79">
        <v>5.3341560000000001</v>
      </c>
    </row>
    <row r="80" spans="1:27" x14ac:dyDescent="0.25">
      <c r="A80" s="8">
        <v>1.41</v>
      </c>
      <c r="B80" s="8">
        <v>0.18</v>
      </c>
      <c r="C80" s="8">
        <v>0.68</v>
      </c>
      <c r="D80" s="8">
        <v>2.04</v>
      </c>
      <c r="E80" s="8">
        <v>0.36</v>
      </c>
      <c r="F80" s="8">
        <v>1.28</v>
      </c>
      <c r="G80" s="8">
        <v>0.68</v>
      </c>
      <c r="H80" s="8">
        <v>12.16</v>
      </c>
      <c r="I80" s="8">
        <v>5.2912499999999998</v>
      </c>
      <c r="N80">
        <f t="shared" si="4"/>
        <v>0</v>
      </c>
      <c r="O80">
        <f t="shared" si="5"/>
        <v>0</v>
      </c>
      <c r="P80" t="e">
        <f t="shared" si="6"/>
        <v>#DIV/0!</v>
      </c>
      <c r="X80">
        <v>76</v>
      </c>
      <c r="Y80">
        <v>1</v>
      </c>
      <c r="Z80">
        <v>5.29</v>
      </c>
      <c r="AA80">
        <v>4.866187</v>
      </c>
    </row>
    <row r="81" spans="1:27" x14ac:dyDescent="0.25">
      <c r="A81" s="8">
        <v>1.42</v>
      </c>
      <c r="B81" s="8">
        <v>0.16</v>
      </c>
      <c r="C81" s="8">
        <v>0.68</v>
      </c>
      <c r="D81" s="8">
        <v>2.08</v>
      </c>
      <c r="E81" s="8">
        <v>0.36</v>
      </c>
      <c r="F81" s="8">
        <v>1.29</v>
      </c>
      <c r="G81" s="8">
        <v>0.69</v>
      </c>
      <c r="H81" s="8">
        <v>12.16</v>
      </c>
      <c r="I81" s="8">
        <v>5.15625</v>
      </c>
      <c r="N81">
        <f t="shared" si="4"/>
        <v>0</v>
      </c>
      <c r="O81">
        <f t="shared" si="5"/>
        <v>0</v>
      </c>
      <c r="P81" t="e">
        <f t="shared" si="6"/>
        <v>#DIV/0!</v>
      </c>
      <c r="X81">
        <v>77</v>
      </c>
      <c r="Y81">
        <v>1</v>
      </c>
      <c r="Z81">
        <v>5.16</v>
      </c>
      <c r="AA81">
        <v>5.03714</v>
      </c>
    </row>
    <row r="82" spans="1:27" x14ac:dyDescent="0.25">
      <c r="A82" s="8">
        <v>1.43</v>
      </c>
      <c r="B82" s="8">
        <v>0.17</v>
      </c>
      <c r="C82" s="8">
        <v>0.69</v>
      </c>
      <c r="D82" s="8">
        <v>2.06</v>
      </c>
      <c r="E82" s="8">
        <v>0.38</v>
      </c>
      <c r="F82" s="8">
        <v>1.28</v>
      </c>
      <c r="G82" s="8">
        <v>0.68</v>
      </c>
      <c r="H82" s="8">
        <v>11.84</v>
      </c>
      <c r="I82" s="8">
        <v>5.1762499999999996</v>
      </c>
      <c r="N82">
        <f t="shared" si="4"/>
        <v>0</v>
      </c>
      <c r="O82">
        <f t="shared" si="5"/>
        <v>0</v>
      </c>
      <c r="P82" t="e">
        <f t="shared" si="6"/>
        <v>#DIV/0!</v>
      </c>
      <c r="X82">
        <v>78</v>
      </c>
      <c r="Y82">
        <v>1</v>
      </c>
      <c r="Z82">
        <v>5.18</v>
      </c>
      <c r="AA82">
        <v>5.1833289999999996</v>
      </c>
    </row>
    <row r="83" spans="1:27" x14ac:dyDescent="0.25">
      <c r="A83" s="8">
        <v>1.42</v>
      </c>
      <c r="B83" s="8">
        <v>0.17</v>
      </c>
      <c r="C83" s="8">
        <v>0.68</v>
      </c>
      <c r="D83" s="8">
        <v>2.0699999999999998</v>
      </c>
      <c r="E83" s="8">
        <v>0.38</v>
      </c>
      <c r="F83" s="8">
        <v>1.27</v>
      </c>
      <c r="G83" s="8">
        <v>0.69</v>
      </c>
      <c r="H83" s="8">
        <v>11.84</v>
      </c>
      <c r="I83" s="8">
        <v>5.15625</v>
      </c>
      <c r="N83">
        <f t="shared" si="4"/>
        <v>0</v>
      </c>
      <c r="O83">
        <f t="shared" si="5"/>
        <v>0</v>
      </c>
      <c r="P83" t="e">
        <f t="shared" si="6"/>
        <v>#DIV/0!</v>
      </c>
      <c r="X83">
        <v>79</v>
      </c>
      <c r="Y83">
        <v>1</v>
      </c>
      <c r="Z83">
        <v>5.16</v>
      </c>
      <c r="AA83">
        <v>5.2551329999999998</v>
      </c>
    </row>
    <row r="84" spans="1:27" x14ac:dyDescent="0.25">
      <c r="A84" s="8">
        <v>1.41</v>
      </c>
      <c r="B84" s="8">
        <v>0.18</v>
      </c>
      <c r="C84" s="8">
        <v>0.68</v>
      </c>
      <c r="D84" s="8">
        <v>2.04</v>
      </c>
      <c r="E84" s="8">
        <v>0.36</v>
      </c>
      <c r="F84" s="8">
        <v>1.28</v>
      </c>
      <c r="G84" s="8">
        <v>0.68</v>
      </c>
      <c r="H84" s="8">
        <v>12.16</v>
      </c>
      <c r="I84" s="8">
        <v>5.2912499999999998</v>
      </c>
      <c r="N84">
        <f t="shared" si="4"/>
        <v>0</v>
      </c>
      <c r="O84">
        <f t="shared" si="5"/>
        <v>0</v>
      </c>
      <c r="P84" t="e">
        <f t="shared" si="6"/>
        <v>#DIV/0!</v>
      </c>
      <c r="X84">
        <v>80</v>
      </c>
      <c r="Y84">
        <v>1</v>
      </c>
      <c r="Z84">
        <v>5.29</v>
      </c>
      <c r="AA84">
        <v>4.866187</v>
      </c>
    </row>
    <row r="85" spans="1:27" x14ac:dyDescent="0.25">
      <c r="A85" s="37">
        <v>1.42</v>
      </c>
      <c r="B85" s="37">
        <v>0.17</v>
      </c>
      <c r="C85" s="37">
        <v>0.68</v>
      </c>
      <c r="D85" s="37">
        <v>2.02</v>
      </c>
      <c r="E85" s="37">
        <v>0.39</v>
      </c>
      <c r="F85" s="37">
        <v>1.27</v>
      </c>
      <c r="G85" s="37">
        <v>0.68</v>
      </c>
      <c r="H85" s="8">
        <v>12.16</v>
      </c>
      <c r="I85" s="37">
        <v>5.2912499999999998</v>
      </c>
      <c r="N85">
        <f t="shared" si="4"/>
        <v>0</v>
      </c>
      <c r="O85">
        <f t="shared" si="5"/>
        <v>0</v>
      </c>
      <c r="P85" t="e">
        <f t="shared" si="6"/>
        <v>#DIV/0!</v>
      </c>
      <c r="X85">
        <v>81</v>
      </c>
      <c r="Y85">
        <v>1</v>
      </c>
      <c r="Z85">
        <v>5.29</v>
      </c>
      <c r="AA85">
        <v>5.0485420000000003</v>
      </c>
    </row>
    <row r="86" spans="1:27" x14ac:dyDescent="0.25">
      <c r="A86" s="8">
        <v>1.84</v>
      </c>
      <c r="B86" s="8">
        <v>0.32</v>
      </c>
      <c r="C86" s="8">
        <v>0.95</v>
      </c>
      <c r="D86" s="8">
        <v>2.5499999999999998</v>
      </c>
      <c r="E86" s="8">
        <v>0.75</v>
      </c>
      <c r="F86" s="8">
        <v>1.64</v>
      </c>
      <c r="G86" s="8">
        <v>1.18</v>
      </c>
      <c r="H86" s="8">
        <v>20.48</v>
      </c>
      <c r="I86" s="8">
        <v>11.870718749999998</v>
      </c>
      <c r="N86">
        <f t="shared" si="4"/>
        <v>0</v>
      </c>
      <c r="O86">
        <f t="shared" si="5"/>
        <v>0</v>
      </c>
      <c r="P86" t="e">
        <f t="shared" si="6"/>
        <v>#DIV/0!</v>
      </c>
      <c r="X86">
        <v>82</v>
      </c>
      <c r="Y86">
        <v>1</v>
      </c>
      <c r="Z86">
        <v>11.87</v>
      </c>
      <c r="AA86">
        <v>11.737803</v>
      </c>
    </row>
    <row r="87" spans="1:27" x14ac:dyDescent="0.25">
      <c r="A87" s="8">
        <v>1.82</v>
      </c>
      <c r="B87" s="8">
        <v>0.33</v>
      </c>
      <c r="C87" s="8">
        <v>0.96</v>
      </c>
      <c r="D87" s="8">
        <v>2.57</v>
      </c>
      <c r="E87" s="8">
        <v>0.73</v>
      </c>
      <c r="F87" s="8">
        <v>1.62</v>
      </c>
      <c r="G87" s="8">
        <v>1.19</v>
      </c>
      <c r="H87" s="8">
        <v>20.160000000000004</v>
      </c>
      <c r="I87" s="8">
        <v>12.012687500000002</v>
      </c>
      <c r="N87">
        <f t="shared" si="4"/>
        <v>0</v>
      </c>
      <c r="O87">
        <f t="shared" si="5"/>
        <v>0</v>
      </c>
      <c r="P87" t="e">
        <f t="shared" si="6"/>
        <v>#DIV/0!</v>
      </c>
      <c r="X87">
        <v>83</v>
      </c>
      <c r="Y87">
        <v>1</v>
      </c>
      <c r="Z87">
        <v>12.01</v>
      </c>
      <c r="AA87">
        <v>12.002788000000001</v>
      </c>
    </row>
    <row r="88" spans="1:27" x14ac:dyDescent="0.25">
      <c r="A88" s="8">
        <v>1.85</v>
      </c>
      <c r="B88" s="8">
        <v>0.33</v>
      </c>
      <c r="C88" s="8">
        <v>0.95</v>
      </c>
      <c r="D88" s="8">
        <v>2.54</v>
      </c>
      <c r="E88" s="8">
        <v>0.72</v>
      </c>
      <c r="F88" s="8">
        <v>1.64</v>
      </c>
      <c r="G88" s="8">
        <v>1.22</v>
      </c>
      <c r="H88" s="8">
        <v>20.48</v>
      </c>
      <c r="I88" s="8">
        <v>11.762765625</v>
      </c>
      <c r="N88">
        <f t="shared" si="4"/>
        <v>0</v>
      </c>
      <c r="O88">
        <f t="shared" si="5"/>
        <v>0</v>
      </c>
      <c r="P88" t="e">
        <f t="shared" si="6"/>
        <v>#DIV/0!</v>
      </c>
      <c r="X88">
        <v>84</v>
      </c>
      <c r="Y88">
        <v>1</v>
      </c>
      <c r="Z88">
        <v>11.76</v>
      </c>
      <c r="AA88">
        <v>11.661531</v>
      </c>
    </row>
    <row r="89" spans="1:27" x14ac:dyDescent="0.25">
      <c r="A89" s="8">
        <v>1.83</v>
      </c>
      <c r="B89" s="8">
        <v>0.32</v>
      </c>
      <c r="C89" s="8">
        <v>0.95</v>
      </c>
      <c r="D89" s="8">
        <v>2.5299999999999998</v>
      </c>
      <c r="E89" s="8">
        <v>0.75</v>
      </c>
      <c r="F89" s="8">
        <v>1.65</v>
      </c>
      <c r="G89" s="8">
        <v>1.23</v>
      </c>
      <c r="H89" s="8">
        <v>20.160000000000004</v>
      </c>
      <c r="I89" s="8">
        <v>12.0223125</v>
      </c>
      <c r="N89">
        <f t="shared" si="4"/>
        <v>0</v>
      </c>
      <c r="O89">
        <f t="shared" si="5"/>
        <v>0</v>
      </c>
      <c r="P89" t="e">
        <f t="shared" si="6"/>
        <v>#DIV/0!</v>
      </c>
      <c r="X89">
        <v>85</v>
      </c>
      <c r="Y89">
        <v>1</v>
      </c>
      <c r="Z89">
        <v>12.02</v>
      </c>
      <c r="AA89">
        <v>12.033659</v>
      </c>
    </row>
    <row r="90" spans="1:27" x14ac:dyDescent="0.25">
      <c r="A90" s="8">
        <v>1.84</v>
      </c>
      <c r="B90" s="8">
        <v>0.32</v>
      </c>
      <c r="C90" s="8">
        <v>0.95</v>
      </c>
      <c r="D90" s="8">
        <v>2.5499999999999998</v>
      </c>
      <c r="E90" s="8">
        <v>0.75</v>
      </c>
      <c r="F90" s="8">
        <v>1.64</v>
      </c>
      <c r="G90" s="8">
        <v>1.18</v>
      </c>
      <c r="H90" s="8">
        <v>20.48</v>
      </c>
      <c r="I90" s="8">
        <v>11.870718749999998</v>
      </c>
      <c r="N90">
        <f t="shared" si="4"/>
        <v>0</v>
      </c>
      <c r="O90">
        <f t="shared" si="5"/>
        <v>0</v>
      </c>
      <c r="P90" t="e">
        <f t="shared" si="6"/>
        <v>#DIV/0!</v>
      </c>
      <c r="X90">
        <v>86</v>
      </c>
      <c r="Y90">
        <v>1</v>
      </c>
      <c r="Z90">
        <v>11.87</v>
      </c>
      <c r="AA90">
        <v>11.737803</v>
      </c>
    </row>
    <row r="91" spans="1:27" x14ac:dyDescent="0.25">
      <c r="A91" s="8">
        <v>1.82</v>
      </c>
      <c r="B91" s="8">
        <v>0.33</v>
      </c>
      <c r="C91" s="8">
        <v>0.96</v>
      </c>
      <c r="D91" s="8">
        <v>2.57</v>
      </c>
      <c r="E91" s="8">
        <v>0.73</v>
      </c>
      <c r="F91" s="8">
        <v>1.62</v>
      </c>
      <c r="G91" s="8">
        <v>1.19</v>
      </c>
      <c r="H91" s="8">
        <v>20.160000000000004</v>
      </c>
      <c r="I91" s="8">
        <v>12.012687500000002</v>
      </c>
      <c r="N91">
        <f t="shared" si="4"/>
        <v>0</v>
      </c>
      <c r="O91">
        <f t="shared" si="5"/>
        <v>0</v>
      </c>
      <c r="P91" t="e">
        <f t="shared" si="6"/>
        <v>#DIV/0!</v>
      </c>
      <c r="X91">
        <v>87</v>
      </c>
      <c r="Y91">
        <v>1</v>
      </c>
      <c r="Z91">
        <v>12.01</v>
      </c>
      <c r="AA91">
        <v>12.002788000000001</v>
      </c>
    </row>
    <row r="92" spans="1:27" x14ac:dyDescent="0.25">
      <c r="A92" s="8">
        <v>1.85</v>
      </c>
      <c r="B92" s="8">
        <v>0.33</v>
      </c>
      <c r="C92" s="8">
        <v>0.95</v>
      </c>
      <c r="D92" s="8">
        <v>2.54</v>
      </c>
      <c r="E92" s="8">
        <v>0.72</v>
      </c>
      <c r="F92" s="8">
        <v>1.64</v>
      </c>
      <c r="G92" s="8">
        <v>1.22</v>
      </c>
      <c r="H92" s="8">
        <v>20.48</v>
      </c>
      <c r="I92" s="8">
        <v>11.762765625</v>
      </c>
      <c r="N92">
        <f t="shared" si="4"/>
        <v>0</v>
      </c>
      <c r="O92">
        <f t="shared" si="5"/>
        <v>0</v>
      </c>
      <c r="P92" t="e">
        <f t="shared" si="6"/>
        <v>#DIV/0!</v>
      </c>
      <c r="X92">
        <v>88</v>
      </c>
      <c r="Y92">
        <v>1</v>
      </c>
      <c r="Z92">
        <v>11.76</v>
      </c>
      <c r="AA92">
        <v>11.661531</v>
      </c>
    </row>
    <row r="93" spans="1:27" x14ac:dyDescent="0.25">
      <c r="A93" s="8">
        <v>1.83</v>
      </c>
      <c r="B93" s="8">
        <v>0.32</v>
      </c>
      <c r="C93" s="8">
        <v>0.95</v>
      </c>
      <c r="D93" s="8">
        <v>2.5299999999999998</v>
      </c>
      <c r="E93" s="8">
        <v>0.75</v>
      </c>
      <c r="F93" s="8">
        <v>1.65</v>
      </c>
      <c r="G93" s="8">
        <v>1.23</v>
      </c>
      <c r="H93" s="8">
        <v>20.160000000000004</v>
      </c>
      <c r="I93" s="8">
        <v>12.0223125</v>
      </c>
      <c r="N93">
        <f t="shared" si="4"/>
        <v>0</v>
      </c>
      <c r="O93">
        <f t="shared" si="5"/>
        <v>0</v>
      </c>
      <c r="P93" t="e">
        <f t="shared" si="6"/>
        <v>#DIV/0!</v>
      </c>
      <c r="X93">
        <v>89</v>
      </c>
      <c r="Y93">
        <v>1</v>
      </c>
      <c r="Z93">
        <v>12.02</v>
      </c>
      <c r="AA93">
        <v>12.033659</v>
      </c>
    </row>
    <row r="94" spans="1:27" x14ac:dyDescent="0.25">
      <c r="A94" s="8">
        <v>1.85</v>
      </c>
      <c r="B94" s="8">
        <v>0.33</v>
      </c>
      <c r="C94" s="8">
        <v>0.95</v>
      </c>
      <c r="D94" s="8">
        <v>2.54</v>
      </c>
      <c r="E94" s="8">
        <v>0.72</v>
      </c>
      <c r="F94" s="8">
        <v>1.64</v>
      </c>
      <c r="G94" s="8">
        <v>1.22</v>
      </c>
      <c r="H94" s="8">
        <v>20.48</v>
      </c>
      <c r="I94" s="37">
        <v>11.762765625</v>
      </c>
      <c r="N94">
        <f t="shared" si="4"/>
        <v>0</v>
      </c>
      <c r="O94">
        <f t="shared" si="5"/>
        <v>0</v>
      </c>
      <c r="P94" t="e">
        <f t="shared" si="6"/>
        <v>#DIV/0!</v>
      </c>
      <c r="X94">
        <v>90</v>
      </c>
      <c r="Y94">
        <v>0</v>
      </c>
      <c r="Z94">
        <v>11.76</v>
      </c>
      <c r="AA94">
        <v>11.661535000000001</v>
      </c>
    </row>
    <row r="95" spans="1:27" x14ac:dyDescent="0.25">
      <c r="A95" s="43">
        <v>1.53</v>
      </c>
      <c r="B95" s="43">
        <v>0.18</v>
      </c>
      <c r="C95" s="43">
        <v>0.76</v>
      </c>
      <c r="D95" s="43">
        <v>2.15</v>
      </c>
      <c r="E95" s="43">
        <v>0.39</v>
      </c>
      <c r="F95" s="43">
        <v>1.32</v>
      </c>
      <c r="G95" s="43">
        <v>0.85</v>
      </c>
      <c r="H95" s="8">
        <v>10.24</v>
      </c>
      <c r="I95" s="66">
        <v>9.8554999999999993</v>
      </c>
      <c r="N95">
        <f t="shared" si="4"/>
        <v>0</v>
      </c>
      <c r="O95">
        <f t="shared" si="5"/>
        <v>0</v>
      </c>
      <c r="P95" t="e">
        <f t="shared" si="6"/>
        <v>#DIV/0!</v>
      </c>
      <c r="X95">
        <v>91</v>
      </c>
      <c r="Y95">
        <v>1</v>
      </c>
      <c r="Z95">
        <v>9.86</v>
      </c>
      <c r="AA95">
        <v>9.7671890000000001</v>
      </c>
    </row>
    <row r="96" spans="1:27" x14ac:dyDescent="0.25">
      <c r="A96" s="8">
        <v>1.52</v>
      </c>
      <c r="B96" s="8">
        <v>0.17</v>
      </c>
      <c r="C96" s="8">
        <v>0.75</v>
      </c>
      <c r="D96" s="8">
        <v>2.14</v>
      </c>
      <c r="E96" s="8">
        <v>0.38</v>
      </c>
      <c r="F96" s="8">
        <v>1.33</v>
      </c>
      <c r="G96" s="8">
        <v>0.87</v>
      </c>
      <c r="H96" s="8">
        <v>10.56</v>
      </c>
      <c r="I96" s="8">
        <v>9.9800624999999989</v>
      </c>
      <c r="N96">
        <f t="shared" si="4"/>
        <v>0</v>
      </c>
      <c r="O96">
        <f t="shared" si="5"/>
        <v>0</v>
      </c>
      <c r="P96" t="e">
        <f t="shared" si="6"/>
        <v>#DIV/0!</v>
      </c>
      <c r="X96">
        <v>92</v>
      </c>
      <c r="Y96">
        <v>1</v>
      </c>
      <c r="Z96">
        <v>9.98</v>
      </c>
      <c r="AA96">
        <v>9.8820429999999995</v>
      </c>
    </row>
    <row r="97" spans="1:27" x14ac:dyDescent="0.25">
      <c r="A97" s="8">
        <v>1.53</v>
      </c>
      <c r="B97" s="8">
        <v>0.18</v>
      </c>
      <c r="C97" s="8">
        <v>0.74</v>
      </c>
      <c r="D97" s="8">
        <v>2.12</v>
      </c>
      <c r="E97" s="8">
        <v>0.38</v>
      </c>
      <c r="F97" s="8">
        <v>1.34</v>
      </c>
      <c r="G97" s="8">
        <v>0.86</v>
      </c>
      <c r="H97" s="8">
        <v>10.24</v>
      </c>
      <c r="I97" s="8">
        <v>9.7142500000000016</v>
      </c>
      <c r="N97">
        <f t="shared" si="4"/>
        <v>0</v>
      </c>
      <c r="O97">
        <f t="shared" si="5"/>
        <v>0</v>
      </c>
      <c r="P97" t="e">
        <f t="shared" si="6"/>
        <v>#DIV/0!</v>
      </c>
      <c r="X97">
        <v>93</v>
      </c>
      <c r="Y97">
        <v>0</v>
      </c>
      <c r="Z97">
        <v>9.7100000000000009</v>
      </c>
      <c r="AA97">
        <v>9.7826850000000007</v>
      </c>
    </row>
    <row r="98" spans="1:27" x14ac:dyDescent="0.25">
      <c r="A98" s="8">
        <v>1.51</v>
      </c>
      <c r="B98" s="8">
        <v>0.17</v>
      </c>
      <c r="C98" s="8">
        <v>0.74</v>
      </c>
      <c r="D98" s="8">
        <v>2.14</v>
      </c>
      <c r="E98" s="8">
        <v>0.39</v>
      </c>
      <c r="F98" s="8">
        <v>1.32</v>
      </c>
      <c r="G98" s="8">
        <v>0.87</v>
      </c>
      <c r="H98" s="8">
        <v>10.56</v>
      </c>
      <c r="I98" s="8">
        <v>9.7934374999999996</v>
      </c>
      <c r="N98">
        <f t="shared" si="4"/>
        <v>0</v>
      </c>
      <c r="O98">
        <f t="shared" si="5"/>
        <v>0</v>
      </c>
      <c r="P98" t="e">
        <f t="shared" si="6"/>
        <v>#DIV/0!</v>
      </c>
      <c r="X98">
        <v>94</v>
      </c>
      <c r="Y98">
        <v>1</v>
      </c>
      <c r="Z98">
        <v>9.7899999999999991</v>
      </c>
      <c r="AA98">
        <v>9.8156409999999994</v>
      </c>
    </row>
    <row r="99" spans="1:27" x14ac:dyDescent="0.25">
      <c r="A99" s="8">
        <v>1.53</v>
      </c>
      <c r="B99" s="8">
        <v>0.18</v>
      </c>
      <c r="C99" s="8">
        <v>0.76</v>
      </c>
      <c r="D99" s="8">
        <v>2.15</v>
      </c>
      <c r="E99" s="8">
        <v>0.39</v>
      </c>
      <c r="F99" s="8">
        <v>1.32</v>
      </c>
      <c r="G99" s="8">
        <v>0.85</v>
      </c>
      <c r="H99" s="8">
        <v>10.56</v>
      </c>
      <c r="I99" s="8">
        <v>9.9800624999999989</v>
      </c>
      <c r="N99">
        <f t="shared" si="4"/>
        <v>0</v>
      </c>
      <c r="O99">
        <f t="shared" si="5"/>
        <v>0</v>
      </c>
      <c r="P99" t="e">
        <f t="shared" si="6"/>
        <v>#DIV/0!</v>
      </c>
      <c r="X99">
        <v>95</v>
      </c>
      <c r="Y99">
        <v>0</v>
      </c>
      <c r="Z99">
        <v>9.98</v>
      </c>
      <c r="AA99">
        <v>9.4928830000000008</v>
      </c>
    </row>
    <row r="100" spans="1:27" x14ac:dyDescent="0.25">
      <c r="A100" s="8">
        <v>1.52</v>
      </c>
      <c r="B100" s="8">
        <v>0.17</v>
      </c>
      <c r="C100" s="8">
        <v>0.75</v>
      </c>
      <c r="D100" s="8">
        <v>2.14</v>
      </c>
      <c r="E100" s="8">
        <v>0.38</v>
      </c>
      <c r="F100" s="8">
        <v>1.33</v>
      </c>
      <c r="G100" s="8">
        <v>0.87</v>
      </c>
      <c r="H100" s="8">
        <v>10.24</v>
      </c>
      <c r="I100" s="8">
        <v>9.7142500000000016</v>
      </c>
      <c r="N100">
        <f t="shared" si="4"/>
        <v>0</v>
      </c>
      <c r="O100">
        <f t="shared" si="5"/>
        <v>0</v>
      </c>
      <c r="P100" t="e">
        <f t="shared" si="6"/>
        <v>#DIV/0!</v>
      </c>
      <c r="X100">
        <v>96</v>
      </c>
      <c r="Y100">
        <v>1</v>
      </c>
      <c r="Z100">
        <v>9.7100000000000009</v>
      </c>
      <c r="AA100">
        <v>10.154315</v>
      </c>
    </row>
    <row r="101" spans="1:27" x14ac:dyDescent="0.25">
      <c r="A101" s="8">
        <v>1.53</v>
      </c>
      <c r="B101" s="8">
        <v>0.18</v>
      </c>
      <c r="C101" s="8">
        <v>0.74</v>
      </c>
      <c r="D101" s="8">
        <v>2.12</v>
      </c>
      <c r="E101" s="8">
        <v>0.38</v>
      </c>
      <c r="F101" s="8">
        <v>1.34</v>
      </c>
      <c r="G101" s="8">
        <v>0.86</v>
      </c>
      <c r="H101" s="8">
        <v>10.56</v>
      </c>
      <c r="I101" s="8">
        <v>9.7934374999999996</v>
      </c>
      <c r="N101">
        <f t="shared" si="4"/>
        <v>0</v>
      </c>
      <c r="O101">
        <f t="shared" si="5"/>
        <v>0</v>
      </c>
      <c r="P101" t="e">
        <f t="shared" si="6"/>
        <v>#DIV/0!</v>
      </c>
      <c r="X101">
        <v>97</v>
      </c>
      <c r="Y101">
        <v>1</v>
      </c>
      <c r="Z101">
        <v>9.7899999999999991</v>
      </c>
      <c r="AA101">
        <v>9.4891140000000007</v>
      </c>
    </row>
    <row r="102" spans="1:27" x14ac:dyDescent="0.25">
      <c r="A102" s="8">
        <v>1.51</v>
      </c>
      <c r="B102" s="8">
        <v>0.17</v>
      </c>
      <c r="C102" s="8">
        <v>0.74</v>
      </c>
      <c r="D102" s="8">
        <v>2.14</v>
      </c>
      <c r="E102" s="8">
        <v>0.39</v>
      </c>
      <c r="F102" s="8">
        <v>1.32</v>
      </c>
      <c r="G102" s="8">
        <v>0.87</v>
      </c>
      <c r="H102" s="8">
        <v>10.56</v>
      </c>
      <c r="I102" s="8">
        <v>9.7934374999999996</v>
      </c>
      <c r="N102">
        <f t="shared" si="4"/>
        <v>0</v>
      </c>
      <c r="O102">
        <f t="shared" si="5"/>
        <v>0</v>
      </c>
      <c r="P102" t="e">
        <f t="shared" si="6"/>
        <v>#DIV/0!</v>
      </c>
      <c r="X102">
        <v>98</v>
      </c>
      <c r="Y102">
        <v>1</v>
      </c>
      <c r="Z102">
        <v>9.7899999999999991</v>
      </c>
      <c r="AA102">
        <v>9.8156409999999994</v>
      </c>
    </row>
    <row r="103" spans="1:27" x14ac:dyDescent="0.25">
      <c r="A103" s="43">
        <v>1.53</v>
      </c>
      <c r="B103" s="43">
        <v>0.18</v>
      </c>
      <c r="C103" s="43">
        <v>0.74</v>
      </c>
      <c r="D103" s="43">
        <v>2.12</v>
      </c>
      <c r="E103" s="43">
        <v>0.38</v>
      </c>
      <c r="F103" s="43">
        <v>1.34</v>
      </c>
      <c r="G103" s="43">
        <v>0.86</v>
      </c>
      <c r="H103" s="8">
        <v>10.56</v>
      </c>
      <c r="I103" s="37">
        <v>9.7934374999999996</v>
      </c>
      <c r="N103">
        <f t="shared" si="4"/>
        <v>0</v>
      </c>
      <c r="O103">
        <f t="shared" si="5"/>
        <v>0</v>
      </c>
      <c r="P103" t="e">
        <f t="shared" si="6"/>
        <v>#DIV/0!</v>
      </c>
      <c r="X103">
        <v>99</v>
      </c>
      <c r="Y103">
        <v>1</v>
      </c>
      <c r="Z103">
        <v>9.7899999999999991</v>
      </c>
      <c r="AA103">
        <v>9.4891140000000007</v>
      </c>
    </row>
    <row r="104" spans="1:27" x14ac:dyDescent="0.25">
      <c r="A104" s="8">
        <v>1.3</v>
      </c>
      <c r="B104" s="8">
        <v>0.12</v>
      </c>
      <c r="C104" s="8">
        <v>0.45</v>
      </c>
      <c r="D104" s="8">
        <v>1.92</v>
      </c>
      <c r="E104" s="8">
        <v>0.22</v>
      </c>
      <c r="F104" s="8">
        <v>1.1599999999999999</v>
      </c>
      <c r="G104" s="8">
        <v>0.63</v>
      </c>
      <c r="H104" s="8">
        <v>6.4</v>
      </c>
      <c r="I104" s="8">
        <v>8.4391562499999999</v>
      </c>
      <c r="N104">
        <f t="shared" si="4"/>
        <v>0</v>
      </c>
      <c r="O104">
        <f t="shared" si="5"/>
        <v>0</v>
      </c>
      <c r="P104" t="e">
        <f t="shared" si="6"/>
        <v>#DIV/0!</v>
      </c>
      <c r="X104">
        <v>100</v>
      </c>
      <c r="Y104">
        <v>1</v>
      </c>
      <c r="Z104">
        <v>8.44</v>
      </c>
      <c r="AA104">
        <v>8.659599</v>
      </c>
    </row>
    <row r="105" spans="1:27" x14ac:dyDescent="0.25">
      <c r="A105" s="8">
        <v>1.31</v>
      </c>
      <c r="B105" s="8">
        <v>0.11</v>
      </c>
      <c r="C105" s="8">
        <v>0.46</v>
      </c>
      <c r="D105" s="8">
        <v>1.93</v>
      </c>
      <c r="E105" s="8">
        <v>0.22</v>
      </c>
      <c r="F105" s="8">
        <v>1.1399999999999999</v>
      </c>
      <c r="G105" s="8">
        <v>0.62</v>
      </c>
      <c r="H105" s="8">
        <v>6.72</v>
      </c>
      <c r="I105" s="8">
        <v>8.4172499999999992</v>
      </c>
      <c r="N105">
        <f t="shared" si="4"/>
        <v>0</v>
      </c>
      <c r="O105">
        <f t="shared" si="5"/>
        <v>0</v>
      </c>
      <c r="P105" t="e">
        <f t="shared" si="6"/>
        <v>#DIV/0!</v>
      </c>
      <c r="X105">
        <v>101</v>
      </c>
      <c r="Y105">
        <v>1</v>
      </c>
      <c r="Z105">
        <v>8.42</v>
      </c>
      <c r="AA105">
        <v>8.1662420000000004</v>
      </c>
    </row>
    <row r="106" spans="1:27" x14ac:dyDescent="0.25">
      <c r="A106" s="8">
        <v>1.31</v>
      </c>
      <c r="B106" s="8">
        <v>0.13</v>
      </c>
      <c r="C106" s="8">
        <v>0.46</v>
      </c>
      <c r="D106" s="8">
        <v>1.93</v>
      </c>
      <c r="E106" s="8">
        <v>0.21</v>
      </c>
      <c r="F106" s="8">
        <v>1.1499999999999999</v>
      </c>
      <c r="G106" s="8">
        <v>0.63</v>
      </c>
      <c r="H106" s="8">
        <v>6.4</v>
      </c>
      <c r="I106" s="8">
        <v>8.2614374999999995</v>
      </c>
      <c r="N106">
        <f t="shared" si="4"/>
        <v>0</v>
      </c>
      <c r="O106">
        <f t="shared" si="5"/>
        <v>0</v>
      </c>
      <c r="P106" t="e">
        <f t="shared" si="6"/>
        <v>#DIV/0!</v>
      </c>
      <c r="X106">
        <v>102</v>
      </c>
      <c r="Y106">
        <v>0</v>
      </c>
      <c r="Z106">
        <v>8.26</v>
      </c>
      <c r="AA106">
        <v>8.5557239999999997</v>
      </c>
    </row>
    <row r="107" spans="1:27" x14ac:dyDescent="0.25">
      <c r="A107" s="8">
        <v>1.3</v>
      </c>
      <c r="B107" s="8">
        <v>0.12</v>
      </c>
      <c r="C107" s="8">
        <v>0.45</v>
      </c>
      <c r="D107" s="8">
        <v>1.92</v>
      </c>
      <c r="E107" s="8">
        <v>0.21</v>
      </c>
      <c r="F107" s="8">
        <v>1.1399999999999999</v>
      </c>
      <c r="G107" s="8">
        <v>0.62</v>
      </c>
      <c r="H107" s="8">
        <v>6.4</v>
      </c>
      <c r="I107" s="8">
        <v>8.4932187500000005</v>
      </c>
      <c r="N107">
        <f t="shared" si="4"/>
        <v>0</v>
      </c>
      <c r="O107">
        <f t="shared" si="5"/>
        <v>0</v>
      </c>
      <c r="P107" t="e">
        <f t="shared" si="6"/>
        <v>#DIV/0!</v>
      </c>
      <c r="X107">
        <v>103</v>
      </c>
      <c r="Y107">
        <v>1</v>
      </c>
      <c r="Z107">
        <v>8.49</v>
      </c>
      <c r="AA107">
        <v>8.4217399999999998</v>
      </c>
    </row>
    <row r="108" spans="1:27" x14ac:dyDescent="0.25">
      <c r="A108" s="8">
        <v>1.31</v>
      </c>
      <c r="B108" s="8">
        <v>0.11</v>
      </c>
      <c r="C108" s="8">
        <v>0.46</v>
      </c>
      <c r="D108" s="8">
        <v>1.93</v>
      </c>
      <c r="E108" s="8">
        <v>0.22</v>
      </c>
      <c r="F108" s="8">
        <v>1.1399999999999999</v>
      </c>
      <c r="G108" s="8">
        <v>0.62</v>
      </c>
      <c r="H108" s="8">
        <v>6.72</v>
      </c>
      <c r="I108" s="8">
        <v>8.4172499999999992</v>
      </c>
      <c r="N108">
        <f t="shared" si="4"/>
        <v>0</v>
      </c>
      <c r="O108">
        <f t="shared" si="5"/>
        <v>0</v>
      </c>
      <c r="P108" t="e">
        <f t="shared" si="6"/>
        <v>#DIV/0!</v>
      </c>
      <c r="X108">
        <v>104</v>
      </c>
      <c r="Y108">
        <v>1</v>
      </c>
      <c r="Z108">
        <v>8.42</v>
      </c>
      <c r="AA108">
        <v>8.1662420000000004</v>
      </c>
    </row>
    <row r="109" spans="1:27" x14ac:dyDescent="0.25">
      <c r="A109" s="8">
        <v>1.31</v>
      </c>
      <c r="B109" s="8">
        <v>0.13</v>
      </c>
      <c r="C109" s="8">
        <v>0.46</v>
      </c>
      <c r="D109" s="8">
        <v>1.93</v>
      </c>
      <c r="E109" s="8">
        <v>0.21</v>
      </c>
      <c r="F109" s="8">
        <v>1.1499999999999999</v>
      </c>
      <c r="G109" s="8">
        <v>0.63</v>
      </c>
      <c r="H109" s="8">
        <v>6.4</v>
      </c>
      <c r="I109" s="8">
        <v>8.2614374999999995</v>
      </c>
      <c r="N109">
        <f t="shared" si="4"/>
        <v>0</v>
      </c>
      <c r="O109">
        <f t="shared" si="5"/>
        <v>0</v>
      </c>
      <c r="P109" t="e">
        <f t="shared" si="6"/>
        <v>#DIV/0!</v>
      </c>
      <c r="X109">
        <v>105</v>
      </c>
      <c r="Y109">
        <v>1</v>
      </c>
      <c r="Z109">
        <v>8.26</v>
      </c>
      <c r="AA109">
        <v>8.5557200000000009</v>
      </c>
    </row>
    <row r="110" spans="1:27" x14ac:dyDescent="0.25">
      <c r="A110" s="8">
        <v>1.3</v>
      </c>
      <c r="B110" s="8">
        <v>0.12</v>
      </c>
      <c r="C110" s="8">
        <v>0.45</v>
      </c>
      <c r="D110" s="8">
        <v>1.92</v>
      </c>
      <c r="E110" s="8">
        <v>0.21</v>
      </c>
      <c r="F110" s="8">
        <v>1.1399999999999999</v>
      </c>
      <c r="G110" s="8">
        <v>0.62</v>
      </c>
      <c r="H110" s="8">
        <v>6.4</v>
      </c>
      <c r="I110" s="8">
        <v>8.4932187500000005</v>
      </c>
      <c r="N110">
        <f t="shared" si="4"/>
        <v>0</v>
      </c>
      <c r="O110">
        <f t="shared" si="5"/>
        <v>0</v>
      </c>
      <c r="P110" t="e">
        <f t="shared" si="6"/>
        <v>#DIV/0!</v>
      </c>
      <c r="X110">
        <v>106</v>
      </c>
      <c r="Y110">
        <v>1</v>
      </c>
      <c r="Z110">
        <v>8.49</v>
      </c>
      <c r="AA110">
        <v>8.4217399999999998</v>
      </c>
    </row>
    <row r="111" spans="1:27" x14ac:dyDescent="0.25">
      <c r="A111" s="8">
        <v>1.31</v>
      </c>
      <c r="B111" s="8">
        <v>0.13</v>
      </c>
      <c r="C111" s="8">
        <v>0.46</v>
      </c>
      <c r="D111" s="8">
        <v>1.93</v>
      </c>
      <c r="E111" s="8">
        <v>0.21</v>
      </c>
      <c r="F111" s="8">
        <v>1.1499999999999999</v>
      </c>
      <c r="G111" s="8">
        <v>0.63</v>
      </c>
      <c r="H111" s="8">
        <v>6.4</v>
      </c>
      <c r="I111" s="8">
        <v>8.2614374999999995</v>
      </c>
      <c r="N111">
        <f t="shared" si="4"/>
        <v>0</v>
      </c>
      <c r="O111">
        <f t="shared" si="5"/>
        <v>0</v>
      </c>
      <c r="P111" t="e">
        <f t="shared" si="6"/>
        <v>#DIV/0!</v>
      </c>
      <c r="X111">
        <v>107</v>
      </c>
      <c r="Y111">
        <v>0</v>
      </c>
      <c r="Z111">
        <v>8.26</v>
      </c>
      <c r="AA111">
        <v>8.5557239999999997</v>
      </c>
    </row>
    <row r="112" spans="1:27" x14ac:dyDescent="0.25">
      <c r="A112" s="43">
        <v>1.3</v>
      </c>
      <c r="B112" s="43">
        <v>0.12</v>
      </c>
      <c r="C112" s="43">
        <v>0.45</v>
      </c>
      <c r="D112" s="43">
        <v>1.92</v>
      </c>
      <c r="E112" s="43">
        <v>0.21</v>
      </c>
      <c r="F112" s="43">
        <v>1.1399999999999999</v>
      </c>
      <c r="G112" s="43">
        <v>0.62</v>
      </c>
      <c r="H112" s="8">
        <v>6.4</v>
      </c>
      <c r="I112" s="8">
        <v>8.2614374999999995</v>
      </c>
      <c r="N112">
        <f t="shared" si="4"/>
        <v>0</v>
      </c>
      <c r="O112">
        <f t="shared" si="5"/>
        <v>0</v>
      </c>
      <c r="P112" t="e">
        <f t="shared" si="6"/>
        <v>#DIV/0!</v>
      </c>
      <c r="X112">
        <v>108</v>
      </c>
      <c r="Y112">
        <v>0</v>
      </c>
      <c r="Z112">
        <v>8.26</v>
      </c>
      <c r="AA112">
        <v>8.4217449999999996</v>
      </c>
    </row>
    <row r="113" spans="1:27" x14ac:dyDescent="0.25">
      <c r="A113" s="8">
        <v>1.75</v>
      </c>
      <c r="B113" s="8">
        <v>0.3</v>
      </c>
      <c r="C113" s="8">
        <v>0.93</v>
      </c>
      <c r="D113" s="8">
        <v>2.46</v>
      </c>
      <c r="E113" s="8">
        <v>0.68</v>
      </c>
      <c r="F113" s="8">
        <v>1.59</v>
      </c>
      <c r="G113" s="8">
        <v>1.1200000000000001</v>
      </c>
      <c r="H113" s="8">
        <v>18.239999999999998</v>
      </c>
      <c r="I113" s="43">
        <v>11.647625</v>
      </c>
      <c r="N113">
        <f t="shared" si="4"/>
        <v>0</v>
      </c>
      <c r="O113">
        <f t="shared" si="5"/>
        <v>0</v>
      </c>
      <c r="P113" t="e">
        <f t="shared" si="6"/>
        <v>#DIV/0!</v>
      </c>
      <c r="X113">
        <v>109</v>
      </c>
      <c r="Y113">
        <v>1</v>
      </c>
      <c r="Z113">
        <v>11.65</v>
      </c>
      <c r="AA113">
        <v>11.319020999999999</v>
      </c>
    </row>
    <row r="114" spans="1:27" x14ac:dyDescent="0.25">
      <c r="A114" s="8">
        <v>1.74</v>
      </c>
      <c r="B114" s="8">
        <v>0.28999999999999998</v>
      </c>
      <c r="C114" s="8">
        <v>0.93</v>
      </c>
      <c r="D114" s="8">
        <v>2.4500000000000002</v>
      </c>
      <c r="E114" s="8">
        <v>0.66</v>
      </c>
      <c r="F114" s="8">
        <v>1.58</v>
      </c>
      <c r="G114" s="8">
        <v>1.1399999999999999</v>
      </c>
      <c r="H114" s="8">
        <v>18.560000000000002</v>
      </c>
      <c r="I114" s="8">
        <v>11.641781249999999</v>
      </c>
      <c r="N114">
        <f t="shared" si="4"/>
        <v>0</v>
      </c>
      <c r="O114">
        <f t="shared" si="5"/>
        <v>0</v>
      </c>
      <c r="P114" t="e">
        <f t="shared" si="6"/>
        <v>#DIV/0!</v>
      </c>
      <c r="X114">
        <v>110</v>
      </c>
      <c r="Y114">
        <v>1</v>
      </c>
      <c r="Z114">
        <v>11.64</v>
      </c>
      <c r="AA114">
        <v>11.489644999999999</v>
      </c>
    </row>
    <row r="115" spans="1:27" x14ac:dyDescent="0.25">
      <c r="A115" s="8">
        <v>1.74</v>
      </c>
      <c r="B115" s="8">
        <v>0.28000000000000003</v>
      </c>
      <c r="C115" s="8">
        <v>0.92</v>
      </c>
      <c r="D115" s="8">
        <v>2.46</v>
      </c>
      <c r="E115" s="8">
        <v>0.69</v>
      </c>
      <c r="F115" s="8">
        <v>1.57</v>
      </c>
      <c r="G115" s="8">
        <v>1.1100000000000001</v>
      </c>
      <c r="H115" s="8">
        <v>18.560000000000002</v>
      </c>
      <c r="I115" s="8">
        <v>11.579312499999999</v>
      </c>
      <c r="N115">
        <f t="shared" si="4"/>
        <v>0</v>
      </c>
      <c r="O115">
        <f t="shared" si="5"/>
        <v>0</v>
      </c>
      <c r="P115" t="e">
        <f t="shared" si="6"/>
        <v>#DIV/0!</v>
      </c>
      <c r="X115">
        <v>111</v>
      </c>
      <c r="Y115">
        <v>1</v>
      </c>
      <c r="Z115">
        <v>11.58</v>
      </c>
      <c r="AA115">
        <v>11.71942</v>
      </c>
    </row>
    <row r="116" spans="1:27" x14ac:dyDescent="0.25">
      <c r="A116" s="8">
        <v>1.76</v>
      </c>
      <c r="B116" s="8">
        <v>0.3</v>
      </c>
      <c r="C116" s="8">
        <v>0.92</v>
      </c>
      <c r="D116" s="8">
        <v>2.4700000000000002</v>
      </c>
      <c r="E116" s="8">
        <v>0.68</v>
      </c>
      <c r="F116" s="8">
        <v>1.58</v>
      </c>
      <c r="G116" s="8">
        <v>1.1399999999999999</v>
      </c>
      <c r="H116" s="8">
        <v>18.239999999999998</v>
      </c>
      <c r="I116" s="8">
        <v>11.678125</v>
      </c>
      <c r="N116">
        <f t="shared" si="4"/>
        <v>0</v>
      </c>
      <c r="O116">
        <f t="shared" si="5"/>
        <v>0</v>
      </c>
      <c r="P116" t="e">
        <f t="shared" si="6"/>
        <v>#DIV/0!</v>
      </c>
      <c r="X116">
        <v>112</v>
      </c>
      <c r="Y116">
        <v>1</v>
      </c>
      <c r="Z116">
        <v>11.68</v>
      </c>
      <c r="AA116">
        <v>11.565706</v>
      </c>
    </row>
    <row r="117" spans="1:27" x14ac:dyDescent="0.25">
      <c r="A117" s="8">
        <v>1.74</v>
      </c>
      <c r="B117" s="8">
        <v>0.28999999999999998</v>
      </c>
      <c r="C117" s="8">
        <v>0.93</v>
      </c>
      <c r="D117" s="8">
        <v>2.4500000000000002</v>
      </c>
      <c r="E117" s="8">
        <v>0.66</v>
      </c>
      <c r="F117" s="8">
        <v>1.58</v>
      </c>
      <c r="G117" s="8">
        <v>1.1399999999999999</v>
      </c>
      <c r="H117" s="8">
        <v>18.560000000000002</v>
      </c>
      <c r="I117" s="8">
        <v>11.579312499999999</v>
      </c>
      <c r="N117">
        <f t="shared" si="4"/>
        <v>0</v>
      </c>
      <c r="O117">
        <f t="shared" si="5"/>
        <v>0</v>
      </c>
      <c r="P117" t="e">
        <f t="shared" si="6"/>
        <v>#DIV/0!</v>
      </c>
      <c r="X117">
        <v>113</v>
      </c>
      <c r="Y117">
        <v>0</v>
      </c>
      <c r="Z117">
        <v>11.58</v>
      </c>
      <c r="AA117">
        <v>11.489651</v>
      </c>
    </row>
    <row r="118" spans="1:27" x14ac:dyDescent="0.25">
      <c r="A118" s="8">
        <v>1.74</v>
      </c>
      <c r="B118" s="8">
        <v>0.28000000000000003</v>
      </c>
      <c r="C118" s="8">
        <v>0.92</v>
      </c>
      <c r="D118" s="8">
        <v>2.46</v>
      </c>
      <c r="E118" s="8">
        <v>0.69</v>
      </c>
      <c r="F118" s="8">
        <v>1.57</v>
      </c>
      <c r="G118" s="8">
        <v>1.1100000000000001</v>
      </c>
      <c r="H118" s="8">
        <v>18.239999999999998</v>
      </c>
      <c r="I118" s="8">
        <v>11.678125</v>
      </c>
      <c r="N118">
        <f t="shared" si="4"/>
        <v>0</v>
      </c>
      <c r="O118">
        <f t="shared" si="5"/>
        <v>0</v>
      </c>
      <c r="P118" t="e">
        <f t="shared" si="6"/>
        <v>#DIV/0!</v>
      </c>
      <c r="X118">
        <v>114</v>
      </c>
      <c r="Y118">
        <v>1</v>
      </c>
      <c r="Z118">
        <v>11.68</v>
      </c>
      <c r="AA118">
        <v>11.729842</v>
      </c>
    </row>
    <row r="119" spans="1:27" x14ac:dyDescent="0.25">
      <c r="A119" s="8">
        <v>1.76</v>
      </c>
      <c r="B119" s="8">
        <v>0.3</v>
      </c>
      <c r="C119" s="8">
        <v>0.92</v>
      </c>
      <c r="D119" s="8">
        <v>2.4700000000000002</v>
      </c>
      <c r="E119" s="8">
        <v>0.68</v>
      </c>
      <c r="F119" s="8">
        <v>1.58</v>
      </c>
      <c r="G119" s="8">
        <v>1.1399999999999999</v>
      </c>
      <c r="H119" s="8">
        <v>18.560000000000002</v>
      </c>
      <c r="I119" s="8">
        <v>11.579312499999999</v>
      </c>
      <c r="N119">
        <f t="shared" si="4"/>
        <v>0</v>
      </c>
      <c r="O119">
        <f t="shared" si="5"/>
        <v>0</v>
      </c>
      <c r="P119" t="e">
        <f t="shared" si="6"/>
        <v>#DIV/0!</v>
      </c>
      <c r="X119">
        <v>115</v>
      </c>
      <c r="Y119">
        <v>1</v>
      </c>
      <c r="Z119">
        <v>11.58</v>
      </c>
      <c r="AA119">
        <v>11.556546000000001</v>
      </c>
    </row>
    <row r="120" spans="1:27" x14ac:dyDescent="0.25">
      <c r="A120" s="8">
        <v>1.74</v>
      </c>
      <c r="B120" s="8">
        <v>0.28999999999999998</v>
      </c>
      <c r="C120" s="8">
        <v>0.93</v>
      </c>
      <c r="D120" s="8">
        <v>2.4500000000000002</v>
      </c>
      <c r="E120" s="8">
        <v>0.66</v>
      </c>
      <c r="F120" s="8">
        <v>1.58</v>
      </c>
      <c r="G120" s="8">
        <v>1.1399999999999999</v>
      </c>
      <c r="H120" s="8">
        <v>18.239999999999998</v>
      </c>
      <c r="I120" s="8">
        <v>11.678125</v>
      </c>
      <c r="N120">
        <f t="shared" si="4"/>
        <v>0</v>
      </c>
      <c r="O120">
        <f t="shared" si="5"/>
        <v>0</v>
      </c>
      <c r="P120" t="e">
        <f t="shared" si="6"/>
        <v>#DIV/0!</v>
      </c>
      <c r="X120">
        <v>116</v>
      </c>
      <c r="Y120">
        <v>0</v>
      </c>
      <c r="Z120">
        <v>11.68</v>
      </c>
      <c r="AA120">
        <v>11.495585999999999</v>
      </c>
    </row>
    <row r="121" spans="1:27" x14ac:dyDescent="0.25">
      <c r="A121" s="43">
        <v>1.74</v>
      </c>
      <c r="B121" s="43">
        <v>0.28000000000000003</v>
      </c>
      <c r="C121" s="43">
        <v>0.92</v>
      </c>
      <c r="D121" s="43">
        <v>2.46</v>
      </c>
      <c r="E121" s="43">
        <v>0.69</v>
      </c>
      <c r="F121" s="43">
        <v>1.57</v>
      </c>
      <c r="G121" s="43">
        <v>1.1100000000000001</v>
      </c>
      <c r="H121" s="8">
        <v>18.239999999999998</v>
      </c>
      <c r="I121" s="43">
        <v>11.678125</v>
      </c>
      <c r="N121">
        <f t="shared" si="4"/>
        <v>0</v>
      </c>
      <c r="O121">
        <f t="shared" si="5"/>
        <v>0</v>
      </c>
      <c r="P121" t="e">
        <f t="shared" si="6"/>
        <v>#DIV/0!</v>
      </c>
      <c r="X121">
        <v>117</v>
      </c>
      <c r="Y121">
        <v>1</v>
      </c>
      <c r="Z121">
        <v>11.68</v>
      </c>
      <c r="AA121">
        <v>11.729842</v>
      </c>
    </row>
    <row r="122" spans="1:27" x14ac:dyDescent="0.25">
      <c r="A122" s="8">
        <v>1.7</v>
      </c>
      <c r="B122" s="8">
        <v>0.27</v>
      </c>
      <c r="C122" s="8">
        <v>0.92</v>
      </c>
      <c r="D122" s="8">
        <v>2.35</v>
      </c>
      <c r="E122" s="8">
        <v>0.62</v>
      </c>
      <c r="F122" s="8">
        <v>1.52</v>
      </c>
      <c r="G122" s="8">
        <v>1.07</v>
      </c>
      <c r="H122" s="8">
        <v>15.360000000000001</v>
      </c>
      <c r="I122" s="8">
        <v>11.203500000000002</v>
      </c>
      <c r="N122">
        <f t="shared" si="4"/>
        <v>0</v>
      </c>
      <c r="O122">
        <f t="shared" si="5"/>
        <v>0</v>
      </c>
      <c r="P122" t="e">
        <f t="shared" si="6"/>
        <v>#DIV/0!</v>
      </c>
      <c r="X122">
        <v>118</v>
      </c>
      <c r="Y122">
        <v>1</v>
      </c>
      <c r="Z122">
        <v>11.2</v>
      </c>
      <c r="AA122">
        <v>11.364625999999999</v>
      </c>
    </row>
    <row r="123" spans="1:27" x14ac:dyDescent="0.25">
      <c r="A123" s="8">
        <v>1.72</v>
      </c>
      <c r="B123" s="8">
        <v>0.26</v>
      </c>
      <c r="C123" s="8">
        <v>0.9</v>
      </c>
      <c r="D123" s="8">
        <v>2.36</v>
      </c>
      <c r="E123" s="8">
        <v>0.63</v>
      </c>
      <c r="F123" s="8">
        <v>1.51</v>
      </c>
      <c r="G123" s="8">
        <v>1.08</v>
      </c>
      <c r="H123" s="8">
        <v>15.680000000000001</v>
      </c>
      <c r="I123" s="8">
        <v>11.07234375</v>
      </c>
      <c r="N123">
        <f t="shared" si="4"/>
        <v>0</v>
      </c>
      <c r="O123">
        <f t="shared" si="5"/>
        <v>0</v>
      </c>
      <c r="P123" t="e">
        <f t="shared" si="6"/>
        <v>#DIV/0!</v>
      </c>
      <c r="X123">
        <v>119</v>
      </c>
      <c r="Y123">
        <v>0</v>
      </c>
      <c r="Z123">
        <v>11.07</v>
      </c>
      <c r="AA123">
        <v>11.531245</v>
      </c>
    </row>
    <row r="124" spans="1:27" x14ac:dyDescent="0.25">
      <c r="A124" s="8">
        <v>1.71</v>
      </c>
      <c r="B124" s="8">
        <v>0.28000000000000003</v>
      </c>
      <c r="C124" s="8">
        <v>0.9</v>
      </c>
      <c r="D124" s="8">
        <v>2.34</v>
      </c>
      <c r="E124" s="8">
        <v>0.64</v>
      </c>
      <c r="F124" s="8">
        <v>1.51</v>
      </c>
      <c r="G124" s="8">
        <v>1.06</v>
      </c>
      <c r="H124" s="8">
        <v>15.04</v>
      </c>
      <c r="I124" s="8">
        <v>11.166796874999999</v>
      </c>
      <c r="N124">
        <f t="shared" si="4"/>
        <v>0</v>
      </c>
      <c r="O124">
        <f t="shared" si="5"/>
        <v>0</v>
      </c>
      <c r="P124" t="e">
        <f t="shared" si="6"/>
        <v>#DIV/0!</v>
      </c>
      <c r="X124">
        <v>120</v>
      </c>
      <c r="Y124">
        <v>1</v>
      </c>
      <c r="Z124">
        <v>11.17</v>
      </c>
      <c r="AA124">
        <v>11.382078999999999</v>
      </c>
    </row>
    <row r="125" spans="1:27" x14ac:dyDescent="0.25">
      <c r="A125" s="8">
        <v>1.72</v>
      </c>
      <c r="B125" s="8">
        <v>0.26</v>
      </c>
      <c r="C125" s="8">
        <v>0.9</v>
      </c>
      <c r="D125" s="8">
        <v>2.33</v>
      </c>
      <c r="E125" s="8">
        <v>0.62</v>
      </c>
      <c r="F125" s="8">
        <v>1.53</v>
      </c>
      <c r="G125" s="8">
        <v>1.08</v>
      </c>
      <c r="H125" s="8">
        <v>15.360000000000001</v>
      </c>
      <c r="I125" s="8">
        <v>11.162812499999998</v>
      </c>
      <c r="N125">
        <f t="shared" si="4"/>
        <v>0</v>
      </c>
      <c r="O125">
        <f t="shared" si="5"/>
        <v>0</v>
      </c>
      <c r="P125" t="e">
        <f t="shared" si="6"/>
        <v>#DIV/0!</v>
      </c>
      <c r="X125">
        <v>121</v>
      </c>
      <c r="Y125">
        <v>1</v>
      </c>
      <c r="Z125">
        <v>11.16</v>
      </c>
      <c r="AA125">
        <v>11.044701999999999</v>
      </c>
    </row>
    <row r="126" spans="1:27" x14ac:dyDescent="0.25">
      <c r="A126" s="8">
        <v>1.71</v>
      </c>
      <c r="B126" s="8">
        <v>0.28000000000000003</v>
      </c>
      <c r="C126" s="8">
        <v>0.9</v>
      </c>
      <c r="D126" s="8">
        <v>2.34</v>
      </c>
      <c r="E126" s="8">
        <v>0.64</v>
      </c>
      <c r="F126" s="8">
        <v>1.51</v>
      </c>
      <c r="G126" s="8">
        <v>1.06</v>
      </c>
      <c r="H126" s="8">
        <v>15.680000000000001</v>
      </c>
      <c r="I126" s="8">
        <v>11.07234375</v>
      </c>
      <c r="N126">
        <f t="shared" si="4"/>
        <v>0</v>
      </c>
      <c r="O126">
        <f t="shared" si="5"/>
        <v>0</v>
      </c>
      <c r="P126" t="e">
        <f t="shared" si="6"/>
        <v>#DIV/0!</v>
      </c>
      <c r="X126">
        <v>122</v>
      </c>
      <c r="Y126">
        <v>1</v>
      </c>
      <c r="Z126">
        <v>11.07</v>
      </c>
      <c r="AA126">
        <v>11.345338</v>
      </c>
    </row>
    <row r="127" spans="1:27" x14ac:dyDescent="0.25">
      <c r="A127" s="8">
        <v>1.72</v>
      </c>
      <c r="B127" s="8">
        <v>0.26</v>
      </c>
      <c r="C127" s="8">
        <v>0.9</v>
      </c>
      <c r="D127" s="8">
        <v>2.33</v>
      </c>
      <c r="E127" s="8">
        <v>0.62</v>
      </c>
      <c r="F127" s="8">
        <v>1.53</v>
      </c>
      <c r="G127" s="8">
        <v>1.08</v>
      </c>
      <c r="H127" s="8">
        <v>15.04</v>
      </c>
      <c r="I127" s="8">
        <v>11.166796874999999</v>
      </c>
      <c r="N127">
        <f t="shared" si="4"/>
        <v>0</v>
      </c>
      <c r="O127">
        <f t="shared" si="5"/>
        <v>0</v>
      </c>
      <c r="P127" t="e">
        <f t="shared" si="6"/>
        <v>#DIV/0!</v>
      </c>
      <c r="X127">
        <v>123</v>
      </c>
      <c r="Y127">
        <v>1</v>
      </c>
      <c r="Z127">
        <v>11.17</v>
      </c>
      <c r="AA127">
        <v>11.078144999999999</v>
      </c>
    </row>
    <row r="128" spans="1:27" x14ac:dyDescent="0.25">
      <c r="A128" s="8">
        <v>1.71</v>
      </c>
      <c r="B128" s="8">
        <v>0.28000000000000003</v>
      </c>
      <c r="C128" s="8">
        <v>0.9</v>
      </c>
      <c r="D128" s="8">
        <v>2.34</v>
      </c>
      <c r="E128" s="8">
        <v>0.64</v>
      </c>
      <c r="F128" s="8">
        <v>1.51</v>
      </c>
      <c r="G128" s="8">
        <v>1.06</v>
      </c>
      <c r="H128" s="8">
        <v>15.360000000000001</v>
      </c>
      <c r="I128" s="8">
        <v>11.162812499999998</v>
      </c>
      <c r="N128">
        <f t="shared" si="4"/>
        <v>0</v>
      </c>
      <c r="O128">
        <f t="shared" si="5"/>
        <v>0</v>
      </c>
      <c r="P128" t="e">
        <f t="shared" si="6"/>
        <v>#DIV/0!</v>
      </c>
      <c r="X128">
        <v>124</v>
      </c>
      <c r="Y128">
        <v>1</v>
      </c>
      <c r="Z128">
        <v>11.16</v>
      </c>
      <c r="AA128">
        <v>11.362375</v>
      </c>
    </row>
    <row r="129" spans="1:27" x14ac:dyDescent="0.25">
      <c r="A129" s="8">
        <v>1.72</v>
      </c>
      <c r="B129" s="8">
        <v>0.26</v>
      </c>
      <c r="C129" s="8">
        <v>0.9</v>
      </c>
      <c r="D129" s="8">
        <v>2.33</v>
      </c>
      <c r="E129" s="8">
        <v>0.62</v>
      </c>
      <c r="F129" s="8">
        <v>1.53</v>
      </c>
      <c r="G129" s="8">
        <v>1.08</v>
      </c>
      <c r="H129" s="8">
        <v>15.04</v>
      </c>
      <c r="I129" s="8">
        <v>11.166796874999999</v>
      </c>
      <c r="N129">
        <f t="shared" si="4"/>
        <v>0</v>
      </c>
      <c r="O129">
        <f t="shared" si="5"/>
        <v>0</v>
      </c>
      <c r="P129" t="e">
        <f t="shared" si="6"/>
        <v>#DIV/0!</v>
      </c>
      <c r="X129">
        <v>125</v>
      </c>
      <c r="Y129">
        <v>1</v>
      </c>
      <c r="Z129">
        <v>11.17</v>
      </c>
      <c r="AA129">
        <v>11.078144999999999</v>
      </c>
    </row>
    <row r="130" spans="1:27" x14ac:dyDescent="0.25">
      <c r="A130" s="43">
        <v>1.71</v>
      </c>
      <c r="B130" s="43">
        <v>0.28000000000000003</v>
      </c>
      <c r="C130" s="43">
        <v>0.9</v>
      </c>
      <c r="D130" s="43">
        <v>2.34</v>
      </c>
      <c r="E130" s="43">
        <v>0.64</v>
      </c>
      <c r="F130" s="43">
        <v>1.51</v>
      </c>
      <c r="G130" s="43">
        <v>1.07</v>
      </c>
      <c r="H130" s="8">
        <v>15.360000000000001</v>
      </c>
      <c r="I130" s="43">
        <v>11.162812499999998</v>
      </c>
      <c r="N130">
        <f t="shared" si="4"/>
        <v>0</v>
      </c>
      <c r="O130">
        <f t="shared" si="5"/>
        <v>0</v>
      </c>
      <c r="P130" t="e">
        <f t="shared" si="6"/>
        <v>#DIV/0!</v>
      </c>
      <c r="X130">
        <v>126</v>
      </c>
      <c r="Y130">
        <v>1</v>
      </c>
      <c r="Z130">
        <v>11.16</v>
      </c>
      <c r="AA130">
        <v>11.469738</v>
      </c>
    </row>
    <row r="131" spans="1:27" x14ac:dyDescent="0.25">
      <c r="A131" s="8">
        <v>1.63</v>
      </c>
      <c r="B131" s="8">
        <v>0.22</v>
      </c>
      <c r="C131" s="8">
        <v>0.85</v>
      </c>
      <c r="D131" s="8">
        <v>2.27</v>
      </c>
      <c r="E131" s="8">
        <v>0.55000000000000004</v>
      </c>
      <c r="F131" s="8">
        <v>1.44</v>
      </c>
      <c r="G131" s="8">
        <v>1</v>
      </c>
      <c r="H131" s="8">
        <v>14.080000000000002</v>
      </c>
      <c r="I131" s="8">
        <v>10.670999999999999</v>
      </c>
      <c r="N131">
        <f t="shared" si="4"/>
        <v>0</v>
      </c>
      <c r="O131">
        <f t="shared" si="5"/>
        <v>0</v>
      </c>
      <c r="P131" t="e">
        <f t="shared" si="6"/>
        <v>#DIV/0!</v>
      </c>
      <c r="X131">
        <v>127</v>
      </c>
      <c r="Y131">
        <v>1</v>
      </c>
      <c r="Z131">
        <v>10.67</v>
      </c>
      <c r="AA131">
        <v>10.502485</v>
      </c>
    </row>
    <row r="132" spans="1:27" x14ac:dyDescent="0.25">
      <c r="A132" s="8">
        <v>1.64</v>
      </c>
      <c r="B132" s="8">
        <v>0.21</v>
      </c>
      <c r="C132" s="8">
        <v>0.86</v>
      </c>
      <c r="D132" s="8">
        <v>2.2799999999999998</v>
      </c>
      <c r="E132" s="8">
        <v>0.54</v>
      </c>
      <c r="F132" s="8">
        <v>1.46</v>
      </c>
      <c r="G132" s="8">
        <v>1.01</v>
      </c>
      <c r="H132" s="8">
        <v>14.080000000000002</v>
      </c>
      <c r="I132" s="8">
        <v>10.757906249999998</v>
      </c>
      <c r="N132">
        <f t="shared" si="4"/>
        <v>0</v>
      </c>
      <c r="O132">
        <f t="shared" si="5"/>
        <v>0</v>
      </c>
      <c r="P132" t="e">
        <f t="shared" si="6"/>
        <v>#DIV/0!</v>
      </c>
      <c r="X132">
        <v>128</v>
      </c>
      <c r="Y132">
        <v>1</v>
      </c>
      <c r="Z132">
        <v>10.76</v>
      </c>
      <c r="AA132">
        <v>10.445283</v>
      </c>
    </row>
    <row r="133" spans="1:27" x14ac:dyDescent="0.25">
      <c r="A133" s="8">
        <v>1.62</v>
      </c>
      <c r="B133" s="8">
        <v>0.21</v>
      </c>
      <c r="C133" s="8">
        <v>0.85</v>
      </c>
      <c r="D133" s="8">
        <v>2.29</v>
      </c>
      <c r="E133" s="8">
        <v>0.54</v>
      </c>
      <c r="F133" s="8">
        <v>1.46</v>
      </c>
      <c r="G133" s="8">
        <v>1.01</v>
      </c>
      <c r="H133" s="8">
        <v>13.76</v>
      </c>
      <c r="I133" s="8">
        <v>10.639296874999999</v>
      </c>
      <c r="N133">
        <f t="shared" si="4"/>
        <v>0</v>
      </c>
      <c r="O133">
        <f t="shared" si="5"/>
        <v>0</v>
      </c>
      <c r="P133" t="e">
        <f t="shared" si="6"/>
        <v>#DIV/0!</v>
      </c>
      <c r="X133">
        <v>129</v>
      </c>
      <c r="Y133">
        <v>0</v>
      </c>
      <c r="Z133">
        <v>10.64</v>
      </c>
      <c r="AA133">
        <v>10.455342</v>
      </c>
    </row>
    <row r="134" spans="1:27" x14ac:dyDescent="0.25">
      <c r="A134" s="8">
        <v>1.63</v>
      </c>
      <c r="B134" s="8">
        <v>0.23</v>
      </c>
      <c r="C134" s="8">
        <v>0.85</v>
      </c>
      <c r="D134" s="8">
        <v>2.27</v>
      </c>
      <c r="E134" s="8">
        <v>0.55000000000000004</v>
      </c>
      <c r="F134" s="8">
        <v>1.45</v>
      </c>
      <c r="G134" s="8">
        <v>1</v>
      </c>
      <c r="H134" s="8">
        <v>13.76</v>
      </c>
      <c r="I134" s="8">
        <v>10.811015625</v>
      </c>
      <c r="N134">
        <f t="shared" ref="N134:N166" si="7">ABS(K134-L134)</f>
        <v>0</v>
      </c>
      <c r="O134">
        <f t="shared" ref="O134:O166" si="8">(K134-L134)^2</f>
        <v>0</v>
      </c>
      <c r="P134" t="e">
        <f t="shared" ref="P134:P166" si="9">ABS((K134-L134)/(K134))*100</f>
        <v>#DIV/0!</v>
      </c>
      <c r="X134">
        <v>130</v>
      </c>
      <c r="Y134">
        <v>0</v>
      </c>
      <c r="Z134">
        <v>10.81</v>
      </c>
      <c r="AA134">
        <v>10.385723</v>
      </c>
    </row>
    <row r="135" spans="1:27" x14ac:dyDescent="0.25">
      <c r="A135" s="8">
        <v>1.63</v>
      </c>
      <c r="B135" s="8">
        <v>0.22</v>
      </c>
      <c r="C135" s="8">
        <v>0.85</v>
      </c>
      <c r="D135" s="8">
        <v>2.27</v>
      </c>
      <c r="E135" s="8">
        <v>0.55000000000000004</v>
      </c>
      <c r="F135" s="8">
        <v>1.44</v>
      </c>
      <c r="G135" s="8">
        <v>1</v>
      </c>
      <c r="H135" s="8">
        <v>14.080000000000002</v>
      </c>
      <c r="I135" s="8">
        <v>10.670999999999999</v>
      </c>
      <c r="N135">
        <f t="shared" si="7"/>
        <v>0</v>
      </c>
      <c r="O135">
        <f t="shared" si="8"/>
        <v>0</v>
      </c>
      <c r="P135" t="e">
        <f t="shared" si="9"/>
        <v>#DIV/0!</v>
      </c>
      <c r="X135">
        <v>131</v>
      </c>
      <c r="Y135">
        <v>1</v>
      </c>
      <c r="Z135">
        <v>10.67</v>
      </c>
      <c r="AA135">
        <v>10.502485</v>
      </c>
    </row>
    <row r="136" spans="1:27" x14ac:dyDescent="0.25">
      <c r="A136" s="8">
        <v>1.64</v>
      </c>
      <c r="B136" s="8">
        <v>0.21</v>
      </c>
      <c r="C136" s="8">
        <v>0.86</v>
      </c>
      <c r="D136" s="8">
        <v>2.2799999999999998</v>
      </c>
      <c r="E136" s="8">
        <v>0.54</v>
      </c>
      <c r="F136" s="8">
        <v>1.46</v>
      </c>
      <c r="G136" s="8">
        <v>1.01</v>
      </c>
      <c r="H136" s="8">
        <v>14.080000000000002</v>
      </c>
      <c r="I136" s="8">
        <v>10.757906249999998</v>
      </c>
      <c r="N136">
        <f t="shared" si="7"/>
        <v>0</v>
      </c>
      <c r="O136">
        <f t="shared" si="8"/>
        <v>0</v>
      </c>
      <c r="P136" t="e">
        <f t="shared" si="9"/>
        <v>#DIV/0!</v>
      </c>
      <c r="X136">
        <v>132</v>
      </c>
      <c r="Y136">
        <v>1</v>
      </c>
      <c r="Z136">
        <v>10.76</v>
      </c>
      <c r="AA136">
        <v>10.445283</v>
      </c>
    </row>
    <row r="137" spans="1:27" x14ac:dyDescent="0.25">
      <c r="A137" s="8">
        <v>1.62</v>
      </c>
      <c r="B137" s="8">
        <v>0.21</v>
      </c>
      <c r="C137" s="8">
        <v>0.85</v>
      </c>
      <c r="D137" s="8">
        <v>2.29</v>
      </c>
      <c r="E137" s="8">
        <v>0.54</v>
      </c>
      <c r="F137" s="8">
        <v>1.46</v>
      </c>
      <c r="G137" s="8">
        <v>1.01</v>
      </c>
      <c r="H137" s="8">
        <v>13.76</v>
      </c>
      <c r="I137" s="8">
        <v>10.639296874999999</v>
      </c>
      <c r="N137">
        <f t="shared" si="7"/>
        <v>0</v>
      </c>
      <c r="O137">
        <f t="shared" si="8"/>
        <v>0</v>
      </c>
      <c r="P137" t="e">
        <f t="shared" si="9"/>
        <v>#DIV/0!</v>
      </c>
      <c r="X137">
        <v>133</v>
      </c>
      <c r="Y137">
        <v>1</v>
      </c>
      <c r="Z137">
        <v>10.64</v>
      </c>
      <c r="AA137">
        <v>10.455334000000001</v>
      </c>
    </row>
    <row r="138" spans="1:27" x14ac:dyDescent="0.25">
      <c r="A138" s="8">
        <v>1.63</v>
      </c>
      <c r="B138" s="8">
        <v>0.23</v>
      </c>
      <c r="C138" s="8">
        <v>0.85</v>
      </c>
      <c r="D138" s="8">
        <v>2.27</v>
      </c>
      <c r="E138" s="8">
        <v>0.55000000000000004</v>
      </c>
      <c r="F138" s="8">
        <v>1.45</v>
      </c>
      <c r="G138" s="8">
        <v>1</v>
      </c>
      <c r="H138" s="8">
        <v>13.76</v>
      </c>
      <c r="I138" s="8">
        <v>10.811015625</v>
      </c>
      <c r="N138">
        <f t="shared" si="7"/>
        <v>0</v>
      </c>
      <c r="O138">
        <f t="shared" si="8"/>
        <v>0</v>
      </c>
      <c r="P138" t="e">
        <f t="shared" si="9"/>
        <v>#DIV/0!</v>
      </c>
      <c r="X138">
        <v>134</v>
      </c>
      <c r="Y138">
        <v>1</v>
      </c>
      <c r="Z138">
        <v>10.81</v>
      </c>
      <c r="AA138">
        <v>10.385717</v>
      </c>
    </row>
    <row r="139" spans="1:27" x14ac:dyDescent="0.25">
      <c r="A139" s="43">
        <v>1.62</v>
      </c>
      <c r="B139" s="43">
        <v>0.21</v>
      </c>
      <c r="C139" s="43">
        <v>0.85</v>
      </c>
      <c r="D139" s="43">
        <v>2.29</v>
      </c>
      <c r="E139" s="43">
        <v>0.54</v>
      </c>
      <c r="F139" s="43">
        <v>1.46</v>
      </c>
      <c r="G139" s="43">
        <v>1.01</v>
      </c>
      <c r="H139" s="8">
        <v>13.76</v>
      </c>
      <c r="I139" s="43">
        <v>10.639296874999999</v>
      </c>
      <c r="N139">
        <f t="shared" si="7"/>
        <v>0</v>
      </c>
      <c r="O139">
        <f t="shared" si="8"/>
        <v>0</v>
      </c>
      <c r="P139" t="e">
        <f t="shared" si="9"/>
        <v>#DIV/0!</v>
      </c>
      <c r="X139">
        <v>135</v>
      </c>
      <c r="Y139">
        <v>1</v>
      </c>
      <c r="Z139">
        <v>10.64</v>
      </c>
      <c r="AA139">
        <v>10.455334000000001</v>
      </c>
    </row>
    <row r="140" spans="1:27" x14ac:dyDescent="0.25">
      <c r="A140" s="8">
        <v>1.43</v>
      </c>
      <c r="B140" s="8">
        <v>0.15</v>
      </c>
      <c r="C140" s="8">
        <v>0.68</v>
      </c>
      <c r="D140" s="8">
        <v>2.08</v>
      </c>
      <c r="E140" s="8">
        <v>0.31</v>
      </c>
      <c r="F140" s="8">
        <v>1.27</v>
      </c>
      <c r="G140" s="8">
        <v>0.78</v>
      </c>
      <c r="H140" s="8">
        <v>8.9600000000000009</v>
      </c>
      <c r="I140" s="8">
        <v>9.4331249999999986</v>
      </c>
      <c r="N140">
        <f t="shared" si="7"/>
        <v>0</v>
      </c>
      <c r="O140">
        <f t="shared" si="8"/>
        <v>0</v>
      </c>
      <c r="P140" t="e">
        <f t="shared" si="9"/>
        <v>#DIV/0!</v>
      </c>
      <c r="X140">
        <v>136</v>
      </c>
      <c r="Y140">
        <v>1</v>
      </c>
      <c r="Z140">
        <v>9.43</v>
      </c>
      <c r="AA140">
        <v>9.7132450000000006</v>
      </c>
    </row>
    <row r="141" spans="1:27" x14ac:dyDescent="0.25">
      <c r="A141" s="8">
        <v>1.44</v>
      </c>
      <c r="B141" s="8">
        <v>0.17</v>
      </c>
      <c r="C141" s="8">
        <v>0.69</v>
      </c>
      <c r="D141" s="8">
        <v>2.06</v>
      </c>
      <c r="E141" s="8">
        <v>0.32</v>
      </c>
      <c r="F141" s="8">
        <v>1.28</v>
      </c>
      <c r="G141" s="8">
        <v>0.76</v>
      </c>
      <c r="H141" s="8">
        <v>8.64</v>
      </c>
      <c r="I141" s="8">
        <v>9.5891249999999992</v>
      </c>
      <c r="N141">
        <f t="shared" si="7"/>
        <v>0</v>
      </c>
      <c r="O141">
        <f t="shared" si="8"/>
        <v>0</v>
      </c>
      <c r="P141" t="e">
        <f t="shared" si="9"/>
        <v>#DIV/0!</v>
      </c>
      <c r="X141">
        <v>137</v>
      </c>
      <c r="Y141">
        <v>1</v>
      </c>
      <c r="Z141">
        <v>9.59</v>
      </c>
      <c r="AA141">
        <v>9.5545760000000008</v>
      </c>
    </row>
    <row r="142" spans="1:27" x14ac:dyDescent="0.25">
      <c r="A142" s="8">
        <v>1.43</v>
      </c>
      <c r="B142" s="8">
        <v>0.16</v>
      </c>
      <c r="C142" s="8">
        <v>0.68</v>
      </c>
      <c r="D142" s="8">
        <v>2.04</v>
      </c>
      <c r="E142" s="8">
        <v>0.31</v>
      </c>
      <c r="F142" s="8">
        <v>1.26</v>
      </c>
      <c r="G142" s="8">
        <v>0.76</v>
      </c>
      <c r="H142" s="8">
        <v>9.2800000000000011</v>
      </c>
      <c r="I142" s="8">
        <v>9.3950312500000006</v>
      </c>
      <c r="N142">
        <f t="shared" si="7"/>
        <v>0</v>
      </c>
      <c r="O142">
        <f t="shared" si="8"/>
        <v>0</v>
      </c>
      <c r="P142" t="e">
        <f t="shared" si="9"/>
        <v>#DIV/0!</v>
      </c>
      <c r="X142">
        <v>138</v>
      </c>
      <c r="Y142">
        <v>1</v>
      </c>
      <c r="Z142">
        <v>9.4</v>
      </c>
      <c r="AA142">
        <v>8.9557830000000003</v>
      </c>
    </row>
    <row r="143" spans="1:27" x14ac:dyDescent="0.25">
      <c r="A143" s="8">
        <v>1.42</v>
      </c>
      <c r="B143" s="8">
        <v>0.17</v>
      </c>
      <c r="C143" s="8">
        <v>0.68</v>
      </c>
      <c r="D143" s="8">
        <v>2.08</v>
      </c>
      <c r="E143" s="8">
        <v>0.31</v>
      </c>
      <c r="F143" s="8">
        <v>1.26</v>
      </c>
      <c r="G143" s="8">
        <v>0.78</v>
      </c>
      <c r="H143" s="8">
        <v>8.9600000000000009</v>
      </c>
      <c r="I143" s="8">
        <v>9.4588125000000005</v>
      </c>
      <c r="N143">
        <f t="shared" si="7"/>
        <v>0</v>
      </c>
      <c r="O143">
        <f t="shared" si="8"/>
        <v>0</v>
      </c>
      <c r="P143" t="e">
        <f t="shared" si="9"/>
        <v>#DIV/0!</v>
      </c>
      <c r="X143">
        <v>139</v>
      </c>
      <c r="Y143">
        <v>1</v>
      </c>
      <c r="Z143">
        <v>9.4600000000000009</v>
      </c>
      <c r="AA143">
        <v>9.4718359999999997</v>
      </c>
    </row>
    <row r="144" spans="1:27" x14ac:dyDescent="0.25">
      <c r="A144" s="8">
        <v>1.44</v>
      </c>
      <c r="B144" s="8">
        <v>0.17</v>
      </c>
      <c r="C144" s="8">
        <v>0.69</v>
      </c>
      <c r="D144" s="8">
        <v>2.06</v>
      </c>
      <c r="E144" s="8">
        <v>0.32</v>
      </c>
      <c r="F144" s="8">
        <v>1.28</v>
      </c>
      <c r="G144" s="8">
        <v>0.76</v>
      </c>
      <c r="H144" s="8">
        <v>8.9600000000000009</v>
      </c>
      <c r="I144" s="8">
        <v>9.4331249999999986</v>
      </c>
      <c r="N144">
        <f t="shared" si="7"/>
        <v>0</v>
      </c>
      <c r="O144">
        <f t="shared" si="8"/>
        <v>0</v>
      </c>
      <c r="P144" t="e">
        <f t="shared" si="9"/>
        <v>#DIV/0!</v>
      </c>
      <c r="X144">
        <v>140</v>
      </c>
      <c r="Y144">
        <v>0</v>
      </c>
      <c r="Z144">
        <v>9.43</v>
      </c>
      <c r="AA144">
        <v>9.2145530000000004</v>
      </c>
    </row>
    <row r="145" spans="1:27" x14ac:dyDescent="0.25">
      <c r="A145" s="8">
        <v>1.43</v>
      </c>
      <c r="B145" s="8">
        <v>0.16</v>
      </c>
      <c r="C145" s="8">
        <v>0.68</v>
      </c>
      <c r="D145" s="8">
        <v>2.04</v>
      </c>
      <c r="E145" s="8">
        <v>0.31</v>
      </c>
      <c r="F145" s="8">
        <v>1.26</v>
      </c>
      <c r="G145" s="8">
        <v>0.76</v>
      </c>
      <c r="H145" s="8">
        <v>8.64</v>
      </c>
      <c r="I145" s="8">
        <v>9.5891249999999992</v>
      </c>
      <c r="N145">
        <f t="shared" si="7"/>
        <v>0</v>
      </c>
      <c r="O145">
        <f t="shared" si="8"/>
        <v>0</v>
      </c>
      <c r="P145" t="e">
        <f t="shared" si="9"/>
        <v>#DIV/0!</v>
      </c>
      <c r="X145">
        <v>141</v>
      </c>
      <c r="Y145">
        <v>1</v>
      </c>
      <c r="Z145">
        <v>9.59</v>
      </c>
      <c r="AA145">
        <v>9.6321259999999995</v>
      </c>
    </row>
    <row r="146" spans="1:27" x14ac:dyDescent="0.25">
      <c r="A146" s="8">
        <v>1.42</v>
      </c>
      <c r="B146" s="8">
        <v>0.17</v>
      </c>
      <c r="C146" s="8">
        <v>0.68</v>
      </c>
      <c r="D146" s="8">
        <v>2.08</v>
      </c>
      <c r="E146" s="8">
        <v>0.31</v>
      </c>
      <c r="F146" s="8">
        <v>1.26</v>
      </c>
      <c r="G146" s="8">
        <v>0.78</v>
      </c>
      <c r="H146" s="8">
        <v>9.2800000000000011</v>
      </c>
      <c r="I146" s="8">
        <v>9.3950312500000006</v>
      </c>
      <c r="N146">
        <f t="shared" si="7"/>
        <v>0</v>
      </c>
      <c r="O146">
        <f t="shared" si="8"/>
        <v>0</v>
      </c>
      <c r="P146" t="e">
        <f t="shared" si="9"/>
        <v>#DIV/0!</v>
      </c>
      <c r="X146">
        <v>142</v>
      </c>
      <c r="Y146">
        <v>0</v>
      </c>
      <c r="Z146">
        <v>9.4</v>
      </c>
      <c r="AA146">
        <v>9.1362900000000007</v>
      </c>
    </row>
    <row r="147" spans="1:27" x14ac:dyDescent="0.25">
      <c r="A147" s="8">
        <v>1.43</v>
      </c>
      <c r="B147" s="8">
        <v>0.16</v>
      </c>
      <c r="C147" s="8">
        <v>0.68</v>
      </c>
      <c r="D147" s="8">
        <v>2.04</v>
      </c>
      <c r="E147" s="8">
        <v>0.31</v>
      </c>
      <c r="F147" s="8">
        <v>1.26</v>
      </c>
      <c r="G147" s="8">
        <v>0.76</v>
      </c>
      <c r="H147" s="8">
        <v>8.9600000000000009</v>
      </c>
      <c r="I147" s="8">
        <v>9.4588125000000005</v>
      </c>
      <c r="N147">
        <f t="shared" si="7"/>
        <v>0</v>
      </c>
      <c r="O147">
        <f t="shared" si="8"/>
        <v>0</v>
      </c>
      <c r="P147" t="e">
        <f t="shared" si="9"/>
        <v>#DIV/0!</v>
      </c>
      <c r="X147">
        <v>143</v>
      </c>
      <c r="Y147">
        <v>1</v>
      </c>
      <c r="Z147">
        <v>9.4600000000000009</v>
      </c>
      <c r="AA147">
        <v>9.2968679999999999</v>
      </c>
    </row>
    <row r="148" spans="1:27" x14ac:dyDescent="0.25">
      <c r="A148" s="43">
        <v>1.42</v>
      </c>
      <c r="B148" s="43">
        <v>0.17</v>
      </c>
      <c r="C148" s="43">
        <v>0.68</v>
      </c>
      <c r="D148" s="43">
        <v>2.08</v>
      </c>
      <c r="E148" s="43">
        <v>0.31</v>
      </c>
      <c r="F148" s="43">
        <v>1.26</v>
      </c>
      <c r="G148" s="43">
        <v>0.78</v>
      </c>
      <c r="H148" s="8">
        <v>8.9600000000000009</v>
      </c>
      <c r="I148" s="43">
        <v>9.4588125000000005</v>
      </c>
      <c r="N148">
        <f t="shared" si="7"/>
        <v>0</v>
      </c>
      <c r="O148">
        <f t="shared" si="8"/>
        <v>0</v>
      </c>
      <c r="P148" t="e">
        <f t="shared" si="9"/>
        <v>#DIV/0!</v>
      </c>
      <c r="X148">
        <v>144</v>
      </c>
      <c r="Y148">
        <v>1</v>
      </c>
      <c r="Z148">
        <v>9.4600000000000009</v>
      </c>
      <c r="AA148">
        <v>9.4718359999999997</v>
      </c>
    </row>
    <row r="149" spans="1:27" x14ac:dyDescent="0.25">
      <c r="A149" s="8">
        <v>1.55</v>
      </c>
      <c r="B149" s="8">
        <v>0.2</v>
      </c>
      <c r="C149" s="8">
        <v>0.82</v>
      </c>
      <c r="D149" s="8">
        <v>2.1800000000000002</v>
      </c>
      <c r="E149" s="8">
        <v>0.48</v>
      </c>
      <c r="F149" s="8">
        <v>1.38</v>
      </c>
      <c r="G149" s="8">
        <v>0.94</v>
      </c>
      <c r="H149" s="8">
        <v>11.84</v>
      </c>
      <c r="I149" s="8">
        <v>10.137</v>
      </c>
      <c r="N149">
        <f t="shared" si="7"/>
        <v>0</v>
      </c>
      <c r="O149">
        <f t="shared" si="8"/>
        <v>0</v>
      </c>
      <c r="P149" t="e">
        <f t="shared" si="9"/>
        <v>#DIV/0!</v>
      </c>
      <c r="X149">
        <v>145</v>
      </c>
      <c r="Y149">
        <v>1</v>
      </c>
      <c r="Z149">
        <v>10.14</v>
      </c>
      <c r="AA149">
        <v>10.488479</v>
      </c>
    </row>
    <row r="150" spans="1:27" x14ac:dyDescent="0.25">
      <c r="A150" s="8">
        <v>1.58</v>
      </c>
      <c r="B150" s="8">
        <v>0.21</v>
      </c>
      <c r="C150" s="8">
        <v>0.81</v>
      </c>
      <c r="D150" s="8">
        <v>2.2200000000000002</v>
      </c>
      <c r="E150" s="8">
        <v>0.46</v>
      </c>
      <c r="F150" s="8">
        <v>1.37</v>
      </c>
      <c r="G150" s="8">
        <v>0.95</v>
      </c>
      <c r="H150" s="8">
        <v>12.16</v>
      </c>
      <c r="I150" s="8">
        <v>10.2606875</v>
      </c>
      <c r="N150">
        <f t="shared" si="7"/>
        <v>0</v>
      </c>
      <c r="O150">
        <f t="shared" si="8"/>
        <v>0</v>
      </c>
      <c r="P150" t="e">
        <f t="shared" si="9"/>
        <v>#DIV/0!</v>
      </c>
      <c r="X150">
        <v>146</v>
      </c>
      <c r="Y150">
        <v>1</v>
      </c>
      <c r="Z150">
        <v>10.26</v>
      </c>
      <c r="AA150">
        <v>10.164446999999999</v>
      </c>
    </row>
    <row r="151" spans="1:27" x14ac:dyDescent="0.25">
      <c r="A151" s="8">
        <v>1.57</v>
      </c>
      <c r="B151" s="8">
        <v>0.19</v>
      </c>
      <c r="C151" s="8">
        <v>0.81</v>
      </c>
      <c r="D151" s="8">
        <v>2.21</v>
      </c>
      <c r="E151" s="8">
        <v>0.48</v>
      </c>
      <c r="F151" s="8">
        <v>1.39</v>
      </c>
      <c r="G151" s="8">
        <v>0.96</v>
      </c>
      <c r="H151" s="8">
        <v>12.16</v>
      </c>
      <c r="I151" s="8">
        <v>10.013124999999999</v>
      </c>
      <c r="N151">
        <f t="shared" si="7"/>
        <v>0</v>
      </c>
      <c r="O151">
        <f t="shared" si="8"/>
        <v>0</v>
      </c>
      <c r="P151" t="e">
        <f t="shared" si="9"/>
        <v>#DIV/0!</v>
      </c>
      <c r="X151">
        <v>147</v>
      </c>
      <c r="Y151">
        <v>1</v>
      </c>
      <c r="Z151">
        <v>10.01</v>
      </c>
      <c r="AA151">
        <v>10.477565999999999</v>
      </c>
    </row>
    <row r="152" spans="1:27" x14ac:dyDescent="0.25">
      <c r="A152" s="8">
        <v>1.56</v>
      </c>
      <c r="B152" s="8">
        <v>0.21</v>
      </c>
      <c r="C152" s="8">
        <v>0.82</v>
      </c>
      <c r="D152" s="8">
        <v>2.21</v>
      </c>
      <c r="E152" s="8">
        <v>0.46</v>
      </c>
      <c r="F152" s="8">
        <v>1.39</v>
      </c>
      <c r="G152" s="8">
        <v>0.93</v>
      </c>
      <c r="H152" s="8">
        <v>11.84</v>
      </c>
      <c r="I152" s="8">
        <v>10.299609374999999</v>
      </c>
      <c r="N152">
        <f t="shared" si="7"/>
        <v>0</v>
      </c>
      <c r="O152">
        <f t="shared" si="8"/>
        <v>0</v>
      </c>
      <c r="P152" t="e">
        <f t="shared" si="9"/>
        <v>#DIV/0!</v>
      </c>
      <c r="X152">
        <v>148</v>
      </c>
      <c r="Y152">
        <v>1</v>
      </c>
      <c r="Z152">
        <v>10.3</v>
      </c>
      <c r="AA152">
        <v>10.058572</v>
      </c>
    </row>
    <row r="153" spans="1:27" x14ac:dyDescent="0.25">
      <c r="A153" s="8">
        <v>1.58</v>
      </c>
      <c r="B153" s="8">
        <v>0.21</v>
      </c>
      <c r="C153" s="8">
        <v>0.81</v>
      </c>
      <c r="D153" s="8">
        <v>2.2200000000000002</v>
      </c>
      <c r="E153" s="8">
        <v>0.46</v>
      </c>
      <c r="F153" s="8">
        <v>1.37</v>
      </c>
      <c r="G153" s="8">
        <v>0.95</v>
      </c>
      <c r="H153" s="8">
        <v>12.16</v>
      </c>
      <c r="I153" s="8">
        <v>10.2606875</v>
      </c>
      <c r="N153">
        <f t="shared" si="7"/>
        <v>0</v>
      </c>
      <c r="O153">
        <f t="shared" si="8"/>
        <v>0</v>
      </c>
      <c r="P153" t="e">
        <f t="shared" si="9"/>
        <v>#DIV/0!</v>
      </c>
      <c r="X153">
        <v>149</v>
      </c>
      <c r="Y153">
        <v>0</v>
      </c>
      <c r="Z153">
        <v>10.26</v>
      </c>
      <c r="AA153">
        <v>10.164452000000001</v>
      </c>
    </row>
    <row r="154" spans="1:27" x14ac:dyDescent="0.25">
      <c r="A154" s="8">
        <v>1.57</v>
      </c>
      <c r="B154" s="8">
        <v>0.19</v>
      </c>
      <c r="C154" s="8">
        <v>0.81</v>
      </c>
      <c r="D154" s="8">
        <v>2.21</v>
      </c>
      <c r="E154" s="8">
        <v>0.48</v>
      </c>
      <c r="F154" s="8">
        <v>1.39</v>
      </c>
      <c r="G154" s="8">
        <v>0.96</v>
      </c>
      <c r="H154" s="8">
        <v>12.16</v>
      </c>
      <c r="I154" s="8">
        <v>10.013124999999999</v>
      </c>
      <c r="N154">
        <f t="shared" si="7"/>
        <v>0</v>
      </c>
      <c r="O154">
        <f t="shared" si="8"/>
        <v>0</v>
      </c>
      <c r="P154" t="e">
        <f t="shared" si="9"/>
        <v>#DIV/0!</v>
      </c>
      <c r="X154">
        <v>150</v>
      </c>
      <c r="Y154">
        <v>1</v>
      </c>
      <c r="Z154">
        <v>10.01</v>
      </c>
      <c r="AA154">
        <v>10.477565999999999</v>
      </c>
    </row>
    <row r="155" spans="1:27" x14ac:dyDescent="0.25">
      <c r="A155" s="8">
        <v>1.56</v>
      </c>
      <c r="B155" s="8">
        <v>0.21</v>
      </c>
      <c r="C155" s="8">
        <v>0.82</v>
      </c>
      <c r="D155" s="8">
        <v>2.21</v>
      </c>
      <c r="E155" s="8">
        <v>0.46</v>
      </c>
      <c r="F155" s="8">
        <v>1.39</v>
      </c>
      <c r="G155" s="8">
        <v>0.93</v>
      </c>
      <c r="H155" s="8">
        <v>11.84</v>
      </c>
      <c r="I155" s="8">
        <v>10.299609374999999</v>
      </c>
      <c r="N155">
        <f t="shared" si="7"/>
        <v>0</v>
      </c>
      <c r="O155">
        <f t="shared" si="8"/>
        <v>0</v>
      </c>
      <c r="P155" t="e">
        <f t="shared" si="9"/>
        <v>#DIV/0!</v>
      </c>
      <c r="X155">
        <v>151</v>
      </c>
      <c r="Y155">
        <v>1</v>
      </c>
      <c r="Z155">
        <v>10.3</v>
      </c>
      <c r="AA155">
        <v>10.058572</v>
      </c>
    </row>
    <row r="156" spans="1:27" x14ac:dyDescent="0.25">
      <c r="A156" s="8">
        <v>1.57</v>
      </c>
      <c r="B156" s="8">
        <v>0.19</v>
      </c>
      <c r="C156" s="8">
        <v>0.81</v>
      </c>
      <c r="D156" s="8">
        <v>2.21</v>
      </c>
      <c r="E156" s="8">
        <v>0.48</v>
      </c>
      <c r="F156" s="8">
        <v>1.39</v>
      </c>
      <c r="G156" s="8">
        <v>0.96</v>
      </c>
      <c r="H156" s="8">
        <v>12.16</v>
      </c>
      <c r="I156" s="8">
        <v>10.013124999999999</v>
      </c>
      <c r="N156">
        <f t="shared" si="7"/>
        <v>0</v>
      </c>
      <c r="O156">
        <f t="shared" si="8"/>
        <v>0</v>
      </c>
      <c r="P156" t="e">
        <f t="shared" si="9"/>
        <v>#DIV/0!</v>
      </c>
      <c r="X156">
        <v>152</v>
      </c>
      <c r="Y156">
        <v>1</v>
      </c>
      <c r="Z156">
        <v>10.01</v>
      </c>
      <c r="AA156">
        <v>10.477565999999999</v>
      </c>
    </row>
    <row r="157" spans="1:27" x14ac:dyDescent="0.25">
      <c r="A157" s="43">
        <v>1.56</v>
      </c>
      <c r="B157" s="43">
        <v>0.21</v>
      </c>
      <c r="C157" s="43">
        <v>0.82</v>
      </c>
      <c r="D157" s="43">
        <v>2.21</v>
      </c>
      <c r="E157" s="43">
        <v>0.46</v>
      </c>
      <c r="F157" s="43">
        <v>1.39</v>
      </c>
      <c r="G157" s="43">
        <v>0.93</v>
      </c>
      <c r="H157" s="8">
        <v>11.84</v>
      </c>
      <c r="I157" s="43">
        <v>10.299609374999999</v>
      </c>
      <c r="N157">
        <f t="shared" si="7"/>
        <v>0</v>
      </c>
      <c r="O157">
        <f t="shared" si="8"/>
        <v>0</v>
      </c>
      <c r="P157" t="e">
        <f t="shared" si="9"/>
        <v>#DIV/0!</v>
      </c>
      <c r="X157">
        <v>153</v>
      </c>
      <c r="Y157">
        <v>1</v>
      </c>
      <c r="Z157">
        <v>10.3</v>
      </c>
      <c r="AA157">
        <v>10.058572</v>
      </c>
    </row>
    <row r="158" spans="1:27" x14ac:dyDescent="0.25">
      <c r="A158" s="8">
        <v>1.38</v>
      </c>
      <c r="B158" s="8">
        <v>0.14000000000000001</v>
      </c>
      <c r="C158" s="8">
        <v>0.56999999999999995</v>
      </c>
      <c r="D158" s="8">
        <v>2.0099999999999998</v>
      </c>
      <c r="E158" s="8">
        <v>0.27</v>
      </c>
      <c r="F158" s="8">
        <v>1.25</v>
      </c>
      <c r="G158" s="8">
        <v>0.69</v>
      </c>
      <c r="H158" s="8">
        <v>7.6800000000000006</v>
      </c>
      <c r="I158" s="8">
        <v>8.9278124999999999</v>
      </c>
      <c r="N158">
        <f t="shared" si="7"/>
        <v>0</v>
      </c>
      <c r="O158">
        <f t="shared" si="8"/>
        <v>0</v>
      </c>
      <c r="P158" t="e">
        <f t="shared" si="9"/>
        <v>#DIV/0!</v>
      </c>
      <c r="X158">
        <v>154</v>
      </c>
      <c r="Y158">
        <v>1</v>
      </c>
      <c r="Z158">
        <v>8.93</v>
      </c>
      <c r="AA158">
        <v>8.8263689999999997</v>
      </c>
    </row>
    <row r="159" spans="1:27" x14ac:dyDescent="0.25">
      <c r="A159" s="8">
        <v>1.38</v>
      </c>
      <c r="B159" s="8">
        <v>0.13</v>
      </c>
      <c r="C159" s="8">
        <v>0.56000000000000005</v>
      </c>
      <c r="D159" s="8">
        <v>2.0099999999999998</v>
      </c>
      <c r="E159" s="8">
        <v>0.28000000000000003</v>
      </c>
      <c r="F159" s="8">
        <v>1.22</v>
      </c>
      <c r="G159" s="8">
        <v>0.69</v>
      </c>
      <c r="H159" s="8">
        <v>7.3600000000000012</v>
      </c>
      <c r="I159" s="8">
        <v>9.0159374999999997</v>
      </c>
      <c r="N159">
        <f t="shared" si="7"/>
        <v>0</v>
      </c>
      <c r="O159">
        <f t="shared" si="8"/>
        <v>0</v>
      </c>
      <c r="P159" t="e">
        <f t="shared" si="9"/>
        <v>#DIV/0!</v>
      </c>
      <c r="X159">
        <v>155</v>
      </c>
      <c r="Y159">
        <v>0</v>
      </c>
      <c r="Z159">
        <v>9.02</v>
      </c>
      <c r="AA159">
        <v>9.1130910000000007</v>
      </c>
    </row>
    <row r="160" spans="1:27" x14ac:dyDescent="0.25">
      <c r="A160" s="8">
        <v>1.39</v>
      </c>
      <c r="B160" s="8">
        <v>0.15</v>
      </c>
      <c r="C160" s="8">
        <v>0.56999999999999995</v>
      </c>
      <c r="D160" s="8">
        <v>2</v>
      </c>
      <c r="E160" s="8">
        <v>0.28000000000000003</v>
      </c>
      <c r="F160" s="8">
        <v>1.23</v>
      </c>
      <c r="G160" s="8">
        <v>0.69</v>
      </c>
      <c r="H160" s="8">
        <v>7.0400000000000009</v>
      </c>
      <c r="I160" s="8">
        <v>8.8550000000000004</v>
      </c>
      <c r="N160">
        <f t="shared" si="7"/>
        <v>0</v>
      </c>
      <c r="O160">
        <f t="shared" si="8"/>
        <v>0</v>
      </c>
      <c r="P160" t="e">
        <f t="shared" si="9"/>
        <v>#DIV/0!</v>
      </c>
      <c r="X160">
        <v>156</v>
      </c>
      <c r="Y160">
        <v>0</v>
      </c>
      <c r="Z160">
        <v>8.86</v>
      </c>
      <c r="AA160">
        <v>9.3583060000000007</v>
      </c>
    </row>
    <row r="161" spans="1:27" x14ac:dyDescent="0.25">
      <c r="A161" s="8">
        <v>1.38</v>
      </c>
      <c r="B161" s="8">
        <v>0.14000000000000001</v>
      </c>
      <c r="C161" s="8">
        <v>0.55000000000000004</v>
      </c>
      <c r="D161" s="8">
        <v>2.0099999999999998</v>
      </c>
      <c r="E161" s="8">
        <v>0.26</v>
      </c>
      <c r="F161" s="8">
        <v>1.23</v>
      </c>
      <c r="G161" s="8">
        <v>0.68</v>
      </c>
      <c r="H161" s="8">
        <v>7.3600000000000012</v>
      </c>
      <c r="I161" s="8">
        <v>8.7449999999999992</v>
      </c>
      <c r="N161">
        <f t="shared" si="7"/>
        <v>0</v>
      </c>
      <c r="O161">
        <f t="shared" si="8"/>
        <v>0</v>
      </c>
      <c r="P161" t="e">
        <f t="shared" si="9"/>
        <v>#DIV/0!</v>
      </c>
      <c r="X161">
        <v>157</v>
      </c>
      <c r="Y161">
        <v>1</v>
      </c>
      <c r="Z161">
        <v>8.75</v>
      </c>
      <c r="AA161">
        <v>8.768872</v>
      </c>
    </row>
    <row r="162" spans="1:27" x14ac:dyDescent="0.25">
      <c r="A162" s="8">
        <v>1.38</v>
      </c>
      <c r="B162" s="8">
        <v>0.14000000000000001</v>
      </c>
      <c r="C162" s="8">
        <v>0.56999999999999995</v>
      </c>
      <c r="D162" s="8">
        <v>2.0099999999999998</v>
      </c>
      <c r="E162" s="8">
        <v>0.27</v>
      </c>
      <c r="F162" s="8">
        <v>1.25</v>
      </c>
      <c r="G162" s="8">
        <v>0.69</v>
      </c>
      <c r="H162" s="8">
        <v>7.6800000000000006</v>
      </c>
      <c r="I162" s="8">
        <v>8.9278124999999999</v>
      </c>
      <c r="N162">
        <f t="shared" si="7"/>
        <v>0</v>
      </c>
      <c r="O162">
        <f t="shared" si="8"/>
        <v>0</v>
      </c>
      <c r="P162" t="e">
        <f t="shared" si="9"/>
        <v>#DIV/0!</v>
      </c>
      <c r="X162">
        <v>158</v>
      </c>
      <c r="Y162">
        <v>1</v>
      </c>
      <c r="Z162">
        <v>8.93</v>
      </c>
      <c r="AA162">
        <v>8.8263689999999997</v>
      </c>
    </row>
    <row r="163" spans="1:27" x14ac:dyDescent="0.25">
      <c r="A163" s="8">
        <v>1.38</v>
      </c>
      <c r="B163" s="8">
        <v>0.13</v>
      </c>
      <c r="C163" s="8">
        <v>0.56000000000000005</v>
      </c>
      <c r="D163" s="8">
        <v>2.0099999999999998</v>
      </c>
      <c r="E163" s="8">
        <v>0.28000000000000003</v>
      </c>
      <c r="F163" s="8">
        <v>1.22</v>
      </c>
      <c r="G163" s="8">
        <v>0.69</v>
      </c>
      <c r="H163" s="8">
        <v>7.3600000000000012</v>
      </c>
      <c r="I163" s="8">
        <v>9.0159374999999997</v>
      </c>
      <c r="N163">
        <f t="shared" si="7"/>
        <v>0</v>
      </c>
      <c r="O163">
        <f t="shared" si="8"/>
        <v>0</v>
      </c>
      <c r="P163" t="e">
        <f t="shared" si="9"/>
        <v>#DIV/0!</v>
      </c>
      <c r="X163">
        <v>159</v>
      </c>
      <c r="Y163">
        <v>1</v>
      </c>
      <c r="Z163">
        <v>9.02</v>
      </c>
      <c r="AA163">
        <v>9.1130849999999999</v>
      </c>
    </row>
    <row r="164" spans="1:27" x14ac:dyDescent="0.25">
      <c r="A164" s="8">
        <v>1.39</v>
      </c>
      <c r="B164" s="8">
        <v>0.15</v>
      </c>
      <c r="C164" s="8">
        <v>0.56999999999999995</v>
      </c>
      <c r="D164" s="8">
        <v>2</v>
      </c>
      <c r="E164" s="8">
        <v>0.28000000000000003</v>
      </c>
      <c r="F164" s="8">
        <v>1.23</v>
      </c>
      <c r="G164" s="8">
        <v>0.69</v>
      </c>
      <c r="H164" s="8">
        <v>7.0400000000000009</v>
      </c>
      <c r="I164" s="8">
        <v>8.8550000000000004</v>
      </c>
      <c r="N164">
        <f t="shared" si="7"/>
        <v>0</v>
      </c>
      <c r="O164">
        <f t="shared" si="8"/>
        <v>0</v>
      </c>
      <c r="P164" t="e">
        <f t="shared" si="9"/>
        <v>#DIV/0!</v>
      </c>
      <c r="X164">
        <v>160</v>
      </c>
      <c r="Y164">
        <v>0</v>
      </c>
      <c r="Z164">
        <v>8.86</v>
      </c>
      <c r="AA164">
        <v>9.3583060000000007</v>
      </c>
    </row>
    <row r="165" spans="1:27" x14ac:dyDescent="0.25">
      <c r="A165" s="8">
        <v>1.38</v>
      </c>
      <c r="B165" s="8">
        <v>0.14000000000000001</v>
      </c>
      <c r="C165" s="8">
        <v>0.55000000000000004</v>
      </c>
      <c r="D165" s="8">
        <v>2.0099999999999998</v>
      </c>
      <c r="E165" s="8">
        <v>0.26</v>
      </c>
      <c r="F165" s="8">
        <v>1.23</v>
      </c>
      <c r="G165" s="8">
        <v>0.68</v>
      </c>
      <c r="H165" s="8">
        <v>7.3600000000000012</v>
      </c>
      <c r="I165" s="8">
        <v>8.7449999999999992</v>
      </c>
      <c r="N165">
        <f t="shared" si="7"/>
        <v>0</v>
      </c>
      <c r="O165">
        <f t="shared" si="8"/>
        <v>0</v>
      </c>
      <c r="P165" t="e">
        <f t="shared" si="9"/>
        <v>#DIV/0!</v>
      </c>
      <c r="X165">
        <v>161</v>
      </c>
      <c r="Y165">
        <v>1</v>
      </c>
      <c r="Z165">
        <v>8.75</v>
      </c>
      <c r="AA165">
        <v>8.768872</v>
      </c>
    </row>
    <row r="166" spans="1:27" x14ac:dyDescent="0.25">
      <c r="A166" s="43">
        <v>1.39</v>
      </c>
      <c r="B166" s="43">
        <v>0.15</v>
      </c>
      <c r="C166" s="43">
        <v>0.56999999999999995</v>
      </c>
      <c r="D166" s="43">
        <v>2</v>
      </c>
      <c r="E166" s="43">
        <v>0.28000000000000003</v>
      </c>
      <c r="F166" s="43">
        <v>1.23</v>
      </c>
      <c r="G166" s="43">
        <v>0.69</v>
      </c>
      <c r="H166" s="8">
        <v>7.3600000000000012</v>
      </c>
      <c r="I166" s="43">
        <v>8.7449999999999992</v>
      </c>
      <c r="N166">
        <f t="shared" si="7"/>
        <v>0</v>
      </c>
      <c r="O166">
        <f t="shared" si="8"/>
        <v>0</v>
      </c>
      <c r="P166" t="e">
        <f t="shared" si="9"/>
        <v>#DIV/0!</v>
      </c>
      <c r="Q166">
        <f>COUNT(N37:N166)</f>
        <v>130</v>
      </c>
      <c r="R166">
        <f>COUNT(O37:O166)</f>
        <v>130</v>
      </c>
      <c r="S166">
        <f>COUNT(P37:P166)</f>
        <v>0</v>
      </c>
      <c r="X166">
        <v>162</v>
      </c>
      <c r="Y166">
        <v>1</v>
      </c>
      <c r="Z166">
        <v>8.75</v>
      </c>
      <c r="AA166">
        <v>8.9821089999999995</v>
      </c>
    </row>
    <row r="167" spans="1:27" x14ac:dyDescent="0.25">
      <c r="Q167" s="9">
        <f>SUM(N37:N166)</f>
        <v>0</v>
      </c>
      <c r="R167" s="9">
        <f>SUM(O37:O166)</f>
        <v>0</v>
      </c>
      <c r="S167" s="9" t="e">
        <f>SUM(P37:P166)</f>
        <v>#DIV/0!</v>
      </c>
    </row>
    <row r="168" spans="1:27" x14ac:dyDescent="0.25">
      <c r="Q168">
        <f>Q167/Q166</f>
        <v>0</v>
      </c>
      <c r="R168">
        <f>SQRT(R167/R166)</f>
        <v>0</v>
      </c>
      <c r="S168" t="e">
        <f>S167/S166</f>
        <v>#DIV/0!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4484-8A1E-402A-8C94-AB4DBF3CEBEE}">
  <dimension ref="A1:BZ374"/>
  <sheetViews>
    <sheetView showGridLines="0" topLeftCell="AY164" workbookViewId="0">
      <selection activeCell="BJ170" sqref="BJ170"/>
    </sheetView>
  </sheetViews>
  <sheetFormatPr defaultRowHeight="15" x14ac:dyDescent="0.25"/>
  <cols>
    <col min="1" max="1" width="23" customWidth="1"/>
    <col min="8" max="8" width="19.42578125" customWidth="1"/>
    <col min="13" max="14" width="14.7109375" customWidth="1"/>
    <col min="15" max="15" width="18.5703125" customWidth="1"/>
    <col min="16" max="24" width="9.140625" style="1"/>
    <col min="25" max="31" width="9.140625" style="48"/>
    <col min="32" max="32" width="14" style="49" customWidth="1"/>
    <col min="33" max="33" width="9.140625" style="50"/>
    <col min="65" max="69" width="9.140625" style="7"/>
    <col min="71" max="71" width="9.140625" style="7"/>
    <col min="72" max="72" width="14.28515625" style="7" customWidth="1"/>
    <col min="74" max="74" width="9.140625" style="7"/>
    <col min="75" max="75" width="13" style="7" customWidth="1"/>
    <col min="76" max="78" width="9.140625" style="7"/>
  </cols>
  <sheetData>
    <row r="1" spans="1:78" x14ac:dyDescent="0.25">
      <c r="V1" s="1">
        <v>3.2</v>
      </c>
      <c r="W1" s="1" t="s">
        <v>122</v>
      </c>
      <c r="AG1" s="48" t="s">
        <v>123</v>
      </c>
    </row>
    <row r="2" spans="1:78" x14ac:dyDescent="0.25">
      <c r="P2" s="1">
        <f>8*8</f>
        <v>64</v>
      </c>
      <c r="Y2" s="48" t="s">
        <v>97</v>
      </c>
      <c r="Z2" s="48" t="s">
        <v>98</v>
      </c>
      <c r="AA2" s="48" t="s">
        <v>99</v>
      </c>
      <c r="AB2" s="48" t="s">
        <v>100</v>
      </c>
      <c r="AC2" s="48" t="s">
        <v>101</v>
      </c>
      <c r="AD2" s="48" t="s">
        <v>102</v>
      </c>
      <c r="AE2" s="48" t="s">
        <v>103</v>
      </c>
      <c r="AF2" s="49" t="s">
        <v>104</v>
      </c>
      <c r="AG2" s="48" t="s">
        <v>95</v>
      </c>
    </row>
    <row r="3" spans="1:78" x14ac:dyDescent="0.25">
      <c r="F3" t="s">
        <v>0</v>
      </c>
      <c r="G3" t="s">
        <v>1</v>
      </c>
      <c r="H3" t="s">
        <v>2</v>
      </c>
      <c r="I3" t="s">
        <v>3</v>
      </c>
      <c r="J3" t="s">
        <v>4</v>
      </c>
      <c r="K3" t="s">
        <v>10</v>
      </c>
      <c r="L3" t="s">
        <v>11</v>
      </c>
      <c r="M3" t="s">
        <v>14</v>
      </c>
      <c r="O3" t="s">
        <v>20</v>
      </c>
      <c r="P3" s="1" t="s">
        <v>94</v>
      </c>
      <c r="Q3" s="1" t="s">
        <v>116</v>
      </c>
      <c r="V3" t="s">
        <v>14</v>
      </c>
      <c r="Y3" s="50" t="s">
        <v>0</v>
      </c>
      <c r="Z3" s="50" t="s">
        <v>1</v>
      </c>
      <c r="AA3" s="50" t="s">
        <v>2</v>
      </c>
      <c r="AB3" s="50" t="s">
        <v>3</v>
      </c>
      <c r="AC3" s="50" t="s">
        <v>4</v>
      </c>
      <c r="AD3" s="50" t="s">
        <v>10</v>
      </c>
      <c r="AE3" s="50" t="s">
        <v>11</v>
      </c>
      <c r="AF3" s="50" t="s">
        <v>14</v>
      </c>
      <c r="AG3" s="48" t="s">
        <v>95</v>
      </c>
      <c r="BM3" s="7" t="s">
        <v>5</v>
      </c>
      <c r="BN3" s="7" t="s">
        <v>6</v>
      </c>
      <c r="BO3" s="7" t="s">
        <v>7</v>
      </c>
      <c r="BP3" s="7" t="s">
        <v>8</v>
      </c>
      <c r="BQ3" s="7" t="s">
        <v>9</v>
      </c>
      <c r="BS3" s="7" t="s">
        <v>12</v>
      </c>
      <c r="BT3" s="7" t="s">
        <v>13</v>
      </c>
      <c r="BV3" s="7" t="s">
        <v>15</v>
      </c>
      <c r="BW3" s="7" t="s">
        <v>16</v>
      </c>
      <c r="BX3" s="7" t="s">
        <v>17</v>
      </c>
      <c r="BY3" s="7" t="s">
        <v>18</v>
      </c>
      <c r="BZ3" s="7" t="s">
        <v>19</v>
      </c>
    </row>
    <row r="4" spans="1:78" x14ac:dyDescent="0.25">
      <c r="B4" t="s">
        <v>22</v>
      </c>
      <c r="D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34</v>
      </c>
      <c r="L4" t="s">
        <v>35</v>
      </c>
      <c r="M4" t="s">
        <v>38</v>
      </c>
      <c r="O4" t="s">
        <v>71</v>
      </c>
      <c r="Q4" s="1" t="s">
        <v>119</v>
      </c>
      <c r="V4" s="1" t="s">
        <v>96</v>
      </c>
      <c r="Y4" s="48" t="s">
        <v>96</v>
      </c>
      <c r="Z4" s="48" t="s">
        <v>96</v>
      </c>
      <c r="AA4" s="48" t="s">
        <v>96</v>
      </c>
      <c r="AB4" s="48" t="s">
        <v>96</v>
      </c>
      <c r="AC4" s="48" t="s">
        <v>96</v>
      </c>
      <c r="AD4" s="48" t="s">
        <v>121</v>
      </c>
      <c r="AE4" s="48" t="s">
        <v>121</v>
      </c>
      <c r="AF4" s="48" t="s">
        <v>96</v>
      </c>
      <c r="AG4" s="48" t="str">
        <f>P3</f>
        <v>ton/ha</v>
      </c>
      <c r="BM4" s="7" t="s">
        <v>29</v>
      </c>
      <c r="BN4" s="7" t="s">
        <v>30</v>
      </c>
      <c r="BO4" s="7" t="s">
        <v>31</v>
      </c>
      <c r="BP4" s="7" t="s">
        <v>32</v>
      </c>
      <c r="BQ4" s="7" t="s">
        <v>33</v>
      </c>
      <c r="BS4" s="7" t="s">
        <v>36</v>
      </c>
      <c r="BT4" s="7" t="s">
        <v>37</v>
      </c>
      <c r="BV4" s="7" t="s">
        <v>39</v>
      </c>
      <c r="BW4" s="7" t="s">
        <v>40</v>
      </c>
      <c r="BX4" s="7" t="s">
        <v>41</v>
      </c>
      <c r="BY4" s="7" t="s">
        <v>42</v>
      </c>
      <c r="BZ4" s="7" t="s">
        <v>43</v>
      </c>
    </row>
    <row r="5" spans="1:78" x14ac:dyDescent="0.25">
      <c r="A5" t="s">
        <v>61</v>
      </c>
      <c r="B5" t="s">
        <v>50</v>
      </c>
      <c r="C5" t="s">
        <v>59</v>
      </c>
      <c r="D5" t="s">
        <v>46</v>
      </c>
      <c r="E5" t="s">
        <v>85</v>
      </c>
      <c r="F5" s="1">
        <v>1.99</v>
      </c>
      <c r="G5" s="1">
        <v>0.35</v>
      </c>
      <c r="H5" s="1">
        <v>0.98</v>
      </c>
      <c r="I5" s="1">
        <v>2.73</v>
      </c>
      <c r="J5" s="1">
        <v>0.78</v>
      </c>
      <c r="K5" s="1">
        <v>1.89</v>
      </c>
      <c r="L5" s="1">
        <v>1.3</v>
      </c>
      <c r="M5" s="1">
        <v>78</v>
      </c>
      <c r="N5" s="1">
        <f t="shared" ref="N5:N6" si="0">P5</f>
        <v>8.1468749999999996</v>
      </c>
      <c r="O5" s="1">
        <f t="shared" ref="O5:O36" si="1">BY5*BZ5/1000</f>
        <v>52.14</v>
      </c>
      <c r="P5" s="1">
        <f>(10000/$P$2)*O5/1000</f>
        <v>8.1468749999999996</v>
      </c>
      <c r="Q5" s="1">
        <f>(V5)/(F5)</f>
        <v>12.542713567839199</v>
      </c>
      <c r="V5" s="1">
        <f>M5*$V$1*100/1000</f>
        <v>24.960000000000004</v>
      </c>
      <c r="W5" s="1">
        <f>M5</f>
        <v>78</v>
      </c>
      <c r="Y5" s="48">
        <f>F5</f>
        <v>1.99</v>
      </c>
      <c r="Z5" s="48">
        <f t="shared" ref="Z5:AE5" si="2">G5</f>
        <v>0.35</v>
      </c>
      <c r="AA5" s="48">
        <f t="shared" si="2"/>
        <v>0.98</v>
      </c>
      <c r="AB5" s="48">
        <f t="shared" si="2"/>
        <v>2.73</v>
      </c>
      <c r="AC5" s="48">
        <f t="shared" si="2"/>
        <v>0.78</v>
      </c>
      <c r="AD5" s="48">
        <f t="shared" si="2"/>
        <v>1.89</v>
      </c>
      <c r="AE5" s="48">
        <f t="shared" si="2"/>
        <v>1.3</v>
      </c>
      <c r="AF5" s="49">
        <f>Q5</f>
        <v>12.542713567839199</v>
      </c>
      <c r="AG5" s="48">
        <f>P5</f>
        <v>8.1468749999999996</v>
      </c>
      <c r="BM5" s="8">
        <v>22</v>
      </c>
      <c r="BN5" s="8">
        <v>194</v>
      </c>
      <c r="BO5" s="8">
        <v>98</v>
      </c>
      <c r="BP5" s="8">
        <v>30</v>
      </c>
      <c r="BQ5" s="8">
        <v>120</v>
      </c>
      <c r="BS5" s="8">
        <f t="shared" ref="BS5:BS36" si="3">K5+L5</f>
        <v>3.19</v>
      </c>
      <c r="BT5" s="8">
        <v>0.96</v>
      </c>
      <c r="BV5" s="8">
        <v>9</v>
      </c>
      <c r="BW5" s="8">
        <v>26</v>
      </c>
      <c r="BX5" s="8">
        <v>74</v>
      </c>
      <c r="BY5" s="8">
        <v>132</v>
      </c>
      <c r="BZ5" s="8">
        <v>395</v>
      </c>
    </row>
    <row r="6" spans="1:78" x14ac:dyDescent="0.25">
      <c r="A6" t="s">
        <v>61</v>
      </c>
      <c r="B6" t="s">
        <v>50</v>
      </c>
      <c r="C6" t="s">
        <v>59</v>
      </c>
      <c r="D6" t="s">
        <v>47</v>
      </c>
      <c r="E6" t="s">
        <v>85</v>
      </c>
      <c r="F6" s="1">
        <v>1.98</v>
      </c>
      <c r="G6" s="1">
        <v>0.36</v>
      </c>
      <c r="H6" s="1">
        <v>0.99</v>
      </c>
      <c r="I6" s="1">
        <v>2.72</v>
      </c>
      <c r="J6" s="1">
        <v>0.79</v>
      </c>
      <c r="K6" s="1">
        <v>1.91</v>
      </c>
      <c r="L6" s="1">
        <v>1.3</v>
      </c>
      <c r="M6" s="1">
        <v>79</v>
      </c>
      <c r="N6" s="1">
        <f t="shared" si="0"/>
        <v>8.1656250000000004</v>
      </c>
      <c r="O6" s="1">
        <f t="shared" si="1"/>
        <v>52.26</v>
      </c>
      <c r="P6" s="1">
        <f t="shared" ref="P6:P69" si="4">(10000/$P$2)*O6/1000</f>
        <v>8.1656250000000004</v>
      </c>
      <c r="Q6" s="1">
        <f t="shared" ref="Q6:Q69" si="5">(V6)/(F6)</f>
        <v>12.767676767676768</v>
      </c>
      <c r="V6" s="1">
        <f t="shared" ref="V6:V69" si="6">M6*$V$1*100/1000</f>
        <v>25.28</v>
      </c>
      <c r="W6" s="1">
        <f t="shared" ref="W6:W69" si="7">M6</f>
        <v>79</v>
      </c>
      <c r="Y6" s="48">
        <f t="shared" ref="Y6:Y69" si="8">F6</f>
        <v>1.98</v>
      </c>
      <c r="Z6" s="48">
        <f t="shared" ref="Z6:Z69" si="9">G6</f>
        <v>0.36</v>
      </c>
      <c r="AA6" s="48">
        <f t="shared" ref="AA6:AA69" si="10">H6</f>
        <v>0.99</v>
      </c>
      <c r="AB6" s="48">
        <f t="shared" ref="AB6:AB69" si="11">I6</f>
        <v>2.72</v>
      </c>
      <c r="AC6" s="48">
        <f t="shared" ref="AC6:AC69" si="12">J6</f>
        <v>0.79</v>
      </c>
      <c r="AD6" s="48">
        <f t="shared" ref="AD6:AD69" si="13">K6</f>
        <v>1.91</v>
      </c>
      <c r="AE6" s="48">
        <f t="shared" ref="AE6:AE69" si="14">L6</f>
        <v>1.3</v>
      </c>
      <c r="AF6" s="49">
        <f t="shared" ref="AF6:AF69" si="15">Q6</f>
        <v>12.767676767676768</v>
      </c>
      <c r="AG6" s="48">
        <f t="shared" ref="AG6:AG69" si="16">P6</f>
        <v>8.1656250000000004</v>
      </c>
      <c r="BM6" s="8">
        <v>22</v>
      </c>
      <c r="BN6" s="8">
        <v>188</v>
      </c>
      <c r="BO6" s="8">
        <v>96</v>
      </c>
      <c r="BP6" s="8">
        <v>28</v>
      </c>
      <c r="BQ6" s="8">
        <v>119</v>
      </c>
      <c r="BS6" s="8">
        <f t="shared" si="3"/>
        <v>3.21</v>
      </c>
      <c r="BT6" s="8">
        <v>0.95</v>
      </c>
      <c r="BV6" s="8">
        <v>9</v>
      </c>
      <c r="BW6" s="8">
        <v>25.111111111111107</v>
      </c>
      <c r="BX6" s="8">
        <v>74.888888888888886</v>
      </c>
      <c r="BY6" s="8">
        <v>134</v>
      </c>
      <c r="BZ6" s="8">
        <v>390</v>
      </c>
    </row>
    <row r="7" spans="1:78" x14ac:dyDescent="0.25">
      <c r="A7" t="s">
        <v>61</v>
      </c>
      <c r="B7" t="s">
        <v>50</v>
      </c>
      <c r="C7" t="s">
        <v>59</v>
      </c>
      <c r="D7" t="s">
        <v>48</v>
      </c>
      <c r="E7" t="s">
        <v>85</v>
      </c>
      <c r="F7" s="1">
        <v>1.98</v>
      </c>
      <c r="G7" s="1">
        <v>0.37</v>
      </c>
      <c r="H7" s="1">
        <v>0.98</v>
      </c>
      <c r="I7" s="1">
        <v>2.7</v>
      </c>
      <c r="J7" s="1">
        <v>0.79</v>
      </c>
      <c r="K7" s="1">
        <v>1.92</v>
      </c>
      <c r="L7" s="1">
        <v>1.28</v>
      </c>
      <c r="M7" s="1">
        <v>77</v>
      </c>
      <c r="N7" s="1">
        <f>P7</f>
        <v>8.1046875000000007</v>
      </c>
      <c r="O7" s="1">
        <f t="shared" si="1"/>
        <v>51.87</v>
      </c>
      <c r="P7" s="1">
        <f t="shared" si="4"/>
        <v>8.1046875000000007</v>
      </c>
      <c r="Q7" s="1">
        <f t="shared" si="5"/>
        <v>12.444444444444445</v>
      </c>
      <c r="V7" s="1">
        <f t="shared" si="6"/>
        <v>24.64</v>
      </c>
      <c r="W7" s="1">
        <f t="shared" si="7"/>
        <v>77</v>
      </c>
      <c r="Y7" s="48">
        <f t="shared" si="8"/>
        <v>1.98</v>
      </c>
      <c r="Z7" s="48">
        <f t="shared" si="9"/>
        <v>0.37</v>
      </c>
      <c r="AA7" s="48">
        <f t="shared" si="10"/>
        <v>0.98</v>
      </c>
      <c r="AB7" s="48">
        <f t="shared" si="11"/>
        <v>2.7</v>
      </c>
      <c r="AC7" s="48">
        <f t="shared" si="12"/>
        <v>0.79</v>
      </c>
      <c r="AD7" s="48">
        <f t="shared" si="13"/>
        <v>1.92</v>
      </c>
      <c r="AE7" s="48">
        <f t="shared" si="14"/>
        <v>1.28</v>
      </c>
      <c r="AF7" s="49">
        <f t="shared" si="15"/>
        <v>12.444444444444445</v>
      </c>
      <c r="AG7" s="48">
        <f t="shared" si="16"/>
        <v>8.1046875000000007</v>
      </c>
      <c r="BM7" s="8">
        <v>24</v>
      </c>
      <c r="BN7" s="8">
        <v>192</v>
      </c>
      <c r="BO7" s="8">
        <v>98</v>
      </c>
      <c r="BP7" s="8">
        <v>28</v>
      </c>
      <c r="BQ7" s="8">
        <v>122</v>
      </c>
      <c r="BS7" s="8">
        <f t="shared" si="3"/>
        <v>3.2</v>
      </c>
      <c r="BT7" s="8">
        <v>0.94</v>
      </c>
      <c r="BV7" s="8">
        <v>10</v>
      </c>
      <c r="BW7" s="8">
        <v>23.1</v>
      </c>
      <c r="BX7" s="8">
        <v>76.900000000000006</v>
      </c>
      <c r="BY7" s="8">
        <v>130</v>
      </c>
      <c r="BZ7" s="8">
        <v>399</v>
      </c>
    </row>
    <row r="8" spans="1:78" x14ac:dyDescent="0.25">
      <c r="A8" t="s">
        <v>61</v>
      </c>
      <c r="B8" t="s">
        <v>50</v>
      </c>
      <c r="C8" t="s">
        <v>59</v>
      </c>
      <c r="D8" t="s">
        <v>49</v>
      </c>
      <c r="E8" t="s">
        <v>85</v>
      </c>
      <c r="F8" s="1">
        <v>1.97</v>
      </c>
      <c r="G8" s="1">
        <v>0.34</v>
      </c>
      <c r="H8" s="1">
        <v>0.98</v>
      </c>
      <c r="I8" s="1">
        <v>2.71</v>
      </c>
      <c r="J8" s="1">
        <v>0.78</v>
      </c>
      <c r="K8" s="1">
        <v>1.92</v>
      </c>
      <c r="L8" s="1">
        <v>1.27</v>
      </c>
      <c r="M8" s="1">
        <v>78</v>
      </c>
      <c r="N8" s="1">
        <f t="shared" ref="N8:N71" si="17">P8</f>
        <v>8.1462500000000002</v>
      </c>
      <c r="O8" s="1">
        <f t="shared" si="1"/>
        <v>52.136000000000003</v>
      </c>
      <c r="P8" s="1">
        <f t="shared" si="4"/>
        <v>8.1462500000000002</v>
      </c>
      <c r="Q8" s="1">
        <f t="shared" si="5"/>
        <v>12.670050761421322</v>
      </c>
      <c r="V8" s="1">
        <f t="shared" si="6"/>
        <v>24.960000000000004</v>
      </c>
      <c r="W8" s="1">
        <f t="shared" si="7"/>
        <v>78</v>
      </c>
      <c r="Y8" s="48">
        <f t="shared" si="8"/>
        <v>1.97</v>
      </c>
      <c r="Z8" s="48">
        <f t="shared" si="9"/>
        <v>0.34</v>
      </c>
      <c r="AA8" s="48">
        <f t="shared" si="10"/>
        <v>0.98</v>
      </c>
      <c r="AB8" s="48">
        <f t="shared" si="11"/>
        <v>2.71</v>
      </c>
      <c r="AC8" s="48">
        <f t="shared" si="12"/>
        <v>0.78</v>
      </c>
      <c r="AD8" s="48">
        <f t="shared" si="13"/>
        <v>1.92</v>
      </c>
      <c r="AE8" s="48">
        <f t="shared" si="14"/>
        <v>1.27</v>
      </c>
      <c r="AF8" s="49">
        <f t="shared" si="15"/>
        <v>12.670050761421322</v>
      </c>
      <c r="AG8" s="48">
        <f t="shared" si="16"/>
        <v>8.1462500000000002</v>
      </c>
      <c r="BM8" s="8">
        <v>23</v>
      </c>
      <c r="BN8" s="8">
        <v>194</v>
      </c>
      <c r="BO8" s="8">
        <v>97</v>
      </c>
      <c r="BP8" s="8">
        <v>29</v>
      </c>
      <c r="BQ8" s="8">
        <v>119</v>
      </c>
      <c r="BS8" s="8">
        <f t="shared" si="3"/>
        <v>3.19</v>
      </c>
      <c r="BT8" s="8">
        <v>0.94</v>
      </c>
      <c r="BV8" s="8">
        <v>9</v>
      </c>
      <c r="BW8" s="8">
        <v>25</v>
      </c>
      <c r="BX8" s="8">
        <v>75</v>
      </c>
      <c r="BY8" s="8">
        <v>133</v>
      </c>
      <c r="BZ8" s="8">
        <v>392</v>
      </c>
    </row>
    <row r="9" spans="1:78" x14ac:dyDescent="0.25">
      <c r="A9" t="s">
        <v>61</v>
      </c>
      <c r="B9" t="s">
        <v>50</v>
      </c>
      <c r="C9" t="s">
        <v>59</v>
      </c>
      <c r="D9" t="s">
        <v>79</v>
      </c>
      <c r="E9" t="s">
        <v>85</v>
      </c>
      <c r="F9" s="1">
        <v>1.9746964385344472</v>
      </c>
      <c r="G9" s="1">
        <v>0.35185028093506843</v>
      </c>
      <c r="H9" s="1">
        <v>0.98881914274941662</v>
      </c>
      <c r="I9" s="1">
        <v>2.7073279518851634</v>
      </c>
      <c r="J9" s="1">
        <v>0.7940500399336452</v>
      </c>
      <c r="K9" s="1">
        <v>1.9082812801135878</v>
      </c>
      <c r="L9" s="1">
        <v>1.3109304062082083</v>
      </c>
      <c r="M9" s="1">
        <v>78.556439422325639</v>
      </c>
      <c r="N9" s="1">
        <f t="shared" si="17"/>
        <v>8.1693452891606899</v>
      </c>
      <c r="O9" s="1">
        <f t="shared" si="1"/>
        <v>52.283809850628415</v>
      </c>
      <c r="P9" s="1">
        <f t="shared" si="4"/>
        <v>8.1693452891606899</v>
      </c>
      <c r="Q9" s="1">
        <f t="shared" si="5"/>
        <v>12.730088597212859</v>
      </c>
      <c r="V9" s="1">
        <f t="shared" si="6"/>
        <v>25.138060615144209</v>
      </c>
      <c r="W9" s="1">
        <f t="shared" si="7"/>
        <v>78.556439422325639</v>
      </c>
      <c r="Y9" s="48">
        <f t="shared" si="8"/>
        <v>1.9746964385344472</v>
      </c>
      <c r="Z9" s="48">
        <f t="shared" si="9"/>
        <v>0.35185028093506843</v>
      </c>
      <c r="AA9" s="48">
        <f t="shared" si="10"/>
        <v>0.98881914274941662</v>
      </c>
      <c r="AB9" s="48">
        <f t="shared" si="11"/>
        <v>2.7073279518851634</v>
      </c>
      <c r="AC9" s="48">
        <f t="shared" si="12"/>
        <v>0.7940500399336452</v>
      </c>
      <c r="AD9" s="48">
        <f t="shared" si="13"/>
        <v>1.9082812801135878</v>
      </c>
      <c r="AE9" s="48">
        <f t="shared" si="14"/>
        <v>1.3109304062082083</v>
      </c>
      <c r="AF9" s="49">
        <f t="shared" si="15"/>
        <v>12.730088597212859</v>
      </c>
      <c r="AG9" s="48">
        <f t="shared" si="16"/>
        <v>8.1693452891606899</v>
      </c>
      <c r="BM9" s="8">
        <v>21.33931714834398</v>
      </c>
      <c r="BN9" s="8">
        <v>189.76137530079723</v>
      </c>
      <c r="BO9" s="8">
        <v>98.421542186057195</v>
      </c>
      <c r="BP9" s="8">
        <v>30.123173108731862</v>
      </c>
      <c r="BQ9" s="8">
        <v>120.01184597022075</v>
      </c>
      <c r="BS9" s="8">
        <f t="shared" si="3"/>
        <v>3.2192116863217963</v>
      </c>
      <c r="BT9" s="8">
        <v>0.9468601150612812</v>
      </c>
      <c r="BV9" s="8">
        <v>9.5472319634864107</v>
      </c>
      <c r="BW9" s="8">
        <v>25.981963999897562</v>
      </c>
      <c r="BX9" s="8">
        <v>75.581605329721427</v>
      </c>
      <c r="BY9" s="8">
        <v>131.52223171653168</v>
      </c>
      <c r="BZ9" s="8">
        <v>397.5283050497128</v>
      </c>
    </row>
    <row r="10" spans="1:78" x14ac:dyDescent="0.25">
      <c r="A10" t="s">
        <v>61</v>
      </c>
      <c r="B10" t="s">
        <v>50</v>
      </c>
      <c r="C10" t="s">
        <v>59</v>
      </c>
      <c r="D10" t="s">
        <v>80</v>
      </c>
      <c r="E10" t="s">
        <v>85</v>
      </c>
      <c r="F10" s="1">
        <v>1.9843672368974512</v>
      </c>
      <c r="G10" s="1">
        <v>0.36123889140013488</v>
      </c>
      <c r="H10" s="1">
        <v>0.98437360085925318</v>
      </c>
      <c r="I10" s="1">
        <v>2.6954300715721913</v>
      </c>
      <c r="J10" s="1">
        <v>0.79406363642468936</v>
      </c>
      <c r="K10" s="1">
        <v>1.9123717116164334</v>
      </c>
      <c r="L10" s="1">
        <v>1.285367920746503</v>
      </c>
      <c r="M10" s="1">
        <v>77.335305852810052</v>
      </c>
      <c r="N10" s="1">
        <f t="shared" si="17"/>
        <v>8.102989533924239</v>
      </c>
      <c r="O10" s="1">
        <f t="shared" si="1"/>
        <v>51.859133017115127</v>
      </c>
      <c r="P10" s="1">
        <f t="shared" si="4"/>
        <v>8.102989533924239</v>
      </c>
      <c r="Q10" s="1">
        <f t="shared" si="5"/>
        <v>12.471128031518754</v>
      </c>
      <c r="V10" s="1">
        <f t="shared" si="6"/>
        <v>24.747297872899221</v>
      </c>
      <c r="W10" s="1">
        <f t="shared" si="7"/>
        <v>77.335305852810052</v>
      </c>
      <c r="Y10" s="48">
        <f t="shared" si="8"/>
        <v>1.9843672368974512</v>
      </c>
      <c r="Z10" s="48">
        <f t="shared" si="9"/>
        <v>0.36123889140013488</v>
      </c>
      <c r="AA10" s="48">
        <f t="shared" si="10"/>
        <v>0.98437360085925318</v>
      </c>
      <c r="AB10" s="48">
        <f t="shared" si="11"/>
        <v>2.6954300715721913</v>
      </c>
      <c r="AC10" s="48">
        <f t="shared" si="12"/>
        <v>0.79406363642468936</v>
      </c>
      <c r="AD10" s="48">
        <f t="shared" si="13"/>
        <v>1.9123717116164334</v>
      </c>
      <c r="AE10" s="48">
        <f t="shared" si="14"/>
        <v>1.285367920746503</v>
      </c>
      <c r="AF10" s="49">
        <f t="shared" si="15"/>
        <v>12.471128031518754</v>
      </c>
      <c r="AG10" s="48">
        <f t="shared" si="16"/>
        <v>8.102989533924239</v>
      </c>
      <c r="BM10" s="8">
        <v>23.985278925832972</v>
      </c>
      <c r="BN10" s="8">
        <v>194.83113543446234</v>
      </c>
      <c r="BO10" s="8">
        <v>97.206883714048672</v>
      </c>
      <c r="BP10" s="8">
        <v>30.87961124634603</v>
      </c>
      <c r="BQ10" s="8">
        <v>119.57144855397928</v>
      </c>
      <c r="BS10" s="8">
        <f t="shared" si="3"/>
        <v>3.1977396323629366</v>
      </c>
      <c r="BT10" s="8">
        <v>0.94758015110273841</v>
      </c>
      <c r="BV10" s="8">
        <v>9.2648622802953469</v>
      </c>
      <c r="BW10" s="8">
        <v>23.797665407841851</v>
      </c>
      <c r="BX10" s="8">
        <v>74.0526301631282</v>
      </c>
      <c r="BY10" s="8">
        <v>130.48242627735453</v>
      </c>
      <c r="BZ10" s="8">
        <v>397.44151374747526</v>
      </c>
    </row>
    <row r="11" spans="1:78" x14ac:dyDescent="0.25">
      <c r="A11" t="s">
        <v>61</v>
      </c>
      <c r="B11" t="s">
        <v>50</v>
      </c>
      <c r="C11" t="s">
        <v>59</v>
      </c>
      <c r="D11" t="s">
        <v>81</v>
      </c>
      <c r="E11" t="s">
        <v>85</v>
      </c>
      <c r="F11" s="1">
        <v>1.9846010779897187</v>
      </c>
      <c r="G11" s="1">
        <v>0.37029809777719491</v>
      </c>
      <c r="H11" s="1">
        <v>0.9777560605657345</v>
      </c>
      <c r="I11" s="1">
        <v>2.7185179822488137</v>
      </c>
      <c r="J11" s="1">
        <v>0.78808940947332307</v>
      </c>
      <c r="K11" s="1">
        <v>1.8976506080909166</v>
      </c>
      <c r="L11" s="1">
        <v>1.2957346596804564</v>
      </c>
      <c r="M11" s="1">
        <v>78.587250925150329</v>
      </c>
      <c r="N11" s="1">
        <f t="shared" si="17"/>
        <v>7.9933950805248273</v>
      </c>
      <c r="O11" s="1">
        <f t="shared" si="1"/>
        <v>51.15772851535889</v>
      </c>
      <c r="P11" s="1">
        <f t="shared" si="4"/>
        <v>7.9933950805248273</v>
      </c>
      <c r="Q11" s="1">
        <f t="shared" si="5"/>
        <v>12.671524053348513</v>
      </c>
      <c r="V11" s="1">
        <f t="shared" si="6"/>
        <v>25.14792029604811</v>
      </c>
      <c r="W11" s="1">
        <f t="shared" si="7"/>
        <v>78.587250925150329</v>
      </c>
      <c r="Y11" s="48">
        <f t="shared" si="8"/>
        <v>1.9846010779897187</v>
      </c>
      <c r="Z11" s="48">
        <f t="shared" si="9"/>
        <v>0.37029809777719491</v>
      </c>
      <c r="AA11" s="48">
        <f t="shared" si="10"/>
        <v>0.9777560605657345</v>
      </c>
      <c r="AB11" s="48">
        <f t="shared" si="11"/>
        <v>2.7185179822488137</v>
      </c>
      <c r="AC11" s="48">
        <f t="shared" si="12"/>
        <v>0.78808940947332307</v>
      </c>
      <c r="AD11" s="48">
        <f t="shared" si="13"/>
        <v>1.8976506080909166</v>
      </c>
      <c r="AE11" s="48">
        <f t="shared" si="14"/>
        <v>1.2957346596804564</v>
      </c>
      <c r="AF11" s="49">
        <f t="shared" si="15"/>
        <v>12.671524053348513</v>
      </c>
      <c r="AG11" s="48">
        <f t="shared" si="16"/>
        <v>7.9933950805248273</v>
      </c>
      <c r="BM11" s="8">
        <v>23.600744741001108</v>
      </c>
      <c r="BN11" s="8">
        <v>193.60047289409704</v>
      </c>
      <c r="BO11" s="8">
        <v>96.569164750886557</v>
      </c>
      <c r="BP11" s="8">
        <v>28.013094966863719</v>
      </c>
      <c r="BQ11" s="8">
        <v>121.27929725795184</v>
      </c>
      <c r="BS11" s="8">
        <f t="shared" si="3"/>
        <v>3.1933852677713732</v>
      </c>
      <c r="BT11" s="8">
        <v>0.95743359123589467</v>
      </c>
      <c r="BV11" s="8">
        <v>8.7941714872868033</v>
      </c>
      <c r="BW11" s="8">
        <v>21.350582683994435</v>
      </c>
      <c r="BX11" s="8">
        <v>73.760673072461216</v>
      </c>
      <c r="BY11" s="8">
        <v>131.56435933422108</v>
      </c>
      <c r="BZ11" s="8">
        <v>388.84184724678926</v>
      </c>
    </row>
    <row r="12" spans="1:78" x14ac:dyDescent="0.25">
      <c r="A12" t="s">
        <v>61</v>
      </c>
      <c r="B12" t="s">
        <v>50</v>
      </c>
      <c r="C12" t="s">
        <v>59</v>
      </c>
      <c r="D12" t="s">
        <v>83</v>
      </c>
      <c r="E12" t="s">
        <v>85</v>
      </c>
      <c r="F12" s="1">
        <v>1.9915053844638169</v>
      </c>
      <c r="G12" s="1">
        <v>0.3395922867633635</v>
      </c>
      <c r="H12" s="1">
        <v>0.97233566541079197</v>
      </c>
      <c r="I12" s="1">
        <v>2.697895183292276</v>
      </c>
      <c r="J12" s="1">
        <v>0.79054409701988337</v>
      </c>
      <c r="K12" s="1">
        <v>1.9132653754260536</v>
      </c>
      <c r="L12" s="1">
        <v>1.3126569909500541</v>
      </c>
      <c r="M12" s="1">
        <v>75.803441438009031</v>
      </c>
      <c r="N12" s="1">
        <f t="shared" si="17"/>
        <v>8.0267717853335387</v>
      </c>
      <c r="O12" s="1">
        <f t="shared" si="1"/>
        <v>51.371339426134647</v>
      </c>
      <c r="P12" s="1">
        <f t="shared" si="4"/>
        <v>8.0267717853335387</v>
      </c>
      <c r="Q12" s="1">
        <f t="shared" si="5"/>
        <v>12.180284045123864</v>
      </c>
      <c r="V12" s="1">
        <f t="shared" si="6"/>
        <v>24.257101260162894</v>
      </c>
      <c r="W12" s="1">
        <f t="shared" si="7"/>
        <v>75.803441438009031</v>
      </c>
      <c r="Y12" s="48">
        <f t="shared" si="8"/>
        <v>1.9915053844638169</v>
      </c>
      <c r="Z12" s="48">
        <f t="shared" si="9"/>
        <v>0.3395922867633635</v>
      </c>
      <c r="AA12" s="48">
        <f t="shared" si="10"/>
        <v>0.97233566541079197</v>
      </c>
      <c r="AB12" s="48">
        <f t="shared" si="11"/>
        <v>2.697895183292276</v>
      </c>
      <c r="AC12" s="48">
        <f t="shared" si="12"/>
        <v>0.79054409701988337</v>
      </c>
      <c r="AD12" s="48">
        <f t="shared" si="13"/>
        <v>1.9132653754260536</v>
      </c>
      <c r="AE12" s="48">
        <f t="shared" si="14"/>
        <v>1.3126569909500541</v>
      </c>
      <c r="AF12" s="49">
        <f t="shared" si="15"/>
        <v>12.180284045123864</v>
      </c>
      <c r="AG12" s="48">
        <f t="shared" si="16"/>
        <v>8.0267717853335387</v>
      </c>
      <c r="BM12" s="8">
        <v>22.087153362148456</v>
      </c>
      <c r="BN12" s="8">
        <v>195.08262113776436</v>
      </c>
      <c r="BO12" s="8">
        <v>96.14183101549861</v>
      </c>
      <c r="BP12" s="8">
        <v>27.985405109629937</v>
      </c>
      <c r="BQ12" s="8">
        <v>117.91720575922227</v>
      </c>
      <c r="BS12" s="8">
        <f t="shared" si="3"/>
        <v>3.2259223663761079</v>
      </c>
      <c r="BT12" s="8">
        <v>0.96367520599160339</v>
      </c>
      <c r="BV12" s="8">
        <v>9.6822805580159184</v>
      </c>
      <c r="BW12" s="8">
        <v>23.845175853325419</v>
      </c>
      <c r="BX12" s="8">
        <v>74.292142513745787</v>
      </c>
      <c r="BY12" s="8">
        <v>132.67953744582519</v>
      </c>
      <c r="BZ12" s="8">
        <v>387.18358847995114</v>
      </c>
    </row>
    <row r="13" spans="1:78" s="9" customFormat="1" x14ac:dyDescent="0.25">
      <c r="A13" s="9" t="s">
        <v>61</v>
      </c>
      <c r="B13" s="9" t="s">
        <v>50</v>
      </c>
      <c r="C13" s="9" t="s">
        <v>59</v>
      </c>
      <c r="D13" s="9" t="s">
        <v>82</v>
      </c>
      <c r="E13" s="9" t="s">
        <v>85</v>
      </c>
      <c r="F13" s="10">
        <v>1.975828876762971</v>
      </c>
      <c r="G13" s="10">
        <v>0.38980214594572316</v>
      </c>
      <c r="H13" s="10">
        <v>0.97247270352498161</v>
      </c>
      <c r="I13" s="10">
        <v>2.715965654193242</v>
      </c>
      <c r="J13" s="10">
        <v>0.80157213046099063</v>
      </c>
      <c r="K13" s="10">
        <v>1.9109936900369211</v>
      </c>
      <c r="L13" s="10">
        <v>1.2740794657757215</v>
      </c>
      <c r="M13" s="1">
        <v>76.447530224439106</v>
      </c>
      <c r="N13" s="1">
        <f t="shared" si="17"/>
        <v>8.1612506042587825</v>
      </c>
      <c r="O13" s="10">
        <f t="shared" si="1"/>
        <v>52.232003867256211</v>
      </c>
      <c r="P13" s="10">
        <f t="shared" si="4"/>
        <v>8.1612506042587825</v>
      </c>
      <c r="Q13" s="1">
        <f t="shared" si="5"/>
        <v>12.381239063526062</v>
      </c>
      <c r="R13" s="10" t="str">
        <f>C13</f>
        <v>1Season</v>
      </c>
      <c r="S13" s="10" t="str">
        <f>E13</f>
        <v>Orch-1</v>
      </c>
      <c r="T13" s="10">
        <f>AVERAGE(Q5:Q13)</f>
        <v>12.539905481345755</v>
      </c>
      <c r="U13" s="10">
        <f>AVERAGE(P5:P13)</f>
        <v>8.1130210881335643</v>
      </c>
      <c r="V13" s="1">
        <f t="shared" si="6"/>
        <v>24.463209671820518</v>
      </c>
      <c r="W13" s="1">
        <f t="shared" si="7"/>
        <v>76.447530224439106</v>
      </c>
      <c r="X13" s="1"/>
      <c r="Y13" s="48">
        <f t="shared" si="8"/>
        <v>1.975828876762971</v>
      </c>
      <c r="Z13" s="48">
        <f t="shared" si="9"/>
        <v>0.38980214594572316</v>
      </c>
      <c r="AA13" s="48">
        <f t="shared" si="10"/>
        <v>0.97247270352498161</v>
      </c>
      <c r="AB13" s="48">
        <f t="shared" si="11"/>
        <v>2.715965654193242</v>
      </c>
      <c r="AC13" s="48">
        <f t="shared" si="12"/>
        <v>0.80157213046099063</v>
      </c>
      <c r="AD13" s="48">
        <f t="shared" si="13"/>
        <v>1.9109936900369211</v>
      </c>
      <c r="AE13" s="48">
        <f t="shared" si="14"/>
        <v>1.2740794657757215</v>
      </c>
      <c r="AF13" s="49">
        <f t="shared" si="15"/>
        <v>12.381239063526062</v>
      </c>
      <c r="AG13" s="48">
        <f t="shared" si="16"/>
        <v>8.1612506042587825</v>
      </c>
      <c r="BM13" s="37">
        <v>23.597381468247477</v>
      </c>
      <c r="BN13" s="37">
        <v>192.24425721767329</v>
      </c>
      <c r="BO13" s="37">
        <v>96.552272196473496</v>
      </c>
      <c r="BP13" s="37">
        <v>29.500075130326877</v>
      </c>
      <c r="BQ13" s="37">
        <v>121.28174105202561</v>
      </c>
      <c r="BS13" s="37">
        <f t="shared" si="3"/>
        <v>3.1850731558126428</v>
      </c>
      <c r="BT13" s="37">
        <v>0.93796328145544972</v>
      </c>
      <c r="BV13" s="37">
        <v>9.0387277913832804</v>
      </c>
      <c r="BW13" s="37">
        <v>23.897549845828326</v>
      </c>
      <c r="BX13" s="37">
        <v>74.706881277739015</v>
      </c>
      <c r="BY13" s="37">
        <v>132.5003581918063</v>
      </c>
      <c r="BZ13" s="37">
        <v>394.20273710993024</v>
      </c>
    </row>
    <row r="14" spans="1:78" x14ac:dyDescent="0.25">
      <c r="A14" t="s">
        <v>60</v>
      </c>
      <c r="B14" t="s">
        <v>51</v>
      </c>
      <c r="C14" t="s">
        <v>59</v>
      </c>
      <c r="D14" t="s">
        <v>46</v>
      </c>
      <c r="E14" t="s">
        <v>86</v>
      </c>
      <c r="F14" s="1">
        <v>1.55</v>
      </c>
      <c r="G14" s="1">
        <v>0.21</v>
      </c>
      <c r="H14" s="1">
        <v>0.82</v>
      </c>
      <c r="I14" s="1">
        <v>2.1800000000000002</v>
      </c>
      <c r="J14" s="1">
        <v>0.49</v>
      </c>
      <c r="K14" s="1">
        <v>1.48</v>
      </c>
      <c r="L14" s="1">
        <v>0.85</v>
      </c>
      <c r="M14" s="1">
        <v>45</v>
      </c>
      <c r="N14" s="1">
        <f t="shared" si="17"/>
        <v>5.8725000000000005</v>
      </c>
      <c r="O14" s="1">
        <f t="shared" si="1"/>
        <v>37.584000000000003</v>
      </c>
      <c r="P14" s="1">
        <f t="shared" si="4"/>
        <v>5.8725000000000005</v>
      </c>
      <c r="Q14" s="1">
        <f t="shared" si="5"/>
        <v>9.2903225806451619</v>
      </c>
      <c r="V14" s="1">
        <f t="shared" si="6"/>
        <v>14.4</v>
      </c>
      <c r="W14" s="1">
        <f t="shared" si="7"/>
        <v>45</v>
      </c>
      <c r="Y14" s="48">
        <f t="shared" si="8"/>
        <v>1.55</v>
      </c>
      <c r="Z14" s="48">
        <f t="shared" si="9"/>
        <v>0.21</v>
      </c>
      <c r="AA14" s="48">
        <f t="shared" si="10"/>
        <v>0.82</v>
      </c>
      <c r="AB14" s="48">
        <f t="shared" si="11"/>
        <v>2.1800000000000002</v>
      </c>
      <c r="AC14" s="48">
        <f t="shared" si="12"/>
        <v>0.49</v>
      </c>
      <c r="AD14" s="48">
        <f t="shared" si="13"/>
        <v>1.48</v>
      </c>
      <c r="AE14" s="48">
        <f t="shared" si="14"/>
        <v>0.85</v>
      </c>
      <c r="AF14" s="49">
        <f t="shared" si="15"/>
        <v>9.2903225806451619</v>
      </c>
      <c r="AG14" s="48">
        <f t="shared" si="16"/>
        <v>5.8725000000000005</v>
      </c>
      <c r="BM14" s="8">
        <v>13</v>
      </c>
      <c r="BN14" s="8">
        <v>148</v>
      </c>
      <c r="BO14" s="8">
        <v>57</v>
      </c>
      <c r="BP14" s="8">
        <v>14</v>
      </c>
      <c r="BQ14" s="8">
        <v>81</v>
      </c>
      <c r="BS14" s="8">
        <f t="shared" si="3"/>
        <v>2.33</v>
      </c>
      <c r="BT14" s="8">
        <v>0.63</v>
      </c>
      <c r="BV14" s="8">
        <v>5</v>
      </c>
      <c r="BW14" s="8">
        <v>18.8</v>
      </c>
      <c r="BX14" s="8">
        <v>81.2</v>
      </c>
      <c r="BY14" s="8">
        <v>108</v>
      </c>
      <c r="BZ14" s="8">
        <v>348</v>
      </c>
    </row>
    <row r="15" spans="1:78" x14ac:dyDescent="0.25">
      <c r="A15" t="s">
        <v>60</v>
      </c>
      <c r="B15" t="s">
        <v>51</v>
      </c>
      <c r="C15" t="s">
        <v>59</v>
      </c>
      <c r="D15" t="s">
        <v>47</v>
      </c>
      <c r="E15" t="s">
        <v>86</v>
      </c>
      <c r="F15" s="1">
        <v>1.59</v>
      </c>
      <c r="G15" s="1">
        <v>0.22</v>
      </c>
      <c r="H15" s="1">
        <v>0.81</v>
      </c>
      <c r="I15" s="1">
        <v>2.2200000000000002</v>
      </c>
      <c r="J15" s="1">
        <v>0.48</v>
      </c>
      <c r="K15" s="1">
        <v>1.47</v>
      </c>
      <c r="L15" s="1">
        <v>0.87</v>
      </c>
      <c r="M15" s="1">
        <v>46</v>
      </c>
      <c r="N15" s="1">
        <f t="shared" si="17"/>
        <v>5.7306249999999999</v>
      </c>
      <c r="O15" s="1">
        <f t="shared" si="1"/>
        <v>36.676000000000002</v>
      </c>
      <c r="P15" s="1">
        <f t="shared" si="4"/>
        <v>5.7306249999999999</v>
      </c>
      <c r="Q15" s="1">
        <f t="shared" si="5"/>
        <v>9.2578616352201273</v>
      </c>
      <c r="V15" s="1">
        <f t="shared" si="6"/>
        <v>14.720000000000002</v>
      </c>
      <c r="W15" s="1">
        <f t="shared" si="7"/>
        <v>46</v>
      </c>
      <c r="Y15" s="48">
        <f t="shared" si="8"/>
        <v>1.59</v>
      </c>
      <c r="Z15" s="48">
        <f t="shared" si="9"/>
        <v>0.22</v>
      </c>
      <c r="AA15" s="48">
        <f t="shared" si="10"/>
        <v>0.81</v>
      </c>
      <c r="AB15" s="48">
        <f t="shared" si="11"/>
        <v>2.2200000000000002</v>
      </c>
      <c r="AC15" s="48">
        <f t="shared" si="12"/>
        <v>0.48</v>
      </c>
      <c r="AD15" s="48">
        <f t="shared" si="13"/>
        <v>1.47</v>
      </c>
      <c r="AE15" s="48">
        <f t="shared" si="14"/>
        <v>0.87</v>
      </c>
      <c r="AF15" s="49">
        <f t="shared" si="15"/>
        <v>9.2578616352201273</v>
      </c>
      <c r="AG15" s="48">
        <f t="shared" si="16"/>
        <v>5.7306249999999999</v>
      </c>
      <c r="BM15" s="8">
        <v>12</v>
      </c>
      <c r="BN15" s="8">
        <v>147</v>
      </c>
      <c r="BO15" s="8">
        <v>58</v>
      </c>
      <c r="BP15" s="8">
        <v>14</v>
      </c>
      <c r="BQ15" s="8">
        <v>81</v>
      </c>
      <c r="BS15" s="8">
        <f t="shared" si="3"/>
        <v>2.34</v>
      </c>
      <c r="BT15" s="8">
        <v>0.63</v>
      </c>
      <c r="BV15" s="8">
        <v>6</v>
      </c>
      <c r="BW15" s="8">
        <v>18.666666666666668</v>
      </c>
      <c r="BX15" s="8">
        <v>81.333333333333329</v>
      </c>
      <c r="BY15" s="8">
        <v>106</v>
      </c>
      <c r="BZ15" s="8">
        <v>346</v>
      </c>
    </row>
    <row r="16" spans="1:78" x14ac:dyDescent="0.25">
      <c r="A16" t="s">
        <v>60</v>
      </c>
      <c r="B16" t="s">
        <v>51</v>
      </c>
      <c r="C16" t="s">
        <v>59</v>
      </c>
      <c r="D16" t="s">
        <v>48</v>
      </c>
      <c r="E16" t="s">
        <v>86</v>
      </c>
      <c r="F16" s="1">
        <v>1.6</v>
      </c>
      <c r="G16" s="1">
        <v>0.22</v>
      </c>
      <c r="H16" s="1">
        <v>0.81</v>
      </c>
      <c r="I16" s="1">
        <v>2.21</v>
      </c>
      <c r="J16" s="1">
        <v>0.48</v>
      </c>
      <c r="K16" s="1">
        <v>1.49</v>
      </c>
      <c r="L16" s="1">
        <v>0.84</v>
      </c>
      <c r="M16" s="1">
        <v>46</v>
      </c>
      <c r="N16" s="1">
        <f t="shared" si="17"/>
        <v>5.6929687500000004</v>
      </c>
      <c r="O16" s="1">
        <f t="shared" si="1"/>
        <v>36.435000000000002</v>
      </c>
      <c r="P16" s="1">
        <f t="shared" si="4"/>
        <v>5.6929687500000004</v>
      </c>
      <c r="Q16" s="1">
        <f t="shared" si="5"/>
        <v>9.2000000000000011</v>
      </c>
      <c r="V16" s="1">
        <f t="shared" si="6"/>
        <v>14.720000000000002</v>
      </c>
      <c r="W16" s="1">
        <f t="shared" si="7"/>
        <v>46</v>
      </c>
      <c r="Y16" s="48">
        <f t="shared" si="8"/>
        <v>1.6</v>
      </c>
      <c r="Z16" s="48">
        <f t="shared" si="9"/>
        <v>0.22</v>
      </c>
      <c r="AA16" s="48">
        <f t="shared" si="10"/>
        <v>0.81</v>
      </c>
      <c r="AB16" s="48">
        <f t="shared" si="11"/>
        <v>2.21</v>
      </c>
      <c r="AC16" s="48">
        <f t="shared" si="12"/>
        <v>0.48</v>
      </c>
      <c r="AD16" s="48">
        <f t="shared" si="13"/>
        <v>1.49</v>
      </c>
      <c r="AE16" s="48">
        <f t="shared" si="14"/>
        <v>0.84</v>
      </c>
      <c r="AF16" s="49">
        <f t="shared" si="15"/>
        <v>9.2000000000000011</v>
      </c>
      <c r="AG16" s="48">
        <f t="shared" si="16"/>
        <v>5.6929687500000004</v>
      </c>
      <c r="BM16" s="8">
        <v>13</v>
      </c>
      <c r="BN16" s="8">
        <v>147</v>
      </c>
      <c r="BO16" s="8">
        <v>59</v>
      </c>
      <c r="BP16" s="8">
        <v>15</v>
      </c>
      <c r="BQ16" s="8">
        <v>80</v>
      </c>
      <c r="BS16" s="8">
        <f t="shared" si="3"/>
        <v>2.33</v>
      </c>
      <c r="BT16" s="8">
        <v>0.62</v>
      </c>
      <c r="BV16" s="8">
        <v>6</v>
      </c>
      <c r="BW16" s="8">
        <v>18.999999999999996</v>
      </c>
      <c r="BX16" s="8">
        <v>81</v>
      </c>
      <c r="BY16" s="8">
        <v>105</v>
      </c>
      <c r="BZ16" s="8">
        <v>347</v>
      </c>
    </row>
    <row r="17" spans="1:78" x14ac:dyDescent="0.25">
      <c r="A17" t="s">
        <v>60</v>
      </c>
      <c r="B17" t="s">
        <v>51</v>
      </c>
      <c r="C17" t="s">
        <v>59</v>
      </c>
      <c r="D17" t="s">
        <v>49</v>
      </c>
      <c r="E17" t="s">
        <v>86</v>
      </c>
      <c r="F17" s="1">
        <v>1.6</v>
      </c>
      <c r="G17" s="1">
        <v>0.24</v>
      </c>
      <c r="H17" s="1">
        <v>0.82</v>
      </c>
      <c r="I17" s="1">
        <v>2.21</v>
      </c>
      <c r="J17" s="1">
        <v>0.47</v>
      </c>
      <c r="K17" s="1">
        <v>1.49</v>
      </c>
      <c r="L17" s="1">
        <v>0.88</v>
      </c>
      <c r="M17" s="1">
        <v>45</v>
      </c>
      <c r="N17" s="1">
        <f t="shared" si="17"/>
        <v>5.8181250000000002</v>
      </c>
      <c r="O17" s="1">
        <f t="shared" si="1"/>
        <v>37.235999999999997</v>
      </c>
      <c r="P17" s="1">
        <f t="shared" si="4"/>
        <v>5.8181250000000002</v>
      </c>
      <c r="Q17" s="1">
        <f t="shared" si="5"/>
        <v>9</v>
      </c>
      <c r="V17" s="1">
        <f t="shared" si="6"/>
        <v>14.4</v>
      </c>
      <c r="W17" s="1">
        <f t="shared" si="7"/>
        <v>45</v>
      </c>
      <c r="Y17" s="48">
        <f t="shared" si="8"/>
        <v>1.6</v>
      </c>
      <c r="Z17" s="48">
        <f t="shared" si="9"/>
        <v>0.24</v>
      </c>
      <c r="AA17" s="48">
        <f t="shared" si="10"/>
        <v>0.82</v>
      </c>
      <c r="AB17" s="48">
        <f t="shared" si="11"/>
        <v>2.21</v>
      </c>
      <c r="AC17" s="48">
        <f t="shared" si="12"/>
        <v>0.47</v>
      </c>
      <c r="AD17" s="48">
        <f t="shared" si="13"/>
        <v>1.49</v>
      </c>
      <c r="AE17" s="48">
        <f t="shared" si="14"/>
        <v>0.88</v>
      </c>
      <c r="AF17" s="49">
        <f t="shared" si="15"/>
        <v>9</v>
      </c>
      <c r="AG17" s="48">
        <f t="shared" si="16"/>
        <v>5.8181250000000002</v>
      </c>
      <c r="BM17" s="8">
        <v>13</v>
      </c>
      <c r="BN17" s="8">
        <v>149</v>
      </c>
      <c r="BO17" s="8">
        <v>57</v>
      </c>
      <c r="BP17" s="8">
        <v>15</v>
      </c>
      <c r="BQ17" s="8">
        <v>82</v>
      </c>
      <c r="BS17" s="8">
        <f t="shared" si="3"/>
        <v>2.37</v>
      </c>
      <c r="BT17" s="8">
        <v>0.62</v>
      </c>
      <c r="BV17" s="8">
        <v>5</v>
      </c>
      <c r="BW17" s="8">
        <v>18.399999999999999</v>
      </c>
      <c r="BX17" s="8">
        <v>81.599999999999994</v>
      </c>
      <c r="BY17" s="8">
        <v>107</v>
      </c>
      <c r="BZ17" s="8">
        <v>348</v>
      </c>
    </row>
    <row r="18" spans="1:78" x14ac:dyDescent="0.25">
      <c r="A18" t="s">
        <v>60</v>
      </c>
      <c r="B18" t="s">
        <v>51</v>
      </c>
      <c r="C18" t="s">
        <v>59</v>
      </c>
      <c r="D18" t="s">
        <v>79</v>
      </c>
      <c r="E18" t="s">
        <v>86</v>
      </c>
      <c r="F18" s="1">
        <v>1.56</v>
      </c>
      <c r="G18" s="1">
        <v>0.23</v>
      </c>
      <c r="H18" s="1">
        <v>0.82</v>
      </c>
      <c r="I18" s="1">
        <v>2.1800000000000002</v>
      </c>
      <c r="J18" s="1">
        <v>0.49</v>
      </c>
      <c r="K18" s="1">
        <v>1.47</v>
      </c>
      <c r="L18" s="1">
        <v>0.85</v>
      </c>
      <c r="M18" s="1">
        <v>45</v>
      </c>
      <c r="N18" s="1">
        <f t="shared" si="17"/>
        <v>5.8725000000000005</v>
      </c>
      <c r="O18" s="1">
        <f t="shared" si="1"/>
        <v>37.584000000000003</v>
      </c>
      <c r="P18" s="1">
        <f t="shared" si="4"/>
        <v>5.8725000000000005</v>
      </c>
      <c r="Q18" s="1">
        <f t="shared" si="5"/>
        <v>9.2307692307692299</v>
      </c>
      <c r="V18" s="1">
        <f t="shared" si="6"/>
        <v>14.4</v>
      </c>
      <c r="W18" s="1">
        <f t="shared" si="7"/>
        <v>45</v>
      </c>
      <c r="Y18" s="48">
        <f t="shared" si="8"/>
        <v>1.56</v>
      </c>
      <c r="Z18" s="48">
        <f t="shared" si="9"/>
        <v>0.23</v>
      </c>
      <c r="AA18" s="48">
        <f t="shared" si="10"/>
        <v>0.82</v>
      </c>
      <c r="AB18" s="48">
        <f t="shared" si="11"/>
        <v>2.1800000000000002</v>
      </c>
      <c r="AC18" s="48">
        <f t="shared" si="12"/>
        <v>0.49</v>
      </c>
      <c r="AD18" s="48">
        <f t="shared" si="13"/>
        <v>1.47</v>
      </c>
      <c r="AE18" s="48">
        <f t="shared" si="14"/>
        <v>0.85</v>
      </c>
      <c r="AF18" s="49">
        <f t="shared" si="15"/>
        <v>9.2307692307692299</v>
      </c>
      <c r="AG18" s="48">
        <f t="shared" si="16"/>
        <v>5.8725000000000005</v>
      </c>
      <c r="BM18" s="8">
        <v>12</v>
      </c>
      <c r="BN18" s="8">
        <v>148</v>
      </c>
      <c r="BO18" s="8">
        <v>57</v>
      </c>
      <c r="BP18" s="8">
        <v>14</v>
      </c>
      <c r="BQ18" s="8">
        <v>81</v>
      </c>
      <c r="BS18" s="8">
        <f t="shared" si="3"/>
        <v>2.3199999999999998</v>
      </c>
      <c r="BT18" s="8">
        <v>0.63</v>
      </c>
      <c r="BV18" s="8">
        <v>5</v>
      </c>
      <c r="BW18" s="8">
        <v>18.8</v>
      </c>
      <c r="BX18" s="8">
        <v>81.2</v>
      </c>
      <c r="BY18" s="8">
        <v>108</v>
      </c>
      <c r="BZ18" s="8">
        <v>348</v>
      </c>
    </row>
    <row r="19" spans="1:78" x14ac:dyDescent="0.25">
      <c r="A19" t="s">
        <v>60</v>
      </c>
      <c r="B19" t="s">
        <v>51</v>
      </c>
      <c r="C19" t="s">
        <v>59</v>
      </c>
      <c r="D19" t="s">
        <v>80</v>
      </c>
      <c r="E19" t="s">
        <v>86</v>
      </c>
      <c r="F19" s="1">
        <v>1.57</v>
      </c>
      <c r="G19" s="1">
        <v>0.21</v>
      </c>
      <c r="H19" s="1">
        <v>0.81</v>
      </c>
      <c r="I19" s="1">
        <v>2.2200000000000002</v>
      </c>
      <c r="J19" s="1">
        <v>0.47</v>
      </c>
      <c r="K19" s="1">
        <v>1.48</v>
      </c>
      <c r="L19" s="1">
        <v>0.87</v>
      </c>
      <c r="M19" s="1">
        <v>45</v>
      </c>
      <c r="N19" s="1">
        <f t="shared" si="17"/>
        <v>5.8928124999999998</v>
      </c>
      <c r="O19" s="1">
        <f t="shared" si="1"/>
        <v>37.713999999999999</v>
      </c>
      <c r="P19" s="1">
        <f t="shared" si="4"/>
        <v>5.8928124999999998</v>
      </c>
      <c r="Q19" s="1">
        <f t="shared" si="5"/>
        <v>9.1719745222929934</v>
      </c>
      <c r="V19" s="1">
        <f t="shared" si="6"/>
        <v>14.4</v>
      </c>
      <c r="W19" s="1">
        <f t="shared" si="7"/>
        <v>45</v>
      </c>
      <c r="Y19" s="48">
        <f t="shared" si="8"/>
        <v>1.57</v>
      </c>
      <c r="Z19" s="48">
        <f t="shared" si="9"/>
        <v>0.21</v>
      </c>
      <c r="AA19" s="48">
        <f t="shared" si="10"/>
        <v>0.81</v>
      </c>
      <c r="AB19" s="48">
        <f t="shared" si="11"/>
        <v>2.2200000000000002</v>
      </c>
      <c r="AC19" s="48">
        <f t="shared" si="12"/>
        <v>0.47</v>
      </c>
      <c r="AD19" s="48">
        <f t="shared" si="13"/>
        <v>1.48</v>
      </c>
      <c r="AE19" s="48">
        <f t="shared" si="14"/>
        <v>0.87</v>
      </c>
      <c r="AF19" s="49">
        <f t="shared" si="15"/>
        <v>9.1719745222929934</v>
      </c>
      <c r="AG19" s="48">
        <f t="shared" si="16"/>
        <v>5.8928124999999998</v>
      </c>
      <c r="BM19" s="8">
        <v>12</v>
      </c>
      <c r="BN19" s="8">
        <v>147</v>
      </c>
      <c r="BO19" s="8">
        <v>59</v>
      </c>
      <c r="BP19" s="8">
        <v>13</v>
      </c>
      <c r="BQ19" s="8">
        <v>80</v>
      </c>
      <c r="BS19" s="8">
        <f t="shared" si="3"/>
        <v>2.35</v>
      </c>
      <c r="BT19" s="8">
        <v>0.63</v>
      </c>
      <c r="BV19" s="8">
        <v>6</v>
      </c>
      <c r="BW19" s="8">
        <v>18.866666666666699</v>
      </c>
      <c r="BX19" s="8">
        <v>81.333333333333329</v>
      </c>
      <c r="BY19" s="8">
        <v>109</v>
      </c>
      <c r="BZ19" s="8">
        <v>346</v>
      </c>
    </row>
    <row r="20" spans="1:78" x14ac:dyDescent="0.25">
      <c r="A20" t="s">
        <v>60</v>
      </c>
      <c r="B20" t="s">
        <v>51</v>
      </c>
      <c r="C20" t="s">
        <v>59</v>
      </c>
      <c r="D20" t="s">
        <v>81</v>
      </c>
      <c r="E20" t="s">
        <v>86</v>
      </c>
      <c r="F20" s="1">
        <v>1.62</v>
      </c>
      <c r="G20" s="1">
        <v>0.22</v>
      </c>
      <c r="H20" s="1">
        <v>0.81</v>
      </c>
      <c r="I20" s="1">
        <v>2.2400000000000002</v>
      </c>
      <c r="J20" s="1">
        <v>0.49</v>
      </c>
      <c r="K20" s="1">
        <v>1.46</v>
      </c>
      <c r="L20" s="1">
        <v>0.85</v>
      </c>
      <c r="M20" s="1">
        <v>47</v>
      </c>
      <c r="N20" s="1">
        <f t="shared" si="17"/>
        <v>5.6765625000000002</v>
      </c>
      <c r="O20" s="1">
        <f t="shared" si="1"/>
        <v>36.33</v>
      </c>
      <c r="P20" s="1">
        <f t="shared" si="4"/>
        <v>5.6765625000000002</v>
      </c>
      <c r="Q20" s="1">
        <f t="shared" si="5"/>
        <v>9.2839506172839492</v>
      </c>
      <c r="V20" s="1">
        <f t="shared" si="6"/>
        <v>15.04</v>
      </c>
      <c r="W20" s="1">
        <f t="shared" si="7"/>
        <v>47</v>
      </c>
      <c r="Y20" s="48">
        <f t="shared" si="8"/>
        <v>1.62</v>
      </c>
      <c r="Z20" s="48">
        <f t="shared" si="9"/>
        <v>0.22</v>
      </c>
      <c r="AA20" s="48">
        <f t="shared" si="10"/>
        <v>0.81</v>
      </c>
      <c r="AB20" s="48">
        <f t="shared" si="11"/>
        <v>2.2400000000000002</v>
      </c>
      <c r="AC20" s="48">
        <f t="shared" si="12"/>
        <v>0.49</v>
      </c>
      <c r="AD20" s="48">
        <f t="shared" si="13"/>
        <v>1.46</v>
      </c>
      <c r="AE20" s="48">
        <f t="shared" si="14"/>
        <v>0.85</v>
      </c>
      <c r="AF20" s="49">
        <f t="shared" si="15"/>
        <v>9.2839506172839492</v>
      </c>
      <c r="AG20" s="48">
        <f t="shared" si="16"/>
        <v>5.6765625000000002</v>
      </c>
      <c r="BM20" s="8">
        <v>11</v>
      </c>
      <c r="BN20" s="8">
        <v>146</v>
      </c>
      <c r="BO20" s="8">
        <v>60</v>
      </c>
      <c r="BP20" s="8">
        <v>15</v>
      </c>
      <c r="BQ20" s="8">
        <v>82</v>
      </c>
      <c r="BS20" s="8">
        <f t="shared" si="3"/>
        <v>2.31</v>
      </c>
      <c r="BT20" s="8">
        <v>0.62</v>
      </c>
      <c r="BV20" s="8">
        <v>6</v>
      </c>
      <c r="BW20" s="8">
        <v>18.999999999999996</v>
      </c>
      <c r="BX20" s="8">
        <v>81.8</v>
      </c>
      <c r="BY20" s="8">
        <v>105</v>
      </c>
      <c r="BZ20" s="8">
        <v>346</v>
      </c>
    </row>
    <row r="21" spans="1:78" x14ac:dyDescent="0.25">
      <c r="A21" t="s">
        <v>60</v>
      </c>
      <c r="B21" t="s">
        <v>51</v>
      </c>
      <c r="C21" t="s">
        <v>59</v>
      </c>
      <c r="D21" t="s">
        <v>83</v>
      </c>
      <c r="E21" t="s">
        <v>86</v>
      </c>
      <c r="F21" s="1">
        <v>1.61</v>
      </c>
      <c r="G21" s="1">
        <v>0.23</v>
      </c>
      <c r="H21" s="1">
        <v>0.8</v>
      </c>
      <c r="I21" s="1">
        <v>2.23</v>
      </c>
      <c r="J21" s="1">
        <v>0.47</v>
      </c>
      <c r="K21" s="1">
        <v>1.5</v>
      </c>
      <c r="L21" s="1">
        <v>0.89</v>
      </c>
      <c r="M21" s="1">
        <v>45</v>
      </c>
      <c r="N21" s="1">
        <f t="shared" si="17"/>
        <v>5.8893750000000002</v>
      </c>
      <c r="O21" s="1">
        <f t="shared" si="1"/>
        <v>37.692</v>
      </c>
      <c r="P21" s="1">
        <f t="shared" si="4"/>
        <v>5.8893750000000002</v>
      </c>
      <c r="Q21" s="1">
        <f t="shared" si="5"/>
        <v>8.9440993788819867</v>
      </c>
      <c r="V21" s="1">
        <f t="shared" si="6"/>
        <v>14.4</v>
      </c>
      <c r="W21" s="1">
        <f t="shared" si="7"/>
        <v>45</v>
      </c>
      <c r="Y21" s="48">
        <f t="shared" si="8"/>
        <v>1.61</v>
      </c>
      <c r="Z21" s="48">
        <f t="shared" si="9"/>
        <v>0.23</v>
      </c>
      <c r="AA21" s="48">
        <f t="shared" si="10"/>
        <v>0.8</v>
      </c>
      <c r="AB21" s="48">
        <f t="shared" si="11"/>
        <v>2.23</v>
      </c>
      <c r="AC21" s="48">
        <f t="shared" si="12"/>
        <v>0.47</v>
      </c>
      <c r="AD21" s="48">
        <f t="shared" si="13"/>
        <v>1.5</v>
      </c>
      <c r="AE21" s="48">
        <f t="shared" si="14"/>
        <v>0.89</v>
      </c>
      <c r="AF21" s="49">
        <f t="shared" si="15"/>
        <v>8.9440993788819867</v>
      </c>
      <c r="AG21" s="48">
        <f t="shared" si="16"/>
        <v>5.8893750000000002</v>
      </c>
      <c r="BM21" s="8">
        <v>12</v>
      </c>
      <c r="BN21" s="8">
        <v>147</v>
      </c>
      <c r="BO21" s="8">
        <v>57</v>
      </c>
      <c r="BP21" s="8">
        <v>14</v>
      </c>
      <c r="BQ21" s="8">
        <v>81</v>
      </c>
      <c r="BS21" s="8">
        <f t="shared" si="3"/>
        <v>2.39</v>
      </c>
      <c r="BT21" s="8">
        <v>0.62</v>
      </c>
      <c r="BV21" s="8">
        <v>5</v>
      </c>
      <c r="BW21" s="8">
        <v>18.5</v>
      </c>
      <c r="BX21" s="8">
        <v>81.650000000000006</v>
      </c>
      <c r="BY21" s="8">
        <v>108</v>
      </c>
      <c r="BZ21" s="8">
        <v>349</v>
      </c>
    </row>
    <row r="22" spans="1:78" s="9" customFormat="1" x14ac:dyDescent="0.25">
      <c r="A22" s="9" t="s">
        <v>60</v>
      </c>
      <c r="B22" s="9" t="s">
        <v>51</v>
      </c>
      <c r="C22" s="9" t="s">
        <v>59</v>
      </c>
      <c r="D22" s="9" t="s">
        <v>82</v>
      </c>
      <c r="E22" s="9" t="s">
        <v>86</v>
      </c>
      <c r="F22" s="10">
        <v>1.59</v>
      </c>
      <c r="G22" s="10">
        <v>0.24</v>
      </c>
      <c r="H22" s="10">
        <v>0.79</v>
      </c>
      <c r="I22" s="10">
        <v>2.19</v>
      </c>
      <c r="J22" s="10">
        <v>0.5</v>
      </c>
      <c r="K22" s="10">
        <v>1.48</v>
      </c>
      <c r="L22" s="10">
        <v>0.85</v>
      </c>
      <c r="M22" s="1">
        <v>47</v>
      </c>
      <c r="N22" s="1">
        <f t="shared" si="17"/>
        <v>5.8515625</v>
      </c>
      <c r="O22" s="10">
        <f t="shared" si="1"/>
        <v>37.450000000000003</v>
      </c>
      <c r="P22" s="10">
        <f t="shared" si="4"/>
        <v>5.8515625</v>
      </c>
      <c r="Q22" s="1">
        <f t="shared" si="5"/>
        <v>9.4591194968553456</v>
      </c>
      <c r="R22" s="10" t="str">
        <f>C22</f>
        <v>1Season</v>
      </c>
      <c r="S22" s="10" t="str">
        <f>E22</f>
        <v>Orch-2</v>
      </c>
      <c r="T22" s="10">
        <f>AVERAGE(Q14:Q22)</f>
        <v>9.2042330513276429</v>
      </c>
      <c r="U22" s="10">
        <f>AVERAGE(P14:P22)</f>
        <v>5.8107812500000007</v>
      </c>
      <c r="V22" s="1">
        <f t="shared" si="6"/>
        <v>15.04</v>
      </c>
      <c r="W22" s="1">
        <f t="shared" si="7"/>
        <v>47</v>
      </c>
      <c r="X22" s="1"/>
      <c r="Y22" s="48">
        <f t="shared" si="8"/>
        <v>1.59</v>
      </c>
      <c r="Z22" s="48">
        <f t="shared" si="9"/>
        <v>0.24</v>
      </c>
      <c r="AA22" s="48">
        <f t="shared" si="10"/>
        <v>0.79</v>
      </c>
      <c r="AB22" s="48">
        <f t="shared" si="11"/>
        <v>2.19</v>
      </c>
      <c r="AC22" s="48">
        <f t="shared" si="12"/>
        <v>0.5</v>
      </c>
      <c r="AD22" s="48">
        <f t="shared" si="13"/>
        <v>1.48</v>
      </c>
      <c r="AE22" s="48">
        <f t="shared" si="14"/>
        <v>0.85</v>
      </c>
      <c r="AF22" s="49">
        <f t="shared" si="15"/>
        <v>9.4591194968553456</v>
      </c>
      <c r="AG22" s="48">
        <f t="shared" si="16"/>
        <v>5.8515625</v>
      </c>
      <c r="BM22" s="37">
        <v>13</v>
      </c>
      <c r="BN22" s="37">
        <v>149</v>
      </c>
      <c r="BO22" s="37">
        <v>58</v>
      </c>
      <c r="BP22" s="37">
        <v>15</v>
      </c>
      <c r="BQ22" s="37">
        <v>81</v>
      </c>
      <c r="BS22" s="37">
        <f t="shared" si="3"/>
        <v>2.33</v>
      </c>
      <c r="BT22" s="37">
        <v>0.61</v>
      </c>
      <c r="BV22" s="37">
        <v>6</v>
      </c>
      <c r="BW22" s="37">
        <v>18.48</v>
      </c>
      <c r="BX22" s="37">
        <v>81.709999999999994</v>
      </c>
      <c r="BY22" s="37">
        <v>107</v>
      </c>
      <c r="BZ22" s="37">
        <v>350</v>
      </c>
    </row>
    <row r="23" spans="1:78" x14ac:dyDescent="0.25">
      <c r="A23" t="s">
        <v>65</v>
      </c>
      <c r="B23" t="s">
        <v>52</v>
      </c>
      <c r="C23" t="s">
        <v>59</v>
      </c>
      <c r="D23" t="s">
        <v>46</v>
      </c>
      <c r="E23" t="s">
        <v>87</v>
      </c>
      <c r="F23" s="1">
        <v>1.32</v>
      </c>
      <c r="G23" s="1">
        <v>0.17</v>
      </c>
      <c r="H23" s="1">
        <v>0.56999999999999995</v>
      </c>
      <c r="I23" s="1">
        <v>1.98</v>
      </c>
      <c r="J23" s="1">
        <v>0.28000000000000003</v>
      </c>
      <c r="K23" s="1">
        <v>1.1599999999999999</v>
      </c>
      <c r="L23" s="1">
        <v>0.61</v>
      </c>
      <c r="M23" s="1">
        <v>32</v>
      </c>
      <c r="N23" s="1">
        <f t="shared" si="17"/>
        <v>4.8348437500000001</v>
      </c>
      <c r="O23" s="1">
        <f t="shared" si="1"/>
        <v>30.943000000000001</v>
      </c>
      <c r="P23" s="1">
        <f t="shared" si="4"/>
        <v>4.8348437500000001</v>
      </c>
      <c r="Q23" s="1">
        <f t="shared" si="5"/>
        <v>7.7575757575757578</v>
      </c>
      <c r="V23" s="1">
        <f t="shared" si="6"/>
        <v>10.24</v>
      </c>
      <c r="W23" s="1">
        <f t="shared" si="7"/>
        <v>32</v>
      </c>
      <c r="Y23" s="48">
        <f t="shared" si="8"/>
        <v>1.32</v>
      </c>
      <c r="Z23" s="48">
        <f t="shared" si="9"/>
        <v>0.17</v>
      </c>
      <c r="AA23" s="48">
        <f t="shared" si="10"/>
        <v>0.56999999999999995</v>
      </c>
      <c r="AB23" s="48">
        <f t="shared" si="11"/>
        <v>1.98</v>
      </c>
      <c r="AC23" s="48">
        <f t="shared" si="12"/>
        <v>0.28000000000000003</v>
      </c>
      <c r="AD23" s="48">
        <f t="shared" si="13"/>
        <v>1.1599999999999999</v>
      </c>
      <c r="AE23" s="48">
        <f t="shared" si="14"/>
        <v>0.61</v>
      </c>
      <c r="AF23" s="49">
        <f t="shared" si="15"/>
        <v>7.7575757575757578</v>
      </c>
      <c r="AG23" s="48">
        <f t="shared" si="16"/>
        <v>4.8348437500000001</v>
      </c>
      <c r="BM23" s="8">
        <v>7</v>
      </c>
      <c r="BN23" s="8">
        <v>122</v>
      </c>
      <c r="BO23" s="8">
        <v>28</v>
      </c>
      <c r="BP23" s="8">
        <v>10</v>
      </c>
      <c r="BQ23" s="8">
        <v>58</v>
      </c>
      <c r="BS23" s="8">
        <f t="shared" si="3"/>
        <v>1.77</v>
      </c>
      <c r="BT23" s="8">
        <v>0.45</v>
      </c>
      <c r="BV23" s="8">
        <v>4</v>
      </c>
      <c r="BW23" s="8">
        <v>16</v>
      </c>
      <c r="BX23" s="8">
        <v>84</v>
      </c>
      <c r="BY23" s="8">
        <v>97</v>
      </c>
      <c r="BZ23" s="8">
        <v>319</v>
      </c>
    </row>
    <row r="24" spans="1:78" x14ac:dyDescent="0.25">
      <c r="A24" t="s">
        <v>65</v>
      </c>
      <c r="B24" t="s">
        <v>52</v>
      </c>
      <c r="C24" t="s">
        <v>59</v>
      </c>
      <c r="D24" t="s">
        <v>47</v>
      </c>
      <c r="E24" t="s">
        <v>87</v>
      </c>
      <c r="F24" s="1">
        <v>1.35</v>
      </c>
      <c r="G24" s="1">
        <v>0.16</v>
      </c>
      <c r="H24" s="1">
        <v>0.56000000000000005</v>
      </c>
      <c r="I24" s="1">
        <v>1.96</v>
      </c>
      <c r="J24" s="1">
        <v>0.27</v>
      </c>
      <c r="K24" s="1">
        <v>1.1499999999999999</v>
      </c>
      <c r="L24" s="1">
        <v>0.62</v>
      </c>
      <c r="M24" s="1">
        <v>33</v>
      </c>
      <c r="N24" s="1">
        <f t="shared" si="17"/>
        <v>4.7249999999999996</v>
      </c>
      <c r="O24" s="1">
        <f t="shared" si="1"/>
        <v>30.24</v>
      </c>
      <c r="P24" s="1">
        <f t="shared" si="4"/>
        <v>4.7249999999999996</v>
      </c>
      <c r="Q24" s="1">
        <f t="shared" si="5"/>
        <v>7.822222222222222</v>
      </c>
      <c r="V24" s="1">
        <f t="shared" si="6"/>
        <v>10.56</v>
      </c>
      <c r="W24" s="1">
        <f t="shared" si="7"/>
        <v>33</v>
      </c>
      <c r="Y24" s="48">
        <f t="shared" si="8"/>
        <v>1.35</v>
      </c>
      <c r="Z24" s="48">
        <f t="shared" si="9"/>
        <v>0.16</v>
      </c>
      <c r="AA24" s="48">
        <f t="shared" si="10"/>
        <v>0.56000000000000005</v>
      </c>
      <c r="AB24" s="48">
        <f t="shared" si="11"/>
        <v>1.96</v>
      </c>
      <c r="AC24" s="48">
        <f t="shared" si="12"/>
        <v>0.27</v>
      </c>
      <c r="AD24" s="48">
        <f t="shared" si="13"/>
        <v>1.1499999999999999</v>
      </c>
      <c r="AE24" s="48">
        <f t="shared" si="14"/>
        <v>0.62</v>
      </c>
      <c r="AF24" s="49">
        <f t="shared" si="15"/>
        <v>7.822222222222222</v>
      </c>
      <c r="AG24" s="48">
        <f t="shared" si="16"/>
        <v>4.7249999999999996</v>
      </c>
      <c r="BM24" s="8">
        <v>8</v>
      </c>
      <c r="BN24" s="8">
        <v>123</v>
      </c>
      <c r="BO24" s="8">
        <v>29</v>
      </c>
      <c r="BP24" s="8">
        <v>9</v>
      </c>
      <c r="BQ24" s="8">
        <v>60</v>
      </c>
      <c r="BS24" s="8">
        <f t="shared" si="3"/>
        <v>1.77</v>
      </c>
      <c r="BT24" s="8">
        <v>0.44</v>
      </c>
      <c r="BV24" s="8">
        <v>3</v>
      </c>
      <c r="BW24" s="8">
        <v>16</v>
      </c>
      <c r="BX24" s="8">
        <v>84</v>
      </c>
      <c r="BY24" s="8">
        <v>96</v>
      </c>
      <c r="BZ24" s="8">
        <v>315</v>
      </c>
    </row>
    <row r="25" spans="1:78" x14ac:dyDescent="0.25">
      <c r="A25" t="s">
        <v>65</v>
      </c>
      <c r="B25" t="s">
        <v>52</v>
      </c>
      <c r="C25" t="s">
        <v>59</v>
      </c>
      <c r="D25" t="s">
        <v>48</v>
      </c>
      <c r="E25" t="s">
        <v>87</v>
      </c>
      <c r="F25" s="1">
        <v>1.35</v>
      </c>
      <c r="G25" s="1">
        <v>0.16</v>
      </c>
      <c r="H25" s="1">
        <v>0.55000000000000004</v>
      </c>
      <c r="I25" s="1">
        <v>1.94</v>
      </c>
      <c r="J25" s="1">
        <v>0.26</v>
      </c>
      <c r="K25" s="1">
        <v>1.1299999999999999</v>
      </c>
      <c r="L25" s="1">
        <v>0.61</v>
      </c>
      <c r="M25" s="1">
        <v>31</v>
      </c>
      <c r="N25" s="1">
        <f t="shared" si="17"/>
        <v>4.6609375000000002</v>
      </c>
      <c r="O25" s="1">
        <f t="shared" si="1"/>
        <v>29.83</v>
      </c>
      <c r="P25" s="1">
        <f t="shared" si="4"/>
        <v>4.6609375000000002</v>
      </c>
      <c r="Q25" s="1">
        <f t="shared" si="5"/>
        <v>7.3481481481481472</v>
      </c>
      <c r="V25" s="1">
        <f t="shared" si="6"/>
        <v>9.92</v>
      </c>
      <c r="W25" s="1">
        <f t="shared" si="7"/>
        <v>31</v>
      </c>
      <c r="Y25" s="48">
        <f t="shared" si="8"/>
        <v>1.35</v>
      </c>
      <c r="Z25" s="48">
        <f t="shared" si="9"/>
        <v>0.16</v>
      </c>
      <c r="AA25" s="48">
        <f t="shared" si="10"/>
        <v>0.55000000000000004</v>
      </c>
      <c r="AB25" s="48">
        <f t="shared" si="11"/>
        <v>1.94</v>
      </c>
      <c r="AC25" s="48">
        <f t="shared" si="12"/>
        <v>0.26</v>
      </c>
      <c r="AD25" s="48">
        <f t="shared" si="13"/>
        <v>1.1299999999999999</v>
      </c>
      <c r="AE25" s="48">
        <f t="shared" si="14"/>
        <v>0.61</v>
      </c>
      <c r="AF25" s="49">
        <f t="shared" si="15"/>
        <v>7.3481481481481472</v>
      </c>
      <c r="AG25" s="48">
        <f t="shared" si="16"/>
        <v>4.6609375000000002</v>
      </c>
      <c r="BM25" s="8">
        <v>7</v>
      </c>
      <c r="BN25" s="8">
        <v>124</v>
      </c>
      <c r="BO25" s="8">
        <v>31</v>
      </c>
      <c r="BP25" s="8">
        <v>9</v>
      </c>
      <c r="BQ25" s="8">
        <v>59</v>
      </c>
      <c r="BS25" s="8">
        <f t="shared" si="3"/>
        <v>1.7399999999999998</v>
      </c>
      <c r="BT25" s="8">
        <v>0.45</v>
      </c>
      <c r="BV25" s="8">
        <v>4</v>
      </c>
      <c r="BW25" s="8">
        <v>15.5</v>
      </c>
      <c r="BX25" s="8">
        <v>84.5</v>
      </c>
      <c r="BY25" s="8">
        <v>95</v>
      </c>
      <c r="BZ25" s="8">
        <v>314</v>
      </c>
    </row>
    <row r="26" spans="1:78" x14ac:dyDescent="0.25">
      <c r="A26" t="s">
        <v>65</v>
      </c>
      <c r="B26" t="s">
        <v>52</v>
      </c>
      <c r="C26" t="s">
        <v>59</v>
      </c>
      <c r="D26" t="s">
        <v>49</v>
      </c>
      <c r="E26" t="s">
        <v>87</v>
      </c>
      <c r="F26" s="1">
        <v>1.32</v>
      </c>
      <c r="G26" s="1">
        <v>0.15</v>
      </c>
      <c r="H26" s="1">
        <v>0.55000000000000004</v>
      </c>
      <c r="I26" s="1">
        <v>1.94</v>
      </c>
      <c r="J26" s="1">
        <v>0.26</v>
      </c>
      <c r="K26" s="1">
        <v>1.1399999999999999</v>
      </c>
      <c r="L26" s="1">
        <v>0.62</v>
      </c>
      <c r="M26" s="1">
        <v>32</v>
      </c>
      <c r="N26" s="1">
        <f t="shared" si="17"/>
        <v>4.7699999999999996</v>
      </c>
      <c r="O26" s="1">
        <f t="shared" si="1"/>
        <v>30.527999999999999</v>
      </c>
      <c r="P26" s="1">
        <f t="shared" si="4"/>
        <v>4.7699999999999996</v>
      </c>
      <c r="Q26" s="1">
        <f t="shared" si="5"/>
        <v>7.7575757575757578</v>
      </c>
      <c r="V26" s="1">
        <f t="shared" si="6"/>
        <v>10.24</v>
      </c>
      <c r="W26" s="1">
        <f t="shared" si="7"/>
        <v>32</v>
      </c>
      <c r="Y26" s="48">
        <f t="shared" si="8"/>
        <v>1.32</v>
      </c>
      <c r="Z26" s="48">
        <f t="shared" si="9"/>
        <v>0.15</v>
      </c>
      <c r="AA26" s="48">
        <f t="shared" si="10"/>
        <v>0.55000000000000004</v>
      </c>
      <c r="AB26" s="48">
        <f t="shared" si="11"/>
        <v>1.94</v>
      </c>
      <c r="AC26" s="48">
        <f t="shared" si="12"/>
        <v>0.26</v>
      </c>
      <c r="AD26" s="48">
        <f t="shared" si="13"/>
        <v>1.1399999999999999</v>
      </c>
      <c r="AE26" s="48">
        <f t="shared" si="14"/>
        <v>0.62</v>
      </c>
      <c r="AF26" s="49">
        <f t="shared" si="15"/>
        <v>7.7575757575757578</v>
      </c>
      <c r="AG26" s="48">
        <f t="shared" si="16"/>
        <v>4.7699999999999996</v>
      </c>
      <c r="BM26" s="8">
        <v>8</v>
      </c>
      <c r="BN26" s="8">
        <v>125</v>
      </c>
      <c r="BO26" s="8">
        <v>28</v>
      </c>
      <c r="BP26" s="8">
        <v>10</v>
      </c>
      <c r="BQ26" s="8">
        <v>58</v>
      </c>
      <c r="BS26" s="8">
        <f t="shared" si="3"/>
        <v>1.7599999999999998</v>
      </c>
      <c r="BT26" s="8">
        <v>0.44</v>
      </c>
      <c r="BV26" s="8">
        <v>4</v>
      </c>
      <c r="BW26" s="8">
        <v>16.5</v>
      </c>
      <c r="BX26" s="8">
        <v>83.5</v>
      </c>
      <c r="BY26" s="8">
        <v>96</v>
      </c>
      <c r="BZ26" s="8">
        <v>318</v>
      </c>
    </row>
    <row r="27" spans="1:78" x14ac:dyDescent="0.25">
      <c r="A27" t="s">
        <v>65</v>
      </c>
      <c r="B27" t="s">
        <v>52</v>
      </c>
      <c r="C27" t="s">
        <v>59</v>
      </c>
      <c r="D27" t="s">
        <v>79</v>
      </c>
      <c r="E27" t="s">
        <v>87</v>
      </c>
      <c r="F27" s="1">
        <v>1.32</v>
      </c>
      <c r="G27" s="1">
        <v>0.17</v>
      </c>
      <c r="H27" s="1">
        <v>0.56999999999999995</v>
      </c>
      <c r="I27" s="1">
        <v>1.98</v>
      </c>
      <c r="J27" s="1">
        <v>0.28000000000000003</v>
      </c>
      <c r="K27" s="1">
        <v>1.1599999999999999</v>
      </c>
      <c r="L27" s="1">
        <v>0.61</v>
      </c>
      <c r="M27" s="1">
        <v>32</v>
      </c>
      <c r="N27" s="1">
        <f t="shared" si="17"/>
        <v>4.8348437500000001</v>
      </c>
      <c r="O27" s="1">
        <f t="shared" si="1"/>
        <v>30.943000000000001</v>
      </c>
      <c r="P27" s="1">
        <f t="shared" si="4"/>
        <v>4.8348437500000001</v>
      </c>
      <c r="Q27" s="1">
        <f t="shared" si="5"/>
        <v>7.7575757575757578</v>
      </c>
      <c r="V27" s="1">
        <f t="shared" si="6"/>
        <v>10.24</v>
      </c>
      <c r="W27" s="1">
        <f t="shared" si="7"/>
        <v>32</v>
      </c>
      <c r="Y27" s="48">
        <f t="shared" si="8"/>
        <v>1.32</v>
      </c>
      <c r="Z27" s="48">
        <f t="shared" si="9"/>
        <v>0.17</v>
      </c>
      <c r="AA27" s="48">
        <f t="shared" si="10"/>
        <v>0.56999999999999995</v>
      </c>
      <c r="AB27" s="48">
        <f t="shared" si="11"/>
        <v>1.98</v>
      </c>
      <c r="AC27" s="48">
        <f t="shared" si="12"/>
        <v>0.28000000000000003</v>
      </c>
      <c r="AD27" s="48">
        <f t="shared" si="13"/>
        <v>1.1599999999999999</v>
      </c>
      <c r="AE27" s="48">
        <f t="shared" si="14"/>
        <v>0.61</v>
      </c>
      <c r="AF27" s="49">
        <f t="shared" si="15"/>
        <v>7.7575757575757578</v>
      </c>
      <c r="AG27" s="48">
        <f t="shared" si="16"/>
        <v>4.8348437500000001</v>
      </c>
      <c r="BM27" s="8">
        <v>7</v>
      </c>
      <c r="BN27" s="8">
        <v>122</v>
      </c>
      <c r="BO27" s="8">
        <v>28</v>
      </c>
      <c r="BP27" s="8">
        <v>10</v>
      </c>
      <c r="BQ27" s="8">
        <v>58</v>
      </c>
      <c r="BS27" s="8">
        <f t="shared" si="3"/>
        <v>1.77</v>
      </c>
      <c r="BT27" s="8">
        <v>0.45</v>
      </c>
      <c r="BV27" s="8">
        <v>4</v>
      </c>
      <c r="BW27" s="8">
        <v>16</v>
      </c>
      <c r="BX27" s="8">
        <v>84</v>
      </c>
      <c r="BY27" s="8">
        <v>97</v>
      </c>
      <c r="BZ27" s="8">
        <v>319</v>
      </c>
    </row>
    <row r="28" spans="1:78" x14ac:dyDescent="0.25">
      <c r="A28" t="s">
        <v>65</v>
      </c>
      <c r="B28" t="s">
        <v>52</v>
      </c>
      <c r="C28" t="s">
        <v>59</v>
      </c>
      <c r="D28" t="s">
        <v>80</v>
      </c>
      <c r="E28" t="s">
        <v>87</v>
      </c>
      <c r="F28" s="1">
        <v>1.35</v>
      </c>
      <c r="G28" s="1">
        <v>0.16</v>
      </c>
      <c r="H28" s="1">
        <v>0.56000000000000005</v>
      </c>
      <c r="I28" s="1">
        <v>1.96</v>
      </c>
      <c r="J28" s="1">
        <v>0.27</v>
      </c>
      <c r="K28" s="1">
        <v>1.1499999999999999</v>
      </c>
      <c r="L28" s="1">
        <v>0.62</v>
      </c>
      <c r="M28" s="1">
        <v>33</v>
      </c>
      <c r="N28" s="1">
        <f t="shared" si="17"/>
        <v>4.7249999999999996</v>
      </c>
      <c r="O28" s="1">
        <f t="shared" si="1"/>
        <v>30.24</v>
      </c>
      <c r="P28" s="1">
        <f t="shared" si="4"/>
        <v>4.7249999999999996</v>
      </c>
      <c r="Q28" s="1">
        <f t="shared" si="5"/>
        <v>7.822222222222222</v>
      </c>
      <c r="V28" s="1">
        <f t="shared" si="6"/>
        <v>10.56</v>
      </c>
      <c r="W28" s="1">
        <f t="shared" si="7"/>
        <v>33</v>
      </c>
      <c r="Y28" s="48">
        <f t="shared" si="8"/>
        <v>1.35</v>
      </c>
      <c r="Z28" s="48">
        <f t="shared" si="9"/>
        <v>0.16</v>
      </c>
      <c r="AA28" s="48">
        <f t="shared" si="10"/>
        <v>0.56000000000000005</v>
      </c>
      <c r="AB28" s="48">
        <f t="shared" si="11"/>
        <v>1.96</v>
      </c>
      <c r="AC28" s="48">
        <f t="shared" si="12"/>
        <v>0.27</v>
      </c>
      <c r="AD28" s="48">
        <f t="shared" si="13"/>
        <v>1.1499999999999999</v>
      </c>
      <c r="AE28" s="48">
        <f t="shared" si="14"/>
        <v>0.62</v>
      </c>
      <c r="AF28" s="49">
        <f t="shared" si="15"/>
        <v>7.822222222222222</v>
      </c>
      <c r="AG28" s="48">
        <f t="shared" si="16"/>
        <v>4.7249999999999996</v>
      </c>
      <c r="BM28" s="8">
        <v>8</v>
      </c>
      <c r="BN28" s="8">
        <v>123</v>
      </c>
      <c r="BO28" s="8">
        <v>29</v>
      </c>
      <c r="BP28" s="8">
        <v>9</v>
      </c>
      <c r="BQ28" s="8">
        <v>60</v>
      </c>
      <c r="BS28" s="8">
        <f t="shared" si="3"/>
        <v>1.77</v>
      </c>
      <c r="BT28" s="8">
        <v>0.44</v>
      </c>
      <c r="BV28" s="8">
        <v>3</v>
      </c>
      <c r="BW28" s="8">
        <v>16</v>
      </c>
      <c r="BX28" s="8">
        <v>84</v>
      </c>
      <c r="BY28" s="8">
        <v>96</v>
      </c>
      <c r="BZ28" s="8">
        <v>315</v>
      </c>
    </row>
    <row r="29" spans="1:78" x14ac:dyDescent="0.25">
      <c r="A29" t="s">
        <v>65</v>
      </c>
      <c r="B29" t="s">
        <v>52</v>
      </c>
      <c r="C29" t="s">
        <v>59</v>
      </c>
      <c r="D29" t="s">
        <v>81</v>
      </c>
      <c r="E29" t="s">
        <v>87</v>
      </c>
      <c r="F29" s="1">
        <v>1.32</v>
      </c>
      <c r="G29" s="1">
        <v>0.16</v>
      </c>
      <c r="H29" s="1">
        <v>0.56999999999999995</v>
      </c>
      <c r="I29" s="1">
        <v>1.94</v>
      </c>
      <c r="J29" s="1">
        <v>0.26</v>
      </c>
      <c r="K29" s="1">
        <v>1.1499999999999999</v>
      </c>
      <c r="L29" s="1">
        <v>0.61</v>
      </c>
      <c r="M29" s="1">
        <v>31</v>
      </c>
      <c r="N29" s="1">
        <f t="shared" si="17"/>
        <v>4.6609375000000002</v>
      </c>
      <c r="O29" s="1">
        <f t="shared" si="1"/>
        <v>29.83</v>
      </c>
      <c r="P29" s="1">
        <f t="shared" si="4"/>
        <v>4.6609375000000002</v>
      </c>
      <c r="Q29" s="1">
        <f t="shared" si="5"/>
        <v>7.5151515151515147</v>
      </c>
      <c r="V29" s="1">
        <f t="shared" si="6"/>
        <v>9.92</v>
      </c>
      <c r="W29" s="1">
        <f t="shared" si="7"/>
        <v>31</v>
      </c>
      <c r="Y29" s="48">
        <f t="shared" si="8"/>
        <v>1.32</v>
      </c>
      <c r="Z29" s="48">
        <f t="shared" si="9"/>
        <v>0.16</v>
      </c>
      <c r="AA29" s="48">
        <f t="shared" si="10"/>
        <v>0.56999999999999995</v>
      </c>
      <c r="AB29" s="48">
        <f t="shared" si="11"/>
        <v>1.94</v>
      </c>
      <c r="AC29" s="48">
        <f t="shared" si="12"/>
        <v>0.26</v>
      </c>
      <c r="AD29" s="48">
        <f t="shared" si="13"/>
        <v>1.1499999999999999</v>
      </c>
      <c r="AE29" s="48">
        <f t="shared" si="14"/>
        <v>0.61</v>
      </c>
      <c r="AF29" s="49">
        <f t="shared" si="15"/>
        <v>7.5151515151515147</v>
      </c>
      <c r="AG29" s="48">
        <f t="shared" si="16"/>
        <v>4.6609375000000002</v>
      </c>
      <c r="BM29" s="8">
        <v>7</v>
      </c>
      <c r="BN29" s="8">
        <v>126</v>
      </c>
      <c r="BO29" s="8">
        <v>30</v>
      </c>
      <c r="BP29" s="8">
        <v>11</v>
      </c>
      <c r="BQ29" s="8">
        <v>59</v>
      </c>
      <c r="BS29" s="8">
        <f t="shared" si="3"/>
        <v>1.7599999999999998</v>
      </c>
      <c r="BT29" s="8">
        <v>0.45</v>
      </c>
      <c r="BV29" s="8">
        <v>4</v>
      </c>
      <c r="BW29" s="8">
        <v>15.5</v>
      </c>
      <c r="BX29" s="8">
        <v>84.5</v>
      </c>
      <c r="BY29" s="8">
        <v>95</v>
      </c>
      <c r="BZ29" s="8">
        <v>314</v>
      </c>
    </row>
    <row r="30" spans="1:78" x14ac:dyDescent="0.25">
      <c r="A30" t="s">
        <v>65</v>
      </c>
      <c r="B30" t="s">
        <v>52</v>
      </c>
      <c r="C30" t="s">
        <v>59</v>
      </c>
      <c r="D30" t="s">
        <v>83</v>
      </c>
      <c r="E30" t="s">
        <v>87</v>
      </c>
      <c r="F30" s="1">
        <v>1.33</v>
      </c>
      <c r="G30" s="1">
        <v>0.17</v>
      </c>
      <c r="H30" s="1">
        <v>0.55000000000000004</v>
      </c>
      <c r="I30" s="1">
        <v>1.95</v>
      </c>
      <c r="J30" s="1">
        <v>0.28999999999999998</v>
      </c>
      <c r="K30" s="1">
        <v>1.1399999999999999</v>
      </c>
      <c r="L30" s="1">
        <v>0.61</v>
      </c>
      <c r="M30" s="1">
        <v>32</v>
      </c>
      <c r="N30" s="1">
        <f t="shared" si="17"/>
        <v>4.7699999999999996</v>
      </c>
      <c r="O30" s="1">
        <f t="shared" si="1"/>
        <v>30.527999999999999</v>
      </c>
      <c r="P30" s="1">
        <f t="shared" si="4"/>
        <v>4.7699999999999996</v>
      </c>
      <c r="Q30" s="1">
        <f t="shared" si="5"/>
        <v>7.6992481203007515</v>
      </c>
      <c r="V30" s="1">
        <f t="shared" si="6"/>
        <v>10.24</v>
      </c>
      <c r="W30" s="1">
        <f t="shared" si="7"/>
        <v>32</v>
      </c>
      <c r="Y30" s="48">
        <f t="shared" si="8"/>
        <v>1.33</v>
      </c>
      <c r="Z30" s="48">
        <f t="shared" si="9"/>
        <v>0.17</v>
      </c>
      <c r="AA30" s="48">
        <f t="shared" si="10"/>
        <v>0.55000000000000004</v>
      </c>
      <c r="AB30" s="48">
        <f t="shared" si="11"/>
        <v>1.95</v>
      </c>
      <c r="AC30" s="48">
        <f t="shared" si="12"/>
        <v>0.28999999999999998</v>
      </c>
      <c r="AD30" s="48">
        <f t="shared" si="13"/>
        <v>1.1399999999999999</v>
      </c>
      <c r="AE30" s="48">
        <f t="shared" si="14"/>
        <v>0.61</v>
      </c>
      <c r="AF30" s="49">
        <f t="shared" si="15"/>
        <v>7.6992481203007515</v>
      </c>
      <c r="AG30" s="48">
        <f t="shared" si="16"/>
        <v>4.7699999999999996</v>
      </c>
      <c r="BM30" s="8">
        <v>6</v>
      </c>
      <c r="BN30" s="8">
        <v>125</v>
      </c>
      <c r="BO30" s="8">
        <v>28</v>
      </c>
      <c r="BP30" s="8">
        <v>10</v>
      </c>
      <c r="BQ30" s="8">
        <v>60</v>
      </c>
      <c r="BS30" s="8">
        <f t="shared" si="3"/>
        <v>1.75</v>
      </c>
      <c r="BT30" s="8">
        <v>0.44</v>
      </c>
      <c r="BV30" s="8">
        <v>4</v>
      </c>
      <c r="BW30" s="8">
        <v>16.5</v>
      </c>
      <c r="BX30" s="8">
        <v>83.5</v>
      </c>
      <c r="BY30" s="8">
        <v>96</v>
      </c>
      <c r="BZ30" s="8">
        <v>318</v>
      </c>
    </row>
    <row r="31" spans="1:78" s="9" customFormat="1" x14ac:dyDescent="0.25">
      <c r="A31" s="9" t="s">
        <v>65</v>
      </c>
      <c r="B31" s="9" t="s">
        <v>52</v>
      </c>
      <c r="C31" s="9" t="s">
        <v>59</v>
      </c>
      <c r="D31" s="9" t="s">
        <v>82</v>
      </c>
      <c r="E31" s="9" t="s">
        <v>87</v>
      </c>
      <c r="F31" s="10">
        <v>1.35</v>
      </c>
      <c r="G31" s="10">
        <v>0.18</v>
      </c>
      <c r="H31" s="10">
        <v>0.57999999999999996</v>
      </c>
      <c r="I31" s="10">
        <v>1.97</v>
      </c>
      <c r="J31" s="10">
        <v>0.28000000000000003</v>
      </c>
      <c r="K31" s="10">
        <v>1.1499999999999999</v>
      </c>
      <c r="L31" s="10">
        <v>0.62</v>
      </c>
      <c r="M31" s="1">
        <v>33</v>
      </c>
      <c r="N31" s="1">
        <f t="shared" si="17"/>
        <v>4.7249999999999996</v>
      </c>
      <c r="O31" s="10">
        <f t="shared" si="1"/>
        <v>30.24</v>
      </c>
      <c r="P31" s="10">
        <f t="shared" si="4"/>
        <v>4.7249999999999996</v>
      </c>
      <c r="Q31" s="1">
        <f t="shared" si="5"/>
        <v>7.822222222222222</v>
      </c>
      <c r="R31" s="10" t="str">
        <f>C31</f>
        <v>1Season</v>
      </c>
      <c r="S31" s="10" t="str">
        <f>E31</f>
        <v>Orch-3</v>
      </c>
      <c r="T31" s="10">
        <f>AVERAGE(Q23:Q31)</f>
        <v>7.7002157469993726</v>
      </c>
      <c r="U31" s="10">
        <f>AVERAGE(P23:P31)</f>
        <v>4.7451736111111105</v>
      </c>
      <c r="V31" s="1">
        <f t="shared" si="6"/>
        <v>10.56</v>
      </c>
      <c r="W31" s="1">
        <f t="shared" si="7"/>
        <v>33</v>
      </c>
      <c r="X31" s="1"/>
      <c r="Y31" s="48">
        <f t="shared" si="8"/>
        <v>1.35</v>
      </c>
      <c r="Z31" s="48">
        <f t="shared" si="9"/>
        <v>0.18</v>
      </c>
      <c r="AA31" s="48">
        <f t="shared" si="10"/>
        <v>0.57999999999999996</v>
      </c>
      <c r="AB31" s="48">
        <f t="shared" si="11"/>
        <v>1.97</v>
      </c>
      <c r="AC31" s="48">
        <f t="shared" si="12"/>
        <v>0.28000000000000003</v>
      </c>
      <c r="AD31" s="48">
        <f t="shared" si="13"/>
        <v>1.1499999999999999</v>
      </c>
      <c r="AE31" s="48">
        <f t="shared" si="14"/>
        <v>0.62</v>
      </c>
      <c r="AF31" s="49">
        <f t="shared" si="15"/>
        <v>7.822222222222222</v>
      </c>
      <c r="AG31" s="48">
        <f t="shared" si="16"/>
        <v>4.7249999999999996</v>
      </c>
      <c r="BM31" s="37">
        <v>7</v>
      </c>
      <c r="BN31" s="37">
        <v>122</v>
      </c>
      <c r="BO31" s="37">
        <v>31</v>
      </c>
      <c r="BP31" s="37">
        <v>10</v>
      </c>
      <c r="BQ31" s="37">
        <v>60</v>
      </c>
      <c r="BS31" s="37">
        <f t="shared" si="3"/>
        <v>1.77</v>
      </c>
      <c r="BT31" s="37">
        <v>0.44</v>
      </c>
      <c r="BV31" s="37">
        <v>3</v>
      </c>
      <c r="BW31" s="37">
        <v>16</v>
      </c>
      <c r="BX31" s="37">
        <v>84</v>
      </c>
      <c r="BY31" s="37">
        <v>96</v>
      </c>
      <c r="BZ31" s="37">
        <v>315</v>
      </c>
    </row>
    <row r="32" spans="1:78" x14ac:dyDescent="0.25">
      <c r="A32" t="s">
        <v>66</v>
      </c>
      <c r="B32" t="s">
        <v>53</v>
      </c>
      <c r="C32" t="s">
        <v>59</v>
      </c>
      <c r="D32" t="s">
        <v>46</v>
      </c>
      <c r="E32" t="s">
        <v>88</v>
      </c>
      <c r="F32" s="1">
        <v>1.92</v>
      </c>
      <c r="G32" s="1">
        <v>0.34</v>
      </c>
      <c r="H32" s="1">
        <v>0.96</v>
      </c>
      <c r="I32" s="1">
        <v>2.64</v>
      </c>
      <c r="J32" s="1">
        <v>0.75</v>
      </c>
      <c r="K32" s="1">
        <v>1.85</v>
      </c>
      <c r="L32" s="1">
        <v>1.22</v>
      </c>
      <c r="M32" s="1">
        <v>73</v>
      </c>
      <c r="N32" s="1">
        <f t="shared" si="17"/>
        <v>7.76</v>
      </c>
      <c r="O32" s="1">
        <f t="shared" si="1"/>
        <v>49.664000000000001</v>
      </c>
      <c r="P32" s="1">
        <f t="shared" si="4"/>
        <v>7.76</v>
      </c>
      <c r="Q32" s="1">
        <f t="shared" si="5"/>
        <v>12.166666666666668</v>
      </c>
      <c r="V32" s="1">
        <f t="shared" si="6"/>
        <v>23.360000000000003</v>
      </c>
      <c r="W32" s="1">
        <f t="shared" si="7"/>
        <v>73</v>
      </c>
      <c r="Y32" s="48">
        <f t="shared" si="8"/>
        <v>1.92</v>
      </c>
      <c r="Z32" s="48">
        <f t="shared" si="9"/>
        <v>0.34</v>
      </c>
      <c r="AA32" s="48">
        <f t="shared" si="10"/>
        <v>0.96</v>
      </c>
      <c r="AB32" s="48">
        <f t="shared" si="11"/>
        <v>2.64</v>
      </c>
      <c r="AC32" s="48">
        <f t="shared" si="12"/>
        <v>0.75</v>
      </c>
      <c r="AD32" s="48">
        <f t="shared" si="13"/>
        <v>1.85</v>
      </c>
      <c r="AE32" s="48">
        <f t="shared" si="14"/>
        <v>1.22</v>
      </c>
      <c r="AF32" s="49">
        <f t="shared" si="15"/>
        <v>12.166666666666668</v>
      </c>
      <c r="AG32" s="48">
        <f t="shared" si="16"/>
        <v>7.76</v>
      </c>
      <c r="BM32" s="8">
        <v>20</v>
      </c>
      <c r="BN32" s="8">
        <v>185</v>
      </c>
      <c r="BO32" s="8">
        <v>90</v>
      </c>
      <c r="BP32" s="8">
        <v>25</v>
      </c>
      <c r="BQ32" s="8">
        <v>112</v>
      </c>
      <c r="BS32" s="8">
        <f t="shared" si="3"/>
        <v>3.0700000000000003</v>
      </c>
      <c r="BT32" s="8">
        <v>0.87</v>
      </c>
      <c r="BV32" s="8">
        <v>8</v>
      </c>
      <c r="BW32" s="8">
        <v>23.5</v>
      </c>
      <c r="BX32" s="8">
        <v>76.5</v>
      </c>
      <c r="BY32" s="8">
        <v>128</v>
      </c>
      <c r="BZ32" s="8">
        <v>388</v>
      </c>
    </row>
    <row r="33" spans="1:78" x14ac:dyDescent="0.25">
      <c r="A33" t="s">
        <v>66</v>
      </c>
      <c r="B33" t="s">
        <v>53</v>
      </c>
      <c r="C33" t="s">
        <v>59</v>
      </c>
      <c r="D33" t="s">
        <v>47</v>
      </c>
      <c r="E33" t="s">
        <v>88</v>
      </c>
      <c r="F33" s="1">
        <v>1.92</v>
      </c>
      <c r="G33" s="1">
        <v>0.33</v>
      </c>
      <c r="H33" s="1">
        <v>0.95</v>
      </c>
      <c r="I33" s="1">
        <v>2.65</v>
      </c>
      <c r="J33" s="1">
        <v>0.76</v>
      </c>
      <c r="K33" s="1">
        <v>1.86</v>
      </c>
      <c r="L33" s="1">
        <v>1.21</v>
      </c>
      <c r="M33" s="1">
        <v>74</v>
      </c>
      <c r="N33" s="1">
        <f t="shared" si="17"/>
        <v>7.5993750000000002</v>
      </c>
      <c r="O33" s="1">
        <f t="shared" si="1"/>
        <v>48.636000000000003</v>
      </c>
      <c r="P33" s="1">
        <f t="shared" si="4"/>
        <v>7.5993750000000002</v>
      </c>
      <c r="Q33" s="1">
        <f t="shared" si="5"/>
        <v>12.333333333333334</v>
      </c>
      <c r="V33" s="1">
        <f t="shared" si="6"/>
        <v>23.68</v>
      </c>
      <c r="W33" s="1">
        <f t="shared" si="7"/>
        <v>74</v>
      </c>
      <c r="Y33" s="48">
        <f t="shared" si="8"/>
        <v>1.92</v>
      </c>
      <c r="Z33" s="48">
        <f t="shared" si="9"/>
        <v>0.33</v>
      </c>
      <c r="AA33" s="48">
        <f t="shared" si="10"/>
        <v>0.95</v>
      </c>
      <c r="AB33" s="48">
        <f t="shared" si="11"/>
        <v>2.65</v>
      </c>
      <c r="AC33" s="48">
        <f t="shared" si="12"/>
        <v>0.76</v>
      </c>
      <c r="AD33" s="48">
        <f t="shared" si="13"/>
        <v>1.86</v>
      </c>
      <c r="AE33" s="48">
        <f t="shared" si="14"/>
        <v>1.21</v>
      </c>
      <c r="AF33" s="49">
        <f t="shared" si="15"/>
        <v>12.333333333333334</v>
      </c>
      <c r="AG33" s="48">
        <f t="shared" si="16"/>
        <v>7.5993750000000002</v>
      </c>
      <c r="BM33" s="8">
        <v>20</v>
      </c>
      <c r="BN33" s="8">
        <v>186</v>
      </c>
      <c r="BO33" s="8">
        <v>91</v>
      </c>
      <c r="BP33" s="8">
        <v>26</v>
      </c>
      <c r="BQ33" s="8">
        <v>114</v>
      </c>
      <c r="BS33" s="8">
        <f t="shared" si="3"/>
        <v>3.0700000000000003</v>
      </c>
      <c r="BT33" s="8">
        <v>0.86</v>
      </c>
      <c r="BV33" s="8">
        <v>8</v>
      </c>
      <c r="BW33" s="8">
        <v>23.75</v>
      </c>
      <c r="BX33" s="8">
        <v>76.25</v>
      </c>
      <c r="BY33" s="8">
        <v>126</v>
      </c>
      <c r="BZ33" s="8">
        <v>386</v>
      </c>
    </row>
    <row r="34" spans="1:78" x14ac:dyDescent="0.25">
      <c r="A34" t="s">
        <v>66</v>
      </c>
      <c r="B34" t="s">
        <v>53</v>
      </c>
      <c r="C34" t="s">
        <v>59</v>
      </c>
      <c r="D34" t="s">
        <v>48</v>
      </c>
      <c r="E34" t="s">
        <v>88</v>
      </c>
      <c r="F34" s="1">
        <v>1.91</v>
      </c>
      <c r="G34" s="1">
        <v>0.33</v>
      </c>
      <c r="H34" s="1">
        <v>0.94</v>
      </c>
      <c r="I34" s="1">
        <v>2.66</v>
      </c>
      <c r="J34" s="1">
        <v>0.76</v>
      </c>
      <c r="K34" s="1">
        <v>1.87</v>
      </c>
      <c r="L34" s="1">
        <v>1.23</v>
      </c>
      <c r="M34" s="1">
        <v>75</v>
      </c>
      <c r="N34" s="1">
        <f t="shared" si="17"/>
        <v>7.6593750000000007</v>
      </c>
      <c r="O34" s="1">
        <f t="shared" si="1"/>
        <v>49.02</v>
      </c>
      <c r="P34" s="1">
        <f t="shared" si="4"/>
        <v>7.6593750000000007</v>
      </c>
      <c r="Q34" s="1">
        <f t="shared" si="5"/>
        <v>12.565445026178011</v>
      </c>
      <c r="V34" s="1">
        <f t="shared" si="6"/>
        <v>24</v>
      </c>
      <c r="W34" s="1">
        <f t="shared" si="7"/>
        <v>75</v>
      </c>
      <c r="Y34" s="48">
        <f t="shared" si="8"/>
        <v>1.91</v>
      </c>
      <c r="Z34" s="48">
        <f t="shared" si="9"/>
        <v>0.33</v>
      </c>
      <c r="AA34" s="48">
        <f t="shared" si="10"/>
        <v>0.94</v>
      </c>
      <c r="AB34" s="48">
        <f t="shared" si="11"/>
        <v>2.66</v>
      </c>
      <c r="AC34" s="48">
        <f t="shared" si="12"/>
        <v>0.76</v>
      </c>
      <c r="AD34" s="48">
        <f t="shared" si="13"/>
        <v>1.87</v>
      </c>
      <c r="AE34" s="48">
        <f t="shared" si="14"/>
        <v>1.23</v>
      </c>
      <c r="AF34" s="49">
        <f t="shared" si="15"/>
        <v>12.565445026178011</v>
      </c>
      <c r="AG34" s="48">
        <f t="shared" si="16"/>
        <v>7.6593750000000007</v>
      </c>
      <c r="BM34" s="8">
        <v>21</v>
      </c>
      <c r="BN34" s="8">
        <v>187</v>
      </c>
      <c r="BO34" s="8">
        <v>92</v>
      </c>
      <c r="BP34" s="8">
        <v>27</v>
      </c>
      <c r="BQ34" s="8">
        <v>114</v>
      </c>
      <c r="BS34" s="8">
        <f t="shared" si="3"/>
        <v>3.1</v>
      </c>
      <c r="BT34" s="8">
        <v>0.85</v>
      </c>
      <c r="BV34" s="8">
        <v>8</v>
      </c>
      <c r="BW34" s="8">
        <v>23.75</v>
      </c>
      <c r="BX34" s="8">
        <v>76.25</v>
      </c>
      <c r="BY34" s="8">
        <v>129</v>
      </c>
      <c r="BZ34" s="8">
        <v>380</v>
      </c>
    </row>
    <row r="35" spans="1:78" x14ac:dyDescent="0.25">
      <c r="A35" t="s">
        <v>66</v>
      </c>
      <c r="B35" t="s">
        <v>53</v>
      </c>
      <c r="C35" t="s">
        <v>59</v>
      </c>
      <c r="D35" t="s">
        <v>49</v>
      </c>
      <c r="E35" t="s">
        <v>88</v>
      </c>
      <c r="F35" s="1">
        <v>1.9</v>
      </c>
      <c r="G35" s="1">
        <v>0.34</v>
      </c>
      <c r="H35" s="1">
        <v>0.94</v>
      </c>
      <c r="I35" s="1">
        <v>2.62</v>
      </c>
      <c r="J35" s="1">
        <v>0.75</v>
      </c>
      <c r="K35" s="1">
        <v>1.85</v>
      </c>
      <c r="L35" s="1">
        <v>1.24</v>
      </c>
      <c r="M35" s="1">
        <v>74</v>
      </c>
      <c r="N35" s="1">
        <f t="shared" si="17"/>
        <v>7.6398437500000007</v>
      </c>
      <c r="O35" s="1">
        <f t="shared" si="1"/>
        <v>48.895000000000003</v>
      </c>
      <c r="P35" s="1">
        <f t="shared" si="4"/>
        <v>7.6398437500000007</v>
      </c>
      <c r="Q35" s="1">
        <f t="shared" si="5"/>
        <v>12.463157894736842</v>
      </c>
      <c r="V35" s="1">
        <f t="shared" si="6"/>
        <v>23.68</v>
      </c>
      <c r="W35" s="1">
        <f t="shared" si="7"/>
        <v>74</v>
      </c>
      <c r="Y35" s="48">
        <f t="shared" si="8"/>
        <v>1.9</v>
      </c>
      <c r="Z35" s="48">
        <f t="shared" si="9"/>
        <v>0.34</v>
      </c>
      <c r="AA35" s="48">
        <f t="shared" si="10"/>
        <v>0.94</v>
      </c>
      <c r="AB35" s="48">
        <f t="shared" si="11"/>
        <v>2.62</v>
      </c>
      <c r="AC35" s="48">
        <f t="shared" si="12"/>
        <v>0.75</v>
      </c>
      <c r="AD35" s="48">
        <f t="shared" si="13"/>
        <v>1.85</v>
      </c>
      <c r="AE35" s="48">
        <f t="shared" si="14"/>
        <v>1.24</v>
      </c>
      <c r="AF35" s="49">
        <f t="shared" si="15"/>
        <v>12.463157894736842</v>
      </c>
      <c r="AG35" s="48">
        <f t="shared" si="16"/>
        <v>7.6398437500000007</v>
      </c>
      <c r="BM35" s="8">
        <v>21</v>
      </c>
      <c r="BN35" s="8">
        <v>186</v>
      </c>
      <c r="BO35" s="8">
        <v>90</v>
      </c>
      <c r="BP35" s="8">
        <v>26</v>
      </c>
      <c r="BQ35" s="8">
        <v>112</v>
      </c>
      <c r="BS35" s="8">
        <f t="shared" si="3"/>
        <v>3.09</v>
      </c>
      <c r="BT35" s="8">
        <v>0.85</v>
      </c>
      <c r="BV35" s="8">
        <v>9</v>
      </c>
      <c r="BW35" s="8">
        <v>23.444444444444443</v>
      </c>
      <c r="BX35" s="8">
        <v>76.555555555555557</v>
      </c>
      <c r="BY35" s="8">
        <v>127</v>
      </c>
      <c r="BZ35" s="8">
        <v>385</v>
      </c>
    </row>
    <row r="36" spans="1:78" x14ac:dyDescent="0.25">
      <c r="A36" t="s">
        <v>66</v>
      </c>
      <c r="B36" t="s">
        <v>53</v>
      </c>
      <c r="C36" t="s">
        <v>59</v>
      </c>
      <c r="D36" t="s">
        <v>79</v>
      </c>
      <c r="E36" t="s">
        <v>88</v>
      </c>
      <c r="F36" s="1">
        <v>1.92</v>
      </c>
      <c r="G36" s="1">
        <v>0.33</v>
      </c>
      <c r="H36" s="1">
        <v>0.95</v>
      </c>
      <c r="I36" s="1">
        <v>2.65</v>
      </c>
      <c r="J36" s="1">
        <v>0.76</v>
      </c>
      <c r="K36" s="1">
        <v>1.86</v>
      </c>
      <c r="L36" s="1">
        <v>1.21</v>
      </c>
      <c r="M36" s="1">
        <v>74</v>
      </c>
      <c r="N36" s="1">
        <f t="shared" si="17"/>
        <v>7.5993750000000002</v>
      </c>
      <c r="O36" s="1">
        <f t="shared" si="1"/>
        <v>48.636000000000003</v>
      </c>
      <c r="P36" s="1">
        <f t="shared" si="4"/>
        <v>7.5993750000000002</v>
      </c>
      <c r="Q36" s="1">
        <f t="shared" si="5"/>
        <v>12.333333333333334</v>
      </c>
      <c r="V36" s="1">
        <f t="shared" si="6"/>
        <v>23.68</v>
      </c>
      <c r="W36" s="1">
        <f t="shared" si="7"/>
        <v>74</v>
      </c>
      <c r="Y36" s="48">
        <f t="shared" si="8"/>
        <v>1.92</v>
      </c>
      <c r="Z36" s="48">
        <f t="shared" si="9"/>
        <v>0.33</v>
      </c>
      <c r="AA36" s="48">
        <f t="shared" si="10"/>
        <v>0.95</v>
      </c>
      <c r="AB36" s="48">
        <f t="shared" si="11"/>
        <v>2.65</v>
      </c>
      <c r="AC36" s="48">
        <f t="shared" si="12"/>
        <v>0.76</v>
      </c>
      <c r="AD36" s="48">
        <f t="shared" si="13"/>
        <v>1.86</v>
      </c>
      <c r="AE36" s="48">
        <f t="shared" si="14"/>
        <v>1.21</v>
      </c>
      <c r="AF36" s="49">
        <f t="shared" si="15"/>
        <v>12.333333333333334</v>
      </c>
      <c r="AG36" s="48">
        <f t="shared" si="16"/>
        <v>7.5993750000000002</v>
      </c>
      <c r="BM36" s="8">
        <v>20</v>
      </c>
      <c r="BN36" s="8">
        <v>186</v>
      </c>
      <c r="BO36" s="8">
        <v>91</v>
      </c>
      <c r="BP36" s="8">
        <v>26</v>
      </c>
      <c r="BQ36" s="8">
        <v>114</v>
      </c>
      <c r="BS36" s="8">
        <f t="shared" si="3"/>
        <v>3.0700000000000003</v>
      </c>
      <c r="BT36" s="8">
        <v>0.86</v>
      </c>
      <c r="BV36" s="8">
        <v>8</v>
      </c>
      <c r="BW36" s="8">
        <v>23.75</v>
      </c>
      <c r="BX36" s="8">
        <v>76.25</v>
      </c>
      <c r="BY36" s="8">
        <v>126</v>
      </c>
      <c r="BZ36" s="8">
        <v>386</v>
      </c>
    </row>
    <row r="37" spans="1:78" x14ac:dyDescent="0.25">
      <c r="A37" t="s">
        <v>66</v>
      </c>
      <c r="B37" t="s">
        <v>53</v>
      </c>
      <c r="C37" t="s">
        <v>59</v>
      </c>
      <c r="D37" t="s">
        <v>80</v>
      </c>
      <c r="E37" t="s">
        <v>88</v>
      </c>
      <c r="F37" s="1">
        <v>1.91</v>
      </c>
      <c r="G37" s="1">
        <v>0.33</v>
      </c>
      <c r="H37" s="1">
        <v>0.94</v>
      </c>
      <c r="I37" s="1">
        <v>2.66</v>
      </c>
      <c r="J37" s="1">
        <v>0.76</v>
      </c>
      <c r="K37" s="1">
        <v>1.87</v>
      </c>
      <c r="L37" s="1">
        <v>1.23</v>
      </c>
      <c r="M37" s="1">
        <v>75</v>
      </c>
      <c r="N37" s="1">
        <f t="shared" si="17"/>
        <v>7.6593750000000007</v>
      </c>
      <c r="O37" s="1">
        <f t="shared" ref="O37:O68" si="18">BY37*BZ37/1000</f>
        <v>49.02</v>
      </c>
      <c r="P37" s="1">
        <f t="shared" si="4"/>
        <v>7.6593750000000007</v>
      </c>
      <c r="Q37" s="1">
        <f t="shared" si="5"/>
        <v>12.565445026178011</v>
      </c>
      <c r="V37" s="1">
        <f t="shared" si="6"/>
        <v>24</v>
      </c>
      <c r="W37" s="1">
        <f t="shared" si="7"/>
        <v>75</v>
      </c>
      <c r="Y37" s="48">
        <f t="shared" si="8"/>
        <v>1.91</v>
      </c>
      <c r="Z37" s="48">
        <f t="shared" si="9"/>
        <v>0.33</v>
      </c>
      <c r="AA37" s="48">
        <f t="shared" si="10"/>
        <v>0.94</v>
      </c>
      <c r="AB37" s="48">
        <f t="shared" si="11"/>
        <v>2.66</v>
      </c>
      <c r="AC37" s="48">
        <f t="shared" si="12"/>
        <v>0.76</v>
      </c>
      <c r="AD37" s="48">
        <f t="shared" si="13"/>
        <v>1.87</v>
      </c>
      <c r="AE37" s="48">
        <f t="shared" si="14"/>
        <v>1.23</v>
      </c>
      <c r="AF37" s="49">
        <f t="shared" si="15"/>
        <v>12.565445026178011</v>
      </c>
      <c r="AG37" s="48">
        <f t="shared" si="16"/>
        <v>7.6593750000000007</v>
      </c>
      <c r="BM37" s="8">
        <v>21</v>
      </c>
      <c r="BN37" s="8">
        <v>187</v>
      </c>
      <c r="BO37" s="8">
        <v>92</v>
      </c>
      <c r="BP37" s="8">
        <v>27</v>
      </c>
      <c r="BQ37" s="8">
        <v>114</v>
      </c>
      <c r="BS37" s="8">
        <f t="shared" ref="BS37:BS68" si="19">K37+L37</f>
        <v>3.1</v>
      </c>
      <c r="BT37" s="8">
        <v>0.85</v>
      </c>
      <c r="BV37" s="8">
        <v>8</v>
      </c>
      <c r="BW37" s="8">
        <v>23.75</v>
      </c>
      <c r="BX37" s="8">
        <v>76.25</v>
      </c>
      <c r="BY37" s="8">
        <v>129</v>
      </c>
      <c r="BZ37" s="8">
        <v>380</v>
      </c>
    </row>
    <row r="38" spans="1:78" x14ac:dyDescent="0.25">
      <c r="A38" t="s">
        <v>66</v>
      </c>
      <c r="B38" t="s">
        <v>53</v>
      </c>
      <c r="C38" t="s">
        <v>59</v>
      </c>
      <c r="D38" t="s">
        <v>81</v>
      </c>
      <c r="E38" t="s">
        <v>88</v>
      </c>
      <c r="F38" s="1">
        <v>1.9</v>
      </c>
      <c r="G38" s="1">
        <v>0.34</v>
      </c>
      <c r="H38" s="1">
        <v>0.94</v>
      </c>
      <c r="I38" s="1">
        <v>2.62</v>
      </c>
      <c r="J38" s="1">
        <v>0.75</v>
      </c>
      <c r="K38" s="1">
        <v>1.85</v>
      </c>
      <c r="L38" s="1">
        <v>1.24</v>
      </c>
      <c r="M38" s="1">
        <v>74</v>
      </c>
      <c r="N38" s="1">
        <f t="shared" si="17"/>
        <v>7.6398437500000007</v>
      </c>
      <c r="O38" s="1">
        <f t="shared" si="18"/>
        <v>48.895000000000003</v>
      </c>
      <c r="P38" s="1">
        <f t="shared" si="4"/>
        <v>7.6398437500000007</v>
      </c>
      <c r="Q38" s="1">
        <f t="shared" si="5"/>
        <v>12.463157894736842</v>
      </c>
      <c r="V38" s="1">
        <f t="shared" si="6"/>
        <v>23.68</v>
      </c>
      <c r="W38" s="1">
        <f t="shared" si="7"/>
        <v>74</v>
      </c>
      <c r="Y38" s="48">
        <f t="shared" si="8"/>
        <v>1.9</v>
      </c>
      <c r="Z38" s="48">
        <f t="shared" si="9"/>
        <v>0.34</v>
      </c>
      <c r="AA38" s="48">
        <f t="shared" si="10"/>
        <v>0.94</v>
      </c>
      <c r="AB38" s="48">
        <f t="shared" si="11"/>
        <v>2.62</v>
      </c>
      <c r="AC38" s="48">
        <f t="shared" si="12"/>
        <v>0.75</v>
      </c>
      <c r="AD38" s="48">
        <f t="shared" si="13"/>
        <v>1.85</v>
      </c>
      <c r="AE38" s="48">
        <f t="shared" si="14"/>
        <v>1.24</v>
      </c>
      <c r="AF38" s="49">
        <f t="shared" si="15"/>
        <v>12.463157894736842</v>
      </c>
      <c r="AG38" s="48">
        <f t="shared" si="16"/>
        <v>7.6398437500000007</v>
      </c>
      <c r="BM38" s="8">
        <v>21</v>
      </c>
      <c r="BN38" s="8">
        <v>186</v>
      </c>
      <c r="BO38" s="8">
        <v>90</v>
      </c>
      <c r="BP38" s="8">
        <v>26</v>
      </c>
      <c r="BQ38" s="8">
        <v>112</v>
      </c>
      <c r="BS38" s="8">
        <f t="shared" si="19"/>
        <v>3.09</v>
      </c>
      <c r="BT38" s="8">
        <v>0.85</v>
      </c>
      <c r="BV38" s="8">
        <v>9</v>
      </c>
      <c r="BW38" s="8">
        <v>23.444444444444443</v>
      </c>
      <c r="BX38" s="8">
        <v>76.555555555555557</v>
      </c>
      <c r="BY38" s="8">
        <v>127</v>
      </c>
      <c r="BZ38" s="8">
        <v>385</v>
      </c>
    </row>
    <row r="39" spans="1:78" x14ac:dyDescent="0.25">
      <c r="A39" t="s">
        <v>66</v>
      </c>
      <c r="B39" t="s">
        <v>53</v>
      </c>
      <c r="C39" t="s">
        <v>59</v>
      </c>
      <c r="D39" t="s">
        <v>83</v>
      </c>
      <c r="E39" t="s">
        <v>88</v>
      </c>
      <c r="F39" s="1">
        <v>1.9</v>
      </c>
      <c r="G39" s="1">
        <v>0.34</v>
      </c>
      <c r="H39" s="1">
        <v>0.94</v>
      </c>
      <c r="I39" s="1">
        <v>2.62</v>
      </c>
      <c r="J39" s="1">
        <v>0.75</v>
      </c>
      <c r="K39" s="1">
        <v>1.85</v>
      </c>
      <c r="L39" s="1">
        <v>1.24</v>
      </c>
      <c r="M39" s="1">
        <v>75</v>
      </c>
      <c r="N39" s="1">
        <f t="shared" si="17"/>
        <v>7.6593750000000007</v>
      </c>
      <c r="O39" s="1">
        <f t="shared" si="18"/>
        <v>49.02</v>
      </c>
      <c r="P39" s="1">
        <f t="shared" si="4"/>
        <v>7.6593750000000007</v>
      </c>
      <c r="Q39" s="1">
        <f t="shared" si="5"/>
        <v>12.631578947368421</v>
      </c>
      <c r="V39" s="1">
        <f t="shared" si="6"/>
        <v>24</v>
      </c>
      <c r="W39" s="1">
        <f t="shared" si="7"/>
        <v>75</v>
      </c>
      <c r="Y39" s="48">
        <f t="shared" si="8"/>
        <v>1.9</v>
      </c>
      <c r="Z39" s="48">
        <f t="shared" si="9"/>
        <v>0.34</v>
      </c>
      <c r="AA39" s="48">
        <f t="shared" si="10"/>
        <v>0.94</v>
      </c>
      <c r="AB39" s="48">
        <f t="shared" si="11"/>
        <v>2.62</v>
      </c>
      <c r="AC39" s="48">
        <f t="shared" si="12"/>
        <v>0.75</v>
      </c>
      <c r="AD39" s="48">
        <f t="shared" si="13"/>
        <v>1.85</v>
      </c>
      <c r="AE39" s="48">
        <f t="shared" si="14"/>
        <v>1.24</v>
      </c>
      <c r="AF39" s="49">
        <f t="shared" si="15"/>
        <v>12.631578947368421</v>
      </c>
      <c r="AG39" s="48">
        <f t="shared" si="16"/>
        <v>7.6593750000000007</v>
      </c>
      <c r="BM39" s="8">
        <v>21</v>
      </c>
      <c r="BN39" s="8">
        <v>186</v>
      </c>
      <c r="BO39" s="8">
        <v>90</v>
      </c>
      <c r="BP39" s="8">
        <v>26</v>
      </c>
      <c r="BQ39" s="8">
        <v>112</v>
      </c>
      <c r="BS39" s="8">
        <f t="shared" si="19"/>
        <v>3.09</v>
      </c>
      <c r="BT39" s="8">
        <v>0.85</v>
      </c>
      <c r="BV39" s="8">
        <v>8</v>
      </c>
      <c r="BW39" s="8">
        <v>23.75</v>
      </c>
      <c r="BX39" s="8">
        <v>76.25</v>
      </c>
      <c r="BY39" s="8">
        <v>129</v>
      </c>
      <c r="BZ39" s="8">
        <v>380</v>
      </c>
    </row>
    <row r="40" spans="1:78" s="9" customFormat="1" x14ac:dyDescent="0.25">
      <c r="A40" s="9" t="s">
        <v>66</v>
      </c>
      <c r="B40" s="9" t="s">
        <v>53</v>
      </c>
      <c r="C40" s="9" t="s">
        <v>59</v>
      </c>
      <c r="D40" s="9" t="s">
        <v>82</v>
      </c>
      <c r="E40" s="9" t="s">
        <v>88</v>
      </c>
      <c r="F40" s="10">
        <v>1.92</v>
      </c>
      <c r="G40" s="10">
        <v>0.33</v>
      </c>
      <c r="H40" s="10">
        <v>0.95</v>
      </c>
      <c r="I40" s="10">
        <v>2.65</v>
      </c>
      <c r="J40" s="10">
        <v>0.76</v>
      </c>
      <c r="K40" s="10">
        <v>1.86</v>
      </c>
      <c r="L40" s="10">
        <v>1.21</v>
      </c>
      <c r="M40" s="1">
        <v>74</v>
      </c>
      <c r="N40" s="1">
        <f t="shared" si="17"/>
        <v>7.6398437500000007</v>
      </c>
      <c r="O40" s="10">
        <f t="shared" si="18"/>
        <v>48.895000000000003</v>
      </c>
      <c r="P40" s="10">
        <f t="shared" si="4"/>
        <v>7.6398437500000007</v>
      </c>
      <c r="Q40" s="1">
        <f t="shared" si="5"/>
        <v>12.333333333333334</v>
      </c>
      <c r="R40" s="10" t="str">
        <f>C40</f>
        <v>1Season</v>
      </c>
      <c r="S40" s="10" t="str">
        <f>E40</f>
        <v>Orch-4</v>
      </c>
      <c r="T40" s="10">
        <f>AVERAGE(Q32:Q40)</f>
        <v>12.428383495096089</v>
      </c>
      <c r="U40" s="10">
        <f>AVERAGE(P32:P40)</f>
        <v>7.650711805555555</v>
      </c>
      <c r="V40" s="1">
        <f t="shared" si="6"/>
        <v>23.68</v>
      </c>
      <c r="W40" s="1">
        <f t="shared" si="7"/>
        <v>74</v>
      </c>
      <c r="X40" s="1"/>
      <c r="Y40" s="48">
        <f t="shared" si="8"/>
        <v>1.92</v>
      </c>
      <c r="Z40" s="48">
        <f t="shared" si="9"/>
        <v>0.33</v>
      </c>
      <c r="AA40" s="48">
        <f t="shared" si="10"/>
        <v>0.95</v>
      </c>
      <c r="AB40" s="48">
        <f t="shared" si="11"/>
        <v>2.65</v>
      </c>
      <c r="AC40" s="48">
        <f t="shared" si="12"/>
        <v>0.76</v>
      </c>
      <c r="AD40" s="48">
        <f t="shared" si="13"/>
        <v>1.86</v>
      </c>
      <c r="AE40" s="48">
        <f t="shared" si="14"/>
        <v>1.21</v>
      </c>
      <c r="AF40" s="49">
        <f t="shared" si="15"/>
        <v>12.333333333333334</v>
      </c>
      <c r="AG40" s="48">
        <f t="shared" si="16"/>
        <v>7.6398437500000007</v>
      </c>
      <c r="BM40" s="37">
        <v>20</v>
      </c>
      <c r="BN40" s="37">
        <v>186</v>
      </c>
      <c r="BO40" s="37">
        <v>91</v>
      </c>
      <c r="BP40" s="37">
        <v>26</v>
      </c>
      <c r="BQ40" s="37">
        <v>114</v>
      </c>
      <c r="BS40" s="37">
        <f t="shared" si="19"/>
        <v>3.0700000000000003</v>
      </c>
      <c r="BT40" s="37">
        <v>0.85</v>
      </c>
      <c r="BV40" s="37">
        <v>9</v>
      </c>
      <c r="BW40" s="37">
        <v>23.444444444444443</v>
      </c>
      <c r="BX40" s="37">
        <v>76.555555555555557</v>
      </c>
      <c r="BY40" s="37">
        <v>127</v>
      </c>
      <c r="BZ40" s="37">
        <v>385</v>
      </c>
    </row>
    <row r="41" spans="1:78" x14ac:dyDescent="0.25">
      <c r="A41" t="s">
        <v>67</v>
      </c>
      <c r="B41" t="s">
        <v>54</v>
      </c>
      <c r="C41" t="s">
        <v>59</v>
      </c>
      <c r="D41" t="s">
        <v>46</v>
      </c>
      <c r="E41" t="s">
        <v>89</v>
      </c>
      <c r="F41" s="1">
        <v>1.84</v>
      </c>
      <c r="G41" s="1">
        <v>0.34</v>
      </c>
      <c r="H41" s="1">
        <v>0.93</v>
      </c>
      <c r="I41" s="1">
        <v>2.5499999999999998</v>
      </c>
      <c r="J41" s="1">
        <v>0.71</v>
      </c>
      <c r="K41" s="1">
        <v>1.78</v>
      </c>
      <c r="L41" s="1">
        <v>1.1499999999999999</v>
      </c>
      <c r="M41" s="1">
        <v>68</v>
      </c>
      <c r="N41" s="1">
        <f t="shared" si="17"/>
        <v>7.3431249999999997</v>
      </c>
      <c r="O41" s="1">
        <f t="shared" si="18"/>
        <v>46.996000000000002</v>
      </c>
      <c r="P41" s="1">
        <f t="shared" si="4"/>
        <v>7.3431249999999997</v>
      </c>
      <c r="Q41" s="1">
        <f t="shared" si="5"/>
        <v>11.826086956521742</v>
      </c>
      <c r="V41" s="1">
        <f t="shared" si="6"/>
        <v>21.760000000000005</v>
      </c>
      <c r="W41" s="1">
        <f t="shared" si="7"/>
        <v>68</v>
      </c>
      <c r="Y41" s="48">
        <f t="shared" si="8"/>
        <v>1.84</v>
      </c>
      <c r="Z41" s="48">
        <f t="shared" si="9"/>
        <v>0.34</v>
      </c>
      <c r="AA41" s="48">
        <f t="shared" si="10"/>
        <v>0.93</v>
      </c>
      <c r="AB41" s="48">
        <f t="shared" si="11"/>
        <v>2.5499999999999998</v>
      </c>
      <c r="AC41" s="48">
        <f t="shared" si="12"/>
        <v>0.71</v>
      </c>
      <c r="AD41" s="48">
        <f t="shared" si="13"/>
        <v>1.78</v>
      </c>
      <c r="AE41" s="48">
        <f t="shared" si="14"/>
        <v>1.1499999999999999</v>
      </c>
      <c r="AF41" s="49">
        <f t="shared" si="15"/>
        <v>11.826086956521742</v>
      </c>
      <c r="AG41" s="48">
        <f t="shared" si="16"/>
        <v>7.3431249999999997</v>
      </c>
      <c r="BM41" s="8">
        <v>18</v>
      </c>
      <c r="BN41" s="8">
        <v>179</v>
      </c>
      <c r="BO41" s="8">
        <v>86</v>
      </c>
      <c r="BP41" s="8">
        <v>24</v>
      </c>
      <c r="BQ41" s="8">
        <v>105</v>
      </c>
      <c r="BS41" s="8">
        <f t="shared" si="19"/>
        <v>2.9299999999999997</v>
      </c>
      <c r="BT41" s="8">
        <v>0.82</v>
      </c>
      <c r="BV41" s="8">
        <v>7</v>
      </c>
      <c r="BW41" s="8">
        <v>22.571428571428573</v>
      </c>
      <c r="BX41" s="8">
        <v>77.428571428571431</v>
      </c>
      <c r="BY41" s="8">
        <v>124</v>
      </c>
      <c r="BZ41" s="8">
        <v>379</v>
      </c>
    </row>
    <row r="42" spans="1:78" x14ac:dyDescent="0.25">
      <c r="A42" t="s">
        <v>67</v>
      </c>
      <c r="B42" t="s">
        <v>54</v>
      </c>
      <c r="C42" t="s">
        <v>59</v>
      </c>
      <c r="D42" t="s">
        <v>47</v>
      </c>
      <c r="E42" t="s">
        <v>89</v>
      </c>
      <c r="F42" s="1">
        <v>1.83</v>
      </c>
      <c r="G42" s="1">
        <v>0.32</v>
      </c>
      <c r="H42" s="1">
        <v>0.93</v>
      </c>
      <c r="I42" s="1">
        <v>2.57</v>
      </c>
      <c r="J42" s="1">
        <v>0.72</v>
      </c>
      <c r="K42" s="1">
        <v>1.76</v>
      </c>
      <c r="L42" s="1">
        <v>1.1499999999999999</v>
      </c>
      <c r="M42" s="1">
        <v>66</v>
      </c>
      <c r="N42" s="1">
        <f t="shared" si="17"/>
        <v>7.32421875</v>
      </c>
      <c r="O42" s="1">
        <f t="shared" si="18"/>
        <v>46.875</v>
      </c>
      <c r="P42" s="1">
        <f t="shared" si="4"/>
        <v>7.32421875</v>
      </c>
      <c r="Q42" s="1">
        <f t="shared" si="5"/>
        <v>11.540983606557377</v>
      </c>
      <c r="V42" s="1">
        <f t="shared" si="6"/>
        <v>21.12</v>
      </c>
      <c r="W42" s="1">
        <f t="shared" si="7"/>
        <v>66</v>
      </c>
      <c r="Y42" s="48">
        <f t="shared" si="8"/>
        <v>1.83</v>
      </c>
      <c r="Z42" s="48">
        <f t="shared" si="9"/>
        <v>0.32</v>
      </c>
      <c r="AA42" s="48">
        <f t="shared" si="10"/>
        <v>0.93</v>
      </c>
      <c r="AB42" s="48">
        <f t="shared" si="11"/>
        <v>2.57</v>
      </c>
      <c r="AC42" s="48">
        <f t="shared" si="12"/>
        <v>0.72</v>
      </c>
      <c r="AD42" s="48">
        <f t="shared" si="13"/>
        <v>1.76</v>
      </c>
      <c r="AE42" s="48">
        <f t="shared" si="14"/>
        <v>1.1499999999999999</v>
      </c>
      <c r="AF42" s="49">
        <f t="shared" si="15"/>
        <v>11.540983606557377</v>
      </c>
      <c r="AG42" s="48">
        <f t="shared" si="16"/>
        <v>7.32421875</v>
      </c>
      <c r="BM42" s="8">
        <v>19</v>
      </c>
      <c r="BN42" s="8">
        <v>179</v>
      </c>
      <c r="BO42" s="8">
        <v>85</v>
      </c>
      <c r="BP42" s="8">
        <v>25</v>
      </c>
      <c r="BQ42" s="8">
        <v>104</v>
      </c>
      <c r="BS42" s="8">
        <f t="shared" si="19"/>
        <v>2.91</v>
      </c>
      <c r="BT42" s="8">
        <v>0.81</v>
      </c>
      <c r="BV42" s="8">
        <v>7</v>
      </c>
      <c r="BW42" s="8">
        <v>22.857142857142858</v>
      </c>
      <c r="BX42" s="8">
        <v>77.142857142857139</v>
      </c>
      <c r="BY42" s="8">
        <v>125</v>
      </c>
      <c r="BZ42" s="8">
        <v>375</v>
      </c>
    </row>
    <row r="43" spans="1:78" x14ac:dyDescent="0.25">
      <c r="A43" t="s">
        <v>67</v>
      </c>
      <c r="B43" t="s">
        <v>54</v>
      </c>
      <c r="C43" t="s">
        <v>59</v>
      </c>
      <c r="D43" t="s">
        <v>48</v>
      </c>
      <c r="E43" t="s">
        <v>89</v>
      </c>
      <c r="F43" s="1">
        <v>1.85</v>
      </c>
      <c r="G43" s="1">
        <v>0.33</v>
      </c>
      <c r="H43" s="1">
        <v>0.92</v>
      </c>
      <c r="I43" s="1">
        <v>2.54</v>
      </c>
      <c r="J43" s="1">
        <v>0.71</v>
      </c>
      <c r="K43" s="1">
        <v>1.78</v>
      </c>
      <c r="L43" s="1">
        <v>1.1399999999999999</v>
      </c>
      <c r="M43" s="1">
        <v>67</v>
      </c>
      <c r="N43" s="1">
        <f t="shared" si="17"/>
        <v>7.4024999999999999</v>
      </c>
      <c r="O43" s="1">
        <f t="shared" si="18"/>
        <v>47.375999999999998</v>
      </c>
      <c r="P43" s="1">
        <f t="shared" si="4"/>
        <v>7.4024999999999999</v>
      </c>
      <c r="Q43" s="1">
        <f t="shared" si="5"/>
        <v>11.58918918918919</v>
      </c>
      <c r="V43" s="1">
        <f t="shared" si="6"/>
        <v>21.44</v>
      </c>
      <c r="W43" s="1">
        <f t="shared" si="7"/>
        <v>67</v>
      </c>
      <c r="Y43" s="48">
        <f t="shared" si="8"/>
        <v>1.85</v>
      </c>
      <c r="Z43" s="48">
        <f t="shared" si="9"/>
        <v>0.33</v>
      </c>
      <c r="AA43" s="48">
        <f t="shared" si="10"/>
        <v>0.92</v>
      </c>
      <c r="AB43" s="48">
        <f t="shared" si="11"/>
        <v>2.54</v>
      </c>
      <c r="AC43" s="48">
        <f t="shared" si="12"/>
        <v>0.71</v>
      </c>
      <c r="AD43" s="48">
        <f t="shared" si="13"/>
        <v>1.78</v>
      </c>
      <c r="AE43" s="48">
        <f t="shared" si="14"/>
        <v>1.1399999999999999</v>
      </c>
      <c r="AF43" s="49">
        <f t="shared" si="15"/>
        <v>11.58918918918919</v>
      </c>
      <c r="AG43" s="48">
        <f t="shared" si="16"/>
        <v>7.4024999999999999</v>
      </c>
      <c r="BM43" s="8">
        <v>18</v>
      </c>
      <c r="BN43" s="8">
        <v>178</v>
      </c>
      <c r="BO43" s="8">
        <v>84</v>
      </c>
      <c r="BP43" s="8">
        <v>24</v>
      </c>
      <c r="BQ43" s="8">
        <v>106</v>
      </c>
      <c r="BS43" s="8">
        <f t="shared" si="19"/>
        <v>2.92</v>
      </c>
      <c r="BT43" s="8">
        <v>0.81</v>
      </c>
      <c r="BV43" s="8">
        <v>8</v>
      </c>
      <c r="BW43" s="8">
        <v>22.125</v>
      </c>
      <c r="BX43" s="8">
        <v>77.875</v>
      </c>
      <c r="BY43" s="8">
        <v>126</v>
      </c>
      <c r="BZ43" s="8">
        <v>376</v>
      </c>
    </row>
    <row r="44" spans="1:78" x14ac:dyDescent="0.25">
      <c r="A44" t="s">
        <v>67</v>
      </c>
      <c r="B44" t="s">
        <v>54</v>
      </c>
      <c r="C44" t="s">
        <v>59</v>
      </c>
      <c r="D44" t="s">
        <v>49</v>
      </c>
      <c r="E44" t="s">
        <v>89</v>
      </c>
      <c r="F44" s="1">
        <v>1.86</v>
      </c>
      <c r="G44" s="1">
        <v>0.32</v>
      </c>
      <c r="H44" s="1">
        <v>0.92</v>
      </c>
      <c r="I44" s="1">
        <v>2.5299999999999998</v>
      </c>
      <c r="J44" s="1">
        <v>0.73</v>
      </c>
      <c r="K44" s="1">
        <v>1.79</v>
      </c>
      <c r="L44" s="1">
        <v>1.1399999999999999</v>
      </c>
      <c r="M44" s="1">
        <v>68</v>
      </c>
      <c r="N44" s="1">
        <f t="shared" si="17"/>
        <v>7.3043750000000003</v>
      </c>
      <c r="O44" s="1">
        <f t="shared" si="18"/>
        <v>46.747999999999998</v>
      </c>
      <c r="P44" s="1">
        <f t="shared" si="4"/>
        <v>7.3043750000000003</v>
      </c>
      <c r="Q44" s="1">
        <f t="shared" si="5"/>
        <v>11.698924731182798</v>
      </c>
      <c r="V44" s="1">
        <f t="shared" si="6"/>
        <v>21.760000000000005</v>
      </c>
      <c r="W44" s="1">
        <f t="shared" si="7"/>
        <v>68</v>
      </c>
      <c r="Y44" s="48">
        <f t="shared" si="8"/>
        <v>1.86</v>
      </c>
      <c r="Z44" s="48">
        <f t="shared" si="9"/>
        <v>0.32</v>
      </c>
      <c r="AA44" s="48">
        <f t="shared" si="10"/>
        <v>0.92</v>
      </c>
      <c r="AB44" s="48">
        <f t="shared" si="11"/>
        <v>2.5299999999999998</v>
      </c>
      <c r="AC44" s="48">
        <f t="shared" si="12"/>
        <v>0.73</v>
      </c>
      <c r="AD44" s="48">
        <f t="shared" si="13"/>
        <v>1.79</v>
      </c>
      <c r="AE44" s="48">
        <f t="shared" si="14"/>
        <v>1.1399999999999999</v>
      </c>
      <c r="AF44" s="49">
        <f t="shared" si="15"/>
        <v>11.698924731182798</v>
      </c>
      <c r="AG44" s="48">
        <f t="shared" si="16"/>
        <v>7.3043750000000003</v>
      </c>
      <c r="BM44" s="8">
        <v>19</v>
      </c>
      <c r="BN44" s="8">
        <v>180</v>
      </c>
      <c r="BO44" s="8">
        <v>86</v>
      </c>
      <c r="BP44" s="8">
        <v>25</v>
      </c>
      <c r="BQ44" s="8">
        <v>105</v>
      </c>
      <c r="BS44" s="8">
        <f t="shared" si="19"/>
        <v>2.9299999999999997</v>
      </c>
      <c r="BT44" s="8">
        <v>0.82</v>
      </c>
      <c r="BV44" s="8">
        <v>8</v>
      </c>
      <c r="BW44" s="8">
        <v>22.75</v>
      </c>
      <c r="BX44" s="8">
        <v>77.25</v>
      </c>
      <c r="BY44" s="8">
        <v>124</v>
      </c>
      <c r="BZ44" s="8">
        <v>377</v>
      </c>
    </row>
    <row r="45" spans="1:78" x14ac:dyDescent="0.25">
      <c r="A45" t="s">
        <v>67</v>
      </c>
      <c r="B45" t="s">
        <v>54</v>
      </c>
      <c r="C45" t="s">
        <v>59</v>
      </c>
      <c r="D45" t="s">
        <v>79</v>
      </c>
      <c r="E45" t="s">
        <v>89</v>
      </c>
      <c r="F45" s="1">
        <v>1.83</v>
      </c>
      <c r="G45" s="1">
        <v>0.32</v>
      </c>
      <c r="H45" s="1">
        <v>0.93</v>
      </c>
      <c r="I45" s="1">
        <v>2.57</v>
      </c>
      <c r="J45" s="1">
        <v>0.72</v>
      </c>
      <c r="K45" s="1">
        <v>1.76</v>
      </c>
      <c r="L45" s="1">
        <v>1.1499999999999999</v>
      </c>
      <c r="M45" s="1">
        <v>67</v>
      </c>
      <c r="N45" s="1">
        <f t="shared" si="17"/>
        <v>7.4024999999999999</v>
      </c>
      <c r="O45" s="1">
        <f t="shared" si="18"/>
        <v>47.375999999999998</v>
      </c>
      <c r="P45" s="1">
        <f t="shared" si="4"/>
        <v>7.4024999999999999</v>
      </c>
      <c r="Q45" s="1">
        <f t="shared" si="5"/>
        <v>11.71584699453552</v>
      </c>
      <c r="V45" s="1">
        <f t="shared" si="6"/>
        <v>21.44</v>
      </c>
      <c r="W45" s="1">
        <f t="shared" si="7"/>
        <v>67</v>
      </c>
      <c r="Y45" s="48">
        <f t="shared" si="8"/>
        <v>1.83</v>
      </c>
      <c r="Z45" s="48">
        <f t="shared" si="9"/>
        <v>0.32</v>
      </c>
      <c r="AA45" s="48">
        <f t="shared" si="10"/>
        <v>0.93</v>
      </c>
      <c r="AB45" s="48">
        <f t="shared" si="11"/>
        <v>2.57</v>
      </c>
      <c r="AC45" s="48">
        <f t="shared" si="12"/>
        <v>0.72</v>
      </c>
      <c r="AD45" s="48">
        <f t="shared" si="13"/>
        <v>1.76</v>
      </c>
      <c r="AE45" s="48">
        <f t="shared" si="14"/>
        <v>1.1499999999999999</v>
      </c>
      <c r="AF45" s="49">
        <f t="shared" si="15"/>
        <v>11.71584699453552</v>
      </c>
      <c r="AG45" s="48">
        <f t="shared" si="16"/>
        <v>7.4024999999999999</v>
      </c>
      <c r="BM45" s="8">
        <v>19</v>
      </c>
      <c r="BN45" s="8">
        <v>179</v>
      </c>
      <c r="BO45" s="8">
        <v>85</v>
      </c>
      <c r="BP45" s="8">
        <v>25</v>
      </c>
      <c r="BQ45" s="8">
        <v>104</v>
      </c>
      <c r="BS45" s="8">
        <f t="shared" si="19"/>
        <v>2.91</v>
      </c>
      <c r="BT45" s="8">
        <v>0.81</v>
      </c>
      <c r="BV45" s="8">
        <v>8</v>
      </c>
      <c r="BW45" s="8">
        <v>22.125</v>
      </c>
      <c r="BX45" s="8">
        <v>77.875</v>
      </c>
      <c r="BY45" s="8">
        <v>126</v>
      </c>
      <c r="BZ45" s="8">
        <v>376</v>
      </c>
    </row>
    <row r="46" spans="1:78" x14ac:dyDescent="0.25">
      <c r="A46" t="s">
        <v>67</v>
      </c>
      <c r="B46" t="s">
        <v>54</v>
      </c>
      <c r="C46" t="s">
        <v>59</v>
      </c>
      <c r="D46" t="s">
        <v>80</v>
      </c>
      <c r="E46" t="s">
        <v>89</v>
      </c>
      <c r="F46" s="1">
        <v>1.85</v>
      </c>
      <c r="G46" s="1">
        <v>0.33</v>
      </c>
      <c r="H46" s="1">
        <v>0.92</v>
      </c>
      <c r="I46" s="1">
        <v>2.54</v>
      </c>
      <c r="J46" s="1">
        <v>0.71</v>
      </c>
      <c r="K46" s="1">
        <v>1.78</v>
      </c>
      <c r="L46" s="1">
        <v>1.1399999999999999</v>
      </c>
      <c r="M46" s="1">
        <v>68</v>
      </c>
      <c r="N46" s="1">
        <f t="shared" si="17"/>
        <v>7.3043750000000003</v>
      </c>
      <c r="O46" s="1">
        <f t="shared" si="18"/>
        <v>46.747999999999998</v>
      </c>
      <c r="P46" s="1">
        <f t="shared" si="4"/>
        <v>7.3043750000000003</v>
      </c>
      <c r="Q46" s="1">
        <f t="shared" si="5"/>
        <v>11.762162162162165</v>
      </c>
      <c r="V46" s="1">
        <f t="shared" si="6"/>
        <v>21.760000000000005</v>
      </c>
      <c r="W46" s="1">
        <f t="shared" si="7"/>
        <v>68</v>
      </c>
      <c r="Y46" s="48">
        <f t="shared" si="8"/>
        <v>1.85</v>
      </c>
      <c r="Z46" s="48">
        <f t="shared" si="9"/>
        <v>0.33</v>
      </c>
      <c r="AA46" s="48">
        <f t="shared" si="10"/>
        <v>0.92</v>
      </c>
      <c r="AB46" s="48">
        <f t="shared" si="11"/>
        <v>2.54</v>
      </c>
      <c r="AC46" s="48">
        <f t="shared" si="12"/>
        <v>0.71</v>
      </c>
      <c r="AD46" s="48">
        <f t="shared" si="13"/>
        <v>1.78</v>
      </c>
      <c r="AE46" s="48">
        <f t="shared" si="14"/>
        <v>1.1399999999999999</v>
      </c>
      <c r="AF46" s="49">
        <f t="shared" si="15"/>
        <v>11.762162162162165</v>
      </c>
      <c r="AG46" s="48">
        <f t="shared" si="16"/>
        <v>7.3043750000000003</v>
      </c>
      <c r="BM46" s="8">
        <v>18</v>
      </c>
      <c r="BN46" s="8">
        <v>178</v>
      </c>
      <c r="BO46" s="8">
        <v>84</v>
      </c>
      <c r="BP46" s="8">
        <v>24</v>
      </c>
      <c r="BQ46" s="8">
        <v>106</v>
      </c>
      <c r="BS46" s="8">
        <f t="shared" si="19"/>
        <v>2.92</v>
      </c>
      <c r="BT46" s="8">
        <v>0.82</v>
      </c>
      <c r="BV46" s="8">
        <v>8</v>
      </c>
      <c r="BW46" s="8">
        <v>22.75</v>
      </c>
      <c r="BX46" s="8">
        <v>77.25</v>
      </c>
      <c r="BY46" s="8">
        <v>124</v>
      </c>
      <c r="BZ46" s="8">
        <v>377</v>
      </c>
    </row>
    <row r="47" spans="1:78" x14ac:dyDescent="0.25">
      <c r="A47" t="s">
        <v>67</v>
      </c>
      <c r="B47" t="s">
        <v>54</v>
      </c>
      <c r="C47" t="s">
        <v>59</v>
      </c>
      <c r="D47" t="s">
        <v>81</v>
      </c>
      <c r="E47" t="s">
        <v>89</v>
      </c>
      <c r="F47" s="1">
        <v>1.86</v>
      </c>
      <c r="G47" s="1">
        <v>0.32</v>
      </c>
      <c r="H47" s="1">
        <v>0.92</v>
      </c>
      <c r="I47" s="1">
        <v>2.5299999999999998</v>
      </c>
      <c r="J47" s="1">
        <v>0.73</v>
      </c>
      <c r="K47" s="1">
        <v>1.79</v>
      </c>
      <c r="L47" s="1">
        <v>1.1399999999999999</v>
      </c>
      <c r="M47" s="1">
        <v>68</v>
      </c>
      <c r="N47" s="1">
        <f t="shared" si="17"/>
        <v>7.3431249999999997</v>
      </c>
      <c r="O47" s="1">
        <f t="shared" si="18"/>
        <v>46.996000000000002</v>
      </c>
      <c r="P47" s="1">
        <f t="shared" si="4"/>
        <v>7.3431249999999997</v>
      </c>
      <c r="Q47" s="1">
        <f t="shared" si="5"/>
        <v>11.698924731182798</v>
      </c>
      <c r="V47" s="1">
        <f t="shared" si="6"/>
        <v>21.760000000000005</v>
      </c>
      <c r="W47" s="1">
        <f t="shared" si="7"/>
        <v>68</v>
      </c>
      <c r="Y47" s="48">
        <f t="shared" si="8"/>
        <v>1.86</v>
      </c>
      <c r="Z47" s="48">
        <f t="shared" si="9"/>
        <v>0.32</v>
      </c>
      <c r="AA47" s="48">
        <f t="shared" si="10"/>
        <v>0.92</v>
      </c>
      <c r="AB47" s="48">
        <f t="shared" si="11"/>
        <v>2.5299999999999998</v>
      </c>
      <c r="AC47" s="48">
        <f t="shared" si="12"/>
        <v>0.73</v>
      </c>
      <c r="AD47" s="48">
        <f t="shared" si="13"/>
        <v>1.79</v>
      </c>
      <c r="AE47" s="48">
        <f t="shared" si="14"/>
        <v>1.1399999999999999</v>
      </c>
      <c r="AF47" s="49">
        <f t="shared" si="15"/>
        <v>11.698924731182798</v>
      </c>
      <c r="AG47" s="48">
        <f t="shared" si="16"/>
        <v>7.3431249999999997</v>
      </c>
      <c r="BM47" s="8">
        <v>19</v>
      </c>
      <c r="BN47" s="8">
        <v>180</v>
      </c>
      <c r="BO47" s="8">
        <v>86</v>
      </c>
      <c r="BP47" s="8">
        <v>25</v>
      </c>
      <c r="BQ47" s="8">
        <v>105</v>
      </c>
      <c r="BS47" s="8">
        <f t="shared" si="19"/>
        <v>2.9299999999999997</v>
      </c>
      <c r="BT47" s="8">
        <v>0.82</v>
      </c>
      <c r="BV47" s="8">
        <v>7</v>
      </c>
      <c r="BW47" s="8">
        <v>22.571428571428573</v>
      </c>
      <c r="BX47" s="8">
        <v>77.428571428571431</v>
      </c>
      <c r="BY47" s="8">
        <v>124</v>
      </c>
      <c r="BZ47" s="8">
        <v>379</v>
      </c>
    </row>
    <row r="48" spans="1:78" x14ac:dyDescent="0.25">
      <c r="A48" t="s">
        <v>67</v>
      </c>
      <c r="B48" t="s">
        <v>54</v>
      </c>
      <c r="C48" t="s">
        <v>59</v>
      </c>
      <c r="D48" t="s">
        <v>83</v>
      </c>
      <c r="E48" t="s">
        <v>89</v>
      </c>
      <c r="F48" s="1">
        <v>1.85</v>
      </c>
      <c r="G48" s="1">
        <v>0.33</v>
      </c>
      <c r="H48" s="1">
        <v>0.92</v>
      </c>
      <c r="I48" s="1">
        <v>2.54</v>
      </c>
      <c r="J48" s="1">
        <v>0.71</v>
      </c>
      <c r="K48" s="1">
        <v>1.78</v>
      </c>
      <c r="L48" s="1">
        <v>1.1399999999999999</v>
      </c>
      <c r="M48" s="1">
        <v>66</v>
      </c>
      <c r="N48" s="1">
        <f t="shared" si="17"/>
        <v>7.32421875</v>
      </c>
      <c r="O48" s="1">
        <f t="shared" si="18"/>
        <v>46.875</v>
      </c>
      <c r="P48" s="1">
        <f t="shared" si="4"/>
        <v>7.32421875</v>
      </c>
      <c r="Q48" s="1">
        <f t="shared" si="5"/>
        <v>11.416216216216217</v>
      </c>
      <c r="V48" s="1">
        <f t="shared" si="6"/>
        <v>21.12</v>
      </c>
      <c r="W48" s="1">
        <f t="shared" si="7"/>
        <v>66</v>
      </c>
      <c r="Y48" s="48">
        <f t="shared" si="8"/>
        <v>1.85</v>
      </c>
      <c r="Z48" s="48">
        <f t="shared" si="9"/>
        <v>0.33</v>
      </c>
      <c r="AA48" s="48">
        <f t="shared" si="10"/>
        <v>0.92</v>
      </c>
      <c r="AB48" s="48">
        <f t="shared" si="11"/>
        <v>2.54</v>
      </c>
      <c r="AC48" s="48">
        <f t="shared" si="12"/>
        <v>0.71</v>
      </c>
      <c r="AD48" s="48">
        <f t="shared" si="13"/>
        <v>1.78</v>
      </c>
      <c r="AE48" s="48">
        <f t="shared" si="14"/>
        <v>1.1399999999999999</v>
      </c>
      <c r="AF48" s="49">
        <f t="shared" si="15"/>
        <v>11.416216216216217</v>
      </c>
      <c r="AG48" s="48">
        <f t="shared" si="16"/>
        <v>7.32421875</v>
      </c>
      <c r="BM48" s="8">
        <v>18</v>
      </c>
      <c r="BN48" s="8">
        <v>178</v>
      </c>
      <c r="BO48" s="8">
        <v>84</v>
      </c>
      <c r="BP48" s="8">
        <v>24</v>
      </c>
      <c r="BQ48" s="8">
        <v>106</v>
      </c>
      <c r="BS48" s="8">
        <f t="shared" si="19"/>
        <v>2.92</v>
      </c>
      <c r="BT48" s="8">
        <v>0.81</v>
      </c>
      <c r="BV48" s="8">
        <v>7</v>
      </c>
      <c r="BW48" s="8">
        <v>22.857142857142858</v>
      </c>
      <c r="BX48" s="8">
        <v>77.142857142857139</v>
      </c>
      <c r="BY48" s="8">
        <v>125</v>
      </c>
      <c r="BZ48" s="8">
        <v>375</v>
      </c>
    </row>
    <row r="49" spans="1:78" s="9" customFormat="1" x14ac:dyDescent="0.25">
      <c r="A49" s="9" t="s">
        <v>67</v>
      </c>
      <c r="B49" s="9" t="s">
        <v>54</v>
      </c>
      <c r="C49" s="9" t="s">
        <v>59</v>
      </c>
      <c r="D49" s="9" t="s">
        <v>82</v>
      </c>
      <c r="E49" s="9" t="s">
        <v>89</v>
      </c>
      <c r="F49" s="10">
        <v>1.86</v>
      </c>
      <c r="G49" s="10">
        <v>0.32</v>
      </c>
      <c r="H49" s="10">
        <v>0.92</v>
      </c>
      <c r="I49" s="10">
        <v>2.5299999999999998</v>
      </c>
      <c r="J49" s="10">
        <v>0.73</v>
      </c>
      <c r="K49" s="10">
        <v>1.79</v>
      </c>
      <c r="L49" s="10">
        <v>1.1399999999999999</v>
      </c>
      <c r="M49" s="1">
        <v>67</v>
      </c>
      <c r="N49" s="1">
        <f t="shared" si="17"/>
        <v>7.4024999999999999</v>
      </c>
      <c r="O49" s="10">
        <f t="shared" si="18"/>
        <v>47.375999999999998</v>
      </c>
      <c r="P49" s="10">
        <f t="shared" si="4"/>
        <v>7.4024999999999999</v>
      </c>
      <c r="Q49" s="1">
        <f t="shared" si="5"/>
        <v>11.526881720430108</v>
      </c>
      <c r="R49" s="10" t="str">
        <f>C49</f>
        <v>1Season</v>
      </c>
      <c r="S49" s="10" t="str">
        <f>E49</f>
        <v>Orch-5</v>
      </c>
      <c r="T49" s="10">
        <f>AVERAGE(Q41:Q49)</f>
        <v>11.641690700886436</v>
      </c>
      <c r="U49" s="10">
        <f>AVERAGE(P41:P49)</f>
        <v>7.3501041666666662</v>
      </c>
      <c r="V49" s="1">
        <f t="shared" si="6"/>
        <v>21.44</v>
      </c>
      <c r="W49" s="1">
        <f t="shared" si="7"/>
        <v>67</v>
      </c>
      <c r="X49" s="1"/>
      <c r="Y49" s="48">
        <f t="shared" si="8"/>
        <v>1.86</v>
      </c>
      <c r="Z49" s="48">
        <f t="shared" si="9"/>
        <v>0.32</v>
      </c>
      <c r="AA49" s="48">
        <f t="shared" si="10"/>
        <v>0.92</v>
      </c>
      <c r="AB49" s="48">
        <f t="shared" si="11"/>
        <v>2.5299999999999998</v>
      </c>
      <c r="AC49" s="48">
        <f t="shared" si="12"/>
        <v>0.73</v>
      </c>
      <c r="AD49" s="48">
        <f t="shared" si="13"/>
        <v>1.79</v>
      </c>
      <c r="AE49" s="48">
        <f t="shared" si="14"/>
        <v>1.1399999999999999</v>
      </c>
      <c r="AF49" s="49">
        <f t="shared" si="15"/>
        <v>11.526881720430108</v>
      </c>
      <c r="AG49" s="48">
        <f t="shared" si="16"/>
        <v>7.4024999999999999</v>
      </c>
      <c r="BM49" s="37">
        <v>19</v>
      </c>
      <c r="BN49" s="37">
        <v>180</v>
      </c>
      <c r="BO49" s="37">
        <v>86</v>
      </c>
      <c r="BP49" s="37">
        <v>25</v>
      </c>
      <c r="BQ49" s="37">
        <v>105</v>
      </c>
      <c r="BS49" s="37">
        <f t="shared" si="19"/>
        <v>2.9299999999999997</v>
      </c>
      <c r="BT49" s="37">
        <v>0.81</v>
      </c>
      <c r="BV49" s="37">
        <v>8</v>
      </c>
      <c r="BW49" s="37">
        <v>22.125</v>
      </c>
      <c r="BX49" s="37">
        <v>77.875</v>
      </c>
      <c r="BY49" s="37">
        <v>126</v>
      </c>
      <c r="BZ49" s="37">
        <v>376</v>
      </c>
    </row>
    <row r="50" spans="1:78" x14ac:dyDescent="0.25">
      <c r="A50" t="s">
        <v>62</v>
      </c>
      <c r="B50" t="s">
        <v>55</v>
      </c>
      <c r="C50" t="s">
        <v>59</v>
      </c>
      <c r="D50" t="s">
        <v>46</v>
      </c>
      <c r="E50" t="s">
        <v>90</v>
      </c>
      <c r="F50" s="1">
        <v>1.75</v>
      </c>
      <c r="G50" s="1">
        <v>0.28000000000000003</v>
      </c>
      <c r="H50" s="1">
        <v>0.92</v>
      </c>
      <c r="I50" s="1">
        <v>2.41</v>
      </c>
      <c r="J50" s="1">
        <v>0.62</v>
      </c>
      <c r="K50" s="1">
        <v>1.69</v>
      </c>
      <c r="L50" s="1">
        <v>1.05</v>
      </c>
      <c r="M50" s="1">
        <v>58</v>
      </c>
      <c r="N50" s="1">
        <f t="shared" si="17"/>
        <v>6.7296874999999998</v>
      </c>
      <c r="O50" s="1">
        <f t="shared" si="18"/>
        <v>43.07</v>
      </c>
      <c r="P50" s="1">
        <f t="shared" si="4"/>
        <v>6.7296874999999998</v>
      </c>
      <c r="Q50" s="1">
        <f t="shared" si="5"/>
        <v>10.605714285714287</v>
      </c>
      <c r="V50" s="1">
        <f t="shared" si="6"/>
        <v>18.560000000000002</v>
      </c>
      <c r="W50" s="1">
        <f t="shared" si="7"/>
        <v>58</v>
      </c>
      <c r="Y50" s="48">
        <f t="shared" si="8"/>
        <v>1.75</v>
      </c>
      <c r="Z50" s="48">
        <f t="shared" si="9"/>
        <v>0.28000000000000003</v>
      </c>
      <c r="AA50" s="48">
        <f t="shared" si="10"/>
        <v>0.92</v>
      </c>
      <c r="AB50" s="48">
        <f t="shared" si="11"/>
        <v>2.41</v>
      </c>
      <c r="AC50" s="48">
        <f t="shared" si="12"/>
        <v>0.62</v>
      </c>
      <c r="AD50" s="48">
        <f t="shared" si="13"/>
        <v>1.69</v>
      </c>
      <c r="AE50" s="48">
        <f t="shared" si="14"/>
        <v>1.05</v>
      </c>
      <c r="AF50" s="49">
        <f t="shared" si="15"/>
        <v>10.605714285714287</v>
      </c>
      <c r="AG50" s="48">
        <f t="shared" si="16"/>
        <v>6.7296874999999998</v>
      </c>
      <c r="BM50" s="8">
        <v>17</v>
      </c>
      <c r="BN50" s="8">
        <v>163</v>
      </c>
      <c r="BO50" s="8">
        <v>78</v>
      </c>
      <c r="BP50" s="8">
        <v>19</v>
      </c>
      <c r="BQ50" s="8">
        <v>98</v>
      </c>
      <c r="BS50" s="8">
        <f t="shared" si="19"/>
        <v>2.74</v>
      </c>
      <c r="BT50" s="8">
        <v>0.76</v>
      </c>
      <c r="BV50" s="8">
        <v>6</v>
      </c>
      <c r="BW50" s="8">
        <v>21</v>
      </c>
      <c r="BX50" s="8">
        <v>79</v>
      </c>
      <c r="BY50" s="8">
        <v>118</v>
      </c>
      <c r="BZ50" s="8">
        <v>365</v>
      </c>
    </row>
    <row r="51" spans="1:78" x14ac:dyDescent="0.25">
      <c r="A51" t="s">
        <v>62</v>
      </c>
      <c r="B51" t="s">
        <v>55</v>
      </c>
      <c r="C51" t="s">
        <v>59</v>
      </c>
      <c r="D51" t="s">
        <v>47</v>
      </c>
      <c r="E51" t="s">
        <v>90</v>
      </c>
      <c r="F51" s="1">
        <v>1.77</v>
      </c>
      <c r="G51" s="1">
        <v>0.3</v>
      </c>
      <c r="H51" s="1">
        <v>0.9</v>
      </c>
      <c r="I51" s="1">
        <v>2.4300000000000002</v>
      </c>
      <c r="J51" s="1">
        <v>0.64</v>
      </c>
      <c r="K51" s="1">
        <v>1.67</v>
      </c>
      <c r="L51" s="1">
        <v>1.03</v>
      </c>
      <c r="M51" s="1">
        <v>59</v>
      </c>
      <c r="N51" s="1">
        <f t="shared" si="17"/>
        <v>6.67</v>
      </c>
      <c r="O51" s="1">
        <f t="shared" si="18"/>
        <v>42.688000000000002</v>
      </c>
      <c r="P51" s="1">
        <f t="shared" si="4"/>
        <v>6.67</v>
      </c>
      <c r="Q51" s="1">
        <f t="shared" si="5"/>
        <v>10.666666666666666</v>
      </c>
      <c r="V51" s="1">
        <f t="shared" si="6"/>
        <v>18.88</v>
      </c>
      <c r="W51" s="1">
        <f t="shared" si="7"/>
        <v>59</v>
      </c>
      <c r="Y51" s="48">
        <f t="shared" si="8"/>
        <v>1.77</v>
      </c>
      <c r="Z51" s="48">
        <f t="shared" si="9"/>
        <v>0.3</v>
      </c>
      <c r="AA51" s="48">
        <f t="shared" si="10"/>
        <v>0.9</v>
      </c>
      <c r="AB51" s="48">
        <f t="shared" si="11"/>
        <v>2.4300000000000002</v>
      </c>
      <c r="AC51" s="48">
        <f t="shared" si="12"/>
        <v>0.64</v>
      </c>
      <c r="AD51" s="48">
        <f t="shared" si="13"/>
        <v>1.67</v>
      </c>
      <c r="AE51" s="48">
        <f t="shared" si="14"/>
        <v>1.03</v>
      </c>
      <c r="AF51" s="49">
        <f t="shared" si="15"/>
        <v>10.666666666666666</v>
      </c>
      <c r="AG51" s="48">
        <f t="shared" si="16"/>
        <v>6.67</v>
      </c>
      <c r="BM51" s="8">
        <v>16</v>
      </c>
      <c r="BN51" s="8">
        <v>162</v>
      </c>
      <c r="BO51" s="8">
        <v>76</v>
      </c>
      <c r="BP51" s="8">
        <v>20</v>
      </c>
      <c r="BQ51" s="8">
        <v>99</v>
      </c>
      <c r="BS51" s="8">
        <f t="shared" si="19"/>
        <v>2.7</v>
      </c>
      <c r="BT51" s="8">
        <v>0.75</v>
      </c>
      <c r="BV51" s="8">
        <v>6</v>
      </c>
      <c r="BW51" s="8">
        <v>21.333333333333336</v>
      </c>
      <c r="BX51" s="8">
        <v>78.666666666666657</v>
      </c>
      <c r="BY51" s="8">
        <v>116</v>
      </c>
      <c r="BZ51" s="8">
        <v>368</v>
      </c>
    </row>
    <row r="52" spans="1:78" x14ac:dyDescent="0.25">
      <c r="A52" t="s">
        <v>62</v>
      </c>
      <c r="B52" t="s">
        <v>55</v>
      </c>
      <c r="C52" t="s">
        <v>59</v>
      </c>
      <c r="D52" t="s">
        <v>48</v>
      </c>
      <c r="E52" t="s">
        <v>90</v>
      </c>
      <c r="F52" s="1">
        <v>1.77</v>
      </c>
      <c r="G52" s="1">
        <v>0.28999999999999998</v>
      </c>
      <c r="H52" s="1">
        <v>0.9</v>
      </c>
      <c r="I52" s="1">
        <v>2.41</v>
      </c>
      <c r="J52" s="1">
        <v>0.63</v>
      </c>
      <c r="K52" s="1">
        <v>1.66</v>
      </c>
      <c r="L52" s="1">
        <v>1.06</v>
      </c>
      <c r="M52" s="1">
        <v>57</v>
      </c>
      <c r="N52" s="1">
        <f t="shared" si="17"/>
        <v>6.7092187499999998</v>
      </c>
      <c r="O52" s="1">
        <f t="shared" si="18"/>
        <v>42.939</v>
      </c>
      <c r="P52" s="1">
        <f t="shared" si="4"/>
        <v>6.7092187499999998</v>
      </c>
      <c r="Q52" s="1">
        <f t="shared" si="5"/>
        <v>10.305084745762711</v>
      </c>
      <c r="V52" s="1">
        <f t="shared" si="6"/>
        <v>18.239999999999998</v>
      </c>
      <c r="W52" s="1">
        <f t="shared" si="7"/>
        <v>57</v>
      </c>
      <c r="Y52" s="48">
        <f t="shared" si="8"/>
        <v>1.77</v>
      </c>
      <c r="Z52" s="48">
        <f t="shared" si="9"/>
        <v>0.28999999999999998</v>
      </c>
      <c r="AA52" s="48">
        <f t="shared" si="10"/>
        <v>0.9</v>
      </c>
      <c r="AB52" s="48">
        <f t="shared" si="11"/>
        <v>2.41</v>
      </c>
      <c r="AC52" s="48">
        <f t="shared" si="12"/>
        <v>0.63</v>
      </c>
      <c r="AD52" s="48">
        <f t="shared" si="13"/>
        <v>1.66</v>
      </c>
      <c r="AE52" s="48">
        <f t="shared" si="14"/>
        <v>1.06</v>
      </c>
      <c r="AF52" s="49">
        <f t="shared" si="15"/>
        <v>10.305084745762711</v>
      </c>
      <c r="AG52" s="48">
        <f t="shared" si="16"/>
        <v>6.7092187499999998</v>
      </c>
      <c r="BM52" s="8">
        <v>16</v>
      </c>
      <c r="BN52" s="8">
        <v>164</v>
      </c>
      <c r="BO52" s="8">
        <v>77</v>
      </c>
      <c r="BP52" s="8">
        <v>19</v>
      </c>
      <c r="BQ52" s="8">
        <v>96</v>
      </c>
      <c r="BS52" s="8">
        <f t="shared" si="19"/>
        <v>2.7199999999999998</v>
      </c>
      <c r="BT52" s="8">
        <v>0.74</v>
      </c>
      <c r="BV52" s="8">
        <v>7</v>
      </c>
      <c r="BW52" s="8">
        <v>20.285714285714285</v>
      </c>
      <c r="BX52" s="8">
        <v>79.714285714285722</v>
      </c>
      <c r="BY52" s="8">
        <v>117</v>
      </c>
      <c r="BZ52" s="8">
        <v>367</v>
      </c>
    </row>
    <row r="53" spans="1:78" x14ac:dyDescent="0.25">
      <c r="A53" t="s">
        <v>62</v>
      </c>
      <c r="B53" t="s">
        <v>55</v>
      </c>
      <c r="C53" t="s">
        <v>59</v>
      </c>
      <c r="D53" t="s">
        <v>49</v>
      </c>
      <c r="E53" t="s">
        <v>90</v>
      </c>
      <c r="F53" s="1">
        <v>1.76</v>
      </c>
      <c r="G53" s="1">
        <v>0.27</v>
      </c>
      <c r="H53" s="1">
        <v>0.9</v>
      </c>
      <c r="I53" s="1">
        <v>2.4</v>
      </c>
      <c r="J53" s="1">
        <v>0.65</v>
      </c>
      <c r="K53" s="1">
        <v>1.67</v>
      </c>
      <c r="L53" s="1">
        <v>1.05</v>
      </c>
      <c r="M53" s="1">
        <v>58</v>
      </c>
      <c r="N53" s="1">
        <f t="shared" si="17"/>
        <v>6.5728125000000004</v>
      </c>
      <c r="O53" s="1">
        <f t="shared" si="18"/>
        <v>42.066000000000003</v>
      </c>
      <c r="P53" s="1">
        <f t="shared" si="4"/>
        <v>6.5728125000000004</v>
      </c>
      <c r="Q53" s="1">
        <f t="shared" si="5"/>
        <v>10.545454545454547</v>
      </c>
      <c r="V53" s="1">
        <f t="shared" si="6"/>
        <v>18.560000000000002</v>
      </c>
      <c r="W53" s="1">
        <f t="shared" si="7"/>
        <v>58</v>
      </c>
      <c r="Y53" s="48">
        <f t="shared" si="8"/>
        <v>1.76</v>
      </c>
      <c r="Z53" s="48">
        <f t="shared" si="9"/>
        <v>0.27</v>
      </c>
      <c r="AA53" s="48">
        <f t="shared" si="10"/>
        <v>0.9</v>
      </c>
      <c r="AB53" s="48">
        <f t="shared" si="11"/>
        <v>2.4</v>
      </c>
      <c r="AC53" s="48">
        <f t="shared" si="12"/>
        <v>0.65</v>
      </c>
      <c r="AD53" s="48">
        <f t="shared" si="13"/>
        <v>1.67</v>
      </c>
      <c r="AE53" s="48">
        <f t="shared" si="14"/>
        <v>1.05</v>
      </c>
      <c r="AF53" s="49">
        <f t="shared" si="15"/>
        <v>10.545454545454547</v>
      </c>
      <c r="AG53" s="48">
        <f t="shared" si="16"/>
        <v>6.5728125000000004</v>
      </c>
      <c r="BM53" s="8">
        <v>17</v>
      </c>
      <c r="BN53" s="8">
        <v>163</v>
      </c>
      <c r="BO53" s="8">
        <v>76</v>
      </c>
      <c r="BP53" s="8">
        <v>18</v>
      </c>
      <c r="BQ53" s="8">
        <v>99</v>
      </c>
      <c r="BS53" s="8">
        <f t="shared" si="19"/>
        <v>2.7199999999999998</v>
      </c>
      <c r="BT53" s="8">
        <v>0.74</v>
      </c>
      <c r="BV53" s="8">
        <v>7</v>
      </c>
      <c r="BW53" s="8">
        <v>20.428571428571427</v>
      </c>
      <c r="BX53" s="8">
        <v>79.571428571428569</v>
      </c>
      <c r="BY53" s="8">
        <v>114</v>
      </c>
      <c r="BZ53" s="8">
        <v>369</v>
      </c>
    </row>
    <row r="54" spans="1:78" x14ac:dyDescent="0.25">
      <c r="A54" t="s">
        <v>62</v>
      </c>
      <c r="B54" t="s">
        <v>55</v>
      </c>
      <c r="C54" t="s">
        <v>59</v>
      </c>
      <c r="D54" t="s">
        <v>79</v>
      </c>
      <c r="E54" t="s">
        <v>90</v>
      </c>
      <c r="F54" s="1">
        <v>1.75</v>
      </c>
      <c r="G54" s="1">
        <v>0.28000000000000003</v>
      </c>
      <c r="H54" s="1">
        <v>0.92</v>
      </c>
      <c r="I54" s="1">
        <v>2.41</v>
      </c>
      <c r="J54" s="1">
        <v>0.62</v>
      </c>
      <c r="K54" s="1">
        <v>1.69</v>
      </c>
      <c r="L54" s="1">
        <v>1.05</v>
      </c>
      <c r="M54" s="1">
        <v>58</v>
      </c>
      <c r="N54" s="1">
        <f t="shared" si="17"/>
        <v>6.7296874999999998</v>
      </c>
      <c r="O54" s="1">
        <f t="shared" si="18"/>
        <v>43.07</v>
      </c>
      <c r="P54" s="1">
        <f t="shared" si="4"/>
        <v>6.7296874999999998</v>
      </c>
      <c r="Q54" s="1">
        <f t="shared" si="5"/>
        <v>10.605714285714287</v>
      </c>
      <c r="V54" s="1">
        <f t="shared" si="6"/>
        <v>18.560000000000002</v>
      </c>
      <c r="W54" s="1">
        <f t="shared" si="7"/>
        <v>58</v>
      </c>
      <c r="Y54" s="48">
        <f t="shared" si="8"/>
        <v>1.75</v>
      </c>
      <c r="Z54" s="48">
        <f t="shared" si="9"/>
        <v>0.28000000000000003</v>
      </c>
      <c r="AA54" s="48">
        <f t="shared" si="10"/>
        <v>0.92</v>
      </c>
      <c r="AB54" s="48">
        <f t="shared" si="11"/>
        <v>2.41</v>
      </c>
      <c r="AC54" s="48">
        <f t="shared" si="12"/>
        <v>0.62</v>
      </c>
      <c r="AD54" s="48">
        <f t="shared" si="13"/>
        <v>1.69</v>
      </c>
      <c r="AE54" s="48">
        <f t="shared" si="14"/>
        <v>1.05</v>
      </c>
      <c r="AF54" s="49">
        <f t="shared" si="15"/>
        <v>10.605714285714287</v>
      </c>
      <c r="AG54" s="48">
        <f t="shared" si="16"/>
        <v>6.7296874999999998</v>
      </c>
      <c r="BM54" s="8">
        <v>17</v>
      </c>
      <c r="BN54" s="8">
        <v>163</v>
      </c>
      <c r="BO54" s="8">
        <v>78</v>
      </c>
      <c r="BP54" s="8">
        <v>19</v>
      </c>
      <c r="BQ54" s="8">
        <v>98</v>
      </c>
      <c r="BS54" s="8">
        <f t="shared" si="19"/>
        <v>2.74</v>
      </c>
      <c r="BT54" s="8">
        <v>0.76</v>
      </c>
      <c r="BV54" s="8">
        <v>6</v>
      </c>
      <c r="BW54" s="8">
        <v>21</v>
      </c>
      <c r="BX54" s="8">
        <v>79</v>
      </c>
      <c r="BY54" s="8">
        <v>118</v>
      </c>
      <c r="BZ54" s="8">
        <v>365</v>
      </c>
    </row>
    <row r="55" spans="1:78" x14ac:dyDescent="0.25">
      <c r="A55" t="s">
        <v>62</v>
      </c>
      <c r="B55" t="s">
        <v>55</v>
      </c>
      <c r="C55" t="s">
        <v>59</v>
      </c>
      <c r="D55" t="s">
        <v>80</v>
      </c>
      <c r="E55" t="s">
        <v>90</v>
      </c>
      <c r="F55" s="1">
        <v>1.77</v>
      </c>
      <c r="G55" s="1">
        <v>0.3</v>
      </c>
      <c r="H55" s="1">
        <v>0.9</v>
      </c>
      <c r="I55" s="1">
        <v>2.4300000000000002</v>
      </c>
      <c r="J55" s="1">
        <v>0.64</v>
      </c>
      <c r="K55" s="1">
        <v>1.67</v>
      </c>
      <c r="L55" s="1">
        <v>1.03</v>
      </c>
      <c r="M55" s="1">
        <v>59</v>
      </c>
      <c r="N55" s="1">
        <f t="shared" si="17"/>
        <v>6.67</v>
      </c>
      <c r="O55" s="1">
        <f t="shared" si="18"/>
        <v>42.688000000000002</v>
      </c>
      <c r="P55" s="1">
        <f t="shared" si="4"/>
        <v>6.67</v>
      </c>
      <c r="Q55" s="1">
        <f t="shared" si="5"/>
        <v>10.666666666666666</v>
      </c>
      <c r="V55" s="1">
        <f t="shared" si="6"/>
        <v>18.88</v>
      </c>
      <c r="W55" s="1">
        <f t="shared" si="7"/>
        <v>59</v>
      </c>
      <c r="Y55" s="48">
        <f t="shared" si="8"/>
        <v>1.77</v>
      </c>
      <c r="Z55" s="48">
        <f t="shared" si="9"/>
        <v>0.3</v>
      </c>
      <c r="AA55" s="48">
        <f t="shared" si="10"/>
        <v>0.9</v>
      </c>
      <c r="AB55" s="48">
        <f t="shared" si="11"/>
        <v>2.4300000000000002</v>
      </c>
      <c r="AC55" s="48">
        <f t="shared" si="12"/>
        <v>0.64</v>
      </c>
      <c r="AD55" s="48">
        <f t="shared" si="13"/>
        <v>1.67</v>
      </c>
      <c r="AE55" s="48">
        <f t="shared" si="14"/>
        <v>1.03</v>
      </c>
      <c r="AF55" s="49">
        <f t="shared" si="15"/>
        <v>10.666666666666666</v>
      </c>
      <c r="AG55" s="48">
        <f t="shared" si="16"/>
        <v>6.67</v>
      </c>
      <c r="BM55" s="8">
        <v>16</v>
      </c>
      <c r="BN55" s="8">
        <v>162</v>
      </c>
      <c r="BO55" s="8">
        <v>76</v>
      </c>
      <c r="BP55" s="8">
        <v>20</v>
      </c>
      <c r="BQ55" s="8">
        <v>99</v>
      </c>
      <c r="BS55" s="8">
        <f t="shared" si="19"/>
        <v>2.7</v>
      </c>
      <c r="BT55" s="8">
        <v>0.75</v>
      </c>
      <c r="BV55" s="8">
        <v>6</v>
      </c>
      <c r="BW55" s="8">
        <v>21.333333333333336</v>
      </c>
      <c r="BX55" s="8">
        <v>78.666666666666657</v>
      </c>
      <c r="BY55" s="8">
        <v>116</v>
      </c>
      <c r="BZ55" s="8">
        <v>368</v>
      </c>
    </row>
    <row r="56" spans="1:78" x14ac:dyDescent="0.25">
      <c r="A56" t="s">
        <v>62</v>
      </c>
      <c r="B56" t="s">
        <v>55</v>
      </c>
      <c r="C56" t="s">
        <v>59</v>
      </c>
      <c r="D56" t="s">
        <v>81</v>
      </c>
      <c r="E56" t="s">
        <v>90</v>
      </c>
      <c r="F56" s="1">
        <v>1.77</v>
      </c>
      <c r="G56" s="1">
        <v>0.28999999999999998</v>
      </c>
      <c r="H56" s="1">
        <v>0.9</v>
      </c>
      <c r="I56" s="1">
        <v>2.41</v>
      </c>
      <c r="J56" s="1">
        <v>0.63</v>
      </c>
      <c r="K56" s="1">
        <v>1.66</v>
      </c>
      <c r="L56" s="1">
        <v>1.06</v>
      </c>
      <c r="M56" s="1">
        <v>57</v>
      </c>
      <c r="N56" s="1">
        <f t="shared" si="17"/>
        <v>6.7092187499999998</v>
      </c>
      <c r="O56" s="1">
        <f t="shared" si="18"/>
        <v>42.939</v>
      </c>
      <c r="P56" s="1">
        <f t="shared" si="4"/>
        <v>6.7092187499999998</v>
      </c>
      <c r="Q56" s="1">
        <f t="shared" si="5"/>
        <v>10.305084745762711</v>
      </c>
      <c r="V56" s="1">
        <f t="shared" si="6"/>
        <v>18.239999999999998</v>
      </c>
      <c r="W56" s="1">
        <f t="shared" si="7"/>
        <v>57</v>
      </c>
      <c r="Y56" s="48">
        <f t="shared" si="8"/>
        <v>1.77</v>
      </c>
      <c r="Z56" s="48">
        <f t="shared" si="9"/>
        <v>0.28999999999999998</v>
      </c>
      <c r="AA56" s="48">
        <f t="shared" si="10"/>
        <v>0.9</v>
      </c>
      <c r="AB56" s="48">
        <f t="shared" si="11"/>
        <v>2.41</v>
      </c>
      <c r="AC56" s="48">
        <f t="shared" si="12"/>
        <v>0.63</v>
      </c>
      <c r="AD56" s="48">
        <f t="shared" si="13"/>
        <v>1.66</v>
      </c>
      <c r="AE56" s="48">
        <f t="shared" si="14"/>
        <v>1.06</v>
      </c>
      <c r="AF56" s="49">
        <f t="shared" si="15"/>
        <v>10.305084745762711</v>
      </c>
      <c r="AG56" s="48">
        <f t="shared" si="16"/>
        <v>6.7092187499999998</v>
      </c>
      <c r="BM56" s="8">
        <v>16</v>
      </c>
      <c r="BN56" s="8">
        <v>164</v>
      </c>
      <c r="BO56" s="8">
        <v>77</v>
      </c>
      <c r="BP56" s="8">
        <v>19</v>
      </c>
      <c r="BQ56" s="8">
        <v>96</v>
      </c>
      <c r="BS56" s="8">
        <f t="shared" si="19"/>
        <v>2.7199999999999998</v>
      </c>
      <c r="BT56" s="8">
        <v>0.74</v>
      </c>
      <c r="BV56" s="8">
        <v>7</v>
      </c>
      <c r="BW56" s="8">
        <v>20.285714285714285</v>
      </c>
      <c r="BX56" s="8">
        <v>79.714285714285722</v>
      </c>
      <c r="BY56" s="8">
        <v>117</v>
      </c>
      <c r="BZ56" s="8">
        <v>367</v>
      </c>
    </row>
    <row r="57" spans="1:78" x14ac:dyDescent="0.25">
      <c r="A57" t="s">
        <v>62</v>
      </c>
      <c r="B57" t="s">
        <v>55</v>
      </c>
      <c r="C57" t="s">
        <v>59</v>
      </c>
      <c r="D57" t="s">
        <v>83</v>
      </c>
      <c r="E57" t="s">
        <v>90</v>
      </c>
      <c r="F57" s="1">
        <v>1.76</v>
      </c>
      <c r="G57" s="1">
        <v>0.27</v>
      </c>
      <c r="H57" s="1">
        <v>0.9</v>
      </c>
      <c r="I57" s="1">
        <v>2.4</v>
      </c>
      <c r="J57" s="1">
        <v>0.65</v>
      </c>
      <c r="K57" s="1">
        <v>1.67</v>
      </c>
      <c r="L57" s="1">
        <v>1.05</v>
      </c>
      <c r="M57" s="1">
        <v>58</v>
      </c>
      <c r="N57" s="1">
        <f t="shared" si="17"/>
        <v>6.5728125000000004</v>
      </c>
      <c r="O57" s="1">
        <f t="shared" si="18"/>
        <v>42.066000000000003</v>
      </c>
      <c r="P57" s="1">
        <f t="shared" si="4"/>
        <v>6.5728125000000004</v>
      </c>
      <c r="Q57" s="1">
        <f t="shared" si="5"/>
        <v>10.545454545454547</v>
      </c>
      <c r="V57" s="1">
        <f t="shared" si="6"/>
        <v>18.560000000000002</v>
      </c>
      <c r="W57" s="1">
        <f t="shared" si="7"/>
        <v>58</v>
      </c>
      <c r="Y57" s="48">
        <f t="shared" si="8"/>
        <v>1.76</v>
      </c>
      <c r="Z57" s="48">
        <f t="shared" si="9"/>
        <v>0.27</v>
      </c>
      <c r="AA57" s="48">
        <f t="shared" si="10"/>
        <v>0.9</v>
      </c>
      <c r="AB57" s="48">
        <f t="shared" si="11"/>
        <v>2.4</v>
      </c>
      <c r="AC57" s="48">
        <f t="shared" si="12"/>
        <v>0.65</v>
      </c>
      <c r="AD57" s="48">
        <f t="shared" si="13"/>
        <v>1.67</v>
      </c>
      <c r="AE57" s="48">
        <f t="shared" si="14"/>
        <v>1.05</v>
      </c>
      <c r="AF57" s="49">
        <f t="shared" si="15"/>
        <v>10.545454545454547</v>
      </c>
      <c r="AG57" s="48">
        <f t="shared" si="16"/>
        <v>6.5728125000000004</v>
      </c>
      <c r="BM57" s="8">
        <v>17</v>
      </c>
      <c r="BN57" s="8">
        <v>163</v>
      </c>
      <c r="BO57" s="8">
        <v>76</v>
      </c>
      <c r="BP57" s="8">
        <v>18</v>
      </c>
      <c r="BQ57" s="8">
        <v>99</v>
      </c>
      <c r="BS57" s="8">
        <f t="shared" si="19"/>
        <v>2.7199999999999998</v>
      </c>
      <c r="BT57" s="8">
        <v>0.74</v>
      </c>
      <c r="BV57" s="8">
        <v>7</v>
      </c>
      <c r="BW57" s="8">
        <v>20.428571428571427</v>
      </c>
      <c r="BX57" s="8">
        <v>79.571428571428569</v>
      </c>
      <c r="BY57" s="8">
        <v>114</v>
      </c>
      <c r="BZ57" s="8">
        <v>369</v>
      </c>
    </row>
    <row r="58" spans="1:78" s="9" customFormat="1" x14ac:dyDescent="0.25">
      <c r="A58" s="9" t="s">
        <v>62</v>
      </c>
      <c r="B58" s="9" t="s">
        <v>55</v>
      </c>
      <c r="C58" s="9" t="s">
        <v>59</v>
      </c>
      <c r="D58" s="9" t="s">
        <v>82</v>
      </c>
      <c r="E58" s="9" t="s">
        <v>90</v>
      </c>
      <c r="F58" s="10">
        <v>1.77</v>
      </c>
      <c r="G58" s="10">
        <v>0.28999999999999998</v>
      </c>
      <c r="H58" s="10">
        <v>0.9</v>
      </c>
      <c r="I58" s="10">
        <v>2.41</v>
      </c>
      <c r="J58" s="10">
        <v>0.63</v>
      </c>
      <c r="K58" s="10">
        <v>1.66</v>
      </c>
      <c r="L58" s="10">
        <v>1.06</v>
      </c>
      <c r="M58" s="1">
        <v>59</v>
      </c>
      <c r="N58" s="1">
        <f t="shared" si="17"/>
        <v>6.67</v>
      </c>
      <c r="O58" s="10">
        <f t="shared" si="18"/>
        <v>42.688000000000002</v>
      </c>
      <c r="P58" s="10">
        <f t="shared" si="4"/>
        <v>6.67</v>
      </c>
      <c r="Q58" s="1">
        <f t="shared" si="5"/>
        <v>10.666666666666666</v>
      </c>
      <c r="R58" s="10" t="str">
        <f>C58</f>
        <v>1Season</v>
      </c>
      <c r="S58" s="10" t="str">
        <f>E58</f>
        <v>Orch-6</v>
      </c>
      <c r="T58" s="10">
        <f>AVERAGE(Q50:Q58)</f>
        <v>10.54583412820701</v>
      </c>
      <c r="U58" s="10">
        <f>AVERAGE(P50:P58)</f>
        <v>6.6703819444444443</v>
      </c>
      <c r="V58" s="1">
        <f t="shared" si="6"/>
        <v>18.88</v>
      </c>
      <c r="W58" s="1">
        <f t="shared" si="7"/>
        <v>59</v>
      </c>
      <c r="X58" s="1"/>
      <c r="Y58" s="48">
        <f t="shared" si="8"/>
        <v>1.77</v>
      </c>
      <c r="Z58" s="48">
        <f t="shared" si="9"/>
        <v>0.28999999999999998</v>
      </c>
      <c r="AA58" s="48">
        <f t="shared" si="10"/>
        <v>0.9</v>
      </c>
      <c r="AB58" s="48">
        <f t="shared" si="11"/>
        <v>2.41</v>
      </c>
      <c r="AC58" s="48">
        <f t="shared" si="12"/>
        <v>0.63</v>
      </c>
      <c r="AD58" s="48">
        <f t="shared" si="13"/>
        <v>1.66</v>
      </c>
      <c r="AE58" s="48">
        <f t="shared" si="14"/>
        <v>1.06</v>
      </c>
      <c r="AF58" s="49">
        <f t="shared" si="15"/>
        <v>10.666666666666666</v>
      </c>
      <c r="AG58" s="48">
        <f t="shared" si="16"/>
        <v>6.67</v>
      </c>
      <c r="BM58" s="37">
        <v>16</v>
      </c>
      <c r="BN58" s="37">
        <v>164</v>
      </c>
      <c r="BO58" s="37">
        <v>77</v>
      </c>
      <c r="BP58" s="37">
        <v>19</v>
      </c>
      <c r="BQ58" s="37">
        <v>96</v>
      </c>
      <c r="BS58" s="37">
        <f t="shared" si="19"/>
        <v>2.7199999999999998</v>
      </c>
      <c r="BT58" s="37">
        <v>0.75</v>
      </c>
      <c r="BV58" s="37">
        <v>6</v>
      </c>
      <c r="BW58" s="37">
        <v>21.333333333333336</v>
      </c>
      <c r="BX58" s="37">
        <v>78.666666666666657</v>
      </c>
      <c r="BY58" s="37">
        <v>116</v>
      </c>
      <c r="BZ58" s="37">
        <v>368</v>
      </c>
    </row>
    <row r="59" spans="1:78" x14ac:dyDescent="0.25">
      <c r="A59" t="s">
        <v>63</v>
      </c>
      <c r="B59" t="s">
        <v>56</v>
      </c>
      <c r="C59" t="s">
        <v>59</v>
      </c>
      <c r="D59" t="s">
        <v>46</v>
      </c>
      <c r="E59" t="s">
        <v>91</v>
      </c>
      <c r="F59" s="1">
        <v>1.55</v>
      </c>
      <c r="G59" s="1">
        <v>0.2</v>
      </c>
      <c r="H59" s="1">
        <v>0.76</v>
      </c>
      <c r="I59" s="1">
        <v>2.15</v>
      </c>
      <c r="J59" s="1">
        <v>0.42</v>
      </c>
      <c r="K59" s="1">
        <v>1.36</v>
      </c>
      <c r="L59" s="1">
        <v>0.79</v>
      </c>
      <c r="M59" s="1">
        <v>41</v>
      </c>
      <c r="N59" s="1">
        <f t="shared" si="17"/>
        <v>5.4924999999999997</v>
      </c>
      <c r="O59" s="1">
        <f t="shared" si="18"/>
        <v>35.152000000000001</v>
      </c>
      <c r="P59" s="1">
        <f t="shared" si="4"/>
        <v>5.4924999999999997</v>
      </c>
      <c r="Q59" s="1">
        <f t="shared" si="5"/>
        <v>8.4645161290322584</v>
      </c>
      <c r="V59" s="1">
        <f t="shared" si="6"/>
        <v>13.120000000000001</v>
      </c>
      <c r="W59" s="1">
        <f t="shared" si="7"/>
        <v>41</v>
      </c>
      <c r="Y59" s="48">
        <f t="shared" si="8"/>
        <v>1.55</v>
      </c>
      <c r="Z59" s="48">
        <f t="shared" si="9"/>
        <v>0.2</v>
      </c>
      <c r="AA59" s="48">
        <f t="shared" si="10"/>
        <v>0.76</v>
      </c>
      <c r="AB59" s="48">
        <f t="shared" si="11"/>
        <v>2.15</v>
      </c>
      <c r="AC59" s="48">
        <f t="shared" si="12"/>
        <v>0.42</v>
      </c>
      <c r="AD59" s="48">
        <f t="shared" si="13"/>
        <v>1.36</v>
      </c>
      <c r="AE59" s="48">
        <f t="shared" si="14"/>
        <v>0.79</v>
      </c>
      <c r="AF59" s="49">
        <f t="shared" si="15"/>
        <v>8.4645161290322584</v>
      </c>
      <c r="AG59" s="48">
        <f t="shared" si="16"/>
        <v>5.4924999999999997</v>
      </c>
      <c r="BM59" s="8">
        <v>11</v>
      </c>
      <c r="BN59" s="8">
        <v>139</v>
      </c>
      <c r="BO59" s="8">
        <v>43</v>
      </c>
      <c r="BP59" s="8">
        <v>12</v>
      </c>
      <c r="BQ59" s="8">
        <v>73</v>
      </c>
      <c r="BS59" s="8">
        <f t="shared" si="19"/>
        <v>2.1500000000000004</v>
      </c>
      <c r="BT59" s="8">
        <v>0.56999999999999995</v>
      </c>
      <c r="BV59" s="8">
        <v>5</v>
      </c>
      <c r="BW59" s="8">
        <v>17.2</v>
      </c>
      <c r="BX59" s="8">
        <v>82.8</v>
      </c>
      <c r="BY59" s="8">
        <v>104</v>
      </c>
      <c r="BZ59" s="8">
        <v>338</v>
      </c>
    </row>
    <row r="60" spans="1:78" x14ac:dyDescent="0.25">
      <c r="A60" t="s">
        <v>63</v>
      </c>
      <c r="B60" t="s">
        <v>56</v>
      </c>
      <c r="C60" t="s">
        <v>59</v>
      </c>
      <c r="D60" t="s">
        <v>47</v>
      </c>
      <c r="E60" t="s">
        <v>91</v>
      </c>
      <c r="F60" s="1">
        <v>1.54</v>
      </c>
      <c r="G60" s="1">
        <v>0.19</v>
      </c>
      <c r="H60" s="1">
        <v>0.75</v>
      </c>
      <c r="I60" s="1">
        <v>2.14</v>
      </c>
      <c r="J60" s="1">
        <v>0.42</v>
      </c>
      <c r="K60" s="1">
        <v>1.37</v>
      </c>
      <c r="L60" s="1">
        <v>0.77</v>
      </c>
      <c r="M60" s="1">
        <v>43</v>
      </c>
      <c r="N60" s="1">
        <f t="shared" si="17"/>
        <v>5.4718750000000007</v>
      </c>
      <c r="O60" s="1">
        <f t="shared" si="18"/>
        <v>35.020000000000003</v>
      </c>
      <c r="P60" s="1">
        <f t="shared" si="4"/>
        <v>5.4718750000000007</v>
      </c>
      <c r="Q60" s="1">
        <f t="shared" si="5"/>
        <v>8.9350649350649345</v>
      </c>
      <c r="V60" s="1">
        <f t="shared" si="6"/>
        <v>13.76</v>
      </c>
      <c r="W60" s="1">
        <f t="shared" si="7"/>
        <v>43</v>
      </c>
      <c r="Y60" s="48">
        <f t="shared" si="8"/>
        <v>1.54</v>
      </c>
      <c r="Z60" s="48">
        <f t="shared" si="9"/>
        <v>0.19</v>
      </c>
      <c r="AA60" s="48">
        <f t="shared" si="10"/>
        <v>0.75</v>
      </c>
      <c r="AB60" s="48">
        <f t="shared" si="11"/>
        <v>2.14</v>
      </c>
      <c r="AC60" s="48">
        <f t="shared" si="12"/>
        <v>0.42</v>
      </c>
      <c r="AD60" s="48">
        <f t="shared" si="13"/>
        <v>1.37</v>
      </c>
      <c r="AE60" s="48">
        <f t="shared" si="14"/>
        <v>0.77</v>
      </c>
      <c r="AF60" s="49">
        <f t="shared" si="15"/>
        <v>8.9350649350649345</v>
      </c>
      <c r="AG60" s="48">
        <f t="shared" si="16"/>
        <v>5.4718750000000007</v>
      </c>
      <c r="BM60" s="8">
        <v>10</v>
      </c>
      <c r="BN60" s="8">
        <v>138</v>
      </c>
      <c r="BO60" s="8">
        <v>45</v>
      </c>
      <c r="BP60" s="8">
        <v>13</v>
      </c>
      <c r="BQ60" s="8">
        <v>73</v>
      </c>
      <c r="BS60" s="8">
        <f t="shared" si="19"/>
        <v>2.14</v>
      </c>
      <c r="BT60" s="8">
        <v>0.57999999999999996</v>
      </c>
      <c r="BV60" s="8">
        <v>5</v>
      </c>
      <c r="BW60" s="8">
        <v>17.599999999999998</v>
      </c>
      <c r="BX60" s="8">
        <v>82.4</v>
      </c>
      <c r="BY60" s="8">
        <v>103</v>
      </c>
      <c r="BZ60" s="8">
        <v>340</v>
      </c>
    </row>
    <row r="61" spans="1:78" x14ac:dyDescent="0.25">
      <c r="A61" t="s">
        <v>63</v>
      </c>
      <c r="B61" t="s">
        <v>56</v>
      </c>
      <c r="C61" t="s">
        <v>59</v>
      </c>
      <c r="D61" t="s">
        <v>48</v>
      </c>
      <c r="E61" t="s">
        <v>91</v>
      </c>
      <c r="F61" s="1">
        <v>1.53</v>
      </c>
      <c r="G61" s="1">
        <v>0.19</v>
      </c>
      <c r="H61" s="1">
        <v>0.74</v>
      </c>
      <c r="I61" s="1">
        <v>2.12</v>
      </c>
      <c r="J61" s="1">
        <v>0.41</v>
      </c>
      <c r="K61" s="1">
        <v>1.36</v>
      </c>
      <c r="L61" s="1">
        <v>0.77</v>
      </c>
      <c r="M61" s="1">
        <v>41</v>
      </c>
      <c r="N61" s="1">
        <f t="shared" si="17"/>
        <v>5.5815625000000004</v>
      </c>
      <c r="O61" s="1">
        <f t="shared" si="18"/>
        <v>35.722000000000001</v>
      </c>
      <c r="P61" s="1">
        <f t="shared" si="4"/>
        <v>5.5815625000000004</v>
      </c>
      <c r="Q61" s="1">
        <f t="shared" si="5"/>
        <v>8.5751633986928102</v>
      </c>
      <c r="V61" s="1">
        <f t="shared" si="6"/>
        <v>13.120000000000001</v>
      </c>
      <c r="W61" s="1">
        <f t="shared" si="7"/>
        <v>41</v>
      </c>
      <c r="Y61" s="48">
        <f t="shared" si="8"/>
        <v>1.53</v>
      </c>
      <c r="Z61" s="48">
        <f t="shared" si="9"/>
        <v>0.19</v>
      </c>
      <c r="AA61" s="48">
        <f t="shared" si="10"/>
        <v>0.74</v>
      </c>
      <c r="AB61" s="48">
        <f t="shared" si="11"/>
        <v>2.12</v>
      </c>
      <c r="AC61" s="48">
        <f t="shared" si="12"/>
        <v>0.41</v>
      </c>
      <c r="AD61" s="48">
        <f t="shared" si="13"/>
        <v>1.36</v>
      </c>
      <c r="AE61" s="48">
        <f t="shared" si="14"/>
        <v>0.77</v>
      </c>
      <c r="AF61" s="49">
        <f t="shared" si="15"/>
        <v>8.5751633986928102</v>
      </c>
      <c r="AG61" s="48">
        <f t="shared" si="16"/>
        <v>5.5815625000000004</v>
      </c>
      <c r="BM61" s="8">
        <v>10</v>
      </c>
      <c r="BN61" s="8">
        <v>135</v>
      </c>
      <c r="BO61" s="8">
        <v>46</v>
      </c>
      <c r="BP61" s="8">
        <v>12</v>
      </c>
      <c r="BQ61" s="8">
        <v>72</v>
      </c>
      <c r="BS61" s="8">
        <f t="shared" si="19"/>
        <v>2.13</v>
      </c>
      <c r="BT61" s="8">
        <v>0.56000000000000005</v>
      </c>
      <c r="BV61" s="8">
        <v>4</v>
      </c>
      <c r="BW61" s="8">
        <v>17</v>
      </c>
      <c r="BX61" s="8">
        <v>83</v>
      </c>
      <c r="BY61" s="8">
        <v>106</v>
      </c>
      <c r="BZ61" s="8">
        <v>337</v>
      </c>
    </row>
    <row r="62" spans="1:78" x14ac:dyDescent="0.25">
      <c r="A62" t="s">
        <v>63</v>
      </c>
      <c r="B62" t="s">
        <v>56</v>
      </c>
      <c r="C62" t="s">
        <v>59</v>
      </c>
      <c r="D62" t="s">
        <v>49</v>
      </c>
      <c r="E62" t="s">
        <v>91</v>
      </c>
      <c r="F62" s="1">
        <v>1.55</v>
      </c>
      <c r="G62" s="1">
        <v>0.18</v>
      </c>
      <c r="H62" s="1">
        <v>0.74</v>
      </c>
      <c r="I62" s="1">
        <v>2.14</v>
      </c>
      <c r="J62" s="1">
        <v>0.41</v>
      </c>
      <c r="K62" s="1">
        <v>1.36</v>
      </c>
      <c r="L62" s="1">
        <v>0.78</v>
      </c>
      <c r="M62" s="1">
        <v>42</v>
      </c>
      <c r="N62" s="1">
        <f t="shared" si="17"/>
        <v>5.46</v>
      </c>
      <c r="O62" s="1">
        <f t="shared" si="18"/>
        <v>34.944000000000003</v>
      </c>
      <c r="P62" s="1">
        <f t="shared" si="4"/>
        <v>5.46</v>
      </c>
      <c r="Q62" s="1">
        <f t="shared" si="5"/>
        <v>8.6709677419354829</v>
      </c>
      <c r="V62" s="1">
        <f t="shared" si="6"/>
        <v>13.44</v>
      </c>
      <c r="W62" s="1">
        <f t="shared" si="7"/>
        <v>42</v>
      </c>
      <c r="Y62" s="48">
        <f t="shared" si="8"/>
        <v>1.55</v>
      </c>
      <c r="Z62" s="48">
        <f t="shared" si="9"/>
        <v>0.18</v>
      </c>
      <c r="AA62" s="48">
        <f t="shared" si="10"/>
        <v>0.74</v>
      </c>
      <c r="AB62" s="48">
        <f t="shared" si="11"/>
        <v>2.14</v>
      </c>
      <c r="AC62" s="48">
        <f t="shared" si="12"/>
        <v>0.41</v>
      </c>
      <c r="AD62" s="48">
        <f t="shared" si="13"/>
        <v>1.36</v>
      </c>
      <c r="AE62" s="48">
        <f t="shared" si="14"/>
        <v>0.78</v>
      </c>
      <c r="AF62" s="49">
        <f t="shared" si="15"/>
        <v>8.6709677419354829</v>
      </c>
      <c r="AG62" s="48">
        <f t="shared" si="16"/>
        <v>5.46</v>
      </c>
      <c r="BM62" s="8">
        <v>11</v>
      </c>
      <c r="BN62" s="8">
        <v>136</v>
      </c>
      <c r="BO62" s="8">
        <v>46</v>
      </c>
      <c r="BP62" s="8">
        <v>13</v>
      </c>
      <c r="BQ62" s="8">
        <v>74</v>
      </c>
      <c r="BS62" s="8">
        <f t="shared" si="19"/>
        <v>2.14</v>
      </c>
      <c r="BT62" s="8">
        <v>0.56999999999999995</v>
      </c>
      <c r="BV62" s="8">
        <v>5</v>
      </c>
      <c r="BW62" s="8">
        <v>16.399999999999999</v>
      </c>
      <c r="BX62" s="8">
        <v>83.6</v>
      </c>
      <c r="BY62" s="8">
        <v>104</v>
      </c>
      <c r="BZ62" s="8">
        <v>336</v>
      </c>
    </row>
    <row r="63" spans="1:78" x14ac:dyDescent="0.25">
      <c r="A63" t="s">
        <v>63</v>
      </c>
      <c r="B63" t="s">
        <v>56</v>
      </c>
      <c r="C63" t="s">
        <v>59</v>
      </c>
      <c r="D63" t="s">
        <v>79</v>
      </c>
      <c r="E63" t="s">
        <v>91</v>
      </c>
      <c r="F63" s="1">
        <v>1.55</v>
      </c>
      <c r="G63" s="1">
        <v>0.2</v>
      </c>
      <c r="H63" s="1">
        <v>0.76</v>
      </c>
      <c r="I63" s="1">
        <v>2.15</v>
      </c>
      <c r="J63" s="1">
        <v>0.42</v>
      </c>
      <c r="K63" s="1">
        <v>1.36</v>
      </c>
      <c r="L63" s="1">
        <v>0.79</v>
      </c>
      <c r="M63" s="1">
        <v>41</v>
      </c>
      <c r="N63" s="1">
        <f t="shared" si="17"/>
        <v>5.4924999999999997</v>
      </c>
      <c r="O63" s="1">
        <f t="shared" si="18"/>
        <v>35.152000000000001</v>
      </c>
      <c r="P63" s="1">
        <f t="shared" si="4"/>
        <v>5.4924999999999997</v>
      </c>
      <c r="Q63" s="1">
        <f t="shared" si="5"/>
        <v>8.4645161290322584</v>
      </c>
      <c r="V63" s="1">
        <f t="shared" si="6"/>
        <v>13.120000000000001</v>
      </c>
      <c r="W63" s="1">
        <f t="shared" si="7"/>
        <v>41</v>
      </c>
      <c r="Y63" s="48">
        <f t="shared" si="8"/>
        <v>1.55</v>
      </c>
      <c r="Z63" s="48">
        <f t="shared" si="9"/>
        <v>0.2</v>
      </c>
      <c r="AA63" s="48">
        <f t="shared" si="10"/>
        <v>0.76</v>
      </c>
      <c r="AB63" s="48">
        <f t="shared" si="11"/>
        <v>2.15</v>
      </c>
      <c r="AC63" s="48">
        <f t="shared" si="12"/>
        <v>0.42</v>
      </c>
      <c r="AD63" s="48">
        <f t="shared" si="13"/>
        <v>1.36</v>
      </c>
      <c r="AE63" s="48">
        <f t="shared" si="14"/>
        <v>0.79</v>
      </c>
      <c r="AF63" s="49">
        <f t="shared" si="15"/>
        <v>8.4645161290322584</v>
      </c>
      <c r="AG63" s="48">
        <f t="shared" si="16"/>
        <v>5.4924999999999997</v>
      </c>
      <c r="BM63" s="8">
        <v>11</v>
      </c>
      <c r="BN63" s="8">
        <v>139</v>
      </c>
      <c r="BO63" s="8">
        <v>43</v>
      </c>
      <c r="BP63" s="8">
        <v>12</v>
      </c>
      <c r="BQ63" s="8">
        <v>73</v>
      </c>
      <c r="BS63" s="8">
        <f t="shared" si="19"/>
        <v>2.1500000000000004</v>
      </c>
      <c r="BT63" s="8">
        <v>0.56999999999999995</v>
      </c>
      <c r="BV63" s="8">
        <v>5</v>
      </c>
      <c r="BW63" s="8">
        <v>17.2</v>
      </c>
      <c r="BX63" s="8">
        <v>82.8</v>
      </c>
      <c r="BY63" s="8">
        <v>104</v>
      </c>
      <c r="BZ63" s="8">
        <v>338</v>
      </c>
    </row>
    <row r="64" spans="1:78" x14ac:dyDescent="0.25">
      <c r="A64" t="s">
        <v>63</v>
      </c>
      <c r="B64" t="s">
        <v>56</v>
      </c>
      <c r="C64" t="s">
        <v>59</v>
      </c>
      <c r="D64" t="s">
        <v>80</v>
      </c>
      <c r="E64" t="s">
        <v>91</v>
      </c>
      <c r="F64" s="1">
        <v>1.54</v>
      </c>
      <c r="G64" s="1">
        <v>0.19</v>
      </c>
      <c r="H64" s="1">
        <v>0.75</v>
      </c>
      <c r="I64" s="1">
        <v>2.14</v>
      </c>
      <c r="J64" s="1">
        <v>0.42</v>
      </c>
      <c r="K64" s="1">
        <v>1.37</v>
      </c>
      <c r="L64" s="1">
        <v>0.77</v>
      </c>
      <c r="M64" s="1">
        <v>43</v>
      </c>
      <c r="N64" s="1">
        <f t="shared" si="17"/>
        <v>5.4718750000000007</v>
      </c>
      <c r="O64" s="1">
        <f t="shared" si="18"/>
        <v>35.020000000000003</v>
      </c>
      <c r="P64" s="1">
        <f t="shared" si="4"/>
        <v>5.4718750000000007</v>
      </c>
      <c r="Q64" s="1">
        <f t="shared" si="5"/>
        <v>8.9350649350649345</v>
      </c>
      <c r="V64" s="1">
        <f t="shared" si="6"/>
        <v>13.76</v>
      </c>
      <c r="W64" s="1">
        <f t="shared" si="7"/>
        <v>43</v>
      </c>
      <c r="Y64" s="48">
        <f t="shared" si="8"/>
        <v>1.54</v>
      </c>
      <c r="Z64" s="48">
        <f t="shared" si="9"/>
        <v>0.19</v>
      </c>
      <c r="AA64" s="48">
        <f t="shared" si="10"/>
        <v>0.75</v>
      </c>
      <c r="AB64" s="48">
        <f t="shared" si="11"/>
        <v>2.14</v>
      </c>
      <c r="AC64" s="48">
        <f t="shared" si="12"/>
        <v>0.42</v>
      </c>
      <c r="AD64" s="48">
        <f t="shared" si="13"/>
        <v>1.37</v>
      </c>
      <c r="AE64" s="48">
        <f t="shared" si="14"/>
        <v>0.77</v>
      </c>
      <c r="AF64" s="49">
        <f t="shared" si="15"/>
        <v>8.9350649350649345</v>
      </c>
      <c r="AG64" s="48">
        <f t="shared" si="16"/>
        <v>5.4718750000000007</v>
      </c>
      <c r="BM64" s="8">
        <v>10</v>
      </c>
      <c r="BN64" s="8">
        <v>138</v>
      </c>
      <c r="BO64" s="8">
        <v>45</v>
      </c>
      <c r="BP64" s="8">
        <v>13</v>
      </c>
      <c r="BQ64" s="8">
        <v>73</v>
      </c>
      <c r="BS64" s="8">
        <f t="shared" si="19"/>
        <v>2.14</v>
      </c>
      <c r="BT64" s="8">
        <v>0.57999999999999996</v>
      </c>
      <c r="BV64" s="8">
        <v>5</v>
      </c>
      <c r="BW64" s="8">
        <v>17.599999999999998</v>
      </c>
      <c r="BX64" s="8">
        <v>82.4</v>
      </c>
      <c r="BY64" s="8">
        <v>103</v>
      </c>
      <c r="BZ64" s="8">
        <v>340</v>
      </c>
    </row>
    <row r="65" spans="1:78" x14ac:dyDescent="0.25">
      <c r="A65" t="s">
        <v>63</v>
      </c>
      <c r="B65" t="s">
        <v>56</v>
      </c>
      <c r="C65" t="s">
        <v>59</v>
      </c>
      <c r="D65" t="s">
        <v>81</v>
      </c>
      <c r="E65" t="s">
        <v>91</v>
      </c>
      <c r="F65" s="1">
        <v>1.53</v>
      </c>
      <c r="G65" s="1">
        <v>0.19</v>
      </c>
      <c r="H65" s="1">
        <v>0.74</v>
      </c>
      <c r="I65" s="1">
        <v>2.12</v>
      </c>
      <c r="J65" s="1">
        <v>0.41</v>
      </c>
      <c r="K65" s="1">
        <v>1.36</v>
      </c>
      <c r="L65" s="1">
        <v>0.77</v>
      </c>
      <c r="M65" s="1">
        <v>41</v>
      </c>
      <c r="N65" s="1">
        <f t="shared" si="17"/>
        <v>5.5815625000000004</v>
      </c>
      <c r="O65" s="1">
        <f t="shared" si="18"/>
        <v>35.722000000000001</v>
      </c>
      <c r="P65" s="1">
        <f t="shared" si="4"/>
        <v>5.5815625000000004</v>
      </c>
      <c r="Q65" s="1">
        <f t="shared" si="5"/>
        <v>8.5751633986928102</v>
      </c>
      <c r="V65" s="1">
        <f t="shared" si="6"/>
        <v>13.120000000000001</v>
      </c>
      <c r="W65" s="1">
        <f t="shared" si="7"/>
        <v>41</v>
      </c>
      <c r="Y65" s="48">
        <f t="shared" si="8"/>
        <v>1.53</v>
      </c>
      <c r="Z65" s="48">
        <f t="shared" si="9"/>
        <v>0.19</v>
      </c>
      <c r="AA65" s="48">
        <f t="shared" si="10"/>
        <v>0.74</v>
      </c>
      <c r="AB65" s="48">
        <f t="shared" si="11"/>
        <v>2.12</v>
      </c>
      <c r="AC65" s="48">
        <f t="shared" si="12"/>
        <v>0.41</v>
      </c>
      <c r="AD65" s="48">
        <f t="shared" si="13"/>
        <v>1.36</v>
      </c>
      <c r="AE65" s="48">
        <f t="shared" si="14"/>
        <v>0.77</v>
      </c>
      <c r="AF65" s="49">
        <f t="shared" si="15"/>
        <v>8.5751633986928102</v>
      </c>
      <c r="AG65" s="48">
        <f t="shared" si="16"/>
        <v>5.5815625000000004</v>
      </c>
      <c r="BM65" s="8">
        <v>10</v>
      </c>
      <c r="BN65" s="8">
        <v>135</v>
      </c>
      <c r="BO65" s="8">
        <v>46</v>
      </c>
      <c r="BP65" s="8">
        <v>12</v>
      </c>
      <c r="BQ65" s="8">
        <v>72</v>
      </c>
      <c r="BS65" s="8">
        <f t="shared" si="19"/>
        <v>2.13</v>
      </c>
      <c r="BT65" s="8">
        <v>0.56000000000000005</v>
      </c>
      <c r="BV65" s="8">
        <v>4</v>
      </c>
      <c r="BW65" s="8">
        <v>17</v>
      </c>
      <c r="BX65" s="8">
        <v>83</v>
      </c>
      <c r="BY65" s="8">
        <v>106</v>
      </c>
      <c r="BZ65" s="8">
        <v>337</v>
      </c>
    </row>
    <row r="66" spans="1:78" x14ac:dyDescent="0.25">
      <c r="A66" t="s">
        <v>63</v>
      </c>
      <c r="B66" t="s">
        <v>56</v>
      </c>
      <c r="C66" t="s">
        <v>59</v>
      </c>
      <c r="D66" t="s">
        <v>83</v>
      </c>
      <c r="E66" t="s">
        <v>91</v>
      </c>
      <c r="F66" s="1">
        <v>1.55</v>
      </c>
      <c r="G66" s="1">
        <v>0.18</v>
      </c>
      <c r="H66" s="1">
        <v>0.74</v>
      </c>
      <c r="I66" s="1">
        <v>2.14</v>
      </c>
      <c r="J66" s="1">
        <v>0.41</v>
      </c>
      <c r="K66" s="1">
        <v>1.36</v>
      </c>
      <c r="L66" s="1">
        <v>0.78</v>
      </c>
      <c r="M66" s="1">
        <v>42</v>
      </c>
      <c r="N66" s="1">
        <f t="shared" si="17"/>
        <v>5.46</v>
      </c>
      <c r="O66" s="1">
        <f t="shared" si="18"/>
        <v>34.944000000000003</v>
      </c>
      <c r="P66" s="1">
        <f t="shared" si="4"/>
        <v>5.46</v>
      </c>
      <c r="Q66" s="1">
        <f t="shared" si="5"/>
        <v>8.6709677419354829</v>
      </c>
      <c r="V66" s="1">
        <f t="shared" si="6"/>
        <v>13.44</v>
      </c>
      <c r="W66" s="1">
        <f t="shared" si="7"/>
        <v>42</v>
      </c>
      <c r="Y66" s="48">
        <f t="shared" si="8"/>
        <v>1.55</v>
      </c>
      <c r="Z66" s="48">
        <f t="shared" si="9"/>
        <v>0.18</v>
      </c>
      <c r="AA66" s="48">
        <f t="shared" si="10"/>
        <v>0.74</v>
      </c>
      <c r="AB66" s="48">
        <f t="shared" si="11"/>
        <v>2.14</v>
      </c>
      <c r="AC66" s="48">
        <f t="shared" si="12"/>
        <v>0.41</v>
      </c>
      <c r="AD66" s="48">
        <f t="shared" si="13"/>
        <v>1.36</v>
      </c>
      <c r="AE66" s="48">
        <f t="shared" si="14"/>
        <v>0.78</v>
      </c>
      <c r="AF66" s="49">
        <f t="shared" si="15"/>
        <v>8.6709677419354829</v>
      </c>
      <c r="AG66" s="48">
        <f t="shared" si="16"/>
        <v>5.46</v>
      </c>
      <c r="BM66" s="8">
        <v>11</v>
      </c>
      <c r="BN66" s="8">
        <v>136</v>
      </c>
      <c r="BO66" s="8">
        <v>46</v>
      </c>
      <c r="BP66" s="8">
        <v>13</v>
      </c>
      <c r="BQ66" s="8">
        <v>74</v>
      </c>
      <c r="BS66" s="8">
        <f t="shared" si="19"/>
        <v>2.14</v>
      </c>
      <c r="BT66" s="8">
        <v>0.56999999999999995</v>
      </c>
      <c r="BV66" s="8">
        <v>5</v>
      </c>
      <c r="BW66" s="8">
        <v>16.399999999999999</v>
      </c>
      <c r="BX66" s="8">
        <v>83.6</v>
      </c>
      <c r="BY66" s="8">
        <v>104</v>
      </c>
      <c r="BZ66" s="8">
        <v>336</v>
      </c>
    </row>
    <row r="67" spans="1:78" s="9" customFormat="1" x14ac:dyDescent="0.25">
      <c r="A67" s="9" t="s">
        <v>63</v>
      </c>
      <c r="B67" s="9" t="s">
        <v>56</v>
      </c>
      <c r="C67" s="9" t="s">
        <v>59</v>
      </c>
      <c r="D67" s="9" t="s">
        <v>82</v>
      </c>
      <c r="E67" s="9" t="s">
        <v>91</v>
      </c>
      <c r="F67" s="10">
        <v>1.55</v>
      </c>
      <c r="G67" s="10">
        <v>0.2</v>
      </c>
      <c r="H67" s="10">
        <v>0.76</v>
      </c>
      <c r="I67" s="10">
        <v>2.15</v>
      </c>
      <c r="J67" s="10">
        <v>0.42</v>
      </c>
      <c r="K67" s="10">
        <v>1.36</v>
      </c>
      <c r="L67" s="10">
        <v>0.79</v>
      </c>
      <c r="M67" s="1">
        <v>42</v>
      </c>
      <c r="N67" s="1">
        <f t="shared" si="17"/>
        <v>5.46</v>
      </c>
      <c r="O67" s="10">
        <f t="shared" si="18"/>
        <v>34.944000000000003</v>
      </c>
      <c r="P67" s="10">
        <f t="shared" si="4"/>
        <v>5.46</v>
      </c>
      <c r="Q67" s="1">
        <f t="shared" si="5"/>
        <v>8.6709677419354829</v>
      </c>
      <c r="R67" s="10" t="str">
        <f>C67</f>
        <v>1Season</v>
      </c>
      <c r="S67" s="10" t="str">
        <f>E67</f>
        <v>Orch-7</v>
      </c>
      <c r="T67" s="10">
        <f>AVERAGE(Q59:Q67)</f>
        <v>8.662488016820717</v>
      </c>
      <c r="U67" s="10">
        <f>AVERAGE(P59:P67)</f>
        <v>5.4968750000000011</v>
      </c>
      <c r="V67" s="1">
        <f t="shared" si="6"/>
        <v>13.44</v>
      </c>
      <c r="W67" s="1">
        <f t="shared" si="7"/>
        <v>42</v>
      </c>
      <c r="X67" s="1"/>
      <c r="Y67" s="48">
        <f t="shared" si="8"/>
        <v>1.55</v>
      </c>
      <c r="Z67" s="48">
        <f t="shared" si="9"/>
        <v>0.2</v>
      </c>
      <c r="AA67" s="48">
        <f t="shared" si="10"/>
        <v>0.76</v>
      </c>
      <c r="AB67" s="48">
        <f t="shared" si="11"/>
        <v>2.15</v>
      </c>
      <c r="AC67" s="48">
        <f t="shared" si="12"/>
        <v>0.42</v>
      </c>
      <c r="AD67" s="48">
        <f t="shared" si="13"/>
        <v>1.36</v>
      </c>
      <c r="AE67" s="48">
        <f t="shared" si="14"/>
        <v>0.79</v>
      </c>
      <c r="AF67" s="49">
        <f t="shared" si="15"/>
        <v>8.6709677419354829</v>
      </c>
      <c r="AG67" s="48">
        <f t="shared" si="16"/>
        <v>5.46</v>
      </c>
      <c r="BM67" s="37">
        <v>11</v>
      </c>
      <c r="BN67" s="37">
        <v>139</v>
      </c>
      <c r="BO67" s="37">
        <v>43</v>
      </c>
      <c r="BP67" s="37">
        <v>12</v>
      </c>
      <c r="BQ67" s="37">
        <v>73</v>
      </c>
      <c r="BS67" s="37">
        <f t="shared" si="19"/>
        <v>2.1500000000000004</v>
      </c>
      <c r="BT67" s="37">
        <v>0.56999999999999995</v>
      </c>
      <c r="BV67" s="37">
        <v>5</v>
      </c>
      <c r="BW67" s="37">
        <v>16.399999999999999</v>
      </c>
      <c r="BX67" s="37">
        <v>83.6</v>
      </c>
      <c r="BY67" s="37">
        <v>104</v>
      </c>
      <c r="BZ67" s="37">
        <v>336</v>
      </c>
    </row>
    <row r="68" spans="1:78" x14ac:dyDescent="0.25">
      <c r="A68" t="s">
        <v>64</v>
      </c>
      <c r="B68" t="s">
        <v>57</v>
      </c>
      <c r="C68" t="s">
        <v>59</v>
      </c>
      <c r="D68" t="s">
        <v>46</v>
      </c>
      <c r="E68" t="s">
        <v>92</v>
      </c>
      <c r="F68" s="1">
        <v>1.7</v>
      </c>
      <c r="G68" s="1">
        <v>0.25</v>
      </c>
      <c r="H68" s="1">
        <v>0.87</v>
      </c>
      <c r="I68" s="1">
        <v>2.2999999999999998</v>
      </c>
      <c r="J68" s="1">
        <v>0.57999999999999996</v>
      </c>
      <c r="K68" s="1">
        <v>1.58</v>
      </c>
      <c r="L68" s="1">
        <v>0.94</v>
      </c>
      <c r="M68" s="1">
        <v>54</v>
      </c>
      <c r="N68" s="1">
        <f t="shared" si="17"/>
        <v>6.3562500000000002</v>
      </c>
      <c r="O68" s="1">
        <f t="shared" si="18"/>
        <v>40.68</v>
      </c>
      <c r="P68" s="1">
        <f t="shared" si="4"/>
        <v>6.3562500000000002</v>
      </c>
      <c r="Q68" s="1">
        <f t="shared" si="5"/>
        <v>10.164705882352942</v>
      </c>
      <c r="V68" s="1">
        <f t="shared" si="6"/>
        <v>17.28</v>
      </c>
      <c r="W68" s="1">
        <f t="shared" si="7"/>
        <v>54</v>
      </c>
      <c r="Y68" s="48">
        <f t="shared" si="8"/>
        <v>1.7</v>
      </c>
      <c r="Z68" s="48">
        <f t="shared" si="9"/>
        <v>0.25</v>
      </c>
      <c r="AA68" s="48">
        <f t="shared" si="10"/>
        <v>0.87</v>
      </c>
      <c r="AB68" s="48">
        <f t="shared" si="11"/>
        <v>2.2999999999999998</v>
      </c>
      <c r="AC68" s="48">
        <f t="shared" si="12"/>
        <v>0.57999999999999996</v>
      </c>
      <c r="AD68" s="48">
        <f t="shared" si="13"/>
        <v>1.58</v>
      </c>
      <c r="AE68" s="48">
        <f t="shared" si="14"/>
        <v>0.94</v>
      </c>
      <c r="AF68" s="49">
        <f t="shared" si="15"/>
        <v>10.164705882352942</v>
      </c>
      <c r="AG68" s="48">
        <f t="shared" si="16"/>
        <v>6.3562500000000002</v>
      </c>
      <c r="BM68" s="8">
        <v>14</v>
      </c>
      <c r="BN68" s="8">
        <v>155</v>
      </c>
      <c r="BO68" s="8">
        <v>71</v>
      </c>
      <c r="BP68" s="8">
        <v>18</v>
      </c>
      <c r="BQ68" s="8">
        <v>91</v>
      </c>
      <c r="BS68" s="8">
        <f t="shared" si="19"/>
        <v>2.52</v>
      </c>
      <c r="BT68" s="8">
        <v>0.68</v>
      </c>
      <c r="BV68" s="8">
        <v>7</v>
      </c>
      <c r="BW68" s="8">
        <v>18.857142857142858</v>
      </c>
      <c r="BX68" s="8">
        <v>81.142857142857139</v>
      </c>
      <c r="BY68" s="8">
        <v>113</v>
      </c>
      <c r="BZ68" s="8">
        <v>360</v>
      </c>
    </row>
    <row r="69" spans="1:78" x14ac:dyDescent="0.25">
      <c r="A69" t="s">
        <v>64</v>
      </c>
      <c r="B69" t="s">
        <v>57</v>
      </c>
      <c r="C69" t="s">
        <v>59</v>
      </c>
      <c r="D69" t="s">
        <v>47</v>
      </c>
      <c r="E69" t="s">
        <v>92</v>
      </c>
      <c r="F69" s="1">
        <v>1.7</v>
      </c>
      <c r="G69" s="1">
        <v>0.25</v>
      </c>
      <c r="H69" s="1">
        <v>0.86</v>
      </c>
      <c r="I69" s="1">
        <v>2.2799999999999998</v>
      </c>
      <c r="J69" s="1">
        <v>0.56999999999999995</v>
      </c>
      <c r="K69" s="1">
        <v>1.57</v>
      </c>
      <c r="L69" s="1">
        <v>0.95</v>
      </c>
      <c r="M69" s="1">
        <v>53</v>
      </c>
      <c r="N69" s="1">
        <f t="shared" si="17"/>
        <v>6.3209375000000003</v>
      </c>
      <c r="O69" s="1">
        <f t="shared" ref="O69:O100" si="20">BY69*BZ69/1000</f>
        <v>40.454000000000001</v>
      </c>
      <c r="P69" s="1">
        <f t="shared" si="4"/>
        <v>6.3209375000000003</v>
      </c>
      <c r="Q69" s="1">
        <f t="shared" si="5"/>
        <v>9.9764705882352978</v>
      </c>
      <c r="V69" s="1">
        <f t="shared" si="6"/>
        <v>16.960000000000004</v>
      </c>
      <c r="W69" s="1">
        <f t="shared" si="7"/>
        <v>53</v>
      </c>
      <c r="Y69" s="48">
        <f t="shared" si="8"/>
        <v>1.7</v>
      </c>
      <c r="Z69" s="48">
        <f t="shared" si="9"/>
        <v>0.25</v>
      </c>
      <c r="AA69" s="48">
        <f t="shared" si="10"/>
        <v>0.86</v>
      </c>
      <c r="AB69" s="48">
        <f t="shared" si="11"/>
        <v>2.2799999999999998</v>
      </c>
      <c r="AC69" s="48">
        <f t="shared" si="12"/>
        <v>0.56999999999999995</v>
      </c>
      <c r="AD69" s="48">
        <f t="shared" si="13"/>
        <v>1.57</v>
      </c>
      <c r="AE69" s="48">
        <f t="shared" si="14"/>
        <v>0.95</v>
      </c>
      <c r="AF69" s="49">
        <f t="shared" si="15"/>
        <v>9.9764705882352978</v>
      </c>
      <c r="AG69" s="48">
        <f t="shared" si="16"/>
        <v>6.3209375000000003</v>
      </c>
      <c r="BM69" s="8">
        <v>15</v>
      </c>
      <c r="BN69" s="8">
        <v>158</v>
      </c>
      <c r="BO69" s="8">
        <v>69</v>
      </c>
      <c r="BP69" s="8">
        <v>16</v>
      </c>
      <c r="BQ69" s="8">
        <v>91</v>
      </c>
      <c r="BS69" s="8">
        <f t="shared" ref="BS69:BS100" si="21">K69+L69</f>
        <v>2.52</v>
      </c>
      <c r="BT69" s="8">
        <v>0.69</v>
      </c>
      <c r="BV69" s="8">
        <v>5</v>
      </c>
      <c r="BW69" s="8">
        <v>20.400000000000002</v>
      </c>
      <c r="BX69" s="8">
        <v>79.599999999999994</v>
      </c>
      <c r="BY69" s="8">
        <v>113</v>
      </c>
      <c r="BZ69" s="8">
        <v>358</v>
      </c>
    </row>
    <row r="70" spans="1:78" x14ac:dyDescent="0.25">
      <c r="A70" t="s">
        <v>64</v>
      </c>
      <c r="B70" t="s">
        <v>57</v>
      </c>
      <c r="C70" t="s">
        <v>59</v>
      </c>
      <c r="D70" t="s">
        <v>48</v>
      </c>
      <c r="E70" t="s">
        <v>92</v>
      </c>
      <c r="F70" s="1">
        <v>1.69</v>
      </c>
      <c r="G70" s="1">
        <v>0.26</v>
      </c>
      <c r="H70" s="1">
        <v>0.85</v>
      </c>
      <c r="I70" s="1">
        <v>2.29</v>
      </c>
      <c r="J70" s="1">
        <v>0.57999999999999996</v>
      </c>
      <c r="K70" s="1">
        <v>1.56</v>
      </c>
      <c r="L70" s="1">
        <v>0.96</v>
      </c>
      <c r="M70" s="1">
        <v>52</v>
      </c>
      <c r="N70" s="1">
        <f t="shared" si="17"/>
        <v>6.23</v>
      </c>
      <c r="O70" s="1">
        <f t="shared" si="20"/>
        <v>39.872</v>
      </c>
      <c r="P70" s="1">
        <f t="shared" ref="P70:P133" si="22">(10000/$P$2)*O70/1000</f>
        <v>6.23</v>
      </c>
      <c r="Q70" s="1">
        <f t="shared" ref="Q70:Q133" si="23">(V70)/(F70)</f>
        <v>9.8461538461538467</v>
      </c>
      <c r="V70" s="1">
        <f t="shared" ref="V70:V133" si="24">M70*$V$1*100/1000</f>
        <v>16.64</v>
      </c>
      <c r="W70" s="1">
        <f t="shared" ref="W70:W133" si="25">M70</f>
        <v>52</v>
      </c>
      <c r="Y70" s="48">
        <f t="shared" ref="Y70:Y133" si="26">F70</f>
        <v>1.69</v>
      </c>
      <c r="Z70" s="48">
        <f t="shared" ref="Z70:Z133" si="27">G70</f>
        <v>0.26</v>
      </c>
      <c r="AA70" s="48">
        <f t="shared" ref="AA70:AA133" si="28">H70</f>
        <v>0.85</v>
      </c>
      <c r="AB70" s="48">
        <f t="shared" ref="AB70:AB133" si="29">I70</f>
        <v>2.29</v>
      </c>
      <c r="AC70" s="48">
        <f t="shared" ref="AC70:AC133" si="30">J70</f>
        <v>0.57999999999999996</v>
      </c>
      <c r="AD70" s="48">
        <f t="shared" ref="AD70:AD133" si="31">K70</f>
        <v>1.56</v>
      </c>
      <c r="AE70" s="48">
        <f t="shared" ref="AE70:AE133" si="32">L70</f>
        <v>0.96</v>
      </c>
      <c r="AF70" s="49">
        <f t="shared" ref="AF70:AF133" si="33">Q70</f>
        <v>9.8461538461538467</v>
      </c>
      <c r="AG70" s="48">
        <f t="shared" ref="AG70:AG133" si="34">P70</f>
        <v>6.23</v>
      </c>
      <c r="BM70" s="8">
        <v>15</v>
      </c>
      <c r="BN70" s="8">
        <v>155</v>
      </c>
      <c r="BO70" s="8">
        <v>70</v>
      </c>
      <c r="BP70" s="8">
        <v>17</v>
      </c>
      <c r="BQ70" s="8">
        <v>90</v>
      </c>
      <c r="BS70" s="8">
        <f t="shared" si="21"/>
        <v>2.52</v>
      </c>
      <c r="BT70" s="8">
        <v>0.68</v>
      </c>
      <c r="BV70" s="8">
        <v>6</v>
      </c>
      <c r="BW70" s="8">
        <v>19.666666666666664</v>
      </c>
      <c r="BX70" s="8">
        <v>80.333333333333343</v>
      </c>
      <c r="BY70" s="8">
        <v>112</v>
      </c>
      <c r="BZ70" s="8">
        <v>356</v>
      </c>
    </row>
    <row r="71" spans="1:78" x14ac:dyDescent="0.25">
      <c r="A71" t="s">
        <v>64</v>
      </c>
      <c r="B71" t="s">
        <v>57</v>
      </c>
      <c r="C71" t="s">
        <v>59</v>
      </c>
      <c r="D71" t="s">
        <v>49</v>
      </c>
      <c r="E71" t="s">
        <v>92</v>
      </c>
      <c r="F71" s="1">
        <v>1.68</v>
      </c>
      <c r="G71" s="1">
        <v>0.26</v>
      </c>
      <c r="H71" s="1">
        <v>0.85</v>
      </c>
      <c r="I71" s="1">
        <v>2.2999999999999998</v>
      </c>
      <c r="J71" s="1">
        <v>0.59</v>
      </c>
      <c r="K71" s="1">
        <v>1.59</v>
      </c>
      <c r="L71" s="1">
        <v>0.94</v>
      </c>
      <c r="M71" s="1">
        <v>52</v>
      </c>
      <c r="N71" s="1">
        <f t="shared" si="17"/>
        <v>6.2390625000000002</v>
      </c>
      <c r="O71" s="1">
        <f t="shared" si="20"/>
        <v>39.93</v>
      </c>
      <c r="P71" s="1">
        <f t="shared" si="22"/>
        <v>6.2390625000000002</v>
      </c>
      <c r="Q71" s="1">
        <f t="shared" si="23"/>
        <v>9.9047619047619051</v>
      </c>
      <c r="V71" s="1">
        <f t="shared" si="24"/>
        <v>16.64</v>
      </c>
      <c r="W71" s="1">
        <f t="shared" si="25"/>
        <v>52</v>
      </c>
      <c r="Y71" s="48">
        <f t="shared" si="26"/>
        <v>1.68</v>
      </c>
      <c r="Z71" s="48">
        <f t="shared" si="27"/>
        <v>0.26</v>
      </c>
      <c r="AA71" s="48">
        <f t="shared" si="28"/>
        <v>0.85</v>
      </c>
      <c r="AB71" s="48">
        <f t="shared" si="29"/>
        <v>2.2999999999999998</v>
      </c>
      <c r="AC71" s="48">
        <f t="shared" si="30"/>
        <v>0.59</v>
      </c>
      <c r="AD71" s="48">
        <f t="shared" si="31"/>
        <v>1.59</v>
      </c>
      <c r="AE71" s="48">
        <f t="shared" si="32"/>
        <v>0.94</v>
      </c>
      <c r="AF71" s="49">
        <f t="shared" si="33"/>
        <v>9.9047619047619051</v>
      </c>
      <c r="AG71" s="48">
        <f t="shared" si="34"/>
        <v>6.2390625000000002</v>
      </c>
      <c r="BM71" s="8">
        <v>14</v>
      </c>
      <c r="BN71" s="8">
        <v>156</v>
      </c>
      <c r="BO71" s="8">
        <v>69</v>
      </c>
      <c r="BP71" s="8">
        <v>17</v>
      </c>
      <c r="BQ71" s="8">
        <v>89</v>
      </c>
      <c r="BS71" s="8">
        <f t="shared" si="21"/>
        <v>2.5300000000000002</v>
      </c>
      <c r="BT71" s="8">
        <v>0.68</v>
      </c>
      <c r="BV71" s="8">
        <v>6</v>
      </c>
      <c r="BW71" s="8">
        <v>20.333333333333332</v>
      </c>
      <c r="BX71" s="8">
        <v>79.666666666666671</v>
      </c>
      <c r="BY71" s="8">
        <v>110</v>
      </c>
      <c r="BZ71" s="8">
        <v>363</v>
      </c>
    </row>
    <row r="72" spans="1:78" x14ac:dyDescent="0.25">
      <c r="A72" t="s">
        <v>64</v>
      </c>
      <c r="B72" t="s">
        <v>57</v>
      </c>
      <c r="C72" t="s">
        <v>59</v>
      </c>
      <c r="D72" t="s">
        <v>79</v>
      </c>
      <c r="E72" t="s">
        <v>92</v>
      </c>
      <c r="F72" s="1">
        <v>1.7</v>
      </c>
      <c r="G72" s="1">
        <v>0.25</v>
      </c>
      <c r="H72" s="1">
        <v>0.87</v>
      </c>
      <c r="I72" s="1">
        <v>2.2999999999999998</v>
      </c>
      <c r="J72" s="1">
        <v>0.57999999999999996</v>
      </c>
      <c r="K72" s="1">
        <v>1.58</v>
      </c>
      <c r="L72" s="1">
        <v>0.94</v>
      </c>
      <c r="M72" s="1">
        <v>54</v>
      </c>
      <c r="N72" s="1">
        <f t="shared" ref="N72:N135" si="35">P72</f>
        <v>6.3562500000000002</v>
      </c>
      <c r="O72" s="1">
        <f t="shared" si="20"/>
        <v>40.68</v>
      </c>
      <c r="P72" s="1">
        <f t="shared" si="22"/>
        <v>6.3562500000000002</v>
      </c>
      <c r="Q72" s="1">
        <f t="shared" si="23"/>
        <v>10.164705882352942</v>
      </c>
      <c r="V72" s="1">
        <f t="shared" si="24"/>
        <v>17.28</v>
      </c>
      <c r="W72" s="1">
        <f t="shared" si="25"/>
        <v>54</v>
      </c>
      <c r="Y72" s="48">
        <f t="shared" si="26"/>
        <v>1.7</v>
      </c>
      <c r="Z72" s="48">
        <f t="shared" si="27"/>
        <v>0.25</v>
      </c>
      <c r="AA72" s="48">
        <f t="shared" si="28"/>
        <v>0.87</v>
      </c>
      <c r="AB72" s="48">
        <f t="shared" si="29"/>
        <v>2.2999999999999998</v>
      </c>
      <c r="AC72" s="48">
        <f t="shared" si="30"/>
        <v>0.57999999999999996</v>
      </c>
      <c r="AD72" s="48">
        <f t="shared" si="31"/>
        <v>1.58</v>
      </c>
      <c r="AE72" s="48">
        <f t="shared" si="32"/>
        <v>0.94</v>
      </c>
      <c r="AF72" s="49">
        <f t="shared" si="33"/>
        <v>10.164705882352942</v>
      </c>
      <c r="AG72" s="48">
        <f t="shared" si="34"/>
        <v>6.3562500000000002</v>
      </c>
      <c r="BM72" s="8">
        <v>14</v>
      </c>
      <c r="BN72" s="8">
        <v>155</v>
      </c>
      <c r="BO72" s="8">
        <v>71</v>
      </c>
      <c r="BP72" s="8">
        <v>18</v>
      </c>
      <c r="BQ72" s="8">
        <v>91</v>
      </c>
      <c r="BS72" s="8">
        <f t="shared" si="21"/>
        <v>2.52</v>
      </c>
      <c r="BT72" s="8">
        <v>0.68</v>
      </c>
      <c r="BV72" s="8">
        <v>7</v>
      </c>
      <c r="BW72" s="8">
        <v>18.857142857142858</v>
      </c>
      <c r="BX72" s="8">
        <v>81.142857142857139</v>
      </c>
      <c r="BY72" s="8">
        <v>113</v>
      </c>
      <c r="BZ72" s="8">
        <v>360</v>
      </c>
    </row>
    <row r="73" spans="1:78" x14ac:dyDescent="0.25">
      <c r="A73" t="s">
        <v>64</v>
      </c>
      <c r="B73" t="s">
        <v>57</v>
      </c>
      <c r="C73" t="s">
        <v>59</v>
      </c>
      <c r="D73" t="s">
        <v>80</v>
      </c>
      <c r="E73" t="s">
        <v>92</v>
      </c>
      <c r="F73" s="1">
        <v>1.7</v>
      </c>
      <c r="G73" s="1">
        <v>0.25</v>
      </c>
      <c r="H73" s="1">
        <v>0.86</v>
      </c>
      <c r="I73" s="1">
        <v>2.2799999999999998</v>
      </c>
      <c r="J73" s="1">
        <v>0.56999999999999995</v>
      </c>
      <c r="K73" s="1">
        <v>1.57</v>
      </c>
      <c r="L73" s="1">
        <v>0.95</v>
      </c>
      <c r="M73" s="1">
        <v>53</v>
      </c>
      <c r="N73" s="1">
        <f t="shared" si="35"/>
        <v>6.3209375000000003</v>
      </c>
      <c r="O73" s="1">
        <f t="shared" si="20"/>
        <v>40.454000000000001</v>
      </c>
      <c r="P73" s="1">
        <f t="shared" si="22"/>
        <v>6.3209375000000003</v>
      </c>
      <c r="Q73" s="1">
        <f t="shared" si="23"/>
        <v>9.9764705882352978</v>
      </c>
      <c r="V73" s="1">
        <f t="shared" si="24"/>
        <v>16.960000000000004</v>
      </c>
      <c r="W73" s="1">
        <f t="shared" si="25"/>
        <v>53</v>
      </c>
      <c r="Y73" s="48">
        <f t="shared" si="26"/>
        <v>1.7</v>
      </c>
      <c r="Z73" s="48">
        <f t="shared" si="27"/>
        <v>0.25</v>
      </c>
      <c r="AA73" s="48">
        <f t="shared" si="28"/>
        <v>0.86</v>
      </c>
      <c r="AB73" s="48">
        <f t="shared" si="29"/>
        <v>2.2799999999999998</v>
      </c>
      <c r="AC73" s="48">
        <f t="shared" si="30"/>
        <v>0.56999999999999995</v>
      </c>
      <c r="AD73" s="48">
        <f t="shared" si="31"/>
        <v>1.57</v>
      </c>
      <c r="AE73" s="48">
        <f t="shared" si="32"/>
        <v>0.95</v>
      </c>
      <c r="AF73" s="49">
        <f t="shared" si="33"/>
        <v>9.9764705882352978</v>
      </c>
      <c r="AG73" s="48">
        <f t="shared" si="34"/>
        <v>6.3209375000000003</v>
      </c>
      <c r="BM73" s="8">
        <v>15</v>
      </c>
      <c r="BN73" s="8">
        <v>158</v>
      </c>
      <c r="BO73" s="8">
        <v>69</v>
      </c>
      <c r="BP73" s="8">
        <v>16</v>
      </c>
      <c r="BQ73" s="8">
        <v>91</v>
      </c>
      <c r="BS73" s="8">
        <f t="shared" si="21"/>
        <v>2.52</v>
      </c>
      <c r="BT73" s="8">
        <v>0.69</v>
      </c>
      <c r="BV73" s="8">
        <v>5</v>
      </c>
      <c r="BW73" s="8">
        <v>20.400000000000002</v>
      </c>
      <c r="BX73" s="8">
        <v>79.599999999999994</v>
      </c>
      <c r="BY73" s="8">
        <v>113</v>
      </c>
      <c r="BZ73" s="8">
        <v>358</v>
      </c>
    </row>
    <row r="74" spans="1:78" x14ac:dyDescent="0.25">
      <c r="A74" t="s">
        <v>64</v>
      </c>
      <c r="B74" t="s">
        <v>57</v>
      </c>
      <c r="C74" t="s">
        <v>59</v>
      </c>
      <c r="D74" t="s">
        <v>81</v>
      </c>
      <c r="E74" t="s">
        <v>92</v>
      </c>
      <c r="F74" s="1">
        <v>1.69</v>
      </c>
      <c r="G74" s="1">
        <v>0.26</v>
      </c>
      <c r="H74" s="1">
        <v>0.85</v>
      </c>
      <c r="I74" s="1">
        <v>2.29</v>
      </c>
      <c r="J74" s="1">
        <v>0.57999999999999996</v>
      </c>
      <c r="K74" s="1">
        <v>1.56</v>
      </c>
      <c r="L74" s="1">
        <v>0.96</v>
      </c>
      <c r="M74" s="1">
        <v>52</v>
      </c>
      <c r="N74" s="1">
        <f t="shared" si="35"/>
        <v>6.23</v>
      </c>
      <c r="O74" s="1">
        <f t="shared" si="20"/>
        <v>39.872</v>
      </c>
      <c r="P74" s="1">
        <f t="shared" si="22"/>
        <v>6.23</v>
      </c>
      <c r="Q74" s="1">
        <f t="shared" si="23"/>
        <v>9.8461538461538467</v>
      </c>
      <c r="V74" s="1">
        <f t="shared" si="24"/>
        <v>16.64</v>
      </c>
      <c r="W74" s="1">
        <f t="shared" si="25"/>
        <v>52</v>
      </c>
      <c r="Y74" s="48">
        <f t="shared" si="26"/>
        <v>1.69</v>
      </c>
      <c r="Z74" s="48">
        <f t="shared" si="27"/>
        <v>0.26</v>
      </c>
      <c r="AA74" s="48">
        <f t="shared" si="28"/>
        <v>0.85</v>
      </c>
      <c r="AB74" s="48">
        <f t="shared" si="29"/>
        <v>2.29</v>
      </c>
      <c r="AC74" s="48">
        <f t="shared" si="30"/>
        <v>0.57999999999999996</v>
      </c>
      <c r="AD74" s="48">
        <f t="shared" si="31"/>
        <v>1.56</v>
      </c>
      <c r="AE74" s="48">
        <f t="shared" si="32"/>
        <v>0.96</v>
      </c>
      <c r="AF74" s="49">
        <f t="shared" si="33"/>
        <v>9.8461538461538467</v>
      </c>
      <c r="AG74" s="48">
        <f t="shared" si="34"/>
        <v>6.23</v>
      </c>
      <c r="BM74" s="8">
        <v>15</v>
      </c>
      <c r="BN74" s="8">
        <v>155</v>
      </c>
      <c r="BO74" s="8">
        <v>70</v>
      </c>
      <c r="BP74" s="8">
        <v>17</v>
      </c>
      <c r="BQ74" s="8">
        <v>90</v>
      </c>
      <c r="BS74" s="8">
        <f t="shared" si="21"/>
        <v>2.52</v>
      </c>
      <c r="BT74" s="8">
        <v>0.68</v>
      </c>
      <c r="BV74" s="8">
        <v>6</v>
      </c>
      <c r="BW74" s="8">
        <v>19.666666666666664</v>
      </c>
      <c r="BX74" s="8">
        <v>80.333333333333343</v>
      </c>
      <c r="BY74" s="8">
        <v>112</v>
      </c>
      <c r="BZ74" s="8">
        <v>356</v>
      </c>
    </row>
    <row r="75" spans="1:78" x14ac:dyDescent="0.25">
      <c r="A75" t="s">
        <v>64</v>
      </c>
      <c r="B75" t="s">
        <v>57</v>
      </c>
      <c r="C75" t="s">
        <v>59</v>
      </c>
      <c r="D75" t="s">
        <v>83</v>
      </c>
      <c r="E75" t="s">
        <v>92</v>
      </c>
      <c r="F75" s="1">
        <v>1.68</v>
      </c>
      <c r="G75" s="1">
        <v>0.26</v>
      </c>
      <c r="H75" s="1">
        <v>0.85</v>
      </c>
      <c r="I75" s="1">
        <v>2.2999999999999998</v>
      </c>
      <c r="J75" s="1">
        <v>0.59</v>
      </c>
      <c r="K75" s="1">
        <v>1.59</v>
      </c>
      <c r="L75" s="1">
        <v>0.94</v>
      </c>
      <c r="M75" s="1">
        <v>52</v>
      </c>
      <c r="N75" s="1">
        <f t="shared" si="35"/>
        <v>6.2390625000000002</v>
      </c>
      <c r="O75" s="1">
        <f t="shared" si="20"/>
        <v>39.93</v>
      </c>
      <c r="P75" s="1">
        <f t="shared" si="22"/>
        <v>6.2390625000000002</v>
      </c>
      <c r="Q75" s="1">
        <f t="shared" si="23"/>
        <v>9.9047619047619051</v>
      </c>
      <c r="V75" s="1">
        <f t="shared" si="24"/>
        <v>16.64</v>
      </c>
      <c r="W75" s="1">
        <f t="shared" si="25"/>
        <v>52</v>
      </c>
      <c r="Y75" s="48">
        <f t="shared" si="26"/>
        <v>1.68</v>
      </c>
      <c r="Z75" s="48">
        <f t="shared" si="27"/>
        <v>0.26</v>
      </c>
      <c r="AA75" s="48">
        <f t="shared" si="28"/>
        <v>0.85</v>
      </c>
      <c r="AB75" s="48">
        <f t="shared" si="29"/>
        <v>2.2999999999999998</v>
      </c>
      <c r="AC75" s="48">
        <f t="shared" si="30"/>
        <v>0.59</v>
      </c>
      <c r="AD75" s="48">
        <f t="shared" si="31"/>
        <v>1.59</v>
      </c>
      <c r="AE75" s="48">
        <f t="shared" si="32"/>
        <v>0.94</v>
      </c>
      <c r="AF75" s="49">
        <f t="shared" si="33"/>
        <v>9.9047619047619051</v>
      </c>
      <c r="AG75" s="48">
        <f t="shared" si="34"/>
        <v>6.2390625000000002</v>
      </c>
      <c r="BM75" s="8">
        <v>14</v>
      </c>
      <c r="BN75" s="8">
        <v>156</v>
      </c>
      <c r="BO75" s="8">
        <v>69</v>
      </c>
      <c r="BP75" s="8">
        <v>17</v>
      </c>
      <c r="BQ75" s="8">
        <v>89</v>
      </c>
      <c r="BS75" s="8">
        <f t="shared" si="21"/>
        <v>2.5300000000000002</v>
      </c>
      <c r="BT75" s="8">
        <v>0.68</v>
      </c>
      <c r="BV75" s="8">
        <v>6</v>
      </c>
      <c r="BW75" s="8">
        <v>20.333333333333332</v>
      </c>
      <c r="BX75" s="8">
        <v>79.666666666666671</v>
      </c>
      <c r="BY75" s="8">
        <v>110</v>
      </c>
      <c r="BZ75" s="8">
        <v>363</v>
      </c>
    </row>
    <row r="76" spans="1:78" s="9" customFormat="1" x14ac:dyDescent="0.25">
      <c r="A76" s="9" t="s">
        <v>64</v>
      </c>
      <c r="B76" s="9" t="s">
        <v>57</v>
      </c>
      <c r="C76" s="9" t="s">
        <v>59</v>
      </c>
      <c r="D76" s="9" t="s">
        <v>82</v>
      </c>
      <c r="E76" s="9" t="s">
        <v>92</v>
      </c>
      <c r="F76" s="10">
        <v>1.68</v>
      </c>
      <c r="G76" s="10">
        <v>0.26</v>
      </c>
      <c r="H76" s="10">
        <v>0.85</v>
      </c>
      <c r="I76" s="10">
        <v>2.2999999999999998</v>
      </c>
      <c r="J76" s="10">
        <v>0.59</v>
      </c>
      <c r="K76" s="10">
        <v>1.59</v>
      </c>
      <c r="L76" s="10">
        <v>0.98</v>
      </c>
      <c r="M76" s="1">
        <v>52</v>
      </c>
      <c r="N76" s="1">
        <f t="shared" si="35"/>
        <v>6.23</v>
      </c>
      <c r="O76" s="10">
        <f t="shared" si="20"/>
        <v>39.872</v>
      </c>
      <c r="P76" s="10">
        <f t="shared" si="22"/>
        <v>6.23</v>
      </c>
      <c r="Q76" s="1">
        <f t="shared" si="23"/>
        <v>9.9047619047619051</v>
      </c>
      <c r="R76" s="10" t="str">
        <f>C76</f>
        <v>1Season</v>
      </c>
      <c r="S76" s="10" t="str">
        <f>E76</f>
        <v>Orch-8</v>
      </c>
      <c r="T76" s="10">
        <f>AVERAGE(Q68:Q76)</f>
        <v>9.965438483085542</v>
      </c>
      <c r="U76" s="10">
        <f>AVERAGE(P68:P76)</f>
        <v>6.280277777777779</v>
      </c>
      <c r="V76" s="1">
        <f t="shared" si="24"/>
        <v>16.64</v>
      </c>
      <c r="W76" s="1">
        <f t="shared" si="25"/>
        <v>52</v>
      </c>
      <c r="X76" s="1"/>
      <c r="Y76" s="48">
        <f t="shared" si="26"/>
        <v>1.68</v>
      </c>
      <c r="Z76" s="48">
        <f t="shared" si="27"/>
        <v>0.26</v>
      </c>
      <c r="AA76" s="48">
        <f t="shared" si="28"/>
        <v>0.85</v>
      </c>
      <c r="AB76" s="48">
        <f t="shared" si="29"/>
        <v>2.2999999999999998</v>
      </c>
      <c r="AC76" s="48">
        <f t="shared" si="30"/>
        <v>0.59</v>
      </c>
      <c r="AD76" s="48">
        <f t="shared" si="31"/>
        <v>1.59</v>
      </c>
      <c r="AE76" s="48">
        <f t="shared" si="32"/>
        <v>0.98</v>
      </c>
      <c r="AF76" s="49">
        <f t="shared" si="33"/>
        <v>9.9047619047619051</v>
      </c>
      <c r="AG76" s="48">
        <f t="shared" si="34"/>
        <v>6.23</v>
      </c>
      <c r="BM76" s="37">
        <v>14</v>
      </c>
      <c r="BN76" s="37">
        <v>156</v>
      </c>
      <c r="BO76" s="37">
        <v>69</v>
      </c>
      <c r="BP76" s="37">
        <v>17</v>
      </c>
      <c r="BQ76" s="37">
        <v>89</v>
      </c>
      <c r="BS76" s="37">
        <f t="shared" si="21"/>
        <v>2.5700000000000003</v>
      </c>
      <c r="BT76" s="37">
        <v>0.68</v>
      </c>
      <c r="BV76" s="37">
        <v>6</v>
      </c>
      <c r="BW76" s="37">
        <v>19.666666666666664</v>
      </c>
      <c r="BX76" s="37">
        <v>80.333333333333343</v>
      </c>
      <c r="BY76" s="37">
        <v>112</v>
      </c>
      <c r="BZ76" s="37">
        <v>356</v>
      </c>
    </row>
    <row r="77" spans="1:78" x14ac:dyDescent="0.25">
      <c r="A77" t="s">
        <v>68</v>
      </c>
      <c r="B77" t="s">
        <v>58</v>
      </c>
      <c r="C77" t="s">
        <v>59</v>
      </c>
      <c r="D77" t="s">
        <v>46</v>
      </c>
      <c r="E77" t="s">
        <v>93</v>
      </c>
      <c r="F77" s="1">
        <v>1.42</v>
      </c>
      <c r="G77" s="1">
        <v>0.16</v>
      </c>
      <c r="H77" s="1">
        <v>0.68</v>
      </c>
      <c r="I77" s="1">
        <v>2.08</v>
      </c>
      <c r="J77" s="1">
        <v>0.36</v>
      </c>
      <c r="K77" s="1">
        <v>1.29</v>
      </c>
      <c r="L77" s="1">
        <v>0.69</v>
      </c>
      <c r="M77" s="1">
        <v>38</v>
      </c>
      <c r="N77" s="1">
        <f t="shared" si="35"/>
        <v>5.15625</v>
      </c>
      <c r="O77" s="1">
        <f t="shared" si="20"/>
        <v>33</v>
      </c>
      <c r="P77" s="1">
        <f t="shared" si="22"/>
        <v>5.15625</v>
      </c>
      <c r="Q77" s="1">
        <f t="shared" si="23"/>
        <v>8.5633802816901419</v>
      </c>
      <c r="V77" s="1">
        <f t="shared" si="24"/>
        <v>12.16</v>
      </c>
      <c r="W77" s="1">
        <f t="shared" si="25"/>
        <v>38</v>
      </c>
      <c r="Y77" s="48">
        <f t="shared" si="26"/>
        <v>1.42</v>
      </c>
      <c r="Z77" s="48">
        <f t="shared" si="27"/>
        <v>0.16</v>
      </c>
      <c r="AA77" s="48">
        <f t="shared" si="28"/>
        <v>0.68</v>
      </c>
      <c r="AB77" s="48">
        <f t="shared" si="29"/>
        <v>2.08</v>
      </c>
      <c r="AC77" s="48">
        <f t="shared" si="30"/>
        <v>0.36</v>
      </c>
      <c r="AD77" s="48">
        <f t="shared" si="31"/>
        <v>1.29</v>
      </c>
      <c r="AE77" s="48">
        <f t="shared" si="32"/>
        <v>0.69</v>
      </c>
      <c r="AF77" s="49">
        <f t="shared" si="33"/>
        <v>8.5633802816901419</v>
      </c>
      <c r="AG77" s="48">
        <f t="shared" si="34"/>
        <v>5.15625</v>
      </c>
      <c r="BM77" s="8">
        <v>9</v>
      </c>
      <c r="BN77" s="8">
        <v>130</v>
      </c>
      <c r="BO77" s="8">
        <v>39</v>
      </c>
      <c r="BP77" s="8">
        <v>11</v>
      </c>
      <c r="BQ77" s="8">
        <v>66</v>
      </c>
      <c r="BS77" s="8">
        <f t="shared" si="21"/>
        <v>1.98</v>
      </c>
      <c r="BT77" s="8">
        <v>0.52</v>
      </c>
      <c r="BV77" s="8">
        <v>4</v>
      </c>
      <c r="BW77" s="8">
        <v>16.5</v>
      </c>
      <c r="BX77" s="8">
        <v>83.5</v>
      </c>
      <c r="BY77" s="8">
        <v>100</v>
      </c>
      <c r="BZ77" s="8">
        <v>330</v>
      </c>
    </row>
    <row r="78" spans="1:78" x14ac:dyDescent="0.25">
      <c r="A78" t="s">
        <v>68</v>
      </c>
      <c r="B78" t="s">
        <v>58</v>
      </c>
      <c r="C78" t="s">
        <v>59</v>
      </c>
      <c r="D78" t="s">
        <v>47</v>
      </c>
      <c r="E78" t="s">
        <v>93</v>
      </c>
      <c r="F78" s="1">
        <v>1.43</v>
      </c>
      <c r="G78" s="1">
        <v>0.17</v>
      </c>
      <c r="H78" s="1">
        <v>0.69</v>
      </c>
      <c r="I78" s="1">
        <v>2.06</v>
      </c>
      <c r="J78" s="1">
        <v>0.38</v>
      </c>
      <c r="K78" s="1">
        <v>1.28</v>
      </c>
      <c r="L78" s="1">
        <v>0.68</v>
      </c>
      <c r="M78" s="1">
        <v>37</v>
      </c>
      <c r="N78" s="1">
        <f t="shared" si="35"/>
        <v>5.1762499999999996</v>
      </c>
      <c r="O78" s="1">
        <f t="shared" si="20"/>
        <v>33.128</v>
      </c>
      <c r="P78" s="1">
        <f t="shared" si="22"/>
        <v>5.1762499999999996</v>
      </c>
      <c r="Q78" s="1">
        <f t="shared" si="23"/>
        <v>8.27972027972028</v>
      </c>
      <c r="V78" s="1">
        <f t="shared" si="24"/>
        <v>11.84</v>
      </c>
      <c r="W78" s="1">
        <f t="shared" si="25"/>
        <v>37</v>
      </c>
      <c r="Y78" s="48">
        <f t="shared" si="26"/>
        <v>1.43</v>
      </c>
      <c r="Z78" s="48">
        <f t="shared" si="27"/>
        <v>0.17</v>
      </c>
      <c r="AA78" s="48">
        <f t="shared" si="28"/>
        <v>0.69</v>
      </c>
      <c r="AB78" s="48">
        <f t="shared" si="29"/>
        <v>2.06</v>
      </c>
      <c r="AC78" s="48">
        <f t="shared" si="30"/>
        <v>0.38</v>
      </c>
      <c r="AD78" s="48">
        <f t="shared" si="31"/>
        <v>1.28</v>
      </c>
      <c r="AE78" s="48">
        <f t="shared" si="32"/>
        <v>0.68</v>
      </c>
      <c r="AF78" s="49">
        <f t="shared" si="33"/>
        <v>8.27972027972028</v>
      </c>
      <c r="AG78" s="48">
        <f t="shared" si="34"/>
        <v>5.1762499999999996</v>
      </c>
      <c r="BM78" s="8">
        <v>9</v>
      </c>
      <c r="BN78" s="8">
        <v>131</v>
      </c>
      <c r="BO78" s="8">
        <v>38</v>
      </c>
      <c r="BP78" s="8">
        <v>10</v>
      </c>
      <c r="BQ78" s="8">
        <v>67</v>
      </c>
      <c r="BS78" s="8">
        <f t="shared" si="21"/>
        <v>1.96</v>
      </c>
      <c r="BT78" s="8">
        <v>0.53</v>
      </c>
      <c r="BV78" s="8">
        <v>4</v>
      </c>
      <c r="BW78" s="8">
        <v>15.5</v>
      </c>
      <c r="BX78" s="8">
        <v>84.5</v>
      </c>
      <c r="BY78" s="8">
        <v>101</v>
      </c>
      <c r="BZ78" s="8">
        <v>328</v>
      </c>
    </row>
    <row r="79" spans="1:78" x14ac:dyDescent="0.25">
      <c r="A79" t="s">
        <v>68</v>
      </c>
      <c r="B79" t="s">
        <v>58</v>
      </c>
      <c r="C79" t="s">
        <v>59</v>
      </c>
      <c r="D79" t="s">
        <v>48</v>
      </c>
      <c r="E79" t="s">
        <v>93</v>
      </c>
      <c r="F79" s="1">
        <v>1.42</v>
      </c>
      <c r="G79" s="1">
        <v>0.17</v>
      </c>
      <c r="H79" s="1">
        <v>0.68</v>
      </c>
      <c r="I79" s="1">
        <v>2.02</v>
      </c>
      <c r="J79" s="1">
        <v>0.38</v>
      </c>
      <c r="K79" s="1">
        <v>1.27</v>
      </c>
      <c r="L79" s="1">
        <v>0.69</v>
      </c>
      <c r="M79" s="1">
        <v>37</v>
      </c>
      <c r="N79" s="1">
        <f t="shared" si="35"/>
        <v>5.15625</v>
      </c>
      <c r="O79" s="1">
        <f t="shared" si="20"/>
        <v>33</v>
      </c>
      <c r="P79" s="1">
        <f t="shared" si="22"/>
        <v>5.15625</v>
      </c>
      <c r="Q79" s="1">
        <f t="shared" si="23"/>
        <v>8.3380281690140841</v>
      </c>
      <c r="V79" s="1">
        <f t="shared" si="24"/>
        <v>11.84</v>
      </c>
      <c r="W79" s="1">
        <f t="shared" si="25"/>
        <v>37</v>
      </c>
      <c r="Y79" s="48">
        <f t="shared" si="26"/>
        <v>1.42</v>
      </c>
      <c r="Z79" s="48">
        <f t="shared" si="27"/>
        <v>0.17</v>
      </c>
      <c r="AA79" s="48">
        <f t="shared" si="28"/>
        <v>0.68</v>
      </c>
      <c r="AB79" s="48">
        <f t="shared" si="29"/>
        <v>2.02</v>
      </c>
      <c r="AC79" s="48">
        <f t="shared" si="30"/>
        <v>0.38</v>
      </c>
      <c r="AD79" s="48">
        <f t="shared" si="31"/>
        <v>1.27</v>
      </c>
      <c r="AE79" s="48">
        <f t="shared" si="32"/>
        <v>0.69</v>
      </c>
      <c r="AF79" s="49">
        <f t="shared" si="33"/>
        <v>8.3380281690140841</v>
      </c>
      <c r="AG79" s="48">
        <f t="shared" si="34"/>
        <v>5.15625</v>
      </c>
      <c r="BM79" s="8">
        <v>8</v>
      </c>
      <c r="BN79" s="8">
        <v>129</v>
      </c>
      <c r="BO79" s="8">
        <v>37</v>
      </c>
      <c r="BP79" s="8">
        <v>12</v>
      </c>
      <c r="BQ79" s="8">
        <v>66</v>
      </c>
      <c r="BS79" s="8">
        <f t="shared" si="21"/>
        <v>1.96</v>
      </c>
      <c r="BT79" s="8">
        <v>0.51</v>
      </c>
      <c r="BV79" s="8">
        <v>5</v>
      </c>
      <c r="BW79" s="8">
        <v>16.399999999999999</v>
      </c>
      <c r="BX79" s="8">
        <v>83.6</v>
      </c>
      <c r="BY79" s="8">
        <v>100</v>
      </c>
      <c r="BZ79" s="8">
        <v>330</v>
      </c>
    </row>
    <row r="80" spans="1:78" x14ac:dyDescent="0.25">
      <c r="A80" t="s">
        <v>68</v>
      </c>
      <c r="B80" t="s">
        <v>58</v>
      </c>
      <c r="C80" t="s">
        <v>59</v>
      </c>
      <c r="D80" t="s">
        <v>49</v>
      </c>
      <c r="E80" t="s">
        <v>93</v>
      </c>
      <c r="F80" s="1">
        <v>1.41</v>
      </c>
      <c r="G80" s="1">
        <v>0.18</v>
      </c>
      <c r="H80" s="1">
        <v>0.68</v>
      </c>
      <c r="I80" s="1">
        <v>2.04</v>
      </c>
      <c r="J80" s="1">
        <v>0.36</v>
      </c>
      <c r="K80" s="1">
        <v>1.28</v>
      </c>
      <c r="L80" s="1">
        <v>0.68</v>
      </c>
      <c r="M80" s="1">
        <v>38</v>
      </c>
      <c r="N80" s="1">
        <f t="shared" si="35"/>
        <v>5.2912499999999998</v>
      </c>
      <c r="O80" s="1">
        <f t="shared" si="20"/>
        <v>33.863999999999997</v>
      </c>
      <c r="P80" s="1">
        <f t="shared" si="22"/>
        <v>5.2912499999999998</v>
      </c>
      <c r="Q80" s="1">
        <f t="shared" si="23"/>
        <v>8.624113475177305</v>
      </c>
      <c r="V80" s="1">
        <f t="shared" si="24"/>
        <v>12.16</v>
      </c>
      <c r="W80" s="1">
        <f t="shared" si="25"/>
        <v>38</v>
      </c>
      <c r="Y80" s="48">
        <f t="shared" si="26"/>
        <v>1.41</v>
      </c>
      <c r="Z80" s="48">
        <f t="shared" si="27"/>
        <v>0.18</v>
      </c>
      <c r="AA80" s="48">
        <f t="shared" si="28"/>
        <v>0.68</v>
      </c>
      <c r="AB80" s="48">
        <f t="shared" si="29"/>
        <v>2.04</v>
      </c>
      <c r="AC80" s="48">
        <f t="shared" si="30"/>
        <v>0.36</v>
      </c>
      <c r="AD80" s="48">
        <f t="shared" si="31"/>
        <v>1.28</v>
      </c>
      <c r="AE80" s="48">
        <f t="shared" si="32"/>
        <v>0.68</v>
      </c>
      <c r="AF80" s="49">
        <f t="shared" si="33"/>
        <v>8.624113475177305</v>
      </c>
      <c r="AG80" s="48">
        <f t="shared" si="34"/>
        <v>5.2912499999999998</v>
      </c>
      <c r="BM80" s="8">
        <v>9</v>
      </c>
      <c r="BN80" s="8">
        <v>131</v>
      </c>
      <c r="BO80" s="8">
        <v>39</v>
      </c>
      <c r="BP80" s="8">
        <v>12</v>
      </c>
      <c r="BQ80" s="8">
        <v>67</v>
      </c>
      <c r="BS80" s="8">
        <f t="shared" si="21"/>
        <v>1.96</v>
      </c>
      <c r="BT80" s="8">
        <v>0.52</v>
      </c>
      <c r="BV80" s="8">
        <v>5</v>
      </c>
      <c r="BW80" s="8">
        <v>16.799999999999997</v>
      </c>
      <c r="BX80" s="8">
        <v>83.2</v>
      </c>
      <c r="BY80" s="8">
        <v>102</v>
      </c>
      <c r="BZ80" s="8">
        <v>332</v>
      </c>
    </row>
    <row r="81" spans="1:78" x14ac:dyDescent="0.25">
      <c r="A81" t="s">
        <v>68</v>
      </c>
      <c r="B81" t="s">
        <v>58</v>
      </c>
      <c r="C81" t="s">
        <v>59</v>
      </c>
      <c r="D81" t="s">
        <v>79</v>
      </c>
      <c r="E81" t="s">
        <v>93</v>
      </c>
      <c r="F81" s="1">
        <v>1.42</v>
      </c>
      <c r="G81" s="1">
        <v>0.16</v>
      </c>
      <c r="H81" s="1">
        <v>0.68</v>
      </c>
      <c r="I81" s="1">
        <v>2.08</v>
      </c>
      <c r="J81" s="1">
        <v>0.36</v>
      </c>
      <c r="K81" s="1">
        <v>1.29</v>
      </c>
      <c r="L81" s="1">
        <v>0.69</v>
      </c>
      <c r="M81" s="1">
        <v>38</v>
      </c>
      <c r="N81" s="1">
        <f t="shared" si="35"/>
        <v>5.15625</v>
      </c>
      <c r="O81" s="1">
        <f t="shared" si="20"/>
        <v>33</v>
      </c>
      <c r="P81" s="1">
        <f t="shared" si="22"/>
        <v>5.15625</v>
      </c>
      <c r="Q81" s="1">
        <f t="shared" si="23"/>
        <v>8.5633802816901419</v>
      </c>
      <c r="V81" s="1">
        <f t="shared" si="24"/>
        <v>12.16</v>
      </c>
      <c r="W81" s="1">
        <f t="shared" si="25"/>
        <v>38</v>
      </c>
      <c r="Y81" s="48">
        <f t="shared" si="26"/>
        <v>1.42</v>
      </c>
      <c r="Z81" s="48">
        <f t="shared" si="27"/>
        <v>0.16</v>
      </c>
      <c r="AA81" s="48">
        <f t="shared" si="28"/>
        <v>0.68</v>
      </c>
      <c r="AB81" s="48">
        <f t="shared" si="29"/>
        <v>2.08</v>
      </c>
      <c r="AC81" s="48">
        <f t="shared" si="30"/>
        <v>0.36</v>
      </c>
      <c r="AD81" s="48">
        <f t="shared" si="31"/>
        <v>1.29</v>
      </c>
      <c r="AE81" s="48">
        <f t="shared" si="32"/>
        <v>0.69</v>
      </c>
      <c r="AF81" s="49">
        <f t="shared" si="33"/>
        <v>8.5633802816901419</v>
      </c>
      <c r="AG81" s="48">
        <f t="shared" si="34"/>
        <v>5.15625</v>
      </c>
      <c r="BM81" s="8">
        <v>9</v>
      </c>
      <c r="BN81" s="8">
        <v>130</v>
      </c>
      <c r="BO81" s="8">
        <v>39</v>
      </c>
      <c r="BP81" s="8">
        <v>11</v>
      </c>
      <c r="BQ81" s="8">
        <v>66</v>
      </c>
      <c r="BS81" s="8">
        <f t="shared" si="21"/>
        <v>1.98</v>
      </c>
      <c r="BT81" s="8">
        <v>0.52</v>
      </c>
      <c r="BV81" s="8">
        <v>4</v>
      </c>
      <c r="BW81" s="8">
        <v>16.5</v>
      </c>
      <c r="BX81" s="8">
        <v>83.5</v>
      </c>
      <c r="BY81" s="8">
        <v>100</v>
      </c>
      <c r="BZ81" s="8">
        <v>330</v>
      </c>
    </row>
    <row r="82" spans="1:78" x14ac:dyDescent="0.25">
      <c r="A82" t="s">
        <v>68</v>
      </c>
      <c r="B82" t="s">
        <v>58</v>
      </c>
      <c r="C82" t="s">
        <v>59</v>
      </c>
      <c r="D82" t="s">
        <v>80</v>
      </c>
      <c r="E82" t="s">
        <v>93</v>
      </c>
      <c r="F82" s="1">
        <v>1.43</v>
      </c>
      <c r="G82" s="1">
        <v>0.17</v>
      </c>
      <c r="H82" s="1">
        <v>0.69</v>
      </c>
      <c r="I82" s="1">
        <v>2.06</v>
      </c>
      <c r="J82" s="1">
        <v>0.38</v>
      </c>
      <c r="K82" s="1">
        <v>1.28</v>
      </c>
      <c r="L82" s="1">
        <v>0.68</v>
      </c>
      <c r="M82" s="1">
        <v>37</v>
      </c>
      <c r="N82" s="1">
        <f t="shared" si="35"/>
        <v>5.1762499999999996</v>
      </c>
      <c r="O82" s="1">
        <f t="shared" si="20"/>
        <v>33.128</v>
      </c>
      <c r="P82" s="1">
        <f t="shared" si="22"/>
        <v>5.1762499999999996</v>
      </c>
      <c r="Q82" s="1">
        <f t="shared" si="23"/>
        <v>8.27972027972028</v>
      </c>
      <c r="V82" s="1">
        <f t="shared" si="24"/>
        <v>11.84</v>
      </c>
      <c r="W82" s="1">
        <f t="shared" si="25"/>
        <v>37</v>
      </c>
      <c r="Y82" s="48">
        <f t="shared" si="26"/>
        <v>1.43</v>
      </c>
      <c r="Z82" s="48">
        <f t="shared" si="27"/>
        <v>0.17</v>
      </c>
      <c r="AA82" s="48">
        <f t="shared" si="28"/>
        <v>0.69</v>
      </c>
      <c r="AB82" s="48">
        <f t="shared" si="29"/>
        <v>2.06</v>
      </c>
      <c r="AC82" s="48">
        <f t="shared" si="30"/>
        <v>0.38</v>
      </c>
      <c r="AD82" s="48">
        <f t="shared" si="31"/>
        <v>1.28</v>
      </c>
      <c r="AE82" s="48">
        <f t="shared" si="32"/>
        <v>0.68</v>
      </c>
      <c r="AF82" s="49">
        <f t="shared" si="33"/>
        <v>8.27972027972028</v>
      </c>
      <c r="AG82" s="48">
        <f t="shared" si="34"/>
        <v>5.1762499999999996</v>
      </c>
      <c r="BM82" s="8">
        <v>9</v>
      </c>
      <c r="BN82" s="8">
        <v>131</v>
      </c>
      <c r="BO82" s="8">
        <v>38</v>
      </c>
      <c r="BP82" s="8">
        <v>10</v>
      </c>
      <c r="BQ82" s="8">
        <v>67</v>
      </c>
      <c r="BS82" s="8">
        <f t="shared" si="21"/>
        <v>1.96</v>
      </c>
      <c r="BT82" s="8">
        <v>0.53</v>
      </c>
      <c r="BV82" s="8">
        <v>4</v>
      </c>
      <c r="BW82" s="8">
        <v>15.5</v>
      </c>
      <c r="BX82" s="8">
        <v>84.5</v>
      </c>
      <c r="BY82" s="8">
        <v>101</v>
      </c>
      <c r="BZ82" s="8">
        <v>328</v>
      </c>
    </row>
    <row r="83" spans="1:78" x14ac:dyDescent="0.25">
      <c r="A83" t="s">
        <v>68</v>
      </c>
      <c r="B83" t="s">
        <v>58</v>
      </c>
      <c r="C83" t="s">
        <v>59</v>
      </c>
      <c r="D83" t="s">
        <v>81</v>
      </c>
      <c r="E83" t="s">
        <v>93</v>
      </c>
      <c r="F83" s="1">
        <v>1.42</v>
      </c>
      <c r="G83" s="1">
        <v>0.17</v>
      </c>
      <c r="H83" s="1">
        <v>0.68</v>
      </c>
      <c r="I83" s="1">
        <v>2.0699999999999998</v>
      </c>
      <c r="J83" s="1">
        <v>0.38</v>
      </c>
      <c r="K83" s="1">
        <v>1.27</v>
      </c>
      <c r="L83" s="1">
        <v>0.69</v>
      </c>
      <c r="M83" s="1">
        <v>37</v>
      </c>
      <c r="N83" s="1">
        <f t="shared" si="35"/>
        <v>5.15625</v>
      </c>
      <c r="O83" s="1">
        <f t="shared" si="20"/>
        <v>33</v>
      </c>
      <c r="P83" s="1">
        <f t="shared" si="22"/>
        <v>5.15625</v>
      </c>
      <c r="Q83" s="1">
        <f t="shared" si="23"/>
        <v>8.3380281690140841</v>
      </c>
      <c r="V83" s="1">
        <f t="shared" si="24"/>
        <v>11.84</v>
      </c>
      <c r="W83" s="1">
        <f t="shared" si="25"/>
        <v>37</v>
      </c>
      <c r="Y83" s="48">
        <f t="shared" si="26"/>
        <v>1.42</v>
      </c>
      <c r="Z83" s="48">
        <f t="shared" si="27"/>
        <v>0.17</v>
      </c>
      <c r="AA83" s="48">
        <f t="shared" si="28"/>
        <v>0.68</v>
      </c>
      <c r="AB83" s="48">
        <f t="shared" si="29"/>
        <v>2.0699999999999998</v>
      </c>
      <c r="AC83" s="48">
        <f t="shared" si="30"/>
        <v>0.38</v>
      </c>
      <c r="AD83" s="48">
        <f t="shared" si="31"/>
        <v>1.27</v>
      </c>
      <c r="AE83" s="48">
        <f t="shared" si="32"/>
        <v>0.69</v>
      </c>
      <c r="AF83" s="49">
        <f t="shared" si="33"/>
        <v>8.3380281690140841</v>
      </c>
      <c r="AG83" s="48">
        <f t="shared" si="34"/>
        <v>5.15625</v>
      </c>
      <c r="BM83" s="8">
        <v>8</v>
      </c>
      <c r="BN83" s="8">
        <v>129</v>
      </c>
      <c r="BO83" s="8">
        <v>37</v>
      </c>
      <c r="BP83" s="8">
        <v>12</v>
      </c>
      <c r="BQ83" s="8">
        <v>66</v>
      </c>
      <c r="BS83" s="8">
        <f t="shared" si="21"/>
        <v>1.96</v>
      </c>
      <c r="BT83" s="8">
        <v>0.51</v>
      </c>
      <c r="BV83" s="8">
        <v>5</v>
      </c>
      <c r="BW83" s="8">
        <v>16.399999999999999</v>
      </c>
      <c r="BX83" s="8">
        <v>83.6</v>
      </c>
      <c r="BY83" s="8">
        <v>100</v>
      </c>
      <c r="BZ83" s="8">
        <v>330</v>
      </c>
    </row>
    <row r="84" spans="1:78" x14ac:dyDescent="0.25">
      <c r="A84" t="s">
        <v>68</v>
      </c>
      <c r="B84" t="s">
        <v>58</v>
      </c>
      <c r="C84" t="s">
        <v>59</v>
      </c>
      <c r="D84" t="s">
        <v>83</v>
      </c>
      <c r="E84" t="s">
        <v>93</v>
      </c>
      <c r="F84" s="1">
        <v>1.41</v>
      </c>
      <c r="G84" s="1">
        <v>0.18</v>
      </c>
      <c r="H84" s="1">
        <v>0.68</v>
      </c>
      <c r="I84" s="1">
        <v>2.04</v>
      </c>
      <c r="J84" s="1">
        <v>0.36</v>
      </c>
      <c r="K84" s="1">
        <v>1.28</v>
      </c>
      <c r="L84" s="1">
        <v>0.68</v>
      </c>
      <c r="M84" s="1">
        <v>38</v>
      </c>
      <c r="N84" s="1">
        <f t="shared" si="35"/>
        <v>5.2912499999999998</v>
      </c>
      <c r="O84" s="1">
        <f t="shared" si="20"/>
        <v>33.863999999999997</v>
      </c>
      <c r="P84" s="1">
        <f t="shared" si="22"/>
        <v>5.2912499999999998</v>
      </c>
      <c r="Q84" s="1">
        <f t="shared" si="23"/>
        <v>8.624113475177305</v>
      </c>
      <c r="V84" s="1">
        <f t="shared" si="24"/>
        <v>12.16</v>
      </c>
      <c r="W84" s="1">
        <f t="shared" si="25"/>
        <v>38</v>
      </c>
      <c r="Y84" s="48">
        <f t="shared" si="26"/>
        <v>1.41</v>
      </c>
      <c r="Z84" s="48">
        <f t="shared" si="27"/>
        <v>0.18</v>
      </c>
      <c r="AA84" s="48">
        <f t="shared" si="28"/>
        <v>0.68</v>
      </c>
      <c r="AB84" s="48">
        <f t="shared" si="29"/>
        <v>2.04</v>
      </c>
      <c r="AC84" s="48">
        <f t="shared" si="30"/>
        <v>0.36</v>
      </c>
      <c r="AD84" s="48">
        <f t="shared" si="31"/>
        <v>1.28</v>
      </c>
      <c r="AE84" s="48">
        <f t="shared" si="32"/>
        <v>0.68</v>
      </c>
      <c r="AF84" s="49">
        <f t="shared" si="33"/>
        <v>8.624113475177305</v>
      </c>
      <c r="AG84" s="48">
        <f t="shared" si="34"/>
        <v>5.2912499999999998</v>
      </c>
      <c r="BM84" s="8">
        <v>9</v>
      </c>
      <c r="BN84" s="8">
        <v>131</v>
      </c>
      <c r="BO84" s="8">
        <v>39</v>
      </c>
      <c r="BP84" s="8">
        <v>12</v>
      </c>
      <c r="BQ84" s="8">
        <v>67</v>
      </c>
      <c r="BS84" s="8">
        <f t="shared" si="21"/>
        <v>1.96</v>
      </c>
      <c r="BT84" s="8">
        <v>0.52</v>
      </c>
      <c r="BV84" s="8">
        <v>5</v>
      </c>
      <c r="BW84" s="8">
        <v>16.799999999999997</v>
      </c>
      <c r="BX84" s="8">
        <v>83.2</v>
      </c>
      <c r="BY84" s="8">
        <v>102</v>
      </c>
      <c r="BZ84" s="8">
        <v>332</v>
      </c>
    </row>
    <row r="85" spans="1:78" s="9" customFormat="1" x14ac:dyDescent="0.25">
      <c r="A85" s="9" t="s">
        <v>68</v>
      </c>
      <c r="B85" s="9" t="s">
        <v>58</v>
      </c>
      <c r="C85" s="9" t="s">
        <v>59</v>
      </c>
      <c r="D85" s="9" t="s">
        <v>82</v>
      </c>
      <c r="E85" s="9" t="s">
        <v>93</v>
      </c>
      <c r="F85" s="10">
        <v>1.42</v>
      </c>
      <c r="G85" s="10">
        <v>0.17</v>
      </c>
      <c r="H85" s="10">
        <v>0.68</v>
      </c>
      <c r="I85" s="10">
        <v>2.02</v>
      </c>
      <c r="J85" s="10">
        <v>0.39</v>
      </c>
      <c r="K85" s="10">
        <v>1.27</v>
      </c>
      <c r="L85" s="10">
        <v>0.68</v>
      </c>
      <c r="M85" s="1">
        <v>38</v>
      </c>
      <c r="N85" s="1">
        <f t="shared" si="35"/>
        <v>5.2912499999999998</v>
      </c>
      <c r="O85" s="10">
        <f t="shared" si="20"/>
        <v>33.863999999999997</v>
      </c>
      <c r="P85" s="10">
        <f t="shared" si="22"/>
        <v>5.2912499999999998</v>
      </c>
      <c r="Q85" s="1">
        <f t="shared" si="23"/>
        <v>8.5633802816901419</v>
      </c>
      <c r="R85" s="10" t="str">
        <f>C85</f>
        <v>1Season</v>
      </c>
      <c r="S85" s="10" t="str">
        <f>E85</f>
        <v>Orch-9</v>
      </c>
      <c r="T85" s="10">
        <f>AVERAGE(Q77:Q85)</f>
        <v>8.463762743654863</v>
      </c>
      <c r="U85" s="10">
        <f>AVERAGE(P77:P85)</f>
        <v>5.2056944444444433</v>
      </c>
      <c r="V85" s="1">
        <f t="shared" si="24"/>
        <v>12.16</v>
      </c>
      <c r="W85" s="1">
        <f t="shared" si="25"/>
        <v>38</v>
      </c>
      <c r="X85" s="1"/>
      <c r="Y85" s="48">
        <f t="shared" si="26"/>
        <v>1.42</v>
      </c>
      <c r="Z85" s="48">
        <f t="shared" si="27"/>
        <v>0.17</v>
      </c>
      <c r="AA85" s="48">
        <f t="shared" si="28"/>
        <v>0.68</v>
      </c>
      <c r="AB85" s="48">
        <f t="shared" si="29"/>
        <v>2.02</v>
      </c>
      <c r="AC85" s="48">
        <f t="shared" si="30"/>
        <v>0.39</v>
      </c>
      <c r="AD85" s="48">
        <f t="shared" si="31"/>
        <v>1.27</v>
      </c>
      <c r="AE85" s="48">
        <f t="shared" si="32"/>
        <v>0.68</v>
      </c>
      <c r="AF85" s="49">
        <f t="shared" si="33"/>
        <v>8.5633802816901419</v>
      </c>
      <c r="AG85" s="48">
        <f t="shared" si="34"/>
        <v>5.2912499999999998</v>
      </c>
      <c r="BM85" s="37">
        <v>8</v>
      </c>
      <c r="BN85" s="37">
        <v>131</v>
      </c>
      <c r="BO85" s="37">
        <v>37</v>
      </c>
      <c r="BP85" s="37">
        <v>12</v>
      </c>
      <c r="BQ85" s="37">
        <v>66</v>
      </c>
      <c r="BS85" s="37">
        <f t="shared" si="21"/>
        <v>1.9500000000000002</v>
      </c>
      <c r="BT85" s="37">
        <v>0.54</v>
      </c>
      <c r="BV85" s="37">
        <v>5</v>
      </c>
      <c r="BW85" s="37">
        <v>16.799999999999997</v>
      </c>
      <c r="BX85" s="37">
        <v>83.2</v>
      </c>
      <c r="BY85" s="37">
        <v>102</v>
      </c>
      <c r="BZ85" s="37">
        <v>332</v>
      </c>
    </row>
    <row r="86" spans="1:78" x14ac:dyDescent="0.25">
      <c r="A86" t="s">
        <v>61</v>
      </c>
      <c r="B86" t="s">
        <v>50</v>
      </c>
      <c r="C86" t="s">
        <v>84</v>
      </c>
      <c r="D86" t="s">
        <v>46</v>
      </c>
      <c r="E86" t="s">
        <v>85</v>
      </c>
      <c r="F86" s="1">
        <v>1.84</v>
      </c>
      <c r="G86" s="1">
        <v>0.32</v>
      </c>
      <c r="H86" s="1">
        <v>0.95</v>
      </c>
      <c r="I86" s="1">
        <v>2.5499999999999998</v>
      </c>
      <c r="J86" s="1">
        <v>0.75</v>
      </c>
      <c r="K86" s="1">
        <v>1.64</v>
      </c>
      <c r="L86" s="1">
        <v>1.18</v>
      </c>
      <c r="M86" s="1">
        <v>64</v>
      </c>
      <c r="N86" s="1">
        <f t="shared" si="35"/>
        <v>11.870718749999998</v>
      </c>
      <c r="O86" s="1">
        <f t="shared" si="20"/>
        <v>75.972599999999986</v>
      </c>
      <c r="P86" s="1">
        <f t="shared" si="22"/>
        <v>11.870718749999998</v>
      </c>
      <c r="Q86" s="1">
        <f t="shared" si="23"/>
        <v>11.130434782608695</v>
      </c>
      <c r="V86" s="1">
        <f t="shared" si="24"/>
        <v>20.48</v>
      </c>
      <c r="W86" s="1">
        <f t="shared" si="25"/>
        <v>64</v>
      </c>
      <c r="Y86" s="48">
        <f t="shared" si="26"/>
        <v>1.84</v>
      </c>
      <c r="Z86" s="48">
        <f t="shared" si="27"/>
        <v>0.32</v>
      </c>
      <c r="AA86" s="48">
        <f t="shared" si="28"/>
        <v>0.95</v>
      </c>
      <c r="AB86" s="48">
        <f t="shared" si="29"/>
        <v>2.5499999999999998</v>
      </c>
      <c r="AC86" s="48">
        <f t="shared" si="30"/>
        <v>0.75</v>
      </c>
      <c r="AD86" s="48">
        <f t="shared" si="31"/>
        <v>1.64</v>
      </c>
      <c r="AE86" s="48">
        <f t="shared" si="32"/>
        <v>1.18</v>
      </c>
      <c r="AF86" s="49">
        <f t="shared" si="33"/>
        <v>11.130434782608695</v>
      </c>
      <c r="AG86" s="48">
        <f t="shared" si="34"/>
        <v>11.870718749999998</v>
      </c>
      <c r="BM86" s="8">
        <v>21</v>
      </c>
      <c r="BN86" s="8">
        <v>165</v>
      </c>
      <c r="BO86" s="8">
        <v>75</v>
      </c>
      <c r="BP86" s="8">
        <v>26</v>
      </c>
      <c r="BQ86" s="8">
        <v>114</v>
      </c>
      <c r="BS86" s="8">
        <f t="shared" si="21"/>
        <v>2.82</v>
      </c>
      <c r="BT86" s="8">
        <v>0.86</v>
      </c>
      <c r="BV86" s="8">
        <v>10</v>
      </c>
      <c r="BW86" s="8">
        <v>27.200000000000003</v>
      </c>
      <c r="BX86" s="8">
        <v>72.8</v>
      </c>
      <c r="BY86" s="8">
        <v>198</v>
      </c>
      <c r="BZ86" s="8">
        <v>383.7</v>
      </c>
    </row>
    <row r="87" spans="1:78" x14ac:dyDescent="0.25">
      <c r="A87" t="s">
        <v>61</v>
      </c>
      <c r="B87" t="s">
        <v>50</v>
      </c>
      <c r="C87" t="s">
        <v>84</v>
      </c>
      <c r="D87" t="s">
        <v>47</v>
      </c>
      <c r="E87" t="s">
        <v>85</v>
      </c>
      <c r="F87" s="1">
        <v>1.82</v>
      </c>
      <c r="G87" s="1">
        <v>0.33</v>
      </c>
      <c r="H87" s="1">
        <v>0.96</v>
      </c>
      <c r="I87" s="1">
        <v>2.57</v>
      </c>
      <c r="J87" s="1">
        <v>0.73</v>
      </c>
      <c r="K87" s="1">
        <v>1.62</v>
      </c>
      <c r="L87" s="1">
        <v>1.19</v>
      </c>
      <c r="M87" s="1">
        <v>63</v>
      </c>
      <c r="N87" s="1">
        <f t="shared" si="35"/>
        <v>12.012687500000002</v>
      </c>
      <c r="O87" s="1">
        <f t="shared" si="20"/>
        <v>76.881200000000007</v>
      </c>
      <c r="P87" s="1">
        <f t="shared" si="22"/>
        <v>12.012687500000002</v>
      </c>
      <c r="Q87" s="1">
        <f t="shared" si="23"/>
        <v>11.076923076923078</v>
      </c>
      <c r="V87" s="1">
        <f t="shared" si="24"/>
        <v>20.160000000000004</v>
      </c>
      <c r="W87" s="1">
        <f t="shared" si="25"/>
        <v>63</v>
      </c>
      <c r="Y87" s="48">
        <f t="shared" si="26"/>
        <v>1.82</v>
      </c>
      <c r="Z87" s="48">
        <f t="shared" si="27"/>
        <v>0.33</v>
      </c>
      <c r="AA87" s="48">
        <f t="shared" si="28"/>
        <v>0.96</v>
      </c>
      <c r="AB87" s="48">
        <f t="shared" si="29"/>
        <v>2.57</v>
      </c>
      <c r="AC87" s="48">
        <f t="shared" si="30"/>
        <v>0.73</v>
      </c>
      <c r="AD87" s="48">
        <f t="shared" si="31"/>
        <v>1.62</v>
      </c>
      <c r="AE87" s="48">
        <f t="shared" si="32"/>
        <v>1.19</v>
      </c>
      <c r="AF87" s="49">
        <f t="shared" si="33"/>
        <v>11.076923076923078</v>
      </c>
      <c r="AG87" s="48">
        <f t="shared" si="34"/>
        <v>12.012687500000002</v>
      </c>
      <c r="BM87" s="8">
        <v>21</v>
      </c>
      <c r="BN87" s="8">
        <v>167</v>
      </c>
      <c r="BO87" s="8">
        <v>76</v>
      </c>
      <c r="BP87" s="8">
        <v>27</v>
      </c>
      <c r="BQ87" s="8">
        <v>112</v>
      </c>
      <c r="BS87" s="8">
        <f t="shared" si="21"/>
        <v>2.81</v>
      </c>
      <c r="BT87" s="8">
        <v>0.88</v>
      </c>
      <c r="BV87" s="8">
        <v>9</v>
      </c>
      <c r="BW87" s="8">
        <v>29.333333333333332</v>
      </c>
      <c r="BX87" s="8">
        <v>70.666666666666671</v>
      </c>
      <c r="BY87" s="8">
        <v>202</v>
      </c>
      <c r="BZ87" s="8">
        <v>380.6</v>
      </c>
    </row>
    <row r="88" spans="1:78" x14ac:dyDescent="0.25">
      <c r="A88" t="s">
        <v>61</v>
      </c>
      <c r="B88" t="s">
        <v>50</v>
      </c>
      <c r="C88" t="s">
        <v>84</v>
      </c>
      <c r="D88" t="s">
        <v>48</v>
      </c>
      <c r="E88" t="s">
        <v>85</v>
      </c>
      <c r="F88" s="1">
        <v>1.85</v>
      </c>
      <c r="G88" s="1">
        <v>0.33</v>
      </c>
      <c r="H88" s="1">
        <v>0.95</v>
      </c>
      <c r="I88" s="1">
        <v>2.54</v>
      </c>
      <c r="J88" s="1">
        <v>0.72</v>
      </c>
      <c r="K88" s="1">
        <v>1.64</v>
      </c>
      <c r="L88" s="1">
        <v>1.22</v>
      </c>
      <c r="M88" s="1">
        <v>64</v>
      </c>
      <c r="N88" s="1">
        <f t="shared" si="35"/>
        <v>11.762765625</v>
      </c>
      <c r="O88" s="1">
        <f t="shared" si="20"/>
        <v>75.281700000000001</v>
      </c>
      <c r="P88" s="1">
        <f t="shared" si="22"/>
        <v>11.762765625</v>
      </c>
      <c r="Q88" s="1">
        <f t="shared" si="23"/>
        <v>11.070270270270269</v>
      </c>
      <c r="V88" s="1">
        <f t="shared" si="24"/>
        <v>20.48</v>
      </c>
      <c r="W88" s="1">
        <f t="shared" si="25"/>
        <v>64</v>
      </c>
      <c r="Y88" s="48">
        <f t="shared" si="26"/>
        <v>1.85</v>
      </c>
      <c r="Z88" s="48">
        <f t="shared" si="27"/>
        <v>0.33</v>
      </c>
      <c r="AA88" s="48">
        <f t="shared" si="28"/>
        <v>0.95</v>
      </c>
      <c r="AB88" s="48">
        <f t="shared" si="29"/>
        <v>2.54</v>
      </c>
      <c r="AC88" s="48">
        <f t="shared" si="30"/>
        <v>0.72</v>
      </c>
      <c r="AD88" s="48">
        <f t="shared" si="31"/>
        <v>1.64</v>
      </c>
      <c r="AE88" s="48">
        <f t="shared" si="32"/>
        <v>1.22</v>
      </c>
      <c r="AF88" s="49">
        <f t="shared" si="33"/>
        <v>11.070270270270269</v>
      </c>
      <c r="AG88" s="48">
        <f t="shared" si="34"/>
        <v>11.762765625</v>
      </c>
      <c r="BM88" s="8">
        <v>20</v>
      </c>
      <c r="BN88" s="8">
        <v>168</v>
      </c>
      <c r="BO88" s="8">
        <v>78</v>
      </c>
      <c r="BP88" s="8">
        <v>27</v>
      </c>
      <c r="BQ88" s="8">
        <v>110</v>
      </c>
      <c r="BS88" s="8">
        <f t="shared" si="21"/>
        <v>2.86</v>
      </c>
      <c r="BT88" s="8">
        <v>0.86</v>
      </c>
      <c r="BV88" s="8">
        <v>11</v>
      </c>
      <c r="BW88" s="8">
        <v>26.272727272727277</v>
      </c>
      <c r="BX88" s="8">
        <v>73.72727272727272</v>
      </c>
      <c r="BY88" s="8">
        <v>199</v>
      </c>
      <c r="BZ88" s="8">
        <v>378.3</v>
      </c>
    </row>
    <row r="89" spans="1:78" x14ac:dyDescent="0.25">
      <c r="A89" t="s">
        <v>61</v>
      </c>
      <c r="B89" t="s">
        <v>50</v>
      </c>
      <c r="C89" t="s">
        <v>84</v>
      </c>
      <c r="D89" t="s">
        <v>49</v>
      </c>
      <c r="E89" t="s">
        <v>85</v>
      </c>
      <c r="F89" s="1">
        <v>1.83</v>
      </c>
      <c r="G89" s="1">
        <v>0.32</v>
      </c>
      <c r="H89" s="1">
        <v>0.95</v>
      </c>
      <c r="I89" s="1">
        <v>2.5299999999999998</v>
      </c>
      <c r="J89" s="1">
        <v>0.75</v>
      </c>
      <c r="K89" s="1">
        <v>1.65</v>
      </c>
      <c r="L89" s="1">
        <v>1.23</v>
      </c>
      <c r="M89" s="1">
        <v>63</v>
      </c>
      <c r="N89" s="1">
        <f t="shared" si="35"/>
        <v>12.0223125</v>
      </c>
      <c r="O89" s="1">
        <f t="shared" si="20"/>
        <v>76.942800000000005</v>
      </c>
      <c r="P89" s="1">
        <f t="shared" si="22"/>
        <v>12.0223125</v>
      </c>
      <c r="Q89" s="1">
        <f t="shared" si="23"/>
        <v>11.016393442622952</v>
      </c>
      <c r="V89" s="1">
        <f t="shared" si="24"/>
        <v>20.160000000000004</v>
      </c>
      <c r="W89" s="1">
        <f t="shared" si="25"/>
        <v>63</v>
      </c>
      <c r="Y89" s="48">
        <f t="shared" si="26"/>
        <v>1.83</v>
      </c>
      <c r="Z89" s="48">
        <f t="shared" si="27"/>
        <v>0.32</v>
      </c>
      <c r="AA89" s="48">
        <f t="shared" si="28"/>
        <v>0.95</v>
      </c>
      <c r="AB89" s="48">
        <f t="shared" si="29"/>
        <v>2.5299999999999998</v>
      </c>
      <c r="AC89" s="48">
        <f t="shared" si="30"/>
        <v>0.75</v>
      </c>
      <c r="AD89" s="48">
        <f t="shared" si="31"/>
        <v>1.65</v>
      </c>
      <c r="AE89" s="48">
        <f t="shared" si="32"/>
        <v>1.23</v>
      </c>
      <c r="AF89" s="49">
        <f t="shared" si="33"/>
        <v>11.016393442622952</v>
      </c>
      <c r="AG89" s="48">
        <f t="shared" si="34"/>
        <v>12.0223125</v>
      </c>
      <c r="BM89" s="8">
        <v>20</v>
      </c>
      <c r="BN89" s="8">
        <v>166</v>
      </c>
      <c r="BO89" s="8">
        <v>76</v>
      </c>
      <c r="BP89" s="8">
        <v>26</v>
      </c>
      <c r="BQ89" s="8">
        <v>112</v>
      </c>
      <c r="BS89" s="8">
        <f t="shared" si="21"/>
        <v>2.88</v>
      </c>
      <c r="BT89" s="8">
        <v>0.85</v>
      </c>
      <c r="BV89" s="8">
        <v>10</v>
      </c>
      <c r="BW89" s="8">
        <v>27.599999999999998</v>
      </c>
      <c r="BX89" s="8">
        <v>72.400000000000006</v>
      </c>
      <c r="BY89" s="8">
        <v>201</v>
      </c>
      <c r="BZ89" s="8">
        <v>382.8</v>
      </c>
    </row>
    <row r="90" spans="1:78" x14ac:dyDescent="0.25">
      <c r="A90" t="s">
        <v>61</v>
      </c>
      <c r="B90" t="s">
        <v>50</v>
      </c>
      <c r="C90" t="s">
        <v>84</v>
      </c>
      <c r="D90" t="s">
        <v>79</v>
      </c>
      <c r="E90" t="s">
        <v>85</v>
      </c>
      <c r="F90" s="1">
        <v>1.84</v>
      </c>
      <c r="G90" s="1">
        <v>0.32</v>
      </c>
      <c r="H90" s="1">
        <v>0.95</v>
      </c>
      <c r="I90" s="1">
        <v>2.5499999999999998</v>
      </c>
      <c r="J90" s="1">
        <v>0.75</v>
      </c>
      <c r="K90" s="1">
        <v>1.64</v>
      </c>
      <c r="L90" s="1">
        <v>1.18</v>
      </c>
      <c r="M90" s="1">
        <v>64</v>
      </c>
      <c r="N90" s="1">
        <f t="shared" si="35"/>
        <v>11.870718749999998</v>
      </c>
      <c r="O90" s="1">
        <f t="shared" si="20"/>
        <v>75.972599999999986</v>
      </c>
      <c r="P90" s="1">
        <f t="shared" si="22"/>
        <v>11.870718749999998</v>
      </c>
      <c r="Q90" s="1">
        <f t="shared" si="23"/>
        <v>11.130434782608695</v>
      </c>
      <c r="V90" s="1">
        <f t="shared" si="24"/>
        <v>20.48</v>
      </c>
      <c r="W90" s="1">
        <f t="shared" si="25"/>
        <v>64</v>
      </c>
      <c r="Y90" s="48">
        <f t="shared" si="26"/>
        <v>1.84</v>
      </c>
      <c r="Z90" s="48">
        <f t="shared" si="27"/>
        <v>0.32</v>
      </c>
      <c r="AA90" s="48">
        <f t="shared" si="28"/>
        <v>0.95</v>
      </c>
      <c r="AB90" s="48">
        <f t="shared" si="29"/>
        <v>2.5499999999999998</v>
      </c>
      <c r="AC90" s="48">
        <f t="shared" si="30"/>
        <v>0.75</v>
      </c>
      <c r="AD90" s="48">
        <f t="shared" si="31"/>
        <v>1.64</v>
      </c>
      <c r="AE90" s="48">
        <f t="shared" si="32"/>
        <v>1.18</v>
      </c>
      <c r="AF90" s="49">
        <f t="shared" si="33"/>
        <v>11.130434782608695</v>
      </c>
      <c r="AG90" s="48">
        <f t="shared" si="34"/>
        <v>11.870718749999998</v>
      </c>
      <c r="BM90" s="8">
        <v>21</v>
      </c>
      <c r="BN90" s="8">
        <v>165</v>
      </c>
      <c r="BO90" s="8">
        <v>75</v>
      </c>
      <c r="BP90" s="8">
        <v>26</v>
      </c>
      <c r="BQ90" s="8">
        <v>114</v>
      </c>
      <c r="BS90" s="8">
        <f t="shared" si="21"/>
        <v>2.82</v>
      </c>
      <c r="BT90" s="8">
        <v>0.86</v>
      </c>
      <c r="BV90" s="8">
        <v>10</v>
      </c>
      <c r="BW90" s="8">
        <v>27.200000000000003</v>
      </c>
      <c r="BX90" s="8">
        <v>72.8</v>
      </c>
      <c r="BY90" s="8">
        <v>198</v>
      </c>
      <c r="BZ90" s="8">
        <v>383.7</v>
      </c>
    </row>
    <row r="91" spans="1:78" x14ac:dyDescent="0.25">
      <c r="A91" t="s">
        <v>61</v>
      </c>
      <c r="B91" t="s">
        <v>50</v>
      </c>
      <c r="C91" t="s">
        <v>84</v>
      </c>
      <c r="D91" t="s">
        <v>80</v>
      </c>
      <c r="E91" t="s">
        <v>85</v>
      </c>
      <c r="F91" s="1">
        <v>1.82</v>
      </c>
      <c r="G91" s="1">
        <v>0.33</v>
      </c>
      <c r="H91" s="1">
        <v>0.96</v>
      </c>
      <c r="I91" s="1">
        <v>2.57</v>
      </c>
      <c r="J91" s="1">
        <v>0.73</v>
      </c>
      <c r="K91" s="1">
        <v>1.62</v>
      </c>
      <c r="L91" s="1">
        <v>1.19</v>
      </c>
      <c r="M91" s="1">
        <v>63</v>
      </c>
      <c r="N91" s="1">
        <f t="shared" si="35"/>
        <v>12.012687500000002</v>
      </c>
      <c r="O91" s="1">
        <f t="shared" si="20"/>
        <v>76.881200000000007</v>
      </c>
      <c r="P91" s="1">
        <f t="shared" si="22"/>
        <v>12.012687500000002</v>
      </c>
      <c r="Q91" s="1">
        <f t="shared" si="23"/>
        <v>11.076923076923078</v>
      </c>
      <c r="V91" s="1">
        <f t="shared" si="24"/>
        <v>20.160000000000004</v>
      </c>
      <c r="W91" s="1">
        <f t="shared" si="25"/>
        <v>63</v>
      </c>
      <c r="Y91" s="48">
        <f t="shared" si="26"/>
        <v>1.82</v>
      </c>
      <c r="Z91" s="48">
        <f t="shared" si="27"/>
        <v>0.33</v>
      </c>
      <c r="AA91" s="48">
        <f t="shared" si="28"/>
        <v>0.96</v>
      </c>
      <c r="AB91" s="48">
        <f t="shared" si="29"/>
        <v>2.57</v>
      </c>
      <c r="AC91" s="48">
        <f t="shared" si="30"/>
        <v>0.73</v>
      </c>
      <c r="AD91" s="48">
        <f t="shared" si="31"/>
        <v>1.62</v>
      </c>
      <c r="AE91" s="48">
        <f t="shared" si="32"/>
        <v>1.19</v>
      </c>
      <c r="AF91" s="49">
        <f t="shared" si="33"/>
        <v>11.076923076923078</v>
      </c>
      <c r="AG91" s="48">
        <f t="shared" si="34"/>
        <v>12.012687500000002</v>
      </c>
      <c r="BM91" s="8">
        <v>21</v>
      </c>
      <c r="BN91" s="8">
        <v>167</v>
      </c>
      <c r="BO91" s="8">
        <v>76</v>
      </c>
      <c r="BP91" s="8">
        <v>27</v>
      </c>
      <c r="BQ91" s="8">
        <v>112</v>
      </c>
      <c r="BS91" s="8">
        <f t="shared" si="21"/>
        <v>2.81</v>
      </c>
      <c r="BT91" s="8">
        <v>0.88</v>
      </c>
      <c r="BV91" s="8">
        <v>9</v>
      </c>
      <c r="BW91" s="8">
        <v>29.333333333333332</v>
      </c>
      <c r="BX91" s="8">
        <v>70.666666666666671</v>
      </c>
      <c r="BY91" s="8">
        <v>202</v>
      </c>
      <c r="BZ91" s="8">
        <v>380.6</v>
      </c>
    </row>
    <row r="92" spans="1:78" x14ac:dyDescent="0.25">
      <c r="A92" t="s">
        <v>61</v>
      </c>
      <c r="B92" t="s">
        <v>50</v>
      </c>
      <c r="C92" t="s">
        <v>84</v>
      </c>
      <c r="D92" t="s">
        <v>81</v>
      </c>
      <c r="E92" t="s">
        <v>85</v>
      </c>
      <c r="F92" s="1">
        <v>1.85</v>
      </c>
      <c r="G92" s="1">
        <v>0.33</v>
      </c>
      <c r="H92" s="1">
        <v>0.95</v>
      </c>
      <c r="I92" s="1">
        <v>2.54</v>
      </c>
      <c r="J92" s="1">
        <v>0.72</v>
      </c>
      <c r="K92" s="1">
        <v>1.64</v>
      </c>
      <c r="L92" s="1">
        <v>1.22</v>
      </c>
      <c r="M92" s="1">
        <v>64</v>
      </c>
      <c r="N92" s="1">
        <f t="shared" si="35"/>
        <v>11.762765625</v>
      </c>
      <c r="O92" s="1">
        <f t="shared" si="20"/>
        <v>75.281700000000001</v>
      </c>
      <c r="P92" s="1">
        <f t="shared" si="22"/>
        <v>11.762765625</v>
      </c>
      <c r="Q92" s="1">
        <f t="shared" si="23"/>
        <v>11.070270270270269</v>
      </c>
      <c r="V92" s="1">
        <f t="shared" si="24"/>
        <v>20.48</v>
      </c>
      <c r="W92" s="1">
        <f t="shared" si="25"/>
        <v>64</v>
      </c>
      <c r="Y92" s="48">
        <f t="shared" si="26"/>
        <v>1.85</v>
      </c>
      <c r="Z92" s="48">
        <f t="shared" si="27"/>
        <v>0.33</v>
      </c>
      <c r="AA92" s="48">
        <f t="shared" si="28"/>
        <v>0.95</v>
      </c>
      <c r="AB92" s="48">
        <f t="shared" si="29"/>
        <v>2.54</v>
      </c>
      <c r="AC92" s="48">
        <f t="shared" si="30"/>
        <v>0.72</v>
      </c>
      <c r="AD92" s="48">
        <f t="shared" si="31"/>
        <v>1.64</v>
      </c>
      <c r="AE92" s="48">
        <f t="shared" si="32"/>
        <v>1.22</v>
      </c>
      <c r="AF92" s="49">
        <f t="shared" si="33"/>
        <v>11.070270270270269</v>
      </c>
      <c r="AG92" s="48">
        <f t="shared" si="34"/>
        <v>11.762765625</v>
      </c>
      <c r="BM92" s="8">
        <v>20</v>
      </c>
      <c r="BN92" s="8">
        <v>168</v>
      </c>
      <c r="BO92" s="8">
        <v>78</v>
      </c>
      <c r="BP92" s="8">
        <v>27</v>
      </c>
      <c r="BQ92" s="8">
        <v>110</v>
      </c>
      <c r="BS92" s="8">
        <f t="shared" si="21"/>
        <v>2.86</v>
      </c>
      <c r="BT92" s="8">
        <v>0.86</v>
      </c>
      <c r="BV92" s="8">
        <v>11</v>
      </c>
      <c r="BW92" s="8">
        <v>26.272727272727277</v>
      </c>
      <c r="BX92" s="8">
        <v>73.72727272727272</v>
      </c>
      <c r="BY92" s="8">
        <v>199</v>
      </c>
      <c r="BZ92" s="8">
        <v>378.3</v>
      </c>
    </row>
    <row r="93" spans="1:78" x14ac:dyDescent="0.25">
      <c r="A93" t="s">
        <v>61</v>
      </c>
      <c r="B93" t="s">
        <v>50</v>
      </c>
      <c r="C93" t="s">
        <v>84</v>
      </c>
      <c r="D93" t="s">
        <v>83</v>
      </c>
      <c r="E93" t="s">
        <v>85</v>
      </c>
      <c r="F93" s="1">
        <v>1.83</v>
      </c>
      <c r="G93" s="1">
        <v>0.32</v>
      </c>
      <c r="H93" s="1">
        <v>0.95</v>
      </c>
      <c r="I93" s="1">
        <v>2.5299999999999998</v>
      </c>
      <c r="J93" s="1">
        <v>0.75</v>
      </c>
      <c r="K93" s="1">
        <v>1.65</v>
      </c>
      <c r="L93" s="1">
        <v>1.23</v>
      </c>
      <c r="M93" s="1">
        <v>63</v>
      </c>
      <c r="N93" s="1">
        <f t="shared" si="35"/>
        <v>12.0223125</v>
      </c>
      <c r="O93" s="1">
        <f t="shared" si="20"/>
        <v>76.942800000000005</v>
      </c>
      <c r="P93" s="1">
        <f t="shared" si="22"/>
        <v>12.0223125</v>
      </c>
      <c r="Q93" s="1">
        <f t="shared" si="23"/>
        <v>11.016393442622952</v>
      </c>
      <c r="V93" s="1">
        <f t="shared" si="24"/>
        <v>20.160000000000004</v>
      </c>
      <c r="W93" s="1">
        <f t="shared" si="25"/>
        <v>63</v>
      </c>
      <c r="Y93" s="48">
        <f t="shared" si="26"/>
        <v>1.83</v>
      </c>
      <c r="Z93" s="48">
        <f t="shared" si="27"/>
        <v>0.32</v>
      </c>
      <c r="AA93" s="48">
        <f t="shared" si="28"/>
        <v>0.95</v>
      </c>
      <c r="AB93" s="48">
        <f t="shared" si="29"/>
        <v>2.5299999999999998</v>
      </c>
      <c r="AC93" s="48">
        <f t="shared" si="30"/>
        <v>0.75</v>
      </c>
      <c r="AD93" s="48">
        <f t="shared" si="31"/>
        <v>1.65</v>
      </c>
      <c r="AE93" s="48">
        <f t="shared" si="32"/>
        <v>1.23</v>
      </c>
      <c r="AF93" s="49">
        <f t="shared" si="33"/>
        <v>11.016393442622952</v>
      </c>
      <c r="AG93" s="48">
        <f t="shared" si="34"/>
        <v>12.0223125</v>
      </c>
      <c r="BM93" s="8">
        <v>20</v>
      </c>
      <c r="BN93" s="8">
        <v>166</v>
      </c>
      <c r="BO93" s="8">
        <v>76</v>
      </c>
      <c r="BP93" s="8">
        <v>26</v>
      </c>
      <c r="BQ93" s="8">
        <v>112</v>
      </c>
      <c r="BS93" s="8">
        <f t="shared" si="21"/>
        <v>2.88</v>
      </c>
      <c r="BT93" s="8">
        <v>0.85</v>
      </c>
      <c r="BV93" s="8">
        <v>10</v>
      </c>
      <c r="BW93" s="8">
        <v>27.599999999999998</v>
      </c>
      <c r="BX93" s="8">
        <v>72.400000000000006</v>
      </c>
      <c r="BY93" s="8">
        <v>201</v>
      </c>
      <c r="BZ93" s="8">
        <v>382.8</v>
      </c>
    </row>
    <row r="94" spans="1:78" x14ac:dyDescent="0.25">
      <c r="A94" t="s">
        <v>61</v>
      </c>
      <c r="B94" t="s">
        <v>50</v>
      </c>
      <c r="C94" t="s">
        <v>84</v>
      </c>
      <c r="D94" t="s">
        <v>82</v>
      </c>
      <c r="E94" t="s">
        <v>85</v>
      </c>
      <c r="F94" s="1">
        <v>1.85</v>
      </c>
      <c r="G94" s="1">
        <v>0.33</v>
      </c>
      <c r="H94" s="1">
        <v>0.95</v>
      </c>
      <c r="I94" s="1">
        <v>2.54</v>
      </c>
      <c r="J94" s="1">
        <v>0.72</v>
      </c>
      <c r="K94" s="1">
        <v>1.64</v>
      </c>
      <c r="L94" s="1">
        <v>1.22</v>
      </c>
      <c r="M94" s="1">
        <v>64</v>
      </c>
      <c r="N94" s="1">
        <f t="shared" si="35"/>
        <v>11.762765625</v>
      </c>
      <c r="O94" s="1">
        <f t="shared" si="20"/>
        <v>75.281700000000001</v>
      </c>
      <c r="P94" s="1">
        <f t="shared" si="22"/>
        <v>11.762765625</v>
      </c>
      <c r="Q94" s="1">
        <f t="shared" si="23"/>
        <v>11.070270270270269</v>
      </c>
      <c r="V94" s="1">
        <f t="shared" si="24"/>
        <v>20.48</v>
      </c>
      <c r="W94" s="1">
        <f t="shared" si="25"/>
        <v>64</v>
      </c>
      <c r="Y94" s="48">
        <f t="shared" si="26"/>
        <v>1.85</v>
      </c>
      <c r="Z94" s="48">
        <f t="shared" si="27"/>
        <v>0.33</v>
      </c>
      <c r="AA94" s="48">
        <f t="shared" si="28"/>
        <v>0.95</v>
      </c>
      <c r="AB94" s="48">
        <f t="shared" si="29"/>
        <v>2.54</v>
      </c>
      <c r="AC94" s="48">
        <f t="shared" si="30"/>
        <v>0.72</v>
      </c>
      <c r="AD94" s="48">
        <f t="shared" si="31"/>
        <v>1.64</v>
      </c>
      <c r="AE94" s="48">
        <f t="shared" si="32"/>
        <v>1.22</v>
      </c>
      <c r="AF94" s="49">
        <f t="shared" si="33"/>
        <v>11.070270270270269</v>
      </c>
      <c r="AG94" s="48">
        <f t="shared" si="34"/>
        <v>11.762765625</v>
      </c>
      <c r="BM94" s="8">
        <v>20</v>
      </c>
      <c r="BN94" s="8">
        <v>168</v>
      </c>
      <c r="BO94" s="8">
        <v>78</v>
      </c>
      <c r="BP94" s="8">
        <v>27</v>
      </c>
      <c r="BQ94" s="8">
        <v>110</v>
      </c>
      <c r="BS94" s="8">
        <f t="shared" si="21"/>
        <v>2.86</v>
      </c>
      <c r="BT94" s="8">
        <v>0.89</v>
      </c>
      <c r="BV94" s="8">
        <v>11</v>
      </c>
      <c r="BW94" s="8">
        <v>26.272727272727277</v>
      </c>
      <c r="BX94" s="8">
        <v>73.72727272727272</v>
      </c>
      <c r="BY94" s="8">
        <v>199</v>
      </c>
      <c r="BZ94" s="8">
        <v>378.3</v>
      </c>
    </row>
    <row r="95" spans="1:78" s="44" customFormat="1" x14ac:dyDescent="0.25">
      <c r="A95" s="44" t="s">
        <v>60</v>
      </c>
      <c r="B95" s="44" t="s">
        <v>51</v>
      </c>
      <c r="C95" s="44" t="s">
        <v>84</v>
      </c>
      <c r="D95" s="44" t="s">
        <v>46</v>
      </c>
      <c r="E95" s="44" t="s">
        <v>86</v>
      </c>
      <c r="F95" s="45">
        <v>1.53</v>
      </c>
      <c r="G95" s="45">
        <v>0.18</v>
      </c>
      <c r="H95" s="45">
        <v>0.76</v>
      </c>
      <c r="I95" s="45">
        <v>2.15</v>
      </c>
      <c r="J95" s="45">
        <v>0.39</v>
      </c>
      <c r="K95" s="45">
        <v>1.32</v>
      </c>
      <c r="L95" s="45">
        <v>0.85</v>
      </c>
      <c r="M95" s="1">
        <v>32</v>
      </c>
      <c r="N95" s="1">
        <f t="shared" si="35"/>
        <v>9.8554999999999993</v>
      </c>
      <c r="O95" s="45">
        <f t="shared" si="20"/>
        <v>63.075200000000002</v>
      </c>
      <c r="P95" s="45">
        <f t="shared" si="22"/>
        <v>9.8554999999999993</v>
      </c>
      <c r="Q95" s="1">
        <f t="shared" si="23"/>
        <v>6.6928104575163401</v>
      </c>
      <c r="R95" s="10" t="str">
        <f>C95</f>
        <v>2Season</v>
      </c>
      <c r="S95" s="10" t="str">
        <f>E95</f>
        <v>Orch-2</v>
      </c>
      <c r="T95" s="10">
        <f>AVERAGE(Q87:Q95)</f>
        <v>10.580076565558658</v>
      </c>
      <c r="U95" s="10">
        <f>AVERAGE(P87:P95)</f>
        <v>11.676057291666666</v>
      </c>
      <c r="V95" s="1">
        <f t="shared" si="24"/>
        <v>10.24</v>
      </c>
      <c r="W95" s="1">
        <f t="shared" si="25"/>
        <v>32</v>
      </c>
      <c r="X95" s="1"/>
      <c r="Y95" s="48">
        <f t="shared" si="26"/>
        <v>1.53</v>
      </c>
      <c r="Z95" s="48">
        <f t="shared" si="27"/>
        <v>0.18</v>
      </c>
      <c r="AA95" s="48">
        <f t="shared" si="28"/>
        <v>0.76</v>
      </c>
      <c r="AB95" s="48">
        <f t="shared" si="29"/>
        <v>2.15</v>
      </c>
      <c r="AC95" s="48">
        <f t="shared" si="30"/>
        <v>0.39</v>
      </c>
      <c r="AD95" s="48">
        <f t="shared" si="31"/>
        <v>1.32</v>
      </c>
      <c r="AE95" s="48">
        <f t="shared" si="32"/>
        <v>0.85</v>
      </c>
      <c r="AF95" s="49">
        <f t="shared" si="33"/>
        <v>6.6928104575163401</v>
      </c>
      <c r="AG95" s="48">
        <f t="shared" si="34"/>
        <v>9.8554999999999993</v>
      </c>
      <c r="BM95" s="43">
        <v>11</v>
      </c>
      <c r="BN95" s="43">
        <v>133</v>
      </c>
      <c r="BO95" s="43">
        <v>44</v>
      </c>
      <c r="BP95" s="43">
        <v>14</v>
      </c>
      <c r="BQ95" s="43">
        <v>80</v>
      </c>
      <c r="BS95" s="43">
        <f t="shared" si="21"/>
        <v>2.17</v>
      </c>
      <c r="BT95" s="43">
        <v>0.56999999999999995</v>
      </c>
      <c r="BV95" s="43">
        <v>6</v>
      </c>
      <c r="BW95" s="43">
        <v>18.999999999999996</v>
      </c>
      <c r="BX95" s="43">
        <v>81</v>
      </c>
      <c r="BY95" s="43">
        <v>184</v>
      </c>
      <c r="BZ95" s="43">
        <v>342.8</v>
      </c>
    </row>
    <row r="96" spans="1:78" x14ac:dyDescent="0.25">
      <c r="A96" t="s">
        <v>60</v>
      </c>
      <c r="B96" t="s">
        <v>51</v>
      </c>
      <c r="C96" t="s">
        <v>84</v>
      </c>
      <c r="D96" t="s">
        <v>47</v>
      </c>
      <c r="E96" t="s">
        <v>86</v>
      </c>
      <c r="F96" s="1">
        <v>1.52</v>
      </c>
      <c r="G96" s="1">
        <v>0.17</v>
      </c>
      <c r="H96" s="1">
        <v>0.75</v>
      </c>
      <c r="I96" s="1">
        <v>2.14</v>
      </c>
      <c r="J96" s="1">
        <v>0.38</v>
      </c>
      <c r="K96" s="1">
        <v>1.33</v>
      </c>
      <c r="L96" s="1">
        <v>0.87</v>
      </c>
      <c r="M96" s="1">
        <v>33</v>
      </c>
      <c r="N96" s="1">
        <f t="shared" si="35"/>
        <v>9.9800624999999989</v>
      </c>
      <c r="O96" s="1">
        <f t="shared" si="20"/>
        <v>63.872399999999992</v>
      </c>
      <c r="P96" s="1">
        <f t="shared" si="22"/>
        <v>9.9800624999999989</v>
      </c>
      <c r="Q96" s="1">
        <f t="shared" si="23"/>
        <v>6.9473684210526319</v>
      </c>
      <c r="V96" s="1">
        <f t="shared" si="24"/>
        <v>10.56</v>
      </c>
      <c r="W96" s="1">
        <f t="shared" si="25"/>
        <v>33</v>
      </c>
      <c r="Y96" s="48">
        <f t="shared" si="26"/>
        <v>1.52</v>
      </c>
      <c r="Z96" s="48">
        <f t="shared" si="27"/>
        <v>0.17</v>
      </c>
      <c r="AA96" s="48">
        <f t="shared" si="28"/>
        <v>0.75</v>
      </c>
      <c r="AB96" s="48">
        <f t="shared" si="29"/>
        <v>2.14</v>
      </c>
      <c r="AC96" s="48">
        <f t="shared" si="30"/>
        <v>0.38</v>
      </c>
      <c r="AD96" s="48">
        <f t="shared" si="31"/>
        <v>1.33</v>
      </c>
      <c r="AE96" s="48">
        <f t="shared" si="32"/>
        <v>0.87</v>
      </c>
      <c r="AF96" s="49">
        <f t="shared" si="33"/>
        <v>6.9473684210526319</v>
      </c>
      <c r="AG96" s="48">
        <f t="shared" si="34"/>
        <v>9.9800624999999989</v>
      </c>
      <c r="BM96" s="8">
        <v>12</v>
      </c>
      <c r="BN96" s="8">
        <v>136</v>
      </c>
      <c r="BO96" s="8">
        <v>45</v>
      </c>
      <c r="BP96" s="8">
        <v>13</v>
      </c>
      <c r="BQ96" s="8">
        <v>81</v>
      </c>
      <c r="BS96" s="8">
        <f t="shared" si="21"/>
        <v>2.2000000000000002</v>
      </c>
      <c r="BT96" s="8">
        <v>0.57999999999999996</v>
      </c>
      <c r="BV96" s="8">
        <v>6</v>
      </c>
      <c r="BW96" s="8">
        <v>19.666666666666664</v>
      </c>
      <c r="BX96" s="8">
        <v>80.333333333333343</v>
      </c>
      <c r="BY96" s="8">
        <v>186</v>
      </c>
      <c r="BZ96" s="8">
        <v>343.4</v>
      </c>
    </row>
    <row r="97" spans="1:78" x14ac:dyDescent="0.25">
      <c r="A97" t="s">
        <v>60</v>
      </c>
      <c r="B97" t="s">
        <v>51</v>
      </c>
      <c r="C97" t="s">
        <v>84</v>
      </c>
      <c r="D97" t="s">
        <v>48</v>
      </c>
      <c r="E97" t="s">
        <v>86</v>
      </c>
      <c r="F97" s="1">
        <v>1.53</v>
      </c>
      <c r="G97" s="1">
        <v>0.18</v>
      </c>
      <c r="H97" s="1">
        <v>0.74</v>
      </c>
      <c r="I97" s="1">
        <v>2.12</v>
      </c>
      <c r="J97" s="1">
        <v>0.38</v>
      </c>
      <c r="K97" s="1">
        <v>1.34</v>
      </c>
      <c r="L97" s="1">
        <v>0.86</v>
      </c>
      <c r="M97" s="1">
        <v>32</v>
      </c>
      <c r="N97" s="1">
        <f t="shared" si="35"/>
        <v>9.7142500000000016</v>
      </c>
      <c r="O97" s="1">
        <f t="shared" si="20"/>
        <v>62.171200000000006</v>
      </c>
      <c r="P97" s="1">
        <f t="shared" si="22"/>
        <v>9.7142500000000016</v>
      </c>
      <c r="Q97" s="1">
        <f t="shared" si="23"/>
        <v>6.6928104575163401</v>
      </c>
      <c r="V97" s="1">
        <f t="shared" si="24"/>
        <v>10.24</v>
      </c>
      <c r="W97" s="1">
        <f t="shared" si="25"/>
        <v>32</v>
      </c>
      <c r="Y97" s="48">
        <f t="shared" si="26"/>
        <v>1.53</v>
      </c>
      <c r="Z97" s="48">
        <f t="shared" si="27"/>
        <v>0.18</v>
      </c>
      <c r="AA97" s="48">
        <f t="shared" si="28"/>
        <v>0.74</v>
      </c>
      <c r="AB97" s="48">
        <f t="shared" si="29"/>
        <v>2.12</v>
      </c>
      <c r="AC97" s="48">
        <f t="shared" si="30"/>
        <v>0.38</v>
      </c>
      <c r="AD97" s="48">
        <f t="shared" si="31"/>
        <v>1.34</v>
      </c>
      <c r="AE97" s="48">
        <f t="shared" si="32"/>
        <v>0.86</v>
      </c>
      <c r="AF97" s="49">
        <f t="shared" si="33"/>
        <v>6.6928104575163401</v>
      </c>
      <c r="AG97" s="48">
        <f t="shared" si="34"/>
        <v>9.7142500000000016</v>
      </c>
      <c r="BM97" s="8">
        <v>11</v>
      </c>
      <c r="BN97" s="8">
        <v>134</v>
      </c>
      <c r="BO97" s="8">
        <v>43</v>
      </c>
      <c r="BP97" s="8">
        <v>14</v>
      </c>
      <c r="BQ97" s="8">
        <v>78</v>
      </c>
      <c r="BS97" s="8">
        <f t="shared" si="21"/>
        <v>2.2000000000000002</v>
      </c>
      <c r="BT97" s="8">
        <v>0.56000000000000005</v>
      </c>
      <c r="BV97" s="8">
        <v>6</v>
      </c>
      <c r="BW97" s="8">
        <v>19.333333333333332</v>
      </c>
      <c r="BX97" s="8">
        <v>80.666666666666671</v>
      </c>
      <c r="BY97" s="8">
        <v>182</v>
      </c>
      <c r="BZ97" s="8">
        <v>341.6</v>
      </c>
    </row>
    <row r="98" spans="1:78" x14ac:dyDescent="0.25">
      <c r="A98" t="s">
        <v>60</v>
      </c>
      <c r="B98" t="s">
        <v>51</v>
      </c>
      <c r="C98" t="s">
        <v>84</v>
      </c>
      <c r="D98" t="s">
        <v>49</v>
      </c>
      <c r="E98" t="s">
        <v>86</v>
      </c>
      <c r="F98" s="1">
        <v>1.51</v>
      </c>
      <c r="G98" s="1">
        <v>0.17</v>
      </c>
      <c r="H98" s="1">
        <v>0.74</v>
      </c>
      <c r="I98" s="1">
        <v>2.14</v>
      </c>
      <c r="J98" s="1">
        <v>0.39</v>
      </c>
      <c r="K98" s="1">
        <v>1.32</v>
      </c>
      <c r="L98" s="1">
        <v>0.87</v>
      </c>
      <c r="M98" s="1">
        <v>33</v>
      </c>
      <c r="N98" s="1">
        <f t="shared" si="35"/>
        <v>9.7934374999999996</v>
      </c>
      <c r="O98" s="1">
        <f t="shared" si="20"/>
        <v>62.677999999999997</v>
      </c>
      <c r="P98" s="1">
        <f t="shared" si="22"/>
        <v>9.7934374999999996</v>
      </c>
      <c r="Q98" s="1">
        <f t="shared" si="23"/>
        <v>6.9933774834437088</v>
      </c>
      <c r="V98" s="1">
        <f t="shared" si="24"/>
        <v>10.56</v>
      </c>
      <c r="W98" s="1">
        <f t="shared" si="25"/>
        <v>33</v>
      </c>
      <c r="Y98" s="48">
        <f t="shared" si="26"/>
        <v>1.51</v>
      </c>
      <c r="Z98" s="48">
        <f t="shared" si="27"/>
        <v>0.17</v>
      </c>
      <c r="AA98" s="48">
        <f t="shared" si="28"/>
        <v>0.74</v>
      </c>
      <c r="AB98" s="48">
        <f t="shared" si="29"/>
        <v>2.14</v>
      </c>
      <c r="AC98" s="48">
        <f t="shared" si="30"/>
        <v>0.39</v>
      </c>
      <c r="AD98" s="48">
        <f t="shared" si="31"/>
        <v>1.32</v>
      </c>
      <c r="AE98" s="48">
        <f t="shared" si="32"/>
        <v>0.87</v>
      </c>
      <c r="AF98" s="49">
        <f t="shared" si="33"/>
        <v>6.9933774834437088</v>
      </c>
      <c r="AG98" s="48">
        <f t="shared" si="34"/>
        <v>9.7934374999999996</v>
      </c>
      <c r="BM98" s="8">
        <v>11</v>
      </c>
      <c r="BN98" s="8">
        <v>134</v>
      </c>
      <c r="BO98" s="8">
        <v>44</v>
      </c>
      <c r="BP98" s="8">
        <v>15</v>
      </c>
      <c r="BQ98" s="8">
        <v>82</v>
      </c>
      <c r="BS98" s="8">
        <f t="shared" si="21"/>
        <v>2.19</v>
      </c>
      <c r="BT98" s="8">
        <v>0.56999999999999995</v>
      </c>
      <c r="BV98" s="8">
        <v>7</v>
      </c>
      <c r="BW98" s="8">
        <v>18.285714285714285</v>
      </c>
      <c r="BX98" s="8">
        <v>81.714285714285722</v>
      </c>
      <c r="BY98" s="8">
        <v>185</v>
      </c>
      <c r="BZ98" s="8">
        <v>338.8</v>
      </c>
    </row>
    <row r="99" spans="1:78" x14ac:dyDescent="0.25">
      <c r="A99" t="s">
        <v>60</v>
      </c>
      <c r="B99" t="s">
        <v>51</v>
      </c>
      <c r="C99" t="s">
        <v>84</v>
      </c>
      <c r="D99" t="s">
        <v>79</v>
      </c>
      <c r="E99" t="s">
        <v>86</v>
      </c>
      <c r="F99" s="1">
        <v>1.53</v>
      </c>
      <c r="G99" s="1">
        <v>0.18</v>
      </c>
      <c r="H99" s="1">
        <v>0.76</v>
      </c>
      <c r="I99" s="1">
        <v>2.15</v>
      </c>
      <c r="J99" s="1">
        <v>0.39</v>
      </c>
      <c r="K99" s="1">
        <v>1.32</v>
      </c>
      <c r="L99" s="1">
        <v>0.85</v>
      </c>
      <c r="M99" s="1">
        <v>33</v>
      </c>
      <c r="N99" s="1">
        <f t="shared" si="35"/>
        <v>9.9800624999999989</v>
      </c>
      <c r="O99" s="1">
        <f t="shared" si="20"/>
        <v>63.872399999999992</v>
      </c>
      <c r="P99" s="1">
        <f t="shared" si="22"/>
        <v>9.9800624999999989</v>
      </c>
      <c r="Q99" s="1">
        <f t="shared" si="23"/>
        <v>6.9019607843137258</v>
      </c>
      <c r="V99" s="1">
        <f t="shared" si="24"/>
        <v>10.56</v>
      </c>
      <c r="W99" s="1">
        <f t="shared" si="25"/>
        <v>33</v>
      </c>
      <c r="Y99" s="48">
        <f t="shared" si="26"/>
        <v>1.53</v>
      </c>
      <c r="Z99" s="48">
        <f t="shared" si="27"/>
        <v>0.18</v>
      </c>
      <c r="AA99" s="48">
        <f t="shared" si="28"/>
        <v>0.76</v>
      </c>
      <c r="AB99" s="48">
        <f t="shared" si="29"/>
        <v>2.15</v>
      </c>
      <c r="AC99" s="48">
        <f t="shared" si="30"/>
        <v>0.39</v>
      </c>
      <c r="AD99" s="48">
        <f t="shared" si="31"/>
        <v>1.32</v>
      </c>
      <c r="AE99" s="48">
        <f t="shared" si="32"/>
        <v>0.85</v>
      </c>
      <c r="AF99" s="49">
        <f t="shared" si="33"/>
        <v>6.9019607843137258</v>
      </c>
      <c r="AG99" s="48">
        <f t="shared" si="34"/>
        <v>9.9800624999999989</v>
      </c>
      <c r="BM99" s="8">
        <v>11</v>
      </c>
      <c r="BN99" s="8">
        <v>133</v>
      </c>
      <c r="BO99" s="8">
        <v>44</v>
      </c>
      <c r="BP99" s="8">
        <v>14</v>
      </c>
      <c r="BQ99" s="8">
        <v>80</v>
      </c>
      <c r="BS99" s="8">
        <f t="shared" si="21"/>
        <v>2.17</v>
      </c>
      <c r="BT99" s="8">
        <v>0.57999999999999996</v>
      </c>
      <c r="BV99" s="8">
        <v>6</v>
      </c>
      <c r="BW99" s="8">
        <v>19.666666666666664</v>
      </c>
      <c r="BX99" s="8">
        <v>80.333333333333343</v>
      </c>
      <c r="BY99" s="8">
        <v>186</v>
      </c>
      <c r="BZ99" s="8">
        <v>343.4</v>
      </c>
    </row>
    <row r="100" spans="1:78" x14ac:dyDescent="0.25">
      <c r="A100" t="s">
        <v>60</v>
      </c>
      <c r="B100" t="s">
        <v>51</v>
      </c>
      <c r="C100" t="s">
        <v>84</v>
      </c>
      <c r="D100" t="s">
        <v>80</v>
      </c>
      <c r="E100" t="s">
        <v>86</v>
      </c>
      <c r="F100" s="1">
        <v>1.52</v>
      </c>
      <c r="G100" s="1">
        <v>0.17</v>
      </c>
      <c r="H100" s="1">
        <v>0.75</v>
      </c>
      <c r="I100" s="1">
        <v>2.14</v>
      </c>
      <c r="J100" s="1">
        <v>0.38</v>
      </c>
      <c r="K100" s="1">
        <v>1.33</v>
      </c>
      <c r="L100" s="1">
        <v>0.87</v>
      </c>
      <c r="M100" s="1">
        <v>32</v>
      </c>
      <c r="N100" s="1">
        <f t="shared" si="35"/>
        <v>9.7142500000000016</v>
      </c>
      <c r="O100" s="1">
        <f t="shared" si="20"/>
        <v>62.171200000000006</v>
      </c>
      <c r="P100" s="1">
        <f t="shared" si="22"/>
        <v>9.7142500000000016</v>
      </c>
      <c r="Q100" s="1">
        <f t="shared" si="23"/>
        <v>6.7368421052631575</v>
      </c>
      <c r="V100" s="1">
        <f t="shared" si="24"/>
        <v>10.24</v>
      </c>
      <c r="W100" s="1">
        <f t="shared" si="25"/>
        <v>32</v>
      </c>
      <c r="Y100" s="48">
        <f t="shared" si="26"/>
        <v>1.52</v>
      </c>
      <c r="Z100" s="48">
        <f t="shared" si="27"/>
        <v>0.17</v>
      </c>
      <c r="AA100" s="48">
        <f t="shared" si="28"/>
        <v>0.75</v>
      </c>
      <c r="AB100" s="48">
        <f t="shared" si="29"/>
        <v>2.14</v>
      </c>
      <c r="AC100" s="48">
        <f t="shared" si="30"/>
        <v>0.38</v>
      </c>
      <c r="AD100" s="48">
        <f t="shared" si="31"/>
        <v>1.33</v>
      </c>
      <c r="AE100" s="48">
        <f t="shared" si="32"/>
        <v>0.87</v>
      </c>
      <c r="AF100" s="49">
        <f t="shared" si="33"/>
        <v>6.7368421052631575</v>
      </c>
      <c r="AG100" s="48">
        <f t="shared" si="34"/>
        <v>9.7142500000000016</v>
      </c>
      <c r="BM100" s="8">
        <v>12</v>
      </c>
      <c r="BN100" s="8">
        <v>136</v>
      </c>
      <c r="BO100" s="8">
        <v>45</v>
      </c>
      <c r="BP100" s="8">
        <v>13</v>
      </c>
      <c r="BQ100" s="8">
        <v>81</v>
      </c>
      <c r="BS100" s="8">
        <f t="shared" si="21"/>
        <v>2.2000000000000002</v>
      </c>
      <c r="BT100" s="8">
        <v>0.56000000000000005</v>
      </c>
      <c r="BV100" s="8">
        <v>6</v>
      </c>
      <c r="BW100" s="8">
        <v>19.333333333333332</v>
      </c>
      <c r="BX100" s="8">
        <v>80.666666666666671</v>
      </c>
      <c r="BY100" s="8">
        <v>182</v>
      </c>
      <c r="BZ100" s="8">
        <v>341.6</v>
      </c>
    </row>
    <row r="101" spans="1:78" x14ac:dyDescent="0.25">
      <c r="A101" t="s">
        <v>60</v>
      </c>
      <c r="B101" t="s">
        <v>51</v>
      </c>
      <c r="C101" t="s">
        <v>84</v>
      </c>
      <c r="D101" t="s">
        <v>81</v>
      </c>
      <c r="E101" t="s">
        <v>86</v>
      </c>
      <c r="F101" s="1">
        <v>1.53</v>
      </c>
      <c r="G101" s="1">
        <v>0.18</v>
      </c>
      <c r="H101" s="1">
        <v>0.74</v>
      </c>
      <c r="I101" s="1">
        <v>2.12</v>
      </c>
      <c r="J101" s="1">
        <v>0.38</v>
      </c>
      <c r="K101" s="1">
        <v>1.34</v>
      </c>
      <c r="L101" s="1">
        <v>0.86</v>
      </c>
      <c r="M101" s="1">
        <v>33</v>
      </c>
      <c r="N101" s="1">
        <f t="shared" si="35"/>
        <v>9.7934374999999996</v>
      </c>
      <c r="O101" s="1">
        <f t="shared" ref="O101:O132" si="36">BY101*BZ101/1000</f>
        <v>62.677999999999997</v>
      </c>
      <c r="P101" s="1">
        <f t="shared" si="22"/>
        <v>9.7934374999999996</v>
      </c>
      <c r="Q101" s="1">
        <f t="shared" si="23"/>
        <v>6.9019607843137258</v>
      </c>
      <c r="V101" s="1">
        <f t="shared" si="24"/>
        <v>10.56</v>
      </c>
      <c r="W101" s="1">
        <f t="shared" si="25"/>
        <v>33</v>
      </c>
      <c r="Y101" s="48">
        <f t="shared" si="26"/>
        <v>1.53</v>
      </c>
      <c r="Z101" s="48">
        <f t="shared" si="27"/>
        <v>0.18</v>
      </c>
      <c r="AA101" s="48">
        <f t="shared" si="28"/>
        <v>0.74</v>
      </c>
      <c r="AB101" s="48">
        <f t="shared" si="29"/>
        <v>2.12</v>
      </c>
      <c r="AC101" s="48">
        <f t="shared" si="30"/>
        <v>0.38</v>
      </c>
      <c r="AD101" s="48">
        <f t="shared" si="31"/>
        <v>1.34</v>
      </c>
      <c r="AE101" s="48">
        <f t="shared" si="32"/>
        <v>0.86</v>
      </c>
      <c r="AF101" s="49">
        <f t="shared" si="33"/>
        <v>6.9019607843137258</v>
      </c>
      <c r="AG101" s="48">
        <f t="shared" si="34"/>
        <v>9.7934374999999996</v>
      </c>
      <c r="BM101" s="8">
        <v>11</v>
      </c>
      <c r="BN101" s="8">
        <v>134</v>
      </c>
      <c r="BO101" s="8">
        <v>43</v>
      </c>
      <c r="BP101" s="8">
        <v>14</v>
      </c>
      <c r="BQ101" s="8">
        <v>78</v>
      </c>
      <c r="BS101" s="8">
        <f t="shared" ref="BS101:BS132" si="37">K101+L101</f>
        <v>2.2000000000000002</v>
      </c>
      <c r="BT101" s="8">
        <v>0.56999999999999995</v>
      </c>
      <c r="BV101" s="8">
        <v>7</v>
      </c>
      <c r="BW101" s="8">
        <v>18.285714285714285</v>
      </c>
      <c r="BX101" s="8">
        <v>81.714285714285722</v>
      </c>
      <c r="BY101" s="8">
        <v>185</v>
      </c>
      <c r="BZ101" s="8">
        <v>338.8</v>
      </c>
    </row>
    <row r="102" spans="1:78" x14ac:dyDescent="0.25">
      <c r="A102" t="s">
        <v>60</v>
      </c>
      <c r="B102" t="s">
        <v>51</v>
      </c>
      <c r="C102" t="s">
        <v>84</v>
      </c>
      <c r="D102" t="s">
        <v>83</v>
      </c>
      <c r="E102" t="s">
        <v>86</v>
      </c>
      <c r="F102" s="1">
        <v>1.51</v>
      </c>
      <c r="G102" s="1">
        <v>0.17</v>
      </c>
      <c r="H102" s="1">
        <v>0.74</v>
      </c>
      <c r="I102" s="1">
        <v>2.14</v>
      </c>
      <c r="J102" s="1">
        <v>0.39</v>
      </c>
      <c r="K102" s="1">
        <v>1.32</v>
      </c>
      <c r="L102" s="1">
        <v>0.87</v>
      </c>
      <c r="M102" s="1">
        <v>33</v>
      </c>
      <c r="N102" s="1">
        <f t="shared" si="35"/>
        <v>9.7934374999999996</v>
      </c>
      <c r="O102" s="1">
        <f t="shared" si="36"/>
        <v>62.677999999999997</v>
      </c>
      <c r="P102" s="1">
        <f t="shared" si="22"/>
        <v>9.7934374999999996</v>
      </c>
      <c r="Q102" s="1">
        <f t="shared" si="23"/>
        <v>6.9933774834437088</v>
      </c>
      <c r="V102" s="1">
        <f t="shared" si="24"/>
        <v>10.56</v>
      </c>
      <c r="W102" s="1">
        <f t="shared" si="25"/>
        <v>33</v>
      </c>
      <c r="Y102" s="48">
        <f t="shared" si="26"/>
        <v>1.51</v>
      </c>
      <c r="Z102" s="48">
        <f t="shared" si="27"/>
        <v>0.17</v>
      </c>
      <c r="AA102" s="48">
        <f t="shared" si="28"/>
        <v>0.74</v>
      </c>
      <c r="AB102" s="48">
        <f t="shared" si="29"/>
        <v>2.14</v>
      </c>
      <c r="AC102" s="48">
        <f t="shared" si="30"/>
        <v>0.39</v>
      </c>
      <c r="AD102" s="48">
        <f t="shared" si="31"/>
        <v>1.32</v>
      </c>
      <c r="AE102" s="48">
        <f t="shared" si="32"/>
        <v>0.87</v>
      </c>
      <c r="AF102" s="49">
        <f t="shared" si="33"/>
        <v>6.9933774834437088</v>
      </c>
      <c r="AG102" s="48">
        <f t="shared" si="34"/>
        <v>9.7934374999999996</v>
      </c>
      <c r="BM102" s="8">
        <v>11</v>
      </c>
      <c r="BN102" s="8">
        <v>134</v>
      </c>
      <c r="BO102" s="8">
        <v>44</v>
      </c>
      <c r="BP102" s="8">
        <v>15</v>
      </c>
      <c r="BQ102" s="8">
        <v>82</v>
      </c>
      <c r="BS102" s="8">
        <f t="shared" si="37"/>
        <v>2.19</v>
      </c>
      <c r="BT102" s="8">
        <v>0.56999999999999995</v>
      </c>
      <c r="BV102" s="8">
        <v>7</v>
      </c>
      <c r="BW102" s="8">
        <v>18.285714285714285</v>
      </c>
      <c r="BX102" s="8">
        <v>81.714285714285722</v>
      </c>
      <c r="BY102" s="8">
        <v>185</v>
      </c>
      <c r="BZ102" s="8">
        <v>338.8</v>
      </c>
    </row>
    <row r="103" spans="1:78" s="44" customFormat="1" x14ac:dyDescent="0.25">
      <c r="A103" s="44" t="s">
        <v>60</v>
      </c>
      <c r="B103" s="44" t="s">
        <v>51</v>
      </c>
      <c r="C103" s="44" t="s">
        <v>84</v>
      </c>
      <c r="D103" s="44" t="s">
        <v>82</v>
      </c>
      <c r="E103" s="44" t="s">
        <v>86</v>
      </c>
      <c r="F103" s="45">
        <v>1.53</v>
      </c>
      <c r="G103" s="45">
        <v>0.18</v>
      </c>
      <c r="H103" s="45">
        <v>0.74</v>
      </c>
      <c r="I103" s="45">
        <v>2.12</v>
      </c>
      <c r="J103" s="45">
        <v>0.38</v>
      </c>
      <c r="K103" s="45">
        <v>1.34</v>
      </c>
      <c r="L103" s="45">
        <v>0.86</v>
      </c>
      <c r="M103" s="1">
        <v>33</v>
      </c>
      <c r="N103" s="1">
        <f t="shared" si="35"/>
        <v>9.7934374999999996</v>
      </c>
      <c r="O103" s="45">
        <f t="shared" si="36"/>
        <v>62.677999999999997</v>
      </c>
      <c r="P103" s="45">
        <f t="shared" si="22"/>
        <v>9.7934374999999996</v>
      </c>
      <c r="Q103" s="1">
        <f t="shared" si="23"/>
        <v>6.9019607843137258</v>
      </c>
      <c r="R103" s="1"/>
      <c r="S103" s="1"/>
      <c r="T103" s="10"/>
      <c r="U103" s="1"/>
      <c r="V103" s="1">
        <f t="shared" si="24"/>
        <v>10.56</v>
      </c>
      <c r="W103" s="1">
        <f t="shared" si="25"/>
        <v>33</v>
      </c>
      <c r="X103" s="1"/>
      <c r="Y103" s="48">
        <f t="shared" si="26"/>
        <v>1.53</v>
      </c>
      <c r="Z103" s="48">
        <f t="shared" si="27"/>
        <v>0.18</v>
      </c>
      <c r="AA103" s="48">
        <f t="shared" si="28"/>
        <v>0.74</v>
      </c>
      <c r="AB103" s="48">
        <f t="shared" si="29"/>
        <v>2.12</v>
      </c>
      <c r="AC103" s="48">
        <f t="shared" si="30"/>
        <v>0.38</v>
      </c>
      <c r="AD103" s="48">
        <f t="shared" si="31"/>
        <v>1.34</v>
      </c>
      <c r="AE103" s="48">
        <f t="shared" si="32"/>
        <v>0.86</v>
      </c>
      <c r="AF103" s="49">
        <f t="shared" si="33"/>
        <v>6.9019607843137258</v>
      </c>
      <c r="AG103" s="48">
        <f t="shared" si="34"/>
        <v>9.7934374999999996</v>
      </c>
      <c r="BM103" s="43">
        <v>11</v>
      </c>
      <c r="BN103" s="43">
        <v>134</v>
      </c>
      <c r="BO103" s="43">
        <v>43</v>
      </c>
      <c r="BP103" s="43">
        <v>14</v>
      </c>
      <c r="BQ103" s="43">
        <v>78</v>
      </c>
      <c r="BS103" s="43">
        <f t="shared" si="37"/>
        <v>2.2000000000000002</v>
      </c>
      <c r="BT103" s="43">
        <v>0.56999999999999995</v>
      </c>
      <c r="BV103" s="43">
        <v>7</v>
      </c>
      <c r="BW103" s="43">
        <v>18.285714285714285</v>
      </c>
      <c r="BX103" s="43">
        <v>81.714285714285722</v>
      </c>
      <c r="BY103" s="43">
        <v>185</v>
      </c>
      <c r="BZ103" s="43">
        <v>338.8</v>
      </c>
    </row>
    <row r="104" spans="1:78" x14ac:dyDescent="0.25">
      <c r="A104" t="s">
        <v>65</v>
      </c>
      <c r="B104" t="s">
        <v>52</v>
      </c>
      <c r="C104" t="s">
        <v>84</v>
      </c>
      <c r="D104" t="s">
        <v>46</v>
      </c>
      <c r="E104" t="s">
        <v>87</v>
      </c>
      <c r="F104" s="1">
        <v>1.3</v>
      </c>
      <c r="G104" s="1">
        <v>0.12</v>
      </c>
      <c r="H104" s="1">
        <v>0.45</v>
      </c>
      <c r="I104" s="1">
        <v>1.92</v>
      </c>
      <c r="J104" s="1">
        <v>0.22</v>
      </c>
      <c r="K104" s="1">
        <v>1.1599999999999999</v>
      </c>
      <c r="L104" s="1">
        <v>0.63</v>
      </c>
      <c r="M104" s="1">
        <v>20</v>
      </c>
      <c r="N104" s="1">
        <f t="shared" si="35"/>
        <v>8.4391562499999999</v>
      </c>
      <c r="O104" s="1">
        <f t="shared" si="36"/>
        <v>54.010599999999997</v>
      </c>
      <c r="P104" s="1">
        <f t="shared" si="22"/>
        <v>8.4391562499999999</v>
      </c>
      <c r="Q104" s="1">
        <f t="shared" si="23"/>
        <v>4.9230769230769234</v>
      </c>
      <c r="R104" s="10" t="str">
        <f>C104</f>
        <v>2Season</v>
      </c>
      <c r="S104" s="10" t="str">
        <f>E104</f>
        <v>Orch-3</v>
      </c>
      <c r="T104" s="10">
        <f>AVERAGE(Q96:Q104)</f>
        <v>6.6658594696375166</v>
      </c>
      <c r="U104" s="10">
        <f>AVERAGE(P96:P104)</f>
        <v>9.6668368055555547</v>
      </c>
      <c r="V104" s="1">
        <f t="shared" si="24"/>
        <v>6.4</v>
      </c>
      <c r="W104" s="1">
        <f t="shared" si="25"/>
        <v>20</v>
      </c>
      <c r="Y104" s="48">
        <f t="shared" si="26"/>
        <v>1.3</v>
      </c>
      <c r="Z104" s="48">
        <f t="shared" si="27"/>
        <v>0.12</v>
      </c>
      <c r="AA104" s="48">
        <f t="shared" si="28"/>
        <v>0.45</v>
      </c>
      <c r="AB104" s="48">
        <f t="shared" si="29"/>
        <v>1.92</v>
      </c>
      <c r="AC104" s="48">
        <f t="shared" si="30"/>
        <v>0.22</v>
      </c>
      <c r="AD104" s="48">
        <f t="shared" si="31"/>
        <v>1.1599999999999999</v>
      </c>
      <c r="AE104" s="48">
        <f t="shared" si="32"/>
        <v>0.63</v>
      </c>
      <c r="AF104" s="49">
        <f t="shared" si="33"/>
        <v>4.9230769230769234</v>
      </c>
      <c r="AG104" s="48">
        <f t="shared" si="34"/>
        <v>8.4391562499999999</v>
      </c>
      <c r="BM104" s="8">
        <v>8</v>
      </c>
      <c r="BN104" s="8">
        <v>112</v>
      </c>
      <c r="BO104" s="8">
        <v>20</v>
      </c>
      <c r="BP104" s="8">
        <v>9</v>
      </c>
      <c r="BQ104" s="8">
        <v>58</v>
      </c>
      <c r="BS104" s="8">
        <f t="shared" si="37"/>
        <v>1.79</v>
      </c>
      <c r="BT104" s="8">
        <v>0.41</v>
      </c>
      <c r="BV104" s="8">
        <v>4</v>
      </c>
      <c r="BW104" s="8">
        <v>17</v>
      </c>
      <c r="BX104" s="8">
        <v>83</v>
      </c>
      <c r="BY104" s="8">
        <v>173</v>
      </c>
      <c r="BZ104" s="8">
        <v>312.2</v>
      </c>
    </row>
    <row r="105" spans="1:78" x14ac:dyDescent="0.25">
      <c r="A105" t="s">
        <v>65</v>
      </c>
      <c r="B105" t="s">
        <v>52</v>
      </c>
      <c r="C105" t="s">
        <v>84</v>
      </c>
      <c r="D105" t="s">
        <v>47</v>
      </c>
      <c r="E105" t="s">
        <v>87</v>
      </c>
      <c r="F105" s="1">
        <v>1.31</v>
      </c>
      <c r="G105" s="1">
        <v>0.11</v>
      </c>
      <c r="H105" s="1">
        <v>0.46</v>
      </c>
      <c r="I105" s="1">
        <v>1.93</v>
      </c>
      <c r="J105" s="1">
        <v>0.22</v>
      </c>
      <c r="K105" s="1">
        <v>1.1399999999999999</v>
      </c>
      <c r="L105" s="1">
        <v>0.62</v>
      </c>
      <c r="M105" s="1">
        <v>21</v>
      </c>
      <c r="N105" s="1">
        <f t="shared" si="35"/>
        <v>8.4172499999999992</v>
      </c>
      <c r="O105" s="1">
        <f t="shared" si="36"/>
        <v>53.870400000000004</v>
      </c>
      <c r="P105" s="1">
        <f t="shared" si="22"/>
        <v>8.4172499999999992</v>
      </c>
      <c r="Q105" s="1">
        <f t="shared" si="23"/>
        <v>5.1297709923664119</v>
      </c>
      <c r="V105" s="1">
        <f t="shared" si="24"/>
        <v>6.72</v>
      </c>
      <c r="W105" s="1">
        <f t="shared" si="25"/>
        <v>21</v>
      </c>
      <c r="Y105" s="48">
        <f t="shared" si="26"/>
        <v>1.31</v>
      </c>
      <c r="Z105" s="48">
        <f t="shared" si="27"/>
        <v>0.11</v>
      </c>
      <c r="AA105" s="48">
        <f t="shared" si="28"/>
        <v>0.46</v>
      </c>
      <c r="AB105" s="48">
        <f t="shared" si="29"/>
        <v>1.93</v>
      </c>
      <c r="AC105" s="48">
        <f t="shared" si="30"/>
        <v>0.22</v>
      </c>
      <c r="AD105" s="48">
        <f t="shared" si="31"/>
        <v>1.1399999999999999</v>
      </c>
      <c r="AE105" s="48">
        <f t="shared" si="32"/>
        <v>0.62</v>
      </c>
      <c r="AF105" s="49">
        <f t="shared" si="33"/>
        <v>5.1297709923664119</v>
      </c>
      <c r="AG105" s="48">
        <f t="shared" si="34"/>
        <v>8.4172499999999992</v>
      </c>
      <c r="BM105" s="8">
        <v>8</v>
      </c>
      <c r="BN105" s="8">
        <v>113</v>
      </c>
      <c r="BO105" s="8">
        <v>21</v>
      </c>
      <c r="BP105" s="8">
        <v>9</v>
      </c>
      <c r="BQ105" s="8">
        <v>60</v>
      </c>
      <c r="BS105" s="8">
        <f t="shared" si="37"/>
        <v>1.7599999999999998</v>
      </c>
      <c r="BT105" s="8">
        <v>0.41</v>
      </c>
      <c r="BV105" s="8">
        <v>5</v>
      </c>
      <c r="BW105" s="8">
        <v>16.799999999999997</v>
      </c>
      <c r="BX105" s="8">
        <v>83.2</v>
      </c>
      <c r="BY105" s="8">
        <v>172</v>
      </c>
      <c r="BZ105" s="8">
        <v>313.2</v>
      </c>
    </row>
    <row r="106" spans="1:78" x14ac:dyDescent="0.25">
      <c r="A106" t="s">
        <v>65</v>
      </c>
      <c r="B106" t="s">
        <v>52</v>
      </c>
      <c r="C106" t="s">
        <v>84</v>
      </c>
      <c r="D106" t="s">
        <v>48</v>
      </c>
      <c r="E106" t="s">
        <v>87</v>
      </c>
      <c r="F106" s="1">
        <v>1.31</v>
      </c>
      <c r="G106" s="1">
        <v>0.13</v>
      </c>
      <c r="H106" s="1">
        <v>0.46</v>
      </c>
      <c r="I106" s="1">
        <v>1.93</v>
      </c>
      <c r="J106" s="1">
        <v>0.21</v>
      </c>
      <c r="K106" s="1">
        <v>1.1499999999999999</v>
      </c>
      <c r="L106" s="1">
        <v>0.63</v>
      </c>
      <c r="M106" s="1">
        <v>20</v>
      </c>
      <c r="N106" s="1">
        <f t="shared" si="35"/>
        <v>8.2614374999999995</v>
      </c>
      <c r="O106" s="1">
        <f t="shared" si="36"/>
        <v>52.873199999999997</v>
      </c>
      <c r="P106" s="1">
        <f t="shared" si="22"/>
        <v>8.2614374999999995</v>
      </c>
      <c r="Q106" s="1">
        <f t="shared" si="23"/>
        <v>4.885496183206107</v>
      </c>
      <c r="V106" s="1">
        <f t="shared" si="24"/>
        <v>6.4</v>
      </c>
      <c r="W106" s="1">
        <f t="shared" si="25"/>
        <v>20</v>
      </c>
      <c r="Y106" s="48">
        <f t="shared" si="26"/>
        <v>1.31</v>
      </c>
      <c r="Z106" s="48">
        <f t="shared" si="27"/>
        <v>0.13</v>
      </c>
      <c r="AA106" s="48">
        <f t="shared" si="28"/>
        <v>0.46</v>
      </c>
      <c r="AB106" s="48">
        <f t="shared" si="29"/>
        <v>1.93</v>
      </c>
      <c r="AC106" s="48">
        <f t="shared" si="30"/>
        <v>0.21</v>
      </c>
      <c r="AD106" s="48">
        <f t="shared" si="31"/>
        <v>1.1499999999999999</v>
      </c>
      <c r="AE106" s="48">
        <f t="shared" si="32"/>
        <v>0.63</v>
      </c>
      <c r="AF106" s="49">
        <f t="shared" si="33"/>
        <v>4.885496183206107</v>
      </c>
      <c r="AG106" s="48">
        <f t="shared" si="34"/>
        <v>8.2614374999999995</v>
      </c>
      <c r="BM106" s="8">
        <v>7</v>
      </c>
      <c r="BN106" s="8">
        <v>112</v>
      </c>
      <c r="BO106" s="8">
        <v>22</v>
      </c>
      <c r="BP106" s="8">
        <v>10</v>
      </c>
      <c r="BQ106" s="8">
        <v>57</v>
      </c>
      <c r="BS106" s="8">
        <f t="shared" si="37"/>
        <v>1.7799999999999998</v>
      </c>
      <c r="BT106" s="8">
        <v>0.42</v>
      </c>
      <c r="BV106" s="8">
        <v>5</v>
      </c>
      <c r="BW106" s="8">
        <v>16</v>
      </c>
      <c r="BX106" s="8">
        <v>84</v>
      </c>
      <c r="BY106" s="8">
        <v>171</v>
      </c>
      <c r="BZ106" s="8">
        <v>309.2</v>
      </c>
    </row>
    <row r="107" spans="1:78" x14ac:dyDescent="0.25">
      <c r="A107" t="s">
        <v>65</v>
      </c>
      <c r="B107" t="s">
        <v>52</v>
      </c>
      <c r="C107" t="s">
        <v>84</v>
      </c>
      <c r="D107" t="s">
        <v>49</v>
      </c>
      <c r="E107" t="s">
        <v>87</v>
      </c>
      <c r="F107" s="1">
        <v>1.3</v>
      </c>
      <c r="G107" s="1">
        <v>0.12</v>
      </c>
      <c r="H107" s="1">
        <v>0.45</v>
      </c>
      <c r="I107" s="1">
        <v>1.92</v>
      </c>
      <c r="J107" s="1">
        <v>0.21</v>
      </c>
      <c r="K107" s="1">
        <v>1.1399999999999999</v>
      </c>
      <c r="L107" s="1">
        <v>0.62</v>
      </c>
      <c r="M107" s="1">
        <v>20</v>
      </c>
      <c r="N107" s="1">
        <f t="shared" si="35"/>
        <v>8.4932187500000005</v>
      </c>
      <c r="O107" s="1">
        <f t="shared" si="36"/>
        <v>54.3566</v>
      </c>
      <c r="P107" s="1">
        <f t="shared" si="22"/>
        <v>8.4932187500000005</v>
      </c>
      <c r="Q107" s="1">
        <f t="shared" si="23"/>
        <v>4.9230769230769234</v>
      </c>
      <c r="V107" s="1">
        <f t="shared" si="24"/>
        <v>6.4</v>
      </c>
      <c r="W107" s="1">
        <f t="shared" si="25"/>
        <v>20</v>
      </c>
      <c r="Y107" s="48">
        <f t="shared" si="26"/>
        <v>1.3</v>
      </c>
      <c r="Z107" s="48">
        <f t="shared" si="27"/>
        <v>0.12</v>
      </c>
      <c r="AA107" s="48">
        <f t="shared" si="28"/>
        <v>0.45</v>
      </c>
      <c r="AB107" s="48">
        <f t="shared" si="29"/>
        <v>1.92</v>
      </c>
      <c r="AC107" s="48">
        <f t="shared" si="30"/>
        <v>0.21</v>
      </c>
      <c r="AD107" s="48">
        <f t="shared" si="31"/>
        <v>1.1399999999999999</v>
      </c>
      <c r="AE107" s="48">
        <f t="shared" si="32"/>
        <v>0.62</v>
      </c>
      <c r="AF107" s="49">
        <f t="shared" si="33"/>
        <v>4.9230769230769234</v>
      </c>
      <c r="AG107" s="48">
        <f t="shared" si="34"/>
        <v>8.4932187500000005</v>
      </c>
      <c r="BM107" s="8">
        <v>8</v>
      </c>
      <c r="BN107" s="8">
        <v>114</v>
      </c>
      <c r="BO107" s="8">
        <v>20</v>
      </c>
      <c r="BP107" s="8">
        <v>10</v>
      </c>
      <c r="BQ107" s="8">
        <v>59</v>
      </c>
      <c r="BS107" s="8">
        <f t="shared" si="37"/>
        <v>1.7599999999999998</v>
      </c>
      <c r="BT107" s="8">
        <v>0.42</v>
      </c>
      <c r="BV107" s="8">
        <v>5</v>
      </c>
      <c r="BW107" s="8">
        <v>16.399999999999999</v>
      </c>
      <c r="BX107" s="8">
        <v>83.6</v>
      </c>
      <c r="BY107" s="8">
        <v>173</v>
      </c>
      <c r="BZ107" s="8">
        <v>314.2</v>
      </c>
    </row>
    <row r="108" spans="1:78" x14ac:dyDescent="0.25">
      <c r="A108" t="s">
        <v>65</v>
      </c>
      <c r="B108" t="s">
        <v>52</v>
      </c>
      <c r="C108" t="s">
        <v>84</v>
      </c>
      <c r="D108" t="s">
        <v>79</v>
      </c>
      <c r="E108" t="s">
        <v>87</v>
      </c>
      <c r="F108" s="1">
        <v>1.31</v>
      </c>
      <c r="G108" s="1">
        <v>0.11</v>
      </c>
      <c r="H108" s="1">
        <v>0.46</v>
      </c>
      <c r="I108" s="1">
        <v>1.93</v>
      </c>
      <c r="J108" s="1">
        <v>0.22</v>
      </c>
      <c r="K108" s="1">
        <v>1.1399999999999999</v>
      </c>
      <c r="L108" s="1">
        <v>0.62</v>
      </c>
      <c r="M108" s="1">
        <v>21</v>
      </c>
      <c r="N108" s="1">
        <f t="shared" si="35"/>
        <v>8.4172499999999992</v>
      </c>
      <c r="O108" s="1">
        <f t="shared" si="36"/>
        <v>53.870400000000004</v>
      </c>
      <c r="P108" s="1">
        <f t="shared" si="22"/>
        <v>8.4172499999999992</v>
      </c>
      <c r="Q108" s="1">
        <f t="shared" si="23"/>
        <v>5.1297709923664119</v>
      </c>
      <c r="V108" s="1">
        <f t="shared" si="24"/>
        <v>6.72</v>
      </c>
      <c r="W108" s="1">
        <f t="shared" si="25"/>
        <v>21</v>
      </c>
      <c r="Y108" s="48">
        <f t="shared" si="26"/>
        <v>1.31</v>
      </c>
      <c r="Z108" s="48">
        <f t="shared" si="27"/>
        <v>0.11</v>
      </c>
      <c r="AA108" s="48">
        <f t="shared" si="28"/>
        <v>0.46</v>
      </c>
      <c r="AB108" s="48">
        <f t="shared" si="29"/>
        <v>1.93</v>
      </c>
      <c r="AC108" s="48">
        <f t="shared" si="30"/>
        <v>0.22</v>
      </c>
      <c r="AD108" s="48">
        <f t="shared" si="31"/>
        <v>1.1399999999999999</v>
      </c>
      <c r="AE108" s="48">
        <f t="shared" si="32"/>
        <v>0.62</v>
      </c>
      <c r="AF108" s="49">
        <f t="shared" si="33"/>
        <v>5.1297709923664119</v>
      </c>
      <c r="AG108" s="48">
        <f t="shared" si="34"/>
        <v>8.4172499999999992</v>
      </c>
      <c r="BM108" s="8">
        <v>8</v>
      </c>
      <c r="BN108" s="8">
        <v>113</v>
      </c>
      <c r="BO108" s="8">
        <v>21</v>
      </c>
      <c r="BP108" s="8">
        <v>9</v>
      </c>
      <c r="BQ108" s="8">
        <v>60</v>
      </c>
      <c r="BS108" s="8">
        <f t="shared" si="37"/>
        <v>1.7599999999999998</v>
      </c>
      <c r="BT108" s="8">
        <v>0.41</v>
      </c>
      <c r="BV108" s="8">
        <v>5</v>
      </c>
      <c r="BW108" s="8">
        <v>16.799999999999997</v>
      </c>
      <c r="BX108" s="8">
        <v>83.2</v>
      </c>
      <c r="BY108" s="8">
        <v>172</v>
      </c>
      <c r="BZ108" s="8">
        <v>313.2</v>
      </c>
    </row>
    <row r="109" spans="1:78" x14ac:dyDescent="0.25">
      <c r="A109" t="s">
        <v>65</v>
      </c>
      <c r="B109" t="s">
        <v>52</v>
      </c>
      <c r="C109" t="s">
        <v>84</v>
      </c>
      <c r="D109" t="s">
        <v>80</v>
      </c>
      <c r="E109" t="s">
        <v>87</v>
      </c>
      <c r="F109" s="1">
        <v>1.31</v>
      </c>
      <c r="G109" s="1">
        <v>0.13</v>
      </c>
      <c r="H109" s="1">
        <v>0.46</v>
      </c>
      <c r="I109" s="1">
        <v>1.93</v>
      </c>
      <c r="J109" s="1">
        <v>0.21</v>
      </c>
      <c r="K109" s="1">
        <v>1.1499999999999999</v>
      </c>
      <c r="L109" s="1">
        <v>0.63</v>
      </c>
      <c r="M109" s="1">
        <v>20</v>
      </c>
      <c r="N109" s="1">
        <f t="shared" si="35"/>
        <v>8.2614374999999995</v>
      </c>
      <c r="O109" s="1">
        <f t="shared" si="36"/>
        <v>52.873199999999997</v>
      </c>
      <c r="P109" s="1">
        <f t="shared" si="22"/>
        <v>8.2614374999999995</v>
      </c>
      <c r="Q109" s="1">
        <f t="shared" si="23"/>
        <v>4.885496183206107</v>
      </c>
      <c r="V109" s="1">
        <f t="shared" si="24"/>
        <v>6.4</v>
      </c>
      <c r="W109" s="1">
        <f t="shared" si="25"/>
        <v>20</v>
      </c>
      <c r="Y109" s="48">
        <f t="shared" si="26"/>
        <v>1.31</v>
      </c>
      <c r="Z109" s="48">
        <f t="shared" si="27"/>
        <v>0.13</v>
      </c>
      <c r="AA109" s="48">
        <f t="shared" si="28"/>
        <v>0.46</v>
      </c>
      <c r="AB109" s="48">
        <f t="shared" si="29"/>
        <v>1.93</v>
      </c>
      <c r="AC109" s="48">
        <f t="shared" si="30"/>
        <v>0.21</v>
      </c>
      <c r="AD109" s="48">
        <f t="shared" si="31"/>
        <v>1.1499999999999999</v>
      </c>
      <c r="AE109" s="48">
        <f t="shared" si="32"/>
        <v>0.63</v>
      </c>
      <c r="AF109" s="49">
        <f t="shared" si="33"/>
        <v>4.885496183206107</v>
      </c>
      <c r="AG109" s="48">
        <f t="shared" si="34"/>
        <v>8.2614374999999995</v>
      </c>
      <c r="BM109" s="8">
        <v>7</v>
      </c>
      <c r="BN109" s="8">
        <v>112</v>
      </c>
      <c r="BO109" s="8">
        <v>22</v>
      </c>
      <c r="BP109" s="8">
        <v>10</v>
      </c>
      <c r="BQ109" s="8">
        <v>57</v>
      </c>
      <c r="BS109" s="8">
        <f t="shared" si="37"/>
        <v>1.7799999999999998</v>
      </c>
      <c r="BT109" s="8">
        <v>0.42</v>
      </c>
      <c r="BV109" s="8">
        <v>5</v>
      </c>
      <c r="BW109" s="8">
        <v>16</v>
      </c>
      <c r="BX109" s="8">
        <v>84</v>
      </c>
      <c r="BY109" s="8">
        <v>171</v>
      </c>
      <c r="BZ109" s="8">
        <v>309.2</v>
      </c>
    </row>
    <row r="110" spans="1:78" x14ac:dyDescent="0.25">
      <c r="A110" t="s">
        <v>65</v>
      </c>
      <c r="B110" t="s">
        <v>52</v>
      </c>
      <c r="C110" t="s">
        <v>84</v>
      </c>
      <c r="D110" t="s">
        <v>81</v>
      </c>
      <c r="E110" t="s">
        <v>87</v>
      </c>
      <c r="F110" s="1">
        <v>1.3</v>
      </c>
      <c r="G110" s="1">
        <v>0.12</v>
      </c>
      <c r="H110" s="1">
        <v>0.45</v>
      </c>
      <c r="I110" s="1">
        <v>1.92</v>
      </c>
      <c r="J110" s="1">
        <v>0.21</v>
      </c>
      <c r="K110" s="1">
        <v>1.1399999999999999</v>
      </c>
      <c r="L110" s="1">
        <v>0.62</v>
      </c>
      <c r="M110" s="1">
        <v>20</v>
      </c>
      <c r="N110" s="1">
        <f t="shared" si="35"/>
        <v>8.4932187500000005</v>
      </c>
      <c r="O110" s="1">
        <f t="shared" si="36"/>
        <v>54.3566</v>
      </c>
      <c r="P110" s="1">
        <f t="shared" si="22"/>
        <v>8.4932187500000005</v>
      </c>
      <c r="Q110" s="1">
        <f t="shared" si="23"/>
        <v>4.9230769230769234</v>
      </c>
      <c r="V110" s="1">
        <f t="shared" si="24"/>
        <v>6.4</v>
      </c>
      <c r="W110" s="1">
        <f t="shared" si="25"/>
        <v>20</v>
      </c>
      <c r="Y110" s="48">
        <f t="shared" si="26"/>
        <v>1.3</v>
      </c>
      <c r="Z110" s="48">
        <f t="shared" si="27"/>
        <v>0.12</v>
      </c>
      <c r="AA110" s="48">
        <f t="shared" si="28"/>
        <v>0.45</v>
      </c>
      <c r="AB110" s="48">
        <f t="shared" si="29"/>
        <v>1.92</v>
      </c>
      <c r="AC110" s="48">
        <f t="shared" si="30"/>
        <v>0.21</v>
      </c>
      <c r="AD110" s="48">
        <f t="shared" si="31"/>
        <v>1.1399999999999999</v>
      </c>
      <c r="AE110" s="48">
        <f t="shared" si="32"/>
        <v>0.62</v>
      </c>
      <c r="AF110" s="49">
        <f t="shared" si="33"/>
        <v>4.9230769230769234</v>
      </c>
      <c r="AG110" s="48">
        <f t="shared" si="34"/>
        <v>8.4932187500000005</v>
      </c>
      <c r="BM110" s="8">
        <v>8</v>
      </c>
      <c r="BN110" s="8">
        <v>114</v>
      </c>
      <c r="BO110" s="8">
        <v>20</v>
      </c>
      <c r="BP110" s="8">
        <v>10</v>
      </c>
      <c r="BQ110" s="8">
        <v>59</v>
      </c>
      <c r="BS110" s="8">
        <f t="shared" si="37"/>
        <v>1.7599999999999998</v>
      </c>
      <c r="BT110" s="8">
        <v>0.42</v>
      </c>
      <c r="BV110" s="8">
        <v>5</v>
      </c>
      <c r="BW110" s="8">
        <v>16.399999999999999</v>
      </c>
      <c r="BX110" s="8">
        <v>83.6</v>
      </c>
      <c r="BY110" s="8">
        <v>173</v>
      </c>
      <c r="BZ110" s="8">
        <v>314.2</v>
      </c>
    </row>
    <row r="111" spans="1:78" x14ac:dyDescent="0.25">
      <c r="A111" t="s">
        <v>65</v>
      </c>
      <c r="B111" t="s">
        <v>52</v>
      </c>
      <c r="C111" t="s">
        <v>84</v>
      </c>
      <c r="D111" t="s">
        <v>83</v>
      </c>
      <c r="E111" t="s">
        <v>87</v>
      </c>
      <c r="F111" s="1">
        <v>1.31</v>
      </c>
      <c r="G111" s="1">
        <v>0.13</v>
      </c>
      <c r="H111" s="1">
        <v>0.46</v>
      </c>
      <c r="I111" s="1">
        <v>1.93</v>
      </c>
      <c r="J111" s="1">
        <v>0.21</v>
      </c>
      <c r="K111" s="1">
        <v>1.1499999999999999</v>
      </c>
      <c r="L111" s="1">
        <v>0.63</v>
      </c>
      <c r="M111" s="1">
        <v>20</v>
      </c>
      <c r="N111" s="1">
        <f t="shared" si="35"/>
        <v>8.2614374999999995</v>
      </c>
      <c r="O111" s="1">
        <f t="shared" si="36"/>
        <v>52.873199999999997</v>
      </c>
      <c r="P111" s="1">
        <f t="shared" si="22"/>
        <v>8.2614374999999995</v>
      </c>
      <c r="Q111" s="1">
        <f t="shared" si="23"/>
        <v>4.885496183206107</v>
      </c>
      <c r="V111" s="1">
        <f t="shared" si="24"/>
        <v>6.4</v>
      </c>
      <c r="W111" s="1">
        <f t="shared" si="25"/>
        <v>20</v>
      </c>
      <c r="Y111" s="48">
        <f t="shared" si="26"/>
        <v>1.31</v>
      </c>
      <c r="Z111" s="48">
        <f t="shared" si="27"/>
        <v>0.13</v>
      </c>
      <c r="AA111" s="48">
        <f t="shared" si="28"/>
        <v>0.46</v>
      </c>
      <c r="AB111" s="48">
        <f t="shared" si="29"/>
        <v>1.93</v>
      </c>
      <c r="AC111" s="48">
        <f t="shared" si="30"/>
        <v>0.21</v>
      </c>
      <c r="AD111" s="48">
        <f t="shared" si="31"/>
        <v>1.1499999999999999</v>
      </c>
      <c r="AE111" s="48">
        <f t="shared" si="32"/>
        <v>0.63</v>
      </c>
      <c r="AF111" s="49">
        <f t="shared" si="33"/>
        <v>4.885496183206107</v>
      </c>
      <c r="AG111" s="48">
        <f t="shared" si="34"/>
        <v>8.2614374999999995</v>
      </c>
      <c r="BM111" s="8">
        <v>7</v>
      </c>
      <c r="BN111" s="8">
        <v>112</v>
      </c>
      <c r="BO111" s="8">
        <v>22</v>
      </c>
      <c r="BP111" s="8">
        <v>10</v>
      </c>
      <c r="BQ111" s="8">
        <v>57</v>
      </c>
      <c r="BS111" s="8">
        <f t="shared" si="37"/>
        <v>1.7799999999999998</v>
      </c>
      <c r="BT111" s="8">
        <v>0.42</v>
      </c>
      <c r="BV111" s="8">
        <v>5</v>
      </c>
      <c r="BW111" s="8">
        <v>16</v>
      </c>
      <c r="BX111" s="8">
        <v>84</v>
      </c>
      <c r="BY111" s="8">
        <v>171</v>
      </c>
      <c r="BZ111" s="8">
        <v>309.2</v>
      </c>
    </row>
    <row r="112" spans="1:78" s="44" customFormat="1" x14ac:dyDescent="0.25">
      <c r="A112" s="44" t="s">
        <v>65</v>
      </c>
      <c r="B112" s="44" t="s">
        <v>52</v>
      </c>
      <c r="C112" s="44" t="s">
        <v>84</v>
      </c>
      <c r="D112" s="44" t="s">
        <v>82</v>
      </c>
      <c r="E112" s="44" t="s">
        <v>87</v>
      </c>
      <c r="F112" s="45">
        <v>1.3</v>
      </c>
      <c r="G112" s="45">
        <v>0.12</v>
      </c>
      <c r="H112" s="45">
        <v>0.45</v>
      </c>
      <c r="I112" s="45">
        <v>1.92</v>
      </c>
      <c r="J112" s="45">
        <v>0.21</v>
      </c>
      <c r="K112" s="45">
        <v>1.1399999999999999</v>
      </c>
      <c r="L112" s="45">
        <v>0.62</v>
      </c>
      <c r="M112" s="1">
        <v>20</v>
      </c>
      <c r="N112" s="1">
        <f t="shared" si="35"/>
        <v>8.2614374999999995</v>
      </c>
      <c r="O112" s="45">
        <f t="shared" si="36"/>
        <v>52.873199999999997</v>
      </c>
      <c r="P112" s="45">
        <f t="shared" si="22"/>
        <v>8.2614374999999995</v>
      </c>
      <c r="Q112" s="1">
        <f t="shared" si="23"/>
        <v>4.9230769230769234</v>
      </c>
      <c r="R112" s="1"/>
      <c r="S112" s="1"/>
      <c r="T112" s="10"/>
      <c r="U112" s="1"/>
      <c r="V112" s="1">
        <f t="shared" si="24"/>
        <v>6.4</v>
      </c>
      <c r="W112" s="1">
        <f t="shared" si="25"/>
        <v>20</v>
      </c>
      <c r="X112" s="1"/>
      <c r="Y112" s="48">
        <f t="shared" si="26"/>
        <v>1.3</v>
      </c>
      <c r="Z112" s="48">
        <f t="shared" si="27"/>
        <v>0.12</v>
      </c>
      <c r="AA112" s="48">
        <f t="shared" si="28"/>
        <v>0.45</v>
      </c>
      <c r="AB112" s="48">
        <f t="shared" si="29"/>
        <v>1.92</v>
      </c>
      <c r="AC112" s="48">
        <f t="shared" si="30"/>
        <v>0.21</v>
      </c>
      <c r="AD112" s="48">
        <f t="shared" si="31"/>
        <v>1.1399999999999999</v>
      </c>
      <c r="AE112" s="48">
        <f t="shared" si="32"/>
        <v>0.62</v>
      </c>
      <c r="AF112" s="49">
        <f t="shared" si="33"/>
        <v>4.9230769230769234</v>
      </c>
      <c r="AG112" s="48">
        <f t="shared" si="34"/>
        <v>8.2614374999999995</v>
      </c>
      <c r="BM112" s="43">
        <v>8</v>
      </c>
      <c r="BN112" s="43">
        <v>114</v>
      </c>
      <c r="BO112" s="43">
        <v>20</v>
      </c>
      <c r="BP112" s="43">
        <v>10</v>
      </c>
      <c r="BQ112" s="43">
        <v>59</v>
      </c>
      <c r="BS112" s="43">
        <f t="shared" si="37"/>
        <v>1.7599999999999998</v>
      </c>
      <c r="BT112" s="43">
        <v>0.42</v>
      </c>
      <c r="BV112" s="43">
        <v>5</v>
      </c>
      <c r="BW112" s="43">
        <v>16</v>
      </c>
      <c r="BX112" s="43">
        <v>84</v>
      </c>
      <c r="BY112" s="43">
        <v>171</v>
      </c>
      <c r="BZ112" s="43">
        <v>309.2</v>
      </c>
    </row>
    <row r="113" spans="1:78" x14ac:dyDescent="0.25">
      <c r="A113" t="s">
        <v>66</v>
      </c>
      <c r="B113" t="s">
        <v>53</v>
      </c>
      <c r="C113" t="s">
        <v>84</v>
      </c>
      <c r="D113" t="s">
        <v>46</v>
      </c>
      <c r="E113" t="s">
        <v>88</v>
      </c>
      <c r="F113" s="1">
        <v>1.75</v>
      </c>
      <c r="G113" s="1">
        <v>0.3</v>
      </c>
      <c r="H113" s="1">
        <v>0.93</v>
      </c>
      <c r="I113" s="1">
        <v>2.46</v>
      </c>
      <c r="J113" s="1">
        <v>0.68</v>
      </c>
      <c r="K113" s="1">
        <v>1.59</v>
      </c>
      <c r="L113" s="1">
        <v>1.1200000000000001</v>
      </c>
      <c r="M113" s="1">
        <v>57</v>
      </c>
      <c r="N113" s="1">
        <f t="shared" si="35"/>
        <v>11.647625</v>
      </c>
      <c r="O113" s="1">
        <f t="shared" si="36"/>
        <v>74.544799999999995</v>
      </c>
      <c r="P113" s="1">
        <f t="shared" si="22"/>
        <v>11.647625</v>
      </c>
      <c r="Q113" s="1">
        <f t="shared" si="23"/>
        <v>10.422857142857142</v>
      </c>
      <c r="R113" s="10" t="str">
        <f>C113</f>
        <v>2Season</v>
      </c>
      <c r="S113" s="10" t="str">
        <f>E113</f>
        <v>Orch-4</v>
      </c>
      <c r="T113" s="10">
        <f>AVERAGE(Q105:Q113)</f>
        <v>5.5675687162710057</v>
      </c>
      <c r="U113" s="10">
        <f>AVERAGE(P105:P113)</f>
        <v>8.7238125000000011</v>
      </c>
      <c r="V113" s="1">
        <f t="shared" si="24"/>
        <v>18.239999999999998</v>
      </c>
      <c r="W113" s="1">
        <f t="shared" si="25"/>
        <v>57</v>
      </c>
      <c r="Y113" s="48">
        <f t="shared" si="26"/>
        <v>1.75</v>
      </c>
      <c r="Z113" s="48">
        <f t="shared" si="27"/>
        <v>0.3</v>
      </c>
      <c r="AA113" s="48">
        <f t="shared" si="28"/>
        <v>0.93</v>
      </c>
      <c r="AB113" s="48">
        <f t="shared" si="29"/>
        <v>2.46</v>
      </c>
      <c r="AC113" s="48">
        <f t="shared" si="30"/>
        <v>0.68</v>
      </c>
      <c r="AD113" s="48">
        <f t="shared" si="31"/>
        <v>1.59</v>
      </c>
      <c r="AE113" s="48">
        <f t="shared" si="32"/>
        <v>1.1200000000000001</v>
      </c>
      <c r="AF113" s="49">
        <f t="shared" si="33"/>
        <v>10.422857142857142</v>
      </c>
      <c r="AG113" s="48">
        <f t="shared" si="34"/>
        <v>11.647625</v>
      </c>
      <c r="BM113" s="8">
        <v>19</v>
      </c>
      <c r="BN113" s="8">
        <v>160</v>
      </c>
      <c r="BO113" s="8">
        <v>73</v>
      </c>
      <c r="BP113" s="8">
        <v>25</v>
      </c>
      <c r="BQ113" s="8">
        <v>106</v>
      </c>
      <c r="BS113" s="8">
        <f t="shared" si="37"/>
        <v>2.71</v>
      </c>
      <c r="BT113" s="8">
        <v>0.8</v>
      </c>
      <c r="BV113" s="8">
        <v>9</v>
      </c>
      <c r="BW113" s="8">
        <v>26.444444444444443</v>
      </c>
      <c r="BX113" s="8">
        <v>73.555555555555557</v>
      </c>
      <c r="BY113" s="8">
        <v>197</v>
      </c>
      <c r="BZ113" s="8">
        <v>378.4</v>
      </c>
    </row>
    <row r="114" spans="1:78" x14ac:dyDescent="0.25">
      <c r="A114" t="s">
        <v>66</v>
      </c>
      <c r="B114" t="s">
        <v>53</v>
      </c>
      <c r="C114" t="s">
        <v>84</v>
      </c>
      <c r="D114" t="s">
        <v>47</v>
      </c>
      <c r="E114" t="s">
        <v>88</v>
      </c>
      <c r="F114" s="1">
        <v>1.74</v>
      </c>
      <c r="G114" s="1">
        <v>0.28999999999999998</v>
      </c>
      <c r="H114" s="1">
        <v>0.93</v>
      </c>
      <c r="I114" s="1">
        <v>2.4500000000000002</v>
      </c>
      <c r="J114" s="1">
        <v>0.66</v>
      </c>
      <c r="K114" s="1">
        <v>1.58</v>
      </c>
      <c r="L114" s="1">
        <v>1.1399999999999999</v>
      </c>
      <c r="M114" s="1">
        <v>58</v>
      </c>
      <c r="N114" s="1">
        <f t="shared" si="35"/>
        <v>11.641781249999999</v>
      </c>
      <c r="O114" s="1">
        <f t="shared" si="36"/>
        <v>74.507400000000004</v>
      </c>
      <c r="P114" s="1">
        <f t="shared" si="22"/>
        <v>11.641781249999999</v>
      </c>
      <c r="Q114" s="1">
        <f t="shared" si="23"/>
        <v>10.666666666666668</v>
      </c>
      <c r="V114" s="1">
        <f t="shared" si="24"/>
        <v>18.560000000000002</v>
      </c>
      <c r="W114" s="1">
        <f t="shared" si="25"/>
        <v>58</v>
      </c>
      <c r="Y114" s="48">
        <f t="shared" si="26"/>
        <v>1.74</v>
      </c>
      <c r="Z114" s="48">
        <f t="shared" si="27"/>
        <v>0.28999999999999998</v>
      </c>
      <c r="AA114" s="48">
        <f t="shared" si="28"/>
        <v>0.93</v>
      </c>
      <c r="AB114" s="48">
        <f t="shared" si="29"/>
        <v>2.4500000000000002</v>
      </c>
      <c r="AC114" s="48">
        <f t="shared" si="30"/>
        <v>0.66</v>
      </c>
      <c r="AD114" s="48">
        <f t="shared" si="31"/>
        <v>1.58</v>
      </c>
      <c r="AE114" s="48">
        <f t="shared" si="32"/>
        <v>1.1399999999999999</v>
      </c>
      <c r="AF114" s="49">
        <f t="shared" si="33"/>
        <v>10.666666666666668</v>
      </c>
      <c r="AG114" s="48">
        <f t="shared" si="34"/>
        <v>11.641781249999999</v>
      </c>
      <c r="BM114" s="8">
        <v>18</v>
      </c>
      <c r="BN114" s="8">
        <v>162</v>
      </c>
      <c r="BO114" s="8">
        <v>73</v>
      </c>
      <c r="BP114" s="8">
        <v>23</v>
      </c>
      <c r="BQ114" s="8">
        <v>110</v>
      </c>
      <c r="BS114" s="8">
        <f t="shared" si="37"/>
        <v>2.7199999999999998</v>
      </c>
      <c r="BT114" s="8">
        <v>0.81</v>
      </c>
      <c r="BV114" s="8">
        <v>9</v>
      </c>
      <c r="BW114" s="8">
        <v>26.222222222222218</v>
      </c>
      <c r="BX114" s="8">
        <v>73.777777777777786</v>
      </c>
      <c r="BY114" s="8">
        <v>198</v>
      </c>
      <c r="BZ114" s="8">
        <v>376.3</v>
      </c>
    </row>
    <row r="115" spans="1:78" x14ac:dyDescent="0.25">
      <c r="A115" t="s">
        <v>66</v>
      </c>
      <c r="B115" t="s">
        <v>53</v>
      </c>
      <c r="C115" t="s">
        <v>84</v>
      </c>
      <c r="D115" t="s">
        <v>48</v>
      </c>
      <c r="E115" t="s">
        <v>88</v>
      </c>
      <c r="F115" s="1">
        <v>1.74</v>
      </c>
      <c r="G115" s="1">
        <v>0.28000000000000003</v>
      </c>
      <c r="H115" s="1">
        <v>0.92</v>
      </c>
      <c r="I115" s="1">
        <v>2.46</v>
      </c>
      <c r="J115" s="1">
        <v>0.69</v>
      </c>
      <c r="K115" s="1">
        <v>1.57</v>
      </c>
      <c r="L115" s="1">
        <v>1.1100000000000001</v>
      </c>
      <c r="M115" s="1">
        <v>58</v>
      </c>
      <c r="N115" s="1">
        <f t="shared" si="35"/>
        <v>11.579312499999999</v>
      </c>
      <c r="O115" s="1">
        <f t="shared" si="36"/>
        <v>74.107599999999991</v>
      </c>
      <c r="P115" s="1">
        <f t="shared" si="22"/>
        <v>11.579312499999999</v>
      </c>
      <c r="Q115" s="1">
        <f t="shared" si="23"/>
        <v>10.666666666666668</v>
      </c>
      <c r="V115" s="1">
        <f t="shared" si="24"/>
        <v>18.560000000000002</v>
      </c>
      <c r="W115" s="1">
        <f t="shared" si="25"/>
        <v>58</v>
      </c>
      <c r="Y115" s="48">
        <f t="shared" si="26"/>
        <v>1.74</v>
      </c>
      <c r="Z115" s="48">
        <f t="shared" si="27"/>
        <v>0.28000000000000003</v>
      </c>
      <c r="AA115" s="48">
        <f t="shared" si="28"/>
        <v>0.92</v>
      </c>
      <c r="AB115" s="48">
        <f t="shared" si="29"/>
        <v>2.46</v>
      </c>
      <c r="AC115" s="48">
        <f t="shared" si="30"/>
        <v>0.69</v>
      </c>
      <c r="AD115" s="48">
        <f t="shared" si="31"/>
        <v>1.57</v>
      </c>
      <c r="AE115" s="48">
        <f t="shared" si="32"/>
        <v>1.1100000000000001</v>
      </c>
      <c r="AF115" s="49">
        <f t="shared" si="33"/>
        <v>10.666666666666668</v>
      </c>
      <c r="AG115" s="48">
        <f t="shared" si="34"/>
        <v>11.579312499999999</v>
      </c>
      <c r="BM115" s="8">
        <v>19</v>
      </c>
      <c r="BN115" s="8">
        <v>159</v>
      </c>
      <c r="BO115" s="8">
        <v>72</v>
      </c>
      <c r="BP115" s="8">
        <v>24</v>
      </c>
      <c r="BQ115" s="8">
        <v>108</v>
      </c>
      <c r="BS115" s="8">
        <f t="shared" si="37"/>
        <v>2.68</v>
      </c>
      <c r="BT115" s="8">
        <v>0.82</v>
      </c>
      <c r="BV115" s="8">
        <v>8</v>
      </c>
      <c r="BW115" s="8">
        <v>27.625</v>
      </c>
      <c r="BX115" s="8">
        <v>72.375</v>
      </c>
      <c r="BY115" s="8">
        <v>199</v>
      </c>
      <c r="BZ115" s="8">
        <v>372.4</v>
      </c>
    </row>
    <row r="116" spans="1:78" x14ac:dyDescent="0.25">
      <c r="A116" t="s">
        <v>66</v>
      </c>
      <c r="B116" t="s">
        <v>53</v>
      </c>
      <c r="C116" t="s">
        <v>84</v>
      </c>
      <c r="D116" t="s">
        <v>49</v>
      </c>
      <c r="E116" t="s">
        <v>88</v>
      </c>
      <c r="F116" s="1">
        <v>1.76</v>
      </c>
      <c r="G116" s="1">
        <v>0.3</v>
      </c>
      <c r="H116" s="1">
        <v>0.92</v>
      </c>
      <c r="I116" s="1">
        <v>2.4700000000000002</v>
      </c>
      <c r="J116" s="1">
        <v>0.68</v>
      </c>
      <c r="K116" s="1">
        <v>1.58</v>
      </c>
      <c r="L116" s="1">
        <v>1.1399999999999999</v>
      </c>
      <c r="M116" s="1">
        <v>57</v>
      </c>
      <c r="N116" s="1">
        <f t="shared" si="35"/>
        <v>11.678125</v>
      </c>
      <c r="O116" s="1">
        <f t="shared" si="36"/>
        <v>74.739999999999995</v>
      </c>
      <c r="P116" s="1">
        <f t="shared" si="22"/>
        <v>11.678125</v>
      </c>
      <c r="Q116" s="1">
        <f t="shared" si="23"/>
        <v>10.363636363636363</v>
      </c>
      <c r="V116" s="1">
        <f t="shared" si="24"/>
        <v>18.239999999999998</v>
      </c>
      <c r="W116" s="1">
        <f t="shared" si="25"/>
        <v>57</v>
      </c>
      <c r="Y116" s="48">
        <f t="shared" si="26"/>
        <v>1.76</v>
      </c>
      <c r="Z116" s="48">
        <f t="shared" si="27"/>
        <v>0.3</v>
      </c>
      <c r="AA116" s="48">
        <f t="shared" si="28"/>
        <v>0.92</v>
      </c>
      <c r="AB116" s="48">
        <f t="shared" si="29"/>
        <v>2.4700000000000002</v>
      </c>
      <c r="AC116" s="48">
        <f t="shared" si="30"/>
        <v>0.68</v>
      </c>
      <c r="AD116" s="48">
        <f t="shared" si="31"/>
        <v>1.58</v>
      </c>
      <c r="AE116" s="48">
        <f t="shared" si="32"/>
        <v>1.1399999999999999</v>
      </c>
      <c r="AF116" s="49">
        <f t="shared" si="33"/>
        <v>10.363636363636363</v>
      </c>
      <c r="AG116" s="48">
        <f t="shared" si="34"/>
        <v>11.678125</v>
      </c>
      <c r="BM116" s="8">
        <v>18</v>
      </c>
      <c r="BN116" s="8">
        <v>159</v>
      </c>
      <c r="BO116" s="8">
        <v>72</v>
      </c>
      <c r="BP116" s="8">
        <v>24</v>
      </c>
      <c r="BQ116" s="8">
        <v>106</v>
      </c>
      <c r="BS116" s="8">
        <f t="shared" si="37"/>
        <v>2.7199999999999998</v>
      </c>
      <c r="BT116" s="8">
        <v>0.81</v>
      </c>
      <c r="BV116" s="8">
        <v>9</v>
      </c>
      <c r="BW116" s="8">
        <v>26.111111111111114</v>
      </c>
      <c r="BX116" s="8">
        <v>73.888888888888886</v>
      </c>
      <c r="BY116" s="8">
        <v>200</v>
      </c>
      <c r="BZ116" s="8">
        <v>373.7</v>
      </c>
    </row>
    <row r="117" spans="1:78" x14ac:dyDescent="0.25">
      <c r="A117" t="s">
        <v>66</v>
      </c>
      <c r="B117" t="s">
        <v>53</v>
      </c>
      <c r="C117" t="s">
        <v>84</v>
      </c>
      <c r="D117" t="s">
        <v>79</v>
      </c>
      <c r="E117" t="s">
        <v>88</v>
      </c>
      <c r="F117" s="1">
        <v>1.74</v>
      </c>
      <c r="G117" s="1">
        <v>0.28999999999999998</v>
      </c>
      <c r="H117" s="1">
        <v>0.93</v>
      </c>
      <c r="I117" s="1">
        <v>2.4500000000000002</v>
      </c>
      <c r="J117" s="1">
        <v>0.66</v>
      </c>
      <c r="K117" s="1">
        <v>1.58</v>
      </c>
      <c r="L117" s="1">
        <v>1.1399999999999999</v>
      </c>
      <c r="M117" s="1">
        <v>58</v>
      </c>
      <c r="N117" s="1">
        <f t="shared" si="35"/>
        <v>11.579312499999999</v>
      </c>
      <c r="O117" s="1">
        <f t="shared" si="36"/>
        <v>74.107599999999991</v>
      </c>
      <c r="P117" s="1">
        <f t="shared" si="22"/>
        <v>11.579312499999999</v>
      </c>
      <c r="Q117" s="1">
        <f t="shared" si="23"/>
        <v>10.666666666666668</v>
      </c>
      <c r="V117" s="1">
        <f t="shared" si="24"/>
        <v>18.560000000000002</v>
      </c>
      <c r="W117" s="1">
        <f t="shared" si="25"/>
        <v>58</v>
      </c>
      <c r="Y117" s="48">
        <f t="shared" si="26"/>
        <v>1.74</v>
      </c>
      <c r="Z117" s="48">
        <f t="shared" si="27"/>
        <v>0.28999999999999998</v>
      </c>
      <c r="AA117" s="48">
        <f t="shared" si="28"/>
        <v>0.93</v>
      </c>
      <c r="AB117" s="48">
        <f t="shared" si="29"/>
        <v>2.4500000000000002</v>
      </c>
      <c r="AC117" s="48">
        <f t="shared" si="30"/>
        <v>0.66</v>
      </c>
      <c r="AD117" s="48">
        <f t="shared" si="31"/>
        <v>1.58</v>
      </c>
      <c r="AE117" s="48">
        <f t="shared" si="32"/>
        <v>1.1399999999999999</v>
      </c>
      <c r="AF117" s="49">
        <f t="shared" si="33"/>
        <v>10.666666666666668</v>
      </c>
      <c r="AG117" s="48">
        <f t="shared" si="34"/>
        <v>11.579312499999999</v>
      </c>
      <c r="BM117" s="8">
        <v>18</v>
      </c>
      <c r="BN117" s="8">
        <v>162</v>
      </c>
      <c r="BO117" s="8">
        <v>73</v>
      </c>
      <c r="BP117" s="8">
        <v>23</v>
      </c>
      <c r="BQ117" s="8">
        <v>110</v>
      </c>
      <c r="BS117" s="8">
        <f t="shared" si="37"/>
        <v>2.7199999999999998</v>
      </c>
      <c r="BT117" s="8">
        <v>0.82</v>
      </c>
      <c r="BV117" s="8">
        <v>8</v>
      </c>
      <c r="BW117" s="8">
        <v>27.625</v>
      </c>
      <c r="BX117" s="8">
        <v>72.375</v>
      </c>
      <c r="BY117" s="8">
        <v>199</v>
      </c>
      <c r="BZ117" s="8">
        <v>372.4</v>
      </c>
    </row>
    <row r="118" spans="1:78" x14ac:dyDescent="0.25">
      <c r="A118" t="s">
        <v>66</v>
      </c>
      <c r="B118" t="s">
        <v>53</v>
      </c>
      <c r="C118" t="s">
        <v>84</v>
      </c>
      <c r="D118" t="s">
        <v>80</v>
      </c>
      <c r="E118" t="s">
        <v>88</v>
      </c>
      <c r="F118" s="1">
        <v>1.74</v>
      </c>
      <c r="G118" s="1">
        <v>0.28000000000000003</v>
      </c>
      <c r="H118" s="1">
        <v>0.92</v>
      </c>
      <c r="I118" s="1">
        <v>2.46</v>
      </c>
      <c r="J118" s="1">
        <v>0.69</v>
      </c>
      <c r="K118" s="1">
        <v>1.57</v>
      </c>
      <c r="L118" s="1">
        <v>1.1100000000000001</v>
      </c>
      <c r="M118" s="1">
        <v>57</v>
      </c>
      <c r="N118" s="1">
        <f t="shared" si="35"/>
        <v>11.678125</v>
      </c>
      <c r="O118" s="1">
        <f t="shared" si="36"/>
        <v>74.739999999999995</v>
      </c>
      <c r="P118" s="1">
        <f t="shared" si="22"/>
        <v>11.678125</v>
      </c>
      <c r="Q118" s="1">
        <f t="shared" si="23"/>
        <v>10.482758620689655</v>
      </c>
      <c r="V118" s="1">
        <f t="shared" si="24"/>
        <v>18.239999999999998</v>
      </c>
      <c r="W118" s="1">
        <f t="shared" si="25"/>
        <v>57</v>
      </c>
      <c r="Y118" s="48">
        <f t="shared" si="26"/>
        <v>1.74</v>
      </c>
      <c r="Z118" s="48">
        <f t="shared" si="27"/>
        <v>0.28000000000000003</v>
      </c>
      <c r="AA118" s="48">
        <f t="shared" si="28"/>
        <v>0.92</v>
      </c>
      <c r="AB118" s="48">
        <f t="shared" si="29"/>
        <v>2.46</v>
      </c>
      <c r="AC118" s="48">
        <f t="shared" si="30"/>
        <v>0.69</v>
      </c>
      <c r="AD118" s="48">
        <f t="shared" si="31"/>
        <v>1.57</v>
      </c>
      <c r="AE118" s="48">
        <f t="shared" si="32"/>
        <v>1.1100000000000001</v>
      </c>
      <c r="AF118" s="49">
        <f t="shared" si="33"/>
        <v>10.482758620689655</v>
      </c>
      <c r="AG118" s="48">
        <f t="shared" si="34"/>
        <v>11.678125</v>
      </c>
      <c r="BM118" s="8">
        <v>19</v>
      </c>
      <c r="BN118" s="8">
        <v>159</v>
      </c>
      <c r="BO118" s="8">
        <v>72</v>
      </c>
      <c r="BP118" s="8">
        <v>24</v>
      </c>
      <c r="BQ118" s="8">
        <v>108</v>
      </c>
      <c r="BS118" s="8">
        <f t="shared" si="37"/>
        <v>2.68</v>
      </c>
      <c r="BT118" s="8">
        <v>0.81</v>
      </c>
      <c r="BV118" s="8">
        <v>9</v>
      </c>
      <c r="BW118" s="8">
        <v>26.111111111111114</v>
      </c>
      <c r="BX118" s="8">
        <v>73.888888888888886</v>
      </c>
      <c r="BY118" s="8">
        <v>200</v>
      </c>
      <c r="BZ118" s="8">
        <v>373.7</v>
      </c>
    </row>
    <row r="119" spans="1:78" x14ac:dyDescent="0.25">
      <c r="A119" t="s">
        <v>66</v>
      </c>
      <c r="B119" t="s">
        <v>53</v>
      </c>
      <c r="C119" t="s">
        <v>84</v>
      </c>
      <c r="D119" t="s">
        <v>81</v>
      </c>
      <c r="E119" t="s">
        <v>88</v>
      </c>
      <c r="F119" s="1">
        <v>1.76</v>
      </c>
      <c r="G119" s="1">
        <v>0.3</v>
      </c>
      <c r="H119" s="1">
        <v>0.92</v>
      </c>
      <c r="I119" s="1">
        <v>2.4700000000000002</v>
      </c>
      <c r="J119" s="1">
        <v>0.68</v>
      </c>
      <c r="K119" s="1">
        <v>1.58</v>
      </c>
      <c r="L119" s="1">
        <v>1.1399999999999999</v>
      </c>
      <c r="M119" s="1">
        <v>58</v>
      </c>
      <c r="N119" s="1">
        <f t="shared" si="35"/>
        <v>11.579312499999999</v>
      </c>
      <c r="O119" s="1">
        <f t="shared" si="36"/>
        <v>74.107599999999991</v>
      </c>
      <c r="P119" s="1">
        <f t="shared" si="22"/>
        <v>11.579312499999999</v>
      </c>
      <c r="Q119" s="1">
        <f t="shared" si="23"/>
        <v>10.545454545454547</v>
      </c>
      <c r="V119" s="1">
        <f t="shared" si="24"/>
        <v>18.560000000000002</v>
      </c>
      <c r="W119" s="1">
        <f t="shared" si="25"/>
        <v>58</v>
      </c>
      <c r="Y119" s="48">
        <f t="shared" si="26"/>
        <v>1.76</v>
      </c>
      <c r="Z119" s="48">
        <f t="shared" si="27"/>
        <v>0.3</v>
      </c>
      <c r="AA119" s="48">
        <f t="shared" si="28"/>
        <v>0.92</v>
      </c>
      <c r="AB119" s="48">
        <f t="shared" si="29"/>
        <v>2.4700000000000002</v>
      </c>
      <c r="AC119" s="48">
        <f t="shared" si="30"/>
        <v>0.68</v>
      </c>
      <c r="AD119" s="48">
        <f t="shared" si="31"/>
        <v>1.58</v>
      </c>
      <c r="AE119" s="48">
        <f t="shared" si="32"/>
        <v>1.1399999999999999</v>
      </c>
      <c r="AF119" s="49">
        <f t="shared" si="33"/>
        <v>10.545454545454547</v>
      </c>
      <c r="AG119" s="48">
        <f t="shared" si="34"/>
        <v>11.579312499999999</v>
      </c>
      <c r="BM119" s="8">
        <v>18</v>
      </c>
      <c r="BN119" s="8">
        <v>159</v>
      </c>
      <c r="BO119" s="8">
        <v>72</v>
      </c>
      <c r="BP119" s="8">
        <v>24</v>
      </c>
      <c r="BQ119" s="8">
        <v>106</v>
      </c>
      <c r="BS119" s="8">
        <f t="shared" si="37"/>
        <v>2.7199999999999998</v>
      </c>
      <c r="BT119" s="8">
        <v>0.82</v>
      </c>
      <c r="BV119" s="8">
        <v>8</v>
      </c>
      <c r="BW119" s="8">
        <v>27.625</v>
      </c>
      <c r="BX119" s="8">
        <v>72.375</v>
      </c>
      <c r="BY119" s="8">
        <v>199</v>
      </c>
      <c r="BZ119" s="8">
        <v>372.4</v>
      </c>
    </row>
    <row r="120" spans="1:78" x14ac:dyDescent="0.25">
      <c r="A120" t="s">
        <v>66</v>
      </c>
      <c r="B120" t="s">
        <v>53</v>
      </c>
      <c r="C120" t="s">
        <v>84</v>
      </c>
      <c r="D120" t="s">
        <v>83</v>
      </c>
      <c r="E120" t="s">
        <v>88</v>
      </c>
      <c r="F120" s="1">
        <v>1.74</v>
      </c>
      <c r="G120" s="1">
        <v>0.28999999999999998</v>
      </c>
      <c r="H120" s="1">
        <v>0.93</v>
      </c>
      <c r="I120" s="1">
        <v>2.4500000000000002</v>
      </c>
      <c r="J120" s="1">
        <v>0.66</v>
      </c>
      <c r="K120" s="1">
        <v>1.58</v>
      </c>
      <c r="L120" s="1">
        <v>1.1399999999999999</v>
      </c>
      <c r="M120" s="1">
        <v>57</v>
      </c>
      <c r="N120" s="1">
        <f t="shared" si="35"/>
        <v>11.678125</v>
      </c>
      <c r="O120" s="1">
        <f t="shared" si="36"/>
        <v>74.739999999999995</v>
      </c>
      <c r="P120" s="1">
        <f t="shared" si="22"/>
        <v>11.678125</v>
      </c>
      <c r="Q120" s="1">
        <f t="shared" si="23"/>
        <v>10.482758620689655</v>
      </c>
      <c r="V120" s="1">
        <f t="shared" si="24"/>
        <v>18.239999999999998</v>
      </c>
      <c r="W120" s="1">
        <f t="shared" si="25"/>
        <v>57</v>
      </c>
      <c r="Y120" s="48">
        <f t="shared" si="26"/>
        <v>1.74</v>
      </c>
      <c r="Z120" s="48">
        <f t="shared" si="27"/>
        <v>0.28999999999999998</v>
      </c>
      <c r="AA120" s="48">
        <f t="shared" si="28"/>
        <v>0.93</v>
      </c>
      <c r="AB120" s="48">
        <f t="shared" si="29"/>
        <v>2.4500000000000002</v>
      </c>
      <c r="AC120" s="48">
        <f t="shared" si="30"/>
        <v>0.66</v>
      </c>
      <c r="AD120" s="48">
        <f t="shared" si="31"/>
        <v>1.58</v>
      </c>
      <c r="AE120" s="48">
        <f t="shared" si="32"/>
        <v>1.1399999999999999</v>
      </c>
      <c r="AF120" s="49">
        <f t="shared" si="33"/>
        <v>10.482758620689655</v>
      </c>
      <c r="AG120" s="48">
        <f t="shared" si="34"/>
        <v>11.678125</v>
      </c>
      <c r="BM120" s="8">
        <v>18</v>
      </c>
      <c r="BN120" s="8">
        <v>162</v>
      </c>
      <c r="BO120" s="8">
        <v>73</v>
      </c>
      <c r="BP120" s="8">
        <v>23</v>
      </c>
      <c r="BQ120" s="8">
        <v>110</v>
      </c>
      <c r="BS120" s="8">
        <f t="shared" si="37"/>
        <v>2.7199999999999998</v>
      </c>
      <c r="BT120" s="8">
        <v>0.81</v>
      </c>
      <c r="BV120" s="8">
        <v>9</v>
      </c>
      <c r="BW120" s="8">
        <v>26.111111111111114</v>
      </c>
      <c r="BX120" s="8">
        <v>73.888888888888886</v>
      </c>
      <c r="BY120" s="8">
        <v>200</v>
      </c>
      <c r="BZ120" s="8">
        <v>373.7</v>
      </c>
    </row>
    <row r="121" spans="1:78" s="44" customFormat="1" x14ac:dyDescent="0.25">
      <c r="A121" s="44" t="s">
        <v>66</v>
      </c>
      <c r="B121" s="44" t="s">
        <v>53</v>
      </c>
      <c r="C121" s="44" t="s">
        <v>84</v>
      </c>
      <c r="D121" s="44" t="s">
        <v>82</v>
      </c>
      <c r="E121" s="44" t="s">
        <v>88</v>
      </c>
      <c r="F121" s="45">
        <v>1.74</v>
      </c>
      <c r="G121" s="45">
        <v>0.28000000000000003</v>
      </c>
      <c r="H121" s="45">
        <v>0.92</v>
      </c>
      <c r="I121" s="45">
        <v>2.46</v>
      </c>
      <c r="J121" s="45">
        <v>0.69</v>
      </c>
      <c r="K121" s="45">
        <v>1.57</v>
      </c>
      <c r="L121" s="45">
        <v>1.1100000000000001</v>
      </c>
      <c r="M121" s="1">
        <v>57</v>
      </c>
      <c r="N121" s="1">
        <f t="shared" si="35"/>
        <v>11.678125</v>
      </c>
      <c r="O121" s="45">
        <f t="shared" si="36"/>
        <v>74.739999999999995</v>
      </c>
      <c r="P121" s="45">
        <f t="shared" si="22"/>
        <v>11.678125</v>
      </c>
      <c r="Q121" s="1">
        <f t="shared" si="23"/>
        <v>10.482758620689655</v>
      </c>
      <c r="R121" s="10" t="str">
        <f>C121</f>
        <v>2Season</v>
      </c>
      <c r="S121" s="10" t="str">
        <f>E121</f>
        <v>Orch-4</v>
      </c>
      <c r="T121" s="10">
        <f>AVERAGE(Q113:Q121)</f>
        <v>10.531135990446336</v>
      </c>
      <c r="U121" s="10">
        <f>AVERAGE(P113:P121)</f>
        <v>11.637760416666666</v>
      </c>
      <c r="V121" s="1">
        <f t="shared" si="24"/>
        <v>18.239999999999998</v>
      </c>
      <c r="W121" s="1">
        <f t="shared" si="25"/>
        <v>57</v>
      </c>
      <c r="X121" s="1"/>
      <c r="Y121" s="48">
        <f t="shared" si="26"/>
        <v>1.74</v>
      </c>
      <c r="Z121" s="48">
        <f t="shared" si="27"/>
        <v>0.28000000000000003</v>
      </c>
      <c r="AA121" s="48">
        <f t="shared" si="28"/>
        <v>0.92</v>
      </c>
      <c r="AB121" s="48">
        <f t="shared" si="29"/>
        <v>2.46</v>
      </c>
      <c r="AC121" s="48">
        <f t="shared" si="30"/>
        <v>0.69</v>
      </c>
      <c r="AD121" s="48">
        <f t="shared" si="31"/>
        <v>1.57</v>
      </c>
      <c r="AE121" s="48">
        <f t="shared" si="32"/>
        <v>1.1100000000000001</v>
      </c>
      <c r="AF121" s="49">
        <f t="shared" si="33"/>
        <v>10.482758620689655</v>
      </c>
      <c r="AG121" s="48">
        <f t="shared" si="34"/>
        <v>11.678125</v>
      </c>
      <c r="BM121" s="43">
        <v>19</v>
      </c>
      <c r="BN121" s="43">
        <v>159</v>
      </c>
      <c r="BO121" s="43">
        <v>72</v>
      </c>
      <c r="BP121" s="43">
        <v>24</v>
      </c>
      <c r="BQ121" s="43">
        <v>108</v>
      </c>
      <c r="BS121" s="43">
        <f t="shared" si="37"/>
        <v>2.68</v>
      </c>
      <c r="BT121" s="43">
        <v>0.83</v>
      </c>
      <c r="BV121" s="43">
        <v>9</v>
      </c>
      <c r="BW121" s="43">
        <v>26.111111111111114</v>
      </c>
      <c r="BX121" s="43">
        <v>73.888888888888886</v>
      </c>
      <c r="BY121" s="43">
        <v>200</v>
      </c>
      <c r="BZ121" s="43">
        <v>373.7</v>
      </c>
    </row>
    <row r="122" spans="1:78" x14ac:dyDescent="0.25">
      <c r="A122" t="s">
        <v>67</v>
      </c>
      <c r="B122" t="s">
        <v>54</v>
      </c>
      <c r="C122" t="s">
        <v>84</v>
      </c>
      <c r="D122" t="s">
        <v>46</v>
      </c>
      <c r="E122" t="s">
        <v>89</v>
      </c>
      <c r="F122" s="1">
        <v>1.7</v>
      </c>
      <c r="G122" s="1">
        <v>0.27</v>
      </c>
      <c r="H122" s="1">
        <v>0.92</v>
      </c>
      <c r="I122" s="1">
        <v>2.35</v>
      </c>
      <c r="J122" s="1">
        <v>0.62</v>
      </c>
      <c r="K122" s="1">
        <v>1.52</v>
      </c>
      <c r="L122" s="1">
        <v>1.07</v>
      </c>
      <c r="M122" s="1">
        <v>48</v>
      </c>
      <c r="N122" s="1">
        <f t="shared" si="35"/>
        <v>11.203500000000002</v>
      </c>
      <c r="O122" s="1">
        <f t="shared" si="36"/>
        <v>71.702400000000011</v>
      </c>
      <c r="P122" s="1">
        <f t="shared" si="22"/>
        <v>11.203500000000002</v>
      </c>
      <c r="Q122" s="1">
        <f t="shared" si="23"/>
        <v>9.0352941176470605</v>
      </c>
      <c r="V122" s="1">
        <f t="shared" si="24"/>
        <v>15.360000000000001</v>
      </c>
      <c r="W122" s="1">
        <f t="shared" si="25"/>
        <v>48</v>
      </c>
      <c r="Y122" s="48">
        <f t="shared" si="26"/>
        <v>1.7</v>
      </c>
      <c r="Z122" s="48">
        <f t="shared" si="27"/>
        <v>0.27</v>
      </c>
      <c r="AA122" s="48">
        <f t="shared" si="28"/>
        <v>0.92</v>
      </c>
      <c r="AB122" s="48">
        <f t="shared" si="29"/>
        <v>2.35</v>
      </c>
      <c r="AC122" s="48">
        <f t="shared" si="30"/>
        <v>0.62</v>
      </c>
      <c r="AD122" s="48">
        <f t="shared" si="31"/>
        <v>1.52</v>
      </c>
      <c r="AE122" s="48">
        <f t="shared" si="32"/>
        <v>1.07</v>
      </c>
      <c r="AF122" s="49">
        <f t="shared" si="33"/>
        <v>9.0352941176470605</v>
      </c>
      <c r="AG122" s="48">
        <f t="shared" si="34"/>
        <v>11.203500000000002</v>
      </c>
      <c r="BM122" s="8">
        <v>17</v>
      </c>
      <c r="BN122" s="8">
        <v>155</v>
      </c>
      <c r="BO122" s="8">
        <v>66</v>
      </c>
      <c r="BP122" s="8">
        <v>22</v>
      </c>
      <c r="BQ122" s="8">
        <v>103</v>
      </c>
      <c r="BS122" s="8">
        <f t="shared" si="37"/>
        <v>2.59</v>
      </c>
      <c r="BT122" s="8">
        <v>0.76</v>
      </c>
      <c r="BV122" s="8">
        <v>8</v>
      </c>
      <c r="BW122" s="8">
        <v>25.75</v>
      </c>
      <c r="BX122" s="8">
        <v>74.25</v>
      </c>
      <c r="BY122" s="8">
        <v>194</v>
      </c>
      <c r="BZ122" s="8">
        <v>369.6</v>
      </c>
    </row>
    <row r="123" spans="1:78" x14ac:dyDescent="0.25">
      <c r="A123" t="s">
        <v>67</v>
      </c>
      <c r="B123" t="s">
        <v>54</v>
      </c>
      <c r="C123" t="s">
        <v>84</v>
      </c>
      <c r="D123" t="s">
        <v>47</v>
      </c>
      <c r="E123" t="s">
        <v>89</v>
      </c>
      <c r="F123" s="1">
        <v>1.72</v>
      </c>
      <c r="G123" s="1">
        <v>0.26</v>
      </c>
      <c r="H123" s="1">
        <v>0.9</v>
      </c>
      <c r="I123" s="1">
        <v>2.36</v>
      </c>
      <c r="J123" s="1">
        <v>0.63</v>
      </c>
      <c r="K123" s="1">
        <v>1.51</v>
      </c>
      <c r="L123" s="1">
        <v>1.08</v>
      </c>
      <c r="M123" s="1">
        <v>49</v>
      </c>
      <c r="N123" s="1">
        <f t="shared" si="35"/>
        <v>11.07234375</v>
      </c>
      <c r="O123" s="1">
        <f t="shared" si="36"/>
        <v>70.863</v>
      </c>
      <c r="P123" s="1">
        <f t="shared" si="22"/>
        <v>11.07234375</v>
      </c>
      <c r="Q123" s="1">
        <f t="shared" si="23"/>
        <v>9.1162790697674421</v>
      </c>
      <c r="V123" s="1">
        <f t="shared" si="24"/>
        <v>15.680000000000001</v>
      </c>
      <c r="W123" s="1">
        <f t="shared" si="25"/>
        <v>49</v>
      </c>
      <c r="Y123" s="48">
        <f t="shared" si="26"/>
        <v>1.72</v>
      </c>
      <c r="Z123" s="48">
        <f t="shared" si="27"/>
        <v>0.26</v>
      </c>
      <c r="AA123" s="48">
        <f t="shared" si="28"/>
        <v>0.9</v>
      </c>
      <c r="AB123" s="48">
        <f t="shared" si="29"/>
        <v>2.36</v>
      </c>
      <c r="AC123" s="48">
        <f t="shared" si="30"/>
        <v>0.63</v>
      </c>
      <c r="AD123" s="48">
        <f t="shared" si="31"/>
        <v>1.51</v>
      </c>
      <c r="AE123" s="48">
        <f t="shared" si="32"/>
        <v>1.08</v>
      </c>
      <c r="AF123" s="49">
        <f t="shared" si="33"/>
        <v>9.1162790697674421</v>
      </c>
      <c r="AG123" s="48">
        <f t="shared" si="34"/>
        <v>11.07234375</v>
      </c>
      <c r="BM123" s="8">
        <v>16</v>
      </c>
      <c r="BN123" s="8">
        <v>157</v>
      </c>
      <c r="BO123" s="8">
        <v>68</v>
      </c>
      <c r="BP123" s="8">
        <v>21</v>
      </c>
      <c r="BQ123" s="8">
        <v>104</v>
      </c>
      <c r="BS123" s="8">
        <f t="shared" si="37"/>
        <v>2.59</v>
      </c>
      <c r="BT123" s="8">
        <v>0.75</v>
      </c>
      <c r="BV123" s="8">
        <v>7</v>
      </c>
      <c r="BW123" s="8">
        <v>26.857142857142858</v>
      </c>
      <c r="BX123" s="8">
        <v>73.142857142857139</v>
      </c>
      <c r="BY123" s="8">
        <v>195</v>
      </c>
      <c r="BZ123" s="8">
        <v>363.4</v>
      </c>
    </row>
    <row r="124" spans="1:78" x14ac:dyDescent="0.25">
      <c r="A124" t="s">
        <v>67</v>
      </c>
      <c r="B124" t="s">
        <v>54</v>
      </c>
      <c r="C124" t="s">
        <v>84</v>
      </c>
      <c r="D124" t="s">
        <v>48</v>
      </c>
      <c r="E124" t="s">
        <v>89</v>
      </c>
      <c r="F124" s="1">
        <v>1.71</v>
      </c>
      <c r="G124" s="1">
        <v>0.28000000000000003</v>
      </c>
      <c r="H124" s="1">
        <v>0.9</v>
      </c>
      <c r="I124" s="1">
        <v>2.34</v>
      </c>
      <c r="J124" s="1">
        <v>0.64</v>
      </c>
      <c r="K124" s="1">
        <v>1.51</v>
      </c>
      <c r="L124" s="1">
        <v>1.06</v>
      </c>
      <c r="M124" s="1">
        <v>47</v>
      </c>
      <c r="N124" s="1">
        <f t="shared" si="35"/>
        <v>11.166796874999999</v>
      </c>
      <c r="O124" s="1">
        <f t="shared" si="36"/>
        <v>71.467500000000001</v>
      </c>
      <c r="P124" s="1">
        <f t="shared" si="22"/>
        <v>11.166796874999999</v>
      </c>
      <c r="Q124" s="1">
        <f t="shared" si="23"/>
        <v>8.7953216374269001</v>
      </c>
      <c r="V124" s="1">
        <f t="shared" si="24"/>
        <v>15.04</v>
      </c>
      <c r="W124" s="1">
        <f t="shared" si="25"/>
        <v>47</v>
      </c>
      <c r="Y124" s="48">
        <f t="shared" si="26"/>
        <v>1.71</v>
      </c>
      <c r="Z124" s="48">
        <f t="shared" si="27"/>
        <v>0.28000000000000003</v>
      </c>
      <c r="AA124" s="48">
        <f t="shared" si="28"/>
        <v>0.9</v>
      </c>
      <c r="AB124" s="48">
        <f t="shared" si="29"/>
        <v>2.34</v>
      </c>
      <c r="AC124" s="48">
        <f t="shared" si="30"/>
        <v>0.64</v>
      </c>
      <c r="AD124" s="48">
        <f t="shared" si="31"/>
        <v>1.51</v>
      </c>
      <c r="AE124" s="48">
        <f t="shared" si="32"/>
        <v>1.06</v>
      </c>
      <c r="AF124" s="49">
        <f t="shared" si="33"/>
        <v>8.7953216374269001</v>
      </c>
      <c r="AG124" s="48">
        <f t="shared" si="34"/>
        <v>11.166796874999999</v>
      </c>
      <c r="BM124" s="8">
        <v>17</v>
      </c>
      <c r="BN124" s="8">
        <v>158</v>
      </c>
      <c r="BO124" s="8">
        <v>66</v>
      </c>
      <c r="BP124" s="8">
        <v>22</v>
      </c>
      <c r="BQ124" s="8">
        <v>102</v>
      </c>
      <c r="BS124" s="8">
        <f t="shared" si="37"/>
        <v>2.5700000000000003</v>
      </c>
      <c r="BT124" s="8">
        <v>0.74</v>
      </c>
      <c r="BV124" s="8">
        <v>9</v>
      </c>
      <c r="BW124" s="8">
        <v>23.555555555555557</v>
      </c>
      <c r="BX124" s="8">
        <v>76.444444444444443</v>
      </c>
      <c r="BY124" s="8">
        <v>195</v>
      </c>
      <c r="BZ124" s="8">
        <v>366.5</v>
      </c>
    </row>
    <row r="125" spans="1:78" x14ac:dyDescent="0.25">
      <c r="A125" t="s">
        <v>67</v>
      </c>
      <c r="B125" t="s">
        <v>54</v>
      </c>
      <c r="C125" t="s">
        <v>84</v>
      </c>
      <c r="D125" t="s">
        <v>49</v>
      </c>
      <c r="E125" t="s">
        <v>89</v>
      </c>
      <c r="F125" s="1">
        <v>1.72</v>
      </c>
      <c r="G125" s="1">
        <v>0.26</v>
      </c>
      <c r="H125" s="1">
        <v>0.9</v>
      </c>
      <c r="I125" s="1">
        <v>2.33</v>
      </c>
      <c r="J125" s="1">
        <v>0.62</v>
      </c>
      <c r="K125" s="1">
        <v>1.53</v>
      </c>
      <c r="L125" s="1">
        <v>1.08</v>
      </c>
      <c r="M125" s="1">
        <v>48</v>
      </c>
      <c r="N125" s="1">
        <f t="shared" si="35"/>
        <v>11.162812499999998</v>
      </c>
      <c r="O125" s="1">
        <f t="shared" si="36"/>
        <v>71.441999999999993</v>
      </c>
      <c r="P125" s="1">
        <f t="shared" si="22"/>
        <v>11.162812499999998</v>
      </c>
      <c r="Q125" s="1">
        <f t="shared" si="23"/>
        <v>8.9302325581395365</v>
      </c>
      <c r="V125" s="1">
        <f t="shared" si="24"/>
        <v>15.360000000000001</v>
      </c>
      <c r="W125" s="1">
        <f t="shared" si="25"/>
        <v>48</v>
      </c>
      <c r="Y125" s="48">
        <f t="shared" si="26"/>
        <v>1.72</v>
      </c>
      <c r="Z125" s="48">
        <f t="shared" si="27"/>
        <v>0.26</v>
      </c>
      <c r="AA125" s="48">
        <f t="shared" si="28"/>
        <v>0.9</v>
      </c>
      <c r="AB125" s="48">
        <f t="shared" si="29"/>
        <v>2.33</v>
      </c>
      <c r="AC125" s="48">
        <f t="shared" si="30"/>
        <v>0.62</v>
      </c>
      <c r="AD125" s="48">
        <f t="shared" si="31"/>
        <v>1.53</v>
      </c>
      <c r="AE125" s="48">
        <f t="shared" si="32"/>
        <v>1.08</v>
      </c>
      <c r="AF125" s="49">
        <f t="shared" si="33"/>
        <v>8.9302325581395365</v>
      </c>
      <c r="AG125" s="48">
        <f t="shared" si="34"/>
        <v>11.162812499999998</v>
      </c>
      <c r="BM125" s="8">
        <v>17</v>
      </c>
      <c r="BN125" s="8">
        <v>156</v>
      </c>
      <c r="BO125" s="8">
        <v>68</v>
      </c>
      <c r="BP125" s="8">
        <v>21</v>
      </c>
      <c r="BQ125" s="8">
        <v>105</v>
      </c>
      <c r="BS125" s="8">
        <f t="shared" si="37"/>
        <v>2.6100000000000003</v>
      </c>
      <c r="BT125" s="8">
        <v>0.74</v>
      </c>
      <c r="BV125" s="8">
        <v>8</v>
      </c>
      <c r="BW125" s="8">
        <v>25.75</v>
      </c>
      <c r="BX125" s="8">
        <v>74.25</v>
      </c>
      <c r="BY125" s="8">
        <v>196</v>
      </c>
      <c r="BZ125" s="8">
        <v>364.5</v>
      </c>
    </row>
    <row r="126" spans="1:78" x14ac:dyDescent="0.25">
      <c r="A126" t="s">
        <v>67</v>
      </c>
      <c r="B126" t="s">
        <v>54</v>
      </c>
      <c r="C126" t="s">
        <v>84</v>
      </c>
      <c r="D126" t="s">
        <v>79</v>
      </c>
      <c r="E126" t="s">
        <v>89</v>
      </c>
      <c r="F126" s="1">
        <v>1.71</v>
      </c>
      <c r="G126" s="1">
        <v>0.28000000000000003</v>
      </c>
      <c r="H126" s="1">
        <v>0.9</v>
      </c>
      <c r="I126" s="1">
        <v>2.34</v>
      </c>
      <c r="J126" s="1">
        <v>0.64</v>
      </c>
      <c r="K126" s="1">
        <v>1.51</v>
      </c>
      <c r="L126" s="1">
        <v>1.06</v>
      </c>
      <c r="M126" s="1">
        <v>49</v>
      </c>
      <c r="N126" s="1">
        <f t="shared" si="35"/>
        <v>11.07234375</v>
      </c>
      <c r="O126" s="1">
        <f t="shared" si="36"/>
        <v>70.863</v>
      </c>
      <c r="P126" s="1">
        <f t="shared" si="22"/>
        <v>11.07234375</v>
      </c>
      <c r="Q126" s="1">
        <f t="shared" si="23"/>
        <v>9.1695906432748551</v>
      </c>
      <c r="V126" s="1">
        <f t="shared" si="24"/>
        <v>15.680000000000001</v>
      </c>
      <c r="W126" s="1">
        <f t="shared" si="25"/>
        <v>49</v>
      </c>
      <c r="Y126" s="48">
        <f t="shared" si="26"/>
        <v>1.71</v>
      </c>
      <c r="Z126" s="48">
        <f t="shared" si="27"/>
        <v>0.28000000000000003</v>
      </c>
      <c r="AA126" s="48">
        <f t="shared" si="28"/>
        <v>0.9</v>
      </c>
      <c r="AB126" s="48">
        <f t="shared" si="29"/>
        <v>2.34</v>
      </c>
      <c r="AC126" s="48">
        <f t="shared" si="30"/>
        <v>0.64</v>
      </c>
      <c r="AD126" s="48">
        <f t="shared" si="31"/>
        <v>1.51</v>
      </c>
      <c r="AE126" s="48">
        <f t="shared" si="32"/>
        <v>1.06</v>
      </c>
      <c r="AF126" s="49">
        <f t="shared" si="33"/>
        <v>9.1695906432748551</v>
      </c>
      <c r="AG126" s="48">
        <f t="shared" si="34"/>
        <v>11.07234375</v>
      </c>
      <c r="BM126" s="8">
        <v>17</v>
      </c>
      <c r="BN126" s="8">
        <v>158</v>
      </c>
      <c r="BO126" s="8">
        <v>66</v>
      </c>
      <c r="BP126" s="8">
        <v>22</v>
      </c>
      <c r="BQ126" s="8">
        <v>102</v>
      </c>
      <c r="BS126" s="8">
        <f t="shared" si="37"/>
        <v>2.5700000000000003</v>
      </c>
      <c r="BT126" s="8">
        <v>0.75</v>
      </c>
      <c r="BV126" s="8">
        <v>7</v>
      </c>
      <c r="BW126" s="8">
        <v>26.857142857142858</v>
      </c>
      <c r="BX126" s="8">
        <v>73.142857142857139</v>
      </c>
      <c r="BY126" s="8">
        <v>195</v>
      </c>
      <c r="BZ126" s="8">
        <v>363.4</v>
      </c>
    </row>
    <row r="127" spans="1:78" x14ac:dyDescent="0.25">
      <c r="A127" t="s">
        <v>67</v>
      </c>
      <c r="B127" t="s">
        <v>54</v>
      </c>
      <c r="C127" t="s">
        <v>84</v>
      </c>
      <c r="D127" t="s">
        <v>80</v>
      </c>
      <c r="E127" t="s">
        <v>89</v>
      </c>
      <c r="F127" s="1">
        <v>1.72</v>
      </c>
      <c r="G127" s="1">
        <v>0.26</v>
      </c>
      <c r="H127" s="1">
        <v>0.9</v>
      </c>
      <c r="I127" s="1">
        <v>2.33</v>
      </c>
      <c r="J127" s="1">
        <v>0.62</v>
      </c>
      <c r="K127" s="1">
        <v>1.53</v>
      </c>
      <c r="L127" s="1">
        <v>1.08</v>
      </c>
      <c r="M127" s="1">
        <v>47</v>
      </c>
      <c r="N127" s="1">
        <f t="shared" si="35"/>
        <v>11.166796874999999</v>
      </c>
      <c r="O127" s="1">
        <f t="shared" si="36"/>
        <v>71.467500000000001</v>
      </c>
      <c r="P127" s="1">
        <f t="shared" si="22"/>
        <v>11.166796874999999</v>
      </c>
      <c r="Q127" s="1">
        <f t="shared" si="23"/>
        <v>8.7441860465116275</v>
      </c>
      <c r="V127" s="1">
        <f t="shared" si="24"/>
        <v>15.04</v>
      </c>
      <c r="W127" s="1">
        <f t="shared" si="25"/>
        <v>47</v>
      </c>
      <c r="Y127" s="48">
        <f t="shared" si="26"/>
        <v>1.72</v>
      </c>
      <c r="Z127" s="48">
        <f t="shared" si="27"/>
        <v>0.26</v>
      </c>
      <c r="AA127" s="48">
        <f t="shared" si="28"/>
        <v>0.9</v>
      </c>
      <c r="AB127" s="48">
        <f t="shared" si="29"/>
        <v>2.33</v>
      </c>
      <c r="AC127" s="48">
        <f t="shared" si="30"/>
        <v>0.62</v>
      </c>
      <c r="AD127" s="48">
        <f t="shared" si="31"/>
        <v>1.53</v>
      </c>
      <c r="AE127" s="48">
        <f t="shared" si="32"/>
        <v>1.08</v>
      </c>
      <c r="AF127" s="49">
        <f t="shared" si="33"/>
        <v>8.7441860465116275</v>
      </c>
      <c r="AG127" s="48">
        <f t="shared" si="34"/>
        <v>11.166796874999999</v>
      </c>
      <c r="BM127" s="8">
        <v>17</v>
      </c>
      <c r="BN127" s="8">
        <v>156</v>
      </c>
      <c r="BO127" s="8">
        <v>68</v>
      </c>
      <c r="BP127" s="8">
        <v>21</v>
      </c>
      <c r="BQ127" s="8">
        <v>105</v>
      </c>
      <c r="BS127" s="8">
        <f t="shared" si="37"/>
        <v>2.6100000000000003</v>
      </c>
      <c r="BT127" s="8">
        <v>0.74</v>
      </c>
      <c r="BV127" s="8">
        <v>9</v>
      </c>
      <c r="BW127" s="8">
        <v>23.555555555555557</v>
      </c>
      <c r="BX127" s="8">
        <v>76.444444444444443</v>
      </c>
      <c r="BY127" s="8">
        <v>195</v>
      </c>
      <c r="BZ127" s="8">
        <v>366.5</v>
      </c>
    </row>
    <row r="128" spans="1:78" x14ac:dyDescent="0.25">
      <c r="A128" t="s">
        <v>67</v>
      </c>
      <c r="B128" t="s">
        <v>54</v>
      </c>
      <c r="C128" t="s">
        <v>84</v>
      </c>
      <c r="D128" t="s">
        <v>81</v>
      </c>
      <c r="E128" t="s">
        <v>89</v>
      </c>
      <c r="F128" s="1">
        <v>1.71</v>
      </c>
      <c r="G128" s="1">
        <v>0.28000000000000003</v>
      </c>
      <c r="H128" s="1">
        <v>0.9</v>
      </c>
      <c r="I128" s="1">
        <v>2.34</v>
      </c>
      <c r="J128" s="1">
        <v>0.64</v>
      </c>
      <c r="K128" s="1">
        <v>1.51</v>
      </c>
      <c r="L128" s="1">
        <v>1.06</v>
      </c>
      <c r="M128" s="1">
        <v>48</v>
      </c>
      <c r="N128" s="1">
        <f t="shared" si="35"/>
        <v>11.162812499999998</v>
      </c>
      <c r="O128" s="1">
        <f t="shared" si="36"/>
        <v>71.441999999999993</v>
      </c>
      <c r="P128" s="1">
        <f t="shared" si="22"/>
        <v>11.162812499999998</v>
      </c>
      <c r="Q128" s="1">
        <f t="shared" si="23"/>
        <v>8.9824561403508785</v>
      </c>
      <c r="V128" s="1">
        <f t="shared" si="24"/>
        <v>15.360000000000001</v>
      </c>
      <c r="W128" s="1">
        <f t="shared" si="25"/>
        <v>48</v>
      </c>
      <c r="Y128" s="48">
        <f t="shared" si="26"/>
        <v>1.71</v>
      </c>
      <c r="Z128" s="48">
        <f t="shared" si="27"/>
        <v>0.28000000000000003</v>
      </c>
      <c r="AA128" s="48">
        <f t="shared" si="28"/>
        <v>0.9</v>
      </c>
      <c r="AB128" s="48">
        <f t="shared" si="29"/>
        <v>2.34</v>
      </c>
      <c r="AC128" s="48">
        <f t="shared" si="30"/>
        <v>0.64</v>
      </c>
      <c r="AD128" s="48">
        <f t="shared" si="31"/>
        <v>1.51</v>
      </c>
      <c r="AE128" s="48">
        <f t="shared" si="32"/>
        <v>1.06</v>
      </c>
      <c r="AF128" s="49">
        <f t="shared" si="33"/>
        <v>8.9824561403508785</v>
      </c>
      <c r="AG128" s="48">
        <f t="shared" si="34"/>
        <v>11.162812499999998</v>
      </c>
      <c r="BM128" s="8">
        <v>17</v>
      </c>
      <c r="BN128" s="8">
        <v>158</v>
      </c>
      <c r="BO128" s="8">
        <v>66</v>
      </c>
      <c r="BP128" s="8">
        <v>22</v>
      </c>
      <c r="BQ128" s="8">
        <v>102</v>
      </c>
      <c r="BS128" s="8">
        <f t="shared" si="37"/>
        <v>2.5700000000000003</v>
      </c>
      <c r="BT128" s="8">
        <v>0.74</v>
      </c>
      <c r="BV128" s="8">
        <v>8</v>
      </c>
      <c r="BW128" s="8">
        <v>25.75</v>
      </c>
      <c r="BX128" s="8">
        <v>74.25</v>
      </c>
      <c r="BY128" s="8">
        <v>196</v>
      </c>
      <c r="BZ128" s="8">
        <v>364.5</v>
      </c>
    </row>
    <row r="129" spans="1:78" x14ac:dyDescent="0.25">
      <c r="A129" t="s">
        <v>67</v>
      </c>
      <c r="B129" t="s">
        <v>54</v>
      </c>
      <c r="C129" t="s">
        <v>84</v>
      </c>
      <c r="D129" t="s">
        <v>83</v>
      </c>
      <c r="E129" t="s">
        <v>89</v>
      </c>
      <c r="F129" s="1">
        <v>1.72</v>
      </c>
      <c r="G129" s="1">
        <v>0.26</v>
      </c>
      <c r="H129" s="1">
        <v>0.9</v>
      </c>
      <c r="I129" s="1">
        <v>2.33</v>
      </c>
      <c r="J129" s="1">
        <v>0.62</v>
      </c>
      <c r="K129" s="1">
        <v>1.53</v>
      </c>
      <c r="L129" s="1">
        <v>1.08</v>
      </c>
      <c r="M129" s="1">
        <v>47</v>
      </c>
      <c r="N129" s="1">
        <f t="shared" si="35"/>
        <v>11.166796874999999</v>
      </c>
      <c r="O129" s="1">
        <f t="shared" si="36"/>
        <v>71.467500000000001</v>
      </c>
      <c r="P129" s="1">
        <f t="shared" si="22"/>
        <v>11.166796874999999</v>
      </c>
      <c r="Q129" s="1">
        <f t="shared" si="23"/>
        <v>8.7441860465116275</v>
      </c>
      <c r="V129" s="1">
        <f t="shared" si="24"/>
        <v>15.04</v>
      </c>
      <c r="W129" s="1">
        <f t="shared" si="25"/>
        <v>47</v>
      </c>
      <c r="Y129" s="48">
        <f t="shared" si="26"/>
        <v>1.72</v>
      </c>
      <c r="Z129" s="48">
        <f t="shared" si="27"/>
        <v>0.26</v>
      </c>
      <c r="AA129" s="48">
        <f t="shared" si="28"/>
        <v>0.9</v>
      </c>
      <c r="AB129" s="48">
        <f t="shared" si="29"/>
        <v>2.33</v>
      </c>
      <c r="AC129" s="48">
        <f t="shared" si="30"/>
        <v>0.62</v>
      </c>
      <c r="AD129" s="48">
        <f t="shared" si="31"/>
        <v>1.53</v>
      </c>
      <c r="AE129" s="48">
        <f t="shared" si="32"/>
        <v>1.08</v>
      </c>
      <c r="AF129" s="49">
        <f t="shared" si="33"/>
        <v>8.7441860465116275</v>
      </c>
      <c r="AG129" s="48">
        <f t="shared" si="34"/>
        <v>11.166796874999999</v>
      </c>
      <c r="BM129" s="8">
        <v>17</v>
      </c>
      <c r="BN129" s="8">
        <v>156</v>
      </c>
      <c r="BO129" s="8">
        <v>68</v>
      </c>
      <c r="BP129" s="8">
        <v>21</v>
      </c>
      <c r="BQ129" s="8">
        <v>105</v>
      </c>
      <c r="BS129" s="8">
        <f t="shared" si="37"/>
        <v>2.6100000000000003</v>
      </c>
      <c r="BT129" s="8">
        <v>0.74</v>
      </c>
      <c r="BV129" s="8">
        <v>9</v>
      </c>
      <c r="BW129" s="8">
        <v>23.555555555555557</v>
      </c>
      <c r="BX129" s="8">
        <v>76.444444444444443</v>
      </c>
      <c r="BY129" s="8">
        <v>195</v>
      </c>
      <c r="BZ129" s="8">
        <v>366.5</v>
      </c>
    </row>
    <row r="130" spans="1:78" s="44" customFormat="1" x14ac:dyDescent="0.25">
      <c r="A130" s="44" t="s">
        <v>67</v>
      </c>
      <c r="B130" s="44" t="s">
        <v>54</v>
      </c>
      <c r="C130" s="44" t="s">
        <v>84</v>
      </c>
      <c r="D130" s="44" t="s">
        <v>82</v>
      </c>
      <c r="E130" s="44" t="s">
        <v>89</v>
      </c>
      <c r="F130" s="45">
        <v>1.71</v>
      </c>
      <c r="G130" s="45">
        <v>0.28000000000000003</v>
      </c>
      <c r="H130" s="45">
        <v>0.9</v>
      </c>
      <c r="I130" s="45">
        <v>2.34</v>
      </c>
      <c r="J130" s="45">
        <v>0.64</v>
      </c>
      <c r="K130" s="45">
        <v>1.51</v>
      </c>
      <c r="L130" s="45">
        <v>1.07</v>
      </c>
      <c r="M130" s="1">
        <v>48</v>
      </c>
      <c r="N130" s="1">
        <f t="shared" si="35"/>
        <v>11.162812499999998</v>
      </c>
      <c r="O130" s="45">
        <f t="shared" si="36"/>
        <v>71.441999999999993</v>
      </c>
      <c r="P130" s="45">
        <f t="shared" si="22"/>
        <v>11.162812499999998</v>
      </c>
      <c r="Q130" s="1">
        <f t="shared" si="23"/>
        <v>8.9824561403508785</v>
      </c>
      <c r="R130" s="10" t="str">
        <f>C130</f>
        <v>2Season</v>
      </c>
      <c r="S130" s="10" t="str">
        <f>E130</f>
        <v>Orch-5</v>
      </c>
      <c r="T130" s="10">
        <f>AVERAGE(Q122:Q130)</f>
        <v>8.9444447111089787</v>
      </c>
      <c r="U130" s="10">
        <f>AVERAGE(P122:P130)</f>
        <v>11.148557291666668</v>
      </c>
      <c r="V130" s="1">
        <f t="shared" si="24"/>
        <v>15.360000000000001</v>
      </c>
      <c r="W130" s="1">
        <f t="shared" si="25"/>
        <v>48</v>
      </c>
      <c r="X130" s="1"/>
      <c r="Y130" s="48">
        <f t="shared" si="26"/>
        <v>1.71</v>
      </c>
      <c r="Z130" s="48">
        <f t="shared" si="27"/>
        <v>0.28000000000000003</v>
      </c>
      <c r="AA130" s="48">
        <f t="shared" si="28"/>
        <v>0.9</v>
      </c>
      <c r="AB130" s="48">
        <f t="shared" si="29"/>
        <v>2.34</v>
      </c>
      <c r="AC130" s="48">
        <f t="shared" si="30"/>
        <v>0.64</v>
      </c>
      <c r="AD130" s="48">
        <f t="shared" si="31"/>
        <v>1.51</v>
      </c>
      <c r="AE130" s="48">
        <f t="shared" si="32"/>
        <v>1.07</v>
      </c>
      <c r="AF130" s="49">
        <f t="shared" si="33"/>
        <v>8.9824561403508785</v>
      </c>
      <c r="AG130" s="48">
        <f t="shared" si="34"/>
        <v>11.162812499999998</v>
      </c>
      <c r="BM130" s="43">
        <v>17</v>
      </c>
      <c r="BN130" s="43">
        <v>158</v>
      </c>
      <c r="BO130" s="43">
        <v>66</v>
      </c>
      <c r="BP130" s="43">
        <v>22</v>
      </c>
      <c r="BQ130" s="43">
        <v>102</v>
      </c>
      <c r="BS130" s="43">
        <f t="shared" si="37"/>
        <v>2.58</v>
      </c>
      <c r="BT130" s="43">
        <v>0.74</v>
      </c>
      <c r="BV130" s="43">
        <v>8</v>
      </c>
      <c r="BW130" s="43">
        <v>25.75</v>
      </c>
      <c r="BX130" s="43">
        <v>74.25</v>
      </c>
      <c r="BY130" s="43">
        <v>196</v>
      </c>
      <c r="BZ130" s="43">
        <v>364.5</v>
      </c>
    </row>
    <row r="131" spans="1:78" x14ac:dyDescent="0.25">
      <c r="A131" t="s">
        <v>62</v>
      </c>
      <c r="B131" t="s">
        <v>55</v>
      </c>
      <c r="C131" t="s">
        <v>84</v>
      </c>
      <c r="D131" t="s">
        <v>46</v>
      </c>
      <c r="E131" t="s">
        <v>90</v>
      </c>
      <c r="F131" s="1">
        <v>1.63</v>
      </c>
      <c r="G131" s="1">
        <v>0.22</v>
      </c>
      <c r="H131" s="1">
        <v>0.85</v>
      </c>
      <c r="I131" s="1">
        <v>2.27</v>
      </c>
      <c r="J131" s="1">
        <v>0.55000000000000004</v>
      </c>
      <c r="K131" s="1">
        <v>1.44</v>
      </c>
      <c r="L131" s="1">
        <v>1</v>
      </c>
      <c r="M131" s="1">
        <v>44</v>
      </c>
      <c r="N131" s="1">
        <f t="shared" si="35"/>
        <v>10.670999999999999</v>
      </c>
      <c r="O131" s="1">
        <f t="shared" si="36"/>
        <v>68.294399999999996</v>
      </c>
      <c r="P131" s="1">
        <f t="shared" si="22"/>
        <v>10.670999999999999</v>
      </c>
      <c r="Q131" s="1">
        <f t="shared" si="23"/>
        <v>8.6380368098159526</v>
      </c>
      <c r="V131" s="1">
        <f t="shared" si="24"/>
        <v>14.080000000000002</v>
      </c>
      <c r="W131" s="1">
        <f t="shared" si="25"/>
        <v>44</v>
      </c>
      <c r="Y131" s="48">
        <f t="shared" si="26"/>
        <v>1.63</v>
      </c>
      <c r="Z131" s="48">
        <f t="shared" si="27"/>
        <v>0.22</v>
      </c>
      <c r="AA131" s="48">
        <f t="shared" si="28"/>
        <v>0.85</v>
      </c>
      <c r="AB131" s="48">
        <f t="shared" si="29"/>
        <v>2.27</v>
      </c>
      <c r="AC131" s="48">
        <f t="shared" si="30"/>
        <v>0.55000000000000004</v>
      </c>
      <c r="AD131" s="48">
        <f t="shared" si="31"/>
        <v>1.44</v>
      </c>
      <c r="AE131" s="48">
        <f t="shared" si="32"/>
        <v>1</v>
      </c>
      <c r="AF131" s="49">
        <f t="shared" si="33"/>
        <v>8.6380368098159526</v>
      </c>
      <c r="AG131" s="48">
        <f t="shared" si="34"/>
        <v>10.670999999999999</v>
      </c>
      <c r="BM131" s="8">
        <v>14</v>
      </c>
      <c r="BN131" s="8">
        <v>148</v>
      </c>
      <c r="BO131" s="8">
        <v>58</v>
      </c>
      <c r="BP131" s="8">
        <v>17</v>
      </c>
      <c r="BQ131" s="8">
        <v>94</v>
      </c>
      <c r="BS131" s="8">
        <f t="shared" si="37"/>
        <v>2.44</v>
      </c>
      <c r="BT131" s="8">
        <v>0.67</v>
      </c>
      <c r="BV131" s="8">
        <v>6</v>
      </c>
      <c r="BW131" s="8">
        <v>22.666666666666668</v>
      </c>
      <c r="BX131" s="8">
        <v>77.333333333333329</v>
      </c>
      <c r="BY131" s="8">
        <v>192</v>
      </c>
      <c r="BZ131" s="8">
        <v>355.7</v>
      </c>
    </row>
    <row r="132" spans="1:78" x14ac:dyDescent="0.25">
      <c r="A132" t="s">
        <v>62</v>
      </c>
      <c r="B132" t="s">
        <v>55</v>
      </c>
      <c r="C132" t="s">
        <v>84</v>
      </c>
      <c r="D132" t="s">
        <v>47</v>
      </c>
      <c r="E132" t="s">
        <v>90</v>
      </c>
      <c r="F132" s="1">
        <v>1.64</v>
      </c>
      <c r="G132" s="1">
        <v>0.21</v>
      </c>
      <c r="H132" s="1">
        <v>0.86</v>
      </c>
      <c r="I132" s="1">
        <v>2.2799999999999998</v>
      </c>
      <c r="J132" s="1">
        <v>0.54</v>
      </c>
      <c r="K132" s="1">
        <v>1.46</v>
      </c>
      <c r="L132" s="1">
        <v>1.01</v>
      </c>
      <c r="M132" s="1">
        <v>44</v>
      </c>
      <c r="N132" s="1">
        <f t="shared" si="35"/>
        <v>10.757906249999998</v>
      </c>
      <c r="O132" s="1">
        <f t="shared" si="36"/>
        <v>68.850599999999986</v>
      </c>
      <c r="P132" s="1">
        <f t="shared" si="22"/>
        <v>10.757906249999998</v>
      </c>
      <c r="Q132" s="1">
        <f t="shared" si="23"/>
        <v>8.5853658536585389</v>
      </c>
      <c r="V132" s="1">
        <f t="shared" si="24"/>
        <v>14.080000000000002</v>
      </c>
      <c r="W132" s="1">
        <f t="shared" si="25"/>
        <v>44</v>
      </c>
      <c r="Y132" s="48">
        <f t="shared" si="26"/>
        <v>1.64</v>
      </c>
      <c r="Z132" s="48">
        <f t="shared" si="27"/>
        <v>0.21</v>
      </c>
      <c r="AA132" s="48">
        <f t="shared" si="28"/>
        <v>0.86</v>
      </c>
      <c r="AB132" s="48">
        <f t="shared" si="29"/>
        <v>2.2799999999999998</v>
      </c>
      <c r="AC132" s="48">
        <f t="shared" si="30"/>
        <v>0.54</v>
      </c>
      <c r="AD132" s="48">
        <f t="shared" si="31"/>
        <v>1.46</v>
      </c>
      <c r="AE132" s="48">
        <f t="shared" si="32"/>
        <v>1.01</v>
      </c>
      <c r="AF132" s="49">
        <f t="shared" si="33"/>
        <v>8.5853658536585389</v>
      </c>
      <c r="AG132" s="48">
        <f t="shared" si="34"/>
        <v>10.757906249999998</v>
      </c>
      <c r="BM132" s="8">
        <v>15</v>
      </c>
      <c r="BN132" s="8">
        <v>148</v>
      </c>
      <c r="BO132" s="8">
        <v>58</v>
      </c>
      <c r="BP132" s="8">
        <v>18</v>
      </c>
      <c r="BQ132" s="8">
        <v>95</v>
      </c>
      <c r="BS132" s="8">
        <f t="shared" si="37"/>
        <v>2.4699999999999998</v>
      </c>
      <c r="BT132" s="8">
        <v>0.66</v>
      </c>
      <c r="BV132" s="8">
        <v>8</v>
      </c>
      <c r="BW132" s="8">
        <v>22.375</v>
      </c>
      <c r="BX132" s="8">
        <v>77.625</v>
      </c>
      <c r="BY132" s="8">
        <v>194</v>
      </c>
      <c r="BZ132" s="8">
        <v>354.9</v>
      </c>
    </row>
    <row r="133" spans="1:78" x14ac:dyDescent="0.25">
      <c r="A133" t="s">
        <v>62</v>
      </c>
      <c r="B133" t="s">
        <v>55</v>
      </c>
      <c r="C133" t="s">
        <v>84</v>
      </c>
      <c r="D133" t="s">
        <v>48</v>
      </c>
      <c r="E133" t="s">
        <v>90</v>
      </c>
      <c r="F133" s="1">
        <v>1.62</v>
      </c>
      <c r="G133" s="1">
        <v>0.21</v>
      </c>
      <c r="H133" s="1">
        <v>0.85</v>
      </c>
      <c r="I133" s="1">
        <v>2.29</v>
      </c>
      <c r="J133" s="1">
        <v>0.54</v>
      </c>
      <c r="K133" s="1">
        <v>1.46</v>
      </c>
      <c r="L133" s="1">
        <v>1.01</v>
      </c>
      <c r="M133" s="1">
        <v>43</v>
      </c>
      <c r="N133" s="1">
        <f t="shared" si="35"/>
        <v>10.639296874999999</v>
      </c>
      <c r="O133" s="1">
        <f t="shared" ref="O133:O166" si="38">BY133*BZ133/1000</f>
        <v>68.091499999999996</v>
      </c>
      <c r="P133" s="1">
        <f t="shared" si="22"/>
        <v>10.639296874999999</v>
      </c>
      <c r="Q133" s="1">
        <f t="shared" si="23"/>
        <v>8.4938271604938258</v>
      </c>
      <c r="V133" s="1">
        <f t="shared" si="24"/>
        <v>13.76</v>
      </c>
      <c r="W133" s="1">
        <f t="shared" si="25"/>
        <v>43</v>
      </c>
      <c r="Y133" s="48">
        <f t="shared" si="26"/>
        <v>1.62</v>
      </c>
      <c r="Z133" s="48">
        <f t="shared" si="27"/>
        <v>0.21</v>
      </c>
      <c r="AA133" s="48">
        <f t="shared" si="28"/>
        <v>0.85</v>
      </c>
      <c r="AB133" s="48">
        <f t="shared" si="29"/>
        <v>2.29</v>
      </c>
      <c r="AC133" s="48">
        <f t="shared" si="30"/>
        <v>0.54</v>
      </c>
      <c r="AD133" s="48">
        <f t="shared" si="31"/>
        <v>1.46</v>
      </c>
      <c r="AE133" s="48">
        <f t="shared" si="32"/>
        <v>1.01</v>
      </c>
      <c r="AF133" s="49">
        <f t="shared" si="33"/>
        <v>8.4938271604938258</v>
      </c>
      <c r="AG133" s="48">
        <f t="shared" si="34"/>
        <v>10.639296874999999</v>
      </c>
      <c r="BM133" s="8">
        <v>13</v>
      </c>
      <c r="BN133" s="8">
        <v>145</v>
      </c>
      <c r="BO133" s="8">
        <v>59</v>
      </c>
      <c r="BP133" s="8">
        <v>19</v>
      </c>
      <c r="BQ133" s="8">
        <v>96</v>
      </c>
      <c r="BS133" s="8">
        <f t="shared" ref="BS133:BS166" si="39">K133+L133</f>
        <v>2.4699999999999998</v>
      </c>
      <c r="BT133" s="8">
        <v>0.68</v>
      </c>
      <c r="BV133" s="8">
        <v>7</v>
      </c>
      <c r="BW133" s="8">
        <v>22.571428571428573</v>
      </c>
      <c r="BX133" s="8">
        <v>77.428571428571431</v>
      </c>
      <c r="BY133" s="8">
        <v>191</v>
      </c>
      <c r="BZ133" s="8">
        <v>356.5</v>
      </c>
    </row>
    <row r="134" spans="1:78" x14ac:dyDescent="0.25">
      <c r="A134" t="s">
        <v>62</v>
      </c>
      <c r="B134" t="s">
        <v>55</v>
      </c>
      <c r="C134" t="s">
        <v>84</v>
      </c>
      <c r="D134" t="s">
        <v>49</v>
      </c>
      <c r="E134" t="s">
        <v>90</v>
      </c>
      <c r="F134" s="1">
        <v>1.63</v>
      </c>
      <c r="G134" s="1">
        <v>0.23</v>
      </c>
      <c r="H134" s="1">
        <v>0.85</v>
      </c>
      <c r="I134" s="1">
        <v>2.27</v>
      </c>
      <c r="J134" s="1">
        <v>0.55000000000000004</v>
      </c>
      <c r="K134" s="1">
        <v>1.45</v>
      </c>
      <c r="L134" s="1">
        <v>1</v>
      </c>
      <c r="M134" s="1">
        <v>43</v>
      </c>
      <c r="N134" s="1">
        <f t="shared" si="35"/>
        <v>10.811015625</v>
      </c>
      <c r="O134" s="1">
        <f t="shared" si="38"/>
        <v>69.1905</v>
      </c>
      <c r="P134" s="1">
        <f t="shared" ref="P134:P166" si="40">(10000/$P$2)*O134/1000</f>
        <v>10.811015625</v>
      </c>
      <c r="Q134" s="1">
        <f t="shared" ref="Q134:Q166" si="41">(V134)/(F134)</f>
        <v>8.4417177914110439</v>
      </c>
      <c r="V134" s="1">
        <f t="shared" ref="V134:V166" si="42">M134*$V$1*100/1000</f>
        <v>13.76</v>
      </c>
      <c r="W134" s="1">
        <f t="shared" ref="W134:W166" si="43">M134</f>
        <v>43</v>
      </c>
      <c r="Y134" s="48">
        <f t="shared" ref="Y134:Y166" si="44">F134</f>
        <v>1.63</v>
      </c>
      <c r="Z134" s="48">
        <f t="shared" ref="Z134:Z166" si="45">G134</f>
        <v>0.23</v>
      </c>
      <c r="AA134" s="48">
        <f t="shared" ref="AA134:AA166" si="46">H134</f>
        <v>0.85</v>
      </c>
      <c r="AB134" s="48">
        <f t="shared" ref="AB134:AB166" si="47">I134</f>
        <v>2.27</v>
      </c>
      <c r="AC134" s="48">
        <f t="shared" ref="AC134:AC166" si="48">J134</f>
        <v>0.55000000000000004</v>
      </c>
      <c r="AD134" s="48">
        <f t="shared" ref="AD134:AD166" si="49">K134</f>
        <v>1.45</v>
      </c>
      <c r="AE134" s="48">
        <f t="shared" ref="AE134:AE166" si="50">L134</f>
        <v>1</v>
      </c>
      <c r="AF134" s="49">
        <f t="shared" ref="AF134:AF166" si="51">Q134</f>
        <v>8.4417177914110439</v>
      </c>
      <c r="AG134" s="48">
        <f t="shared" ref="AG134:AG166" si="52">P134</f>
        <v>10.811015625</v>
      </c>
      <c r="BM134" s="8">
        <v>14</v>
      </c>
      <c r="BN134" s="8">
        <v>146</v>
      </c>
      <c r="BO134" s="8">
        <v>61</v>
      </c>
      <c r="BP134" s="8">
        <v>18</v>
      </c>
      <c r="BQ134" s="8">
        <v>95</v>
      </c>
      <c r="BS134" s="8">
        <f t="shared" si="39"/>
        <v>2.4500000000000002</v>
      </c>
      <c r="BT134" s="8">
        <v>0.67</v>
      </c>
      <c r="BV134" s="8">
        <v>8</v>
      </c>
      <c r="BW134" s="8">
        <v>22.25</v>
      </c>
      <c r="BX134" s="8">
        <v>77.75</v>
      </c>
      <c r="BY134" s="8">
        <v>193</v>
      </c>
      <c r="BZ134" s="8">
        <v>358.5</v>
      </c>
    </row>
    <row r="135" spans="1:78" x14ac:dyDescent="0.25">
      <c r="A135" t="s">
        <v>62</v>
      </c>
      <c r="B135" t="s">
        <v>55</v>
      </c>
      <c r="C135" t="s">
        <v>84</v>
      </c>
      <c r="D135" t="s">
        <v>79</v>
      </c>
      <c r="E135" t="s">
        <v>90</v>
      </c>
      <c r="F135" s="1">
        <v>1.63</v>
      </c>
      <c r="G135" s="1">
        <v>0.22</v>
      </c>
      <c r="H135" s="1">
        <v>0.85</v>
      </c>
      <c r="I135" s="1">
        <v>2.27</v>
      </c>
      <c r="J135" s="1">
        <v>0.55000000000000004</v>
      </c>
      <c r="K135" s="1">
        <v>1.44</v>
      </c>
      <c r="L135" s="1">
        <v>1</v>
      </c>
      <c r="M135" s="1">
        <v>44</v>
      </c>
      <c r="N135" s="1">
        <f t="shared" si="35"/>
        <v>10.670999999999999</v>
      </c>
      <c r="O135" s="1">
        <f t="shared" si="38"/>
        <v>68.294399999999996</v>
      </c>
      <c r="P135" s="1">
        <f t="shared" si="40"/>
        <v>10.670999999999999</v>
      </c>
      <c r="Q135" s="1">
        <f t="shared" si="41"/>
        <v>8.6380368098159526</v>
      </c>
      <c r="V135" s="1">
        <f t="shared" si="42"/>
        <v>14.080000000000002</v>
      </c>
      <c r="W135" s="1">
        <f t="shared" si="43"/>
        <v>44</v>
      </c>
      <c r="Y135" s="48">
        <f t="shared" si="44"/>
        <v>1.63</v>
      </c>
      <c r="Z135" s="48">
        <f t="shared" si="45"/>
        <v>0.22</v>
      </c>
      <c r="AA135" s="48">
        <f t="shared" si="46"/>
        <v>0.85</v>
      </c>
      <c r="AB135" s="48">
        <f t="shared" si="47"/>
        <v>2.27</v>
      </c>
      <c r="AC135" s="48">
        <f t="shared" si="48"/>
        <v>0.55000000000000004</v>
      </c>
      <c r="AD135" s="48">
        <f t="shared" si="49"/>
        <v>1.44</v>
      </c>
      <c r="AE135" s="48">
        <f t="shared" si="50"/>
        <v>1</v>
      </c>
      <c r="AF135" s="49">
        <f t="shared" si="51"/>
        <v>8.6380368098159526</v>
      </c>
      <c r="AG135" s="48">
        <f t="shared" si="52"/>
        <v>10.670999999999999</v>
      </c>
      <c r="BM135" s="8">
        <v>14</v>
      </c>
      <c r="BN135" s="8">
        <v>148</v>
      </c>
      <c r="BO135" s="8">
        <v>58</v>
      </c>
      <c r="BP135" s="8">
        <v>17</v>
      </c>
      <c r="BQ135" s="8">
        <v>94</v>
      </c>
      <c r="BS135" s="8">
        <f t="shared" si="39"/>
        <v>2.44</v>
      </c>
      <c r="BT135" s="8">
        <v>0.67</v>
      </c>
      <c r="BV135" s="8">
        <v>6</v>
      </c>
      <c r="BW135" s="8">
        <v>22.666666666666668</v>
      </c>
      <c r="BX135" s="8">
        <v>77.333333333333329</v>
      </c>
      <c r="BY135" s="8">
        <v>192</v>
      </c>
      <c r="BZ135" s="8">
        <v>355.7</v>
      </c>
    </row>
    <row r="136" spans="1:78" x14ac:dyDescent="0.25">
      <c r="A136" t="s">
        <v>62</v>
      </c>
      <c r="B136" t="s">
        <v>55</v>
      </c>
      <c r="C136" t="s">
        <v>84</v>
      </c>
      <c r="D136" t="s">
        <v>80</v>
      </c>
      <c r="E136" t="s">
        <v>90</v>
      </c>
      <c r="F136" s="1">
        <v>1.64</v>
      </c>
      <c r="G136" s="1">
        <v>0.21</v>
      </c>
      <c r="H136" s="1">
        <v>0.86</v>
      </c>
      <c r="I136" s="1">
        <v>2.2799999999999998</v>
      </c>
      <c r="J136" s="1">
        <v>0.54</v>
      </c>
      <c r="K136" s="1">
        <v>1.46</v>
      </c>
      <c r="L136" s="1">
        <v>1.01</v>
      </c>
      <c r="M136" s="1">
        <v>44</v>
      </c>
      <c r="N136" s="1">
        <f t="shared" ref="N136:N166" si="53">P136</f>
        <v>10.757906249999998</v>
      </c>
      <c r="O136" s="1">
        <f t="shared" si="38"/>
        <v>68.850599999999986</v>
      </c>
      <c r="P136" s="1">
        <f t="shared" si="40"/>
        <v>10.757906249999998</v>
      </c>
      <c r="Q136" s="1">
        <f t="shared" si="41"/>
        <v>8.5853658536585389</v>
      </c>
      <c r="V136" s="1">
        <f t="shared" si="42"/>
        <v>14.080000000000002</v>
      </c>
      <c r="W136" s="1">
        <f t="shared" si="43"/>
        <v>44</v>
      </c>
      <c r="Y136" s="48">
        <f t="shared" si="44"/>
        <v>1.64</v>
      </c>
      <c r="Z136" s="48">
        <f t="shared" si="45"/>
        <v>0.21</v>
      </c>
      <c r="AA136" s="48">
        <f t="shared" si="46"/>
        <v>0.86</v>
      </c>
      <c r="AB136" s="48">
        <f t="shared" si="47"/>
        <v>2.2799999999999998</v>
      </c>
      <c r="AC136" s="48">
        <f t="shared" si="48"/>
        <v>0.54</v>
      </c>
      <c r="AD136" s="48">
        <f t="shared" si="49"/>
        <v>1.46</v>
      </c>
      <c r="AE136" s="48">
        <f t="shared" si="50"/>
        <v>1.01</v>
      </c>
      <c r="AF136" s="49">
        <f t="shared" si="51"/>
        <v>8.5853658536585389</v>
      </c>
      <c r="AG136" s="48">
        <f t="shared" si="52"/>
        <v>10.757906249999998</v>
      </c>
      <c r="BM136" s="8">
        <v>15</v>
      </c>
      <c r="BN136" s="8">
        <v>148</v>
      </c>
      <c r="BO136" s="8">
        <v>58</v>
      </c>
      <c r="BP136" s="8">
        <v>18</v>
      </c>
      <c r="BQ136" s="8">
        <v>95</v>
      </c>
      <c r="BS136" s="8">
        <f t="shared" si="39"/>
        <v>2.4699999999999998</v>
      </c>
      <c r="BT136" s="8">
        <v>0.66</v>
      </c>
      <c r="BV136" s="8">
        <v>8</v>
      </c>
      <c r="BW136" s="8">
        <v>22.375</v>
      </c>
      <c r="BX136" s="8">
        <v>77.625</v>
      </c>
      <c r="BY136" s="8">
        <v>194</v>
      </c>
      <c r="BZ136" s="8">
        <v>354.9</v>
      </c>
    </row>
    <row r="137" spans="1:78" x14ac:dyDescent="0.25">
      <c r="A137" t="s">
        <v>62</v>
      </c>
      <c r="B137" t="s">
        <v>55</v>
      </c>
      <c r="C137" t="s">
        <v>84</v>
      </c>
      <c r="D137" t="s">
        <v>81</v>
      </c>
      <c r="E137" t="s">
        <v>90</v>
      </c>
      <c r="F137" s="1">
        <v>1.62</v>
      </c>
      <c r="G137" s="1">
        <v>0.21</v>
      </c>
      <c r="H137" s="1">
        <v>0.85</v>
      </c>
      <c r="I137" s="1">
        <v>2.29</v>
      </c>
      <c r="J137" s="1">
        <v>0.54</v>
      </c>
      <c r="K137" s="1">
        <v>1.46</v>
      </c>
      <c r="L137" s="1">
        <v>1.01</v>
      </c>
      <c r="M137" s="1">
        <v>43</v>
      </c>
      <c r="N137" s="1">
        <f t="shared" si="53"/>
        <v>10.639296874999999</v>
      </c>
      <c r="O137" s="1">
        <f t="shared" si="38"/>
        <v>68.091499999999996</v>
      </c>
      <c r="P137" s="1">
        <f t="shared" si="40"/>
        <v>10.639296874999999</v>
      </c>
      <c r="Q137" s="1">
        <f t="shared" si="41"/>
        <v>8.4938271604938258</v>
      </c>
      <c r="V137" s="1">
        <f t="shared" si="42"/>
        <v>13.76</v>
      </c>
      <c r="W137" s="1">
        <f t="shared" si="43"/>
        <v>43</v>
      </c>
      <c r="Y137" s="48">
        <f t="shared" si="44"/>
        <v>1.62</v>
      </c>
      <c r="Z137" s="48">
        <f t="shared" si="45"/>
        <v>0.21</v>
      </c>
      <c r="AA137" s="48">
        <f t="shared" si="46"/>
        <v>0.85</v>
      </c>
      <c r="AB137" s="48">
        <f t="shared" si="47"/>
        <v>2.29</v>
      </c>
      <c r="AC137" s="48">
        <f t="shared" si="48"/>
        <v>0.54</v>
      </c>
      <c r="AD137" s="48">
        <f t="shared" si="49"/>
        <v>1.46</v>
      </c>
      <c r="AE137" s="48">
        <f t="shared" si="50"/>
        <v>1.01</v>
      </c>
      <c r="AF137" s="49">
        <f t="shared" si="51"/>
        <v>8.4938271604938258</v>
      </c>
      <c r="AG137" s="48">
        <f t="shared" si="52"/>
        <v>10.639296874999999</v>
      </c>
      <c r="BM137" s="8">
        <v>13</v>
      </c>
      <c r="BN137" s="8">
        <v>145</v>
      </c>
      <c r="BO137" s="8">
        <v>59</v>
      </c>
      <c r="BP137" s="8">
        <v>19</v>
      </c>
      <c r="BQ137" s="8">
        <v>96</v>
      </c>
      <c r="BS137" s="8">
        <f t="shared" si="39"/>
        <v>2.4699999999999998</v>
      </c>
      <c r="BT137" s="8">
        <v>0.68</v>
      </c>
      <c r="BV137" s="8">
        <v>7</v>
      </c>
      <c r="BW137" s="8">
        <v>22.571428571428573</v>
      </c>
      <c r="BX137" s="8">
        <v>77.428571428571431</v>
      </c>
      <c r="BY137" s="8">
        <v>191</v>
      </c>
      <c r="BZ137" s="8">
        <v>356.5</v>
      </c>
    </row>
    <row r="138" spans="1:78" x14ac:dyDescent="0.25">
      <c r="A138" t="s">
        <v>62</v>
      </c>
      <c r="B138" t="s">
        <v>55</v>
      </c>
      <c r="C138" t="s">
        <v>84</v>
      </c>
      <c r="D138" t="s">
        <v>83</v>
      </c>
      <c r="E138" t="s">
        <v>90</v>
      </c>
      <c r="F138" s="1">
        <v>1.63</v>
      </c>
      <c r="G138" s="1">
        <v>0.23</v>
      </c>
      <c r="H138" s="1">
        <v>0.85</v>
      </c>
      <c r="I138" s="1">
        <v>2.27</v>
      </c>
      <c r="J138" s="1">
        <v>0.55000000000000004</v>
      </c>
      <c r="K138" s="1">
        <v>1.45</v>
      </c>
      <c r="L138" s="1">
        <v>1</v>
      </c>
      <c r="M138" s="1">
        <v>43</v>
      </c>
      <c r="N138" s="1">
        <f t="shared" si="53"/>
        <v>10.811015625</v>
      </c>
      <c r="O138" s="1">
        <f t="shared" si="38"/>
        <v>69.1905</v>
      </c>
      <c r="P138" s="1">
        <f t="shared" si="40"/>
        <v>10.811015625</v>
      </c>
      <c r="Q138" s="1">
        <f t="shared" si="41"/>
        <v>8.4417177914110439</v>
      </c>
      <c r="V138" s="1">
        <f t="shared" si="42"/>
        <v>13.76</v>
      </c>
      <c r="W138" s="1">
        <f t="shared" si="43"/>
        <v>43</v>
      </c>
      <c r="Y138" s="48">
        <f t="shared" si="44"/>
        <v>1.63</v>
      </c>
      <c r="Z138" s="48">
        <f t="shared" si="45"/>
        <v>0.23</v>
      </c>
      <c r="AA138" s="48">
        <f t="shared" si="46"/>
        <v>0.85</v>
      </c>
      <c r="AB138" s="48">
        <f t="shared" si="47"/>
        <v>2.27</v>
      </c>
      <c r="AC138" s="48">
        <f t="shared" si="48"/>
        <v>0.55000000000000004</v>
      </c>
      <c r="AD138" s="48">
        <f t="shared" si="49"/>
        <v>1.45</v>
      </c>
      <c r="AE138" s="48">
        <f t="shared" si="50"/>
        <v>1</v>
      </c>
      <c r="AF138" s="49">
        <f t="shared" si="51"/>
        <v>8.4417177914110439</v>
      </c>
      <c r="AG138" s="48">
        <f t="shared" si="52"/>
        <v>10.811015625</v>
      </c>
      <c r="BM138" s="8">
        <v>14</v>
      </c>
      <c r="BN138" s="8">
        <v>146</v>
      </c>
      <c r="BO138" s="8">
        <v>61</v>
      </c>
      <c r="BP138" s="8">
        <v>18</v>
      </c>
      <c r="BQ138" s="8">
        <v>95</v>
      </c>
      <c r="BS138" s="8">
        <f t="shared" si="39"/>
        <v>2.4500000000000002</v>
      </c>
      <c r="BT138" s="8">
        <v>0.67</v>
      </c>
      <c r="BV138" s="8">
        <v>8</v>
      </c>
      <c r="BW138" s="8">
        <v>22.25</v>
      </c>
      <c r="BX138" s="8">
        <v>77.75</v>
      </c>
      <c r="BY138" s="8">
        <v>193</v>
      </c>
      <c r="BZ138" s="8">
        <v>358.5</v>
      </c>
    </row>
    <row r="139" spans="1:78" s="44" customFormat="1" x14ac:dyDescent="0.25">
      <c r="A139" s="44" t="s">
        <v>62</v>
      </c>
      <c r="B139" s="44" t="s">
        <v>55</v>
      </c>
      <c r="C139" s="44" t="s">
        <v>84</v>
      </c>
      <c r="D139" s="44" t="s">
        <v>82</v>
      </c>
      <c r="E139" s="44" t="s">
        <v>90</v>
      </c>
      <c r="F139" s="45">
        <v>1.62</v>
      </c>
      <c r="G139" s="45">
        <v>0.21</v>
      </c>
      <c r="H139" s="45">
        <v>0.85</v>
      </c>
      <c r="I139" s="45">
        <v>2.29</v>
      </c>
      <c r="J139" s="45">
        <v>0.54</v>
      </c>
      <c r="K139" s="45">
        <v>1.46</v>
      </c>
      <c r="L139" s="45">
        <v>1.01</v>
      </c>
      <c r="M139" s="1">
        <v>43</v>
      </c>
      <c r="N139" s="1">
        <f t="shared" si="53"/>
        <v>10.639296874999999</v>
      </c>
      <c r="O139" s="45">
        <f t="shared" si="38"/>
        <v>68.091499999999996</v>
      </c>
      <c r="P139" s="45">
        <f t="shared" si="40"/>
        <v>10.639296874999999</v>
      </c>
      <c r="Q139" s="1">
        <f t="shared" si="41"/>
        <v>8.4938271604938258</v>
      </c>
      <c r="R139" s="10" t="str">
        <f>C139</f>
        <v>2Season</v>
      </c>
      <c r="S139" s="10" t="str">
        <f>E139</f>
        <v>Orch-6</v>
      </c>
      <c r="T139" s="10">
        <f>AVERAGE(Q131:Q139)</f>
        <v>8.5346358212502835</v>
      </c>
      <c r="U139" s="10">
        <f>AVERAGE(P131:P139)</f>
        <v>10.710859374999998</v>
      </c>
      <c r="V139" s="1">
        <f t="shared" si="42"/>
        <v>13.76</v>
      </c>
      <c r="W139" s="1">
        <f t="shared" si="43"/>
        <v>43</v>
      </c>
      <c r="X139" s="1"/>
      <c r="Y139" s="48">
        <f t="shared" si="44"/>
        <v>1.62</v>
      </c>
      <c r="Z139" s="48">
        <f t="shared" si="45"/>
        <v>0.21</v>
      </c>
      <c r="AA139" s="48">
        <f t="shared" si="46"/>
        <v>0.85</v>
      </c>
      <c r="AB139" s="48">
        <f t="shared" si="47"/>
        <v>2.29</v>
      </c>
      <c r="AC139" s="48">
        <f t="shared" si="48"/>
        <v>0.54</v>
      </c>
      <c r="AD139" s="48">
        <f t="shared" si="49"/>
        <v>1.46</v>
      </c>
      <c r="AE139" s="48">
        <f t="shared" si="50"/>
        <v>1.01</v>
      </c>
      <c r="AF139" s="49">
        <f t="shared" si="51"/>
        <v>8.4938271604938258</v>
      </c>
      <c r="AG139" s="48">
        <f t="shared" si="52"/>
        <v>10.639296874999999</v>
      </c>
      <c r="BM139" s="43">
        <v>13</v>
      </c>
      <c r="BN139" s="43">
        <v>145</v>
      </c>
      <c r="BO139" s="43">
        <v>59</v>
      </c>
      <c r="BP139" s="43">
        <v>19</v>
      </c>
      <c r="BQ139" s="43">
        <v>96</v>
      </c>
      <c r="BS139" s="43">
        <f t="shared" si="39"/>
        <v>2.4699999999999998</v>
      </c>
      <c r="BT139" s="43">
        <v>0.68</v>
      </c>
      <c r="BV139" s="43">
        <v>7</v>
      </c>
      <c r="BW139" s="43">
        <v>22.571428571428573</v>
      </c>
      <c r="BX139" s="43">
        <v>77.428571428571431</v>
      </c>
      <c r="BY139" s="43">
        <v>191</v>
      </c>
      <c r="BZ139" s="43">
        <v>356.5</v>
      </c>
    </row>
    <row r="140" spans="1:78" x14ac:dyDescent="0.25">
      <c r="A140" t="s">
        <v>63</v>
      </c>
      <c r="B140" t="s">
        <v>56</v>
      </c>
      <c r="C140" t="s">
        <v>84</v>
      </c>
      <c r="D140" t="s">
        <v>46</v>
      </c>
      <c r="E140" t="s">
        <v>91</v>
      </c>
      <c r="F140" s="1">
        <v>1.43</v>
      </c>
      <c r="G140" s="1">
        <v>0.15</v>
      </c>
      <c r="H140" s="1">
        <v>0.68</v>
      </c>
      <c r="I140" s="1">
        <v>2.08</v>
      </c>
      <c r="J140" s="1">
        <v>0.31</v>
      </c>
      <c r="K140" s="1">
        <v>1.27</v>
      </c>
      <c r="L140" s="1">
        <v>0.78</v>
      </c>
      <c r="M140" s="1">
        <v>28</v>
      </c>
      <c r="N140" s="1">
        <f t="shared" si="53"/>
        <v>9.4331249999999986</v>
      </c>
      <c r="O140" s="1">
        <f t="shared" si="38"/>
        <v>60.371999999999993</v>
      </c>
      <c r="P140" s="1">
        <f t="shared" si="40"/>
        <v>9.4331249999999986</v>
      </c>
      <c r="Q140" s="1">
        <f t="shared" si="41"/>
        <v>6.2657342657342667</v>
      </c>
      <c r="V140" s="1">
        <f t="shared" si="42"/>
        <v>8.9600000000000009</v>
      </c>
      <c r="W140" s="1">
        <f t="shared" si="43"/>
        <v>28</v>
      </c>
      <c r="Y140" s="48">
        <f t="shared" si="44"/>
        <v>1.43</v>
      </c>
      <c r="Z140" s="48">
        <f t="shared" si="45"/>
        <v>0.15</v>
      </c>
      <c r="AA140" s="48">
        <f t="shared" si="46"/>
        <v>0.68</v>
      </c>
      <c r="AB140" s="48">
        <f t="shared" si="47"/>
        <v>2.08</v>
      </c>
      <c r="AC140" s="48">
        <f t="shared" si="48"/>
        <v>0.31</v>
      </c>
      <c r="AD140" s="48">
        <f t="shared" si="49"/>
        <v>1.27</v>
      </c>
      <c r="AE140" s="48">
        <f t="shared" si="50"/>
        <v>0.78</v>
      </c>
      <c r="AF140" s="49">
        <f t="shared" si="51"/>
        <v>6.2657342657342667</v>
      </c>
      <c r="AG140" s="48">
        <f t="shared" si="52"/>
        <v>9.4331249999999986</v>
      </c>
      <c r="BM140" s="8">
        <v>10</v>
      </c>
      <c r="BN140" s="8">
        <v>127</v>
      </c>
      <c r="BO140" s="8">
        <v>36</v>
      </c>
      <c r="BP140" s="8">
        <v>13</v>
      </c>
      <c r="BQ140" s="8">
        <v>76</v>
      </c>
      <c r="BS140" s="8">
        <f t="shared" si="39"/>
        <v>2.0499999999999998</v>
      </c>
      <c r="BT140" s="8">
        <v>0.51</v>
      </c>
      <c r="BV140" s="8">
        <v>6</v>
      </c>
      <c r="BW140" s="8">
        <v>18.666666666666668</v>
      </c>
      <c r="BX140" s="8">
        <v>81.333333333333329</v>
      </c>
      <c r="BY140" s="8">
        <v>180</v>
      </c>
      <c r="BZ140" s="8">
        <v>335.4</v>
      </c>
    </row>
    <row r="141" spans="1:78" x14ac:dyDescent="0.25">
      <c r="A141" t="s">
        <v>63</v>
      </c>
      <c r="B141" t="s">
        <v>56</v>
      </c>
      <c r="C141" t="s">
        <v>84</v>
      </c>
      <c r="D141" t="s">
        <v>47</v>
      </c>
      <c r="E141" t="s">
        <v>91</v>
      </c>
      <c r="F141" s="1">
        <v>1.44</v>
      </c>
      <c r="G141" s="1">
        <v>0.17</v>
      </c>
      <c r="H141" s="1">
        <v>0.69</v>
      </c>
      <c r="I141" s="1">
        <v>2.06</v>
      </c>
      <c r="J141" s="1">
        <v>0.32</v>
      </c>
      <c r="K141" s="1">
        <v>1.28</v>
      </c>
      <c r="L141" s="1">
        <v>0.76</v>
      </c>
      <c r="M141" s="1">
        <v>27</v>
      </c>
      <c r="N141" s="1">
        <f t="shared" si="53"/>
        <v>9.5891249999999992</v>
      </c>
      <c r="O141" s="1">
        <f t="shared" si="38"/>
        <v>61.370400000000004</v>
      </c>
      <c r="P141" s="1">
        <f t="shared" si="40"/>
        <v>9.5891249999999992</v>
      </c>
      <c r="Q141" s="1">
        <f t="shared" si="41"/>
        <v>6.0000000000000009</v>
      </c>
      <c r="V141" s="1">
        <f t="shared" si="42"/>
        <v>8.64</v>
      </c>
      <c r="W141" s="1">
        <f t="shared" si="43"/>
        <v>27</v>
      </c>
      <c r="Y141" s="48">
        <f t="shared" si="44"/>
        <v>1.44</v>
      </c>
      <c r="Z141" s="48">
        <f t="shared" si="45"/>
        <v>0.17</v>
      </c>
      <c r="AA141" s="48">
        <f t="shared" si="46"/>
        <v>0.69</v>
      </c>
      <c r="AB141" s="48">
        <f t="shared" si="47"/>
        <v>2.06</v>
      </c>
      <c r="AC141" s="48">
        <f t="shared" si="48"/>
        <v>0.32</v>
      </c>
      <c r="AD141" s="48">
        <f t="shared" si="49"/>
        <v>1.28</v>
      </c>
      <c r="AE141" s="48">
        <f t="shared" si="50"/>
        <v>0.76</v>
      </c>
      <c r="AF141" s="49">
        <f t="shared" si="51"/>
        <v>6.0000000000000009</v>
      </c>
      <c r="AG141" s="48">
        <f t="shared" si="52"/>
        <v>9.5891249999999992</v>
      </c>
      <c r="BM141" s="8">
        <v>9</v>
      </c>
      <c r="BN141" s="8">
        <v>128</v>
      </c>
      <c r="BO141" s="8">
        <v>36</v>
      </c>
      <c r="BP141" s="8">
        <v>13</v>
      </c>
      <c r="BQ141" s="8">
        <v>73</v>
      </c>
      <c r="BS141" s="8">
        <f t="shared" si="39"/>
        <v>2.04</v>
      </c>
      <c r="BT141" s="8">
        <v>0.51</v>
      </c>
      <c r="BV141" s="8">
        <v>6</v>
      </c>
      <c r="BW141" s="8">
        <v>18.166666666666668</v>
      </c>
      <c r="BX141" s="8">
        <v>81.833333333333329</v>
      </c>
      <c r="BY141" s="8">
        <v>182</v>
      </c>
      <c r="BZ141" s="8">
        <v>337.2</v>
      </c>
    </row>
    <row r="142" spans="1:78" x14ac:dyDescent="0.25">
      <c r="A142" t="s">
        <v>63</v>
      </c>
      <c r="B142" t="s">
        <v>56</v>
      </c>
      <c r="C142" t="s">
        <v>84</v>
      </c>
      <c r="D142" t="s">
        <v>48</v>
      </c>
      <c r="E142" t="s">
        <v>91</v>
      </c>
      <c r="F142" s="1">
        <v>1.43</v>
      </c>
      <c r="G142" s="1">
        <v>0.16</v>
      </c>
      <c r="H142" s="1">
        <v>0.68</v>
      </c>
      <c r="I142" s="1">
        <v>2.04</v>
      </c>
      <c r="J142" s="1">
        <v>0.31</v>
      </c>
      <c r="K142" s="1">
        <v>1.26</v>
      </c>
      <c r="L142" s="1">
        <v>0.76</v>
      </c>
      <c r="M142" s="1">
        <v>29</v>
      </c>
      <c r="N142" s="1">
        <f t="shared" si="53"/>
        <v>9.3950312500000006</v>
      </c>
      <c r="O142" s="1">
        <f t="shared" si="38"/>
        <v>60.1282</v>
      </c>
      <c r="P142" s="1">
        <f t="shared" si="40"/>
        <v>9.3950312500000006</v>
      </c>
      <c r="Q142" s="1">
        <f t="shared" si="41"/>
        <v>6.4895104895104909</v>
      </c>
      <c r="V142" s="1">
        <f t="shared" si="42"/>
        <v>9.2800000000000011</v>
      </c>
      <c r="W142" s="1">
        <f t="shared" si="43"/>
        <v>29</v>
      </c>
      <c r="Y142" s="48">
        <f t="shared" si="44"/>
        <v>1.43</v>
      </c>
      <c r="Z142" s="48">
        <f t="shared" si="45"/>
        <v>0.16</v>
      </c>
      <c r="AA142" s="48">
        <f t="shared" si="46"/>
        <v>0.68</v>
      </c>
      <c r="AB142" s="48">
        <f t="shared" si="47"/>
        <v>2.04</v>
      </c>
      <c r="AC142" s="48">
        <f t="shared" si="48"/>
        <v>0.31</v>
      </c>
      <c r="AD142" s="48">
        <f t="shared" si="49"/>
        <v>1.26</v>
      </c>
      <c r="AE142" s="48">
        <f t="shared" si="50"/>
        <v>0.76</v>
      </c>
      <c r="AF142" s="49">
        <f t="shared" si="51"/>
        <v>6.4895104895104909</v>
      </c>
      <c r="AG142" s="48">
        <f t="shared" si="52"/>
        <v>9.3950312500000006</v>
      </c>
      <c r="BM142" s="8">
        <v>10</v>
      </c>
      <c r="BN142" s="8">
        <v>125</v>
      </c>
      <c r="BO142" s="8">
        <v>38</v>
      </c>
      <c r="BP142" s="8">
        <v>12</v>
      </c>
      <c r="BQ142" s="8">
        <v>75</v>
      </c>
      <c r="BS142" s="8">
        <f t="shared" si="39"/>
        <v>2.02</v>
      </c>
      <c r="BT142" s="8">
        <v>0.52</v>
      </c>
      <c r="BV142" s="8">
        <v>6</v>
      </c>
      <c r="BW142" s="8">
        <v>18.166666666666668</v>
      </c>
      <c r="BX142" s="8">
        <v>81.833333333333329</v>
      </c>
      <c r="BY142" s="8">
        <v>181</v>
      </c>
      <c r="BZ142" s="8">
        <v>332.2</v>
      </c>
    </row>
    <row r="143" spans="1:78" x14ac:dyDescent="0.25">
      <c r="A143" t="s">
        <v>63</v>
      </c>
      <c r="B143" t="s">
        <v>56</v>
      </c>
      <c r="C143" t="s">
        <v>84</v>
      </c>
      <c r="D143" t="s">
        <v>49</v>
      </c>
      <c r="E143" t="s">
        <v>91</v>
      </c>
      <c r="F143" s="1">
        <v>1.42</v>
      </c>
      <c r="G143" s="1">
        <v>0.17</v>
      </c>
      <c r="H143" s="1">
        <v>0.68</v>
      </c>
      <c r="I143" s="1">
        <v>2.08</v>
      </c>
      <c r="J143" s="1">
        <v>0.31</v>
      </c>
      <c r="K143" s="1">
        <v>1.26</v>
      </c>
      <c r="L143" s="1">
        <v>0.78</v>
      </c>
      <c r="M143" s="1">
        <v>28</v>
      </c>
      <c r="N143" s="1">
        <f t="shared" si="53"/>
        <v>9.4588125000000005</v>
      </c>
      <c r="O143" s="1">
        <f t="shared" si="38"/>
        <v>60.5364</v>
      </c>
      <c r="P143" s="1">
        <f t="shared" si="40"/>
        <v>9.4588125000000005</v>
      </c>
      <c r="Q143" s="1">
        <f t="shared" si="41"/>
        <v>6.3098591549295779</v>
      </c>
      <c r="V143" s="1">
        <f t="shared" si="42"/>
        <v>8.9600000000000009</v>
      </c>
      <c r="W143" s="1">
        <f t="shared" si="43"/>
        <v>28</v>
      </c>
      <c r="Y143" s="48">
        <f t="shared" si="44"/>
        <v>1.42</v>
      </c>
      <c r="Z143" s="48">
        <f t="shared" si="45"/>
        <v>0.17</v>
      </c>
      <c r="AA143" s="48">
        <f t="shared" si="46"/>
        <v>0.68</v>
      </c>
      <c r="AB143" s="48">
        <f t="shared" si="47"/>
        <v>2.08</v>
      </c>
      <c r="AC143" s="48">
        <f t="shared" si="48"/>
        <v>0.31</v>
      </c>
      <c r="AD143" s="48">
        <f t="shared" si="49"/>
        <v>1.26</v>
      </c>
      <c r="AE143" s="48">
        <f t="shared" si="50"/>
        <v>0.78</v>
      </c>
      <c r="AF143" s="49">
        <f t="shared" si="51"/>
        <v>6.3098591549295779</v>
      </c>
      <c r="AG143" s="48">
        <f t="shared" si="52"/>
        <v>9.4588125000000005</v>
      </c>
      <c r="BM143" s="8">
        <v>10</v>
      </c>
      <c r="BN143" s="8">
        <v>124</v>
      </c>
      <c r="BO143" s="8">
        <v>36</v>
      </c>
      <c r="BP143" s="8">
        <v>12</v>
      </c>
      <c r="BQ143" s="8">
        <v>74</v>
      </c>
      <c r="BS143" s="8">
        <f t="shared" si="39"/>
        <v>2.04</v>
      </c>
      <c r="BT143" s="8">
        <v>0.52</v>
      </c>
      <c r="BV143" s="8">
        <v>5</v>
      </c>
      <c r="BW143" s="8">
        <v>19.2</v>
      </c>
      <c r="BX143" s="8">
        <v>80.8</v>
      </c>
      <c r="BY143" s="8">
        <v>183</v>
      </c>
      <c r="BZ143" s="8">
        <v>330.8</v>
      </c>
    </row>
    <row r="144" spans="1:78" x14ac:dyDescent="0.25">
      <c r="A144" t="s">
        <v>63</v>
      </c>
      <c r="B144" t="s">
        <v>56</v>
      </c>
      <c r="C144" t="s">
        <v>84</v>
      </c>
      <c r="D144" t="s">
        <v>79</v>
      </c>
      <c r="E144" t="s">
        <v>91</v>
      </c>
      <c r="F144" s="1">
        <v>1.44</v>
      </c>
      <c r="G144" s="1">
        <v>0.17</v>
      </c>
      <c r="H144" s="1">
        <v>0.69</v>
      </c>
      <c r="I144" s="1">
        <v>2.06</v>
      </c>
      <c r="J144" s="1">
        <v>0.32</v>
      </c>
      <c r="K144" s="1">
        <v>1.28</v>
      </c>
      <c r="L144" s="1">
        <v>0.76</v>
      </c>
      <c r="M144" s="1">
        <v>28</v>
      </c>
      <c r="N144" s="1">
        <f t="shared" si="53"/>
        <v>9.4331249999999986</v>
      </c>
      <c r="O144" s="1">
        <f t="shared" si="38"/>
        <v>60.371999999999993</v>
      </c>
      <c r="P144" s="1">
        <f t="shared" si="40"/>
        <v>9.4331249999999986</v>
      </c>
      <c r="Q144" s="1">
        <f t="shared" si="41"/>
        <v>6.2222222222222232</v>
      </c>
      <c r="V144" s="1">
        <f t="shared" si="42"/>
        <v>8.9600000000000009</v>
      </c>
      <c r="W144" s="1">
        <f t="shared" si="43"/>
        <v>28</v>
      </c>
      <c r="Y144" s="48">
        <f t="shared" si="44"/>
        <v>1.44</v>
      </c>
      <c r="Z144" s="48">
        <f t="shared" si="45"/>
        <v>0.17</v>
      </c>
      <c r="AA144" s="48">
        <f t="shared" si="46"/>
        <v>0.69</v>
      </c>
      <c r="AB144" s="48">
        <f t="shared" si="47"/>
        <v>2.06</v>
      </c>
      <c r="AC144" s="48">
        <f t="shared" si="48"/>
        <v>0.32</v>
      </c>
      <c r="AD144" s="48">
        <f t="shared" si="49"/>
        <v>1.28</v>
      </c>
      <c r="AE144" s="48">
        <f t="shared" si="50"/>
        <v>0.76</v>
      </c>
      <c r="AF144" s="49">
        <f t="shared" si="51"/>
        <v>6.2222222222222232</v>
      </c>
      <c r="AG144" s="48">
        <f t="shared" si="52"/>
        <v>9.4331249999999986</v>
      </c>
      <c r="BM144" s="8">
        <v>9</v>
      </c>
      <c r="BN144" s="8">
        <v>128</v>
      </c>
      <c r="BO144" s="8">
        <v>36</v>
      </c>
      <c r="BP144" s="8">
        <v>13</v>
      </c>
      <c r="BQ144" s="8">
        <v>73</v>
      </c>
      <c r="BS144" s="8">
        <f t="shared" si="39"/>
        <v>2.04</v>
      </c>
      <c r="BT144" s="8">
        <v>0.51</v>
      </c>
      <c r="BV144" s="8">
        <v>6</v>
      </c>
      <c r="BW144" s="8">
        <v>18.666666666666668</v>
      </c>
      <c r="BX144" s="8">
        <v>81.333333333333329</v>
      </c>
      <c r="BY144" s="8">
        <v>180</v>
      </c>
      <c r="BZ144" s="8">
        <v>335.4</v>
      </c>
    </row>
    <row r="145" spans="1:78" x14ac:dyDescent="0.25">
      <c r="A145" t="s">
        <v>63</v>
      </c>
      <c r="B145" t="s">
        <v>56</v>
      </c>
      <c r="C145" t="s">
        <v>84</v>
      </c>
      <c r="D145" t="s">
        <v>80</v>
      </c>
      <c r="E145" t="s">
        <v>91</v>
      </c>
      <c r="F145" s="1">
        <v>1.43</v>
      </c>
      <c r="G145" s="1">
        <v>0.16</v>
      </c>
      <c r="H145" s="1">
        <v>0.68</v>
      </c>
      <c r="I145" s="1">
        <v>2.04</v>
      </c>
      <c r="J145" s="1">
        <v>0.31</v>
      </c>
      <c r="K145" s="1">
        <v>1.26</v>
      </c>
      <c r="L145" s="1">
        <v>0.76</v>
      </c>
      <c r="M145" s="1">
        <v>27</v>
      </c>
      <c r="N145" s="1">
        <f t="shared" si="53"/>
        <v>9.5891249999999992</v>
      </c>
      <c r="O145" s="1">
        <f t="shared" si="38"/>
        <v>61.370400000000004</v>
      </c>
      <c r="P145" s="1">
        <f t="shared" si="40"/>
        <v>9.5891249999999992</v>
      </c>
      <c r="Q145" s="1">
        <f t="shared" si="41"/>
        <v>6.0419580419580425</v>
      </c>
      <c r="V145" s="1">
        <f t="shared" si="42"/>
        <v>8.64</v>
      </c>
      <c r="W145" s="1">
        <f t="shared" si="43"/>
        <v>27</v>
      </c>
      <c r="Y145" s="48">
        <f t="shared" si="44"/>
        <v>1.43</v>
      </c>
      <c r="Z145" s="48">
        <f t="shared" si="45"/>
        <v>0.16</v>
      </c>
      <c r="AA145" s="48">
        <f t="shared" si="46"/>
        <v>0.68</v>
      </c>
      <c r="AB145" s="48">
        <f t="shared" si="47"/>
        <v>2.04</v>
      </c>
      <c r="AC145" s="48">
        <f t="shared" si="48"/>
        <v>0.31</v>
      </c>
      <c r="AD145" s="48">
        <f t="shared" si="49"/>
        <v>1.26</v>
      </c>
      <c r="AE145" s="48">
        <f t="shared" si="50"/>
        <v>0.76</v>
      </c>
      <c r="AF145" s="49">
        <f t="shared" si="51"/>
        <v>6.0419580419580425</v>
      </c>
      <c r="AG145" s="48">
        <f t="shared" si="52"/>
        <v>9.5891249999999992</v>
      </c>
      <c r="BM145" s="8">
        <v>10</v>
      </c>
      <c r="BN145" s="8">
        <v>125</v>
      </c>
      <c r="BO145" s="8">
        <v>38</v>
      </c>
      <c r="BP145" s="8">
        <v>12</v>
      </c>
      <c r="BQ145" s="8">
        <v>75</v>
      </c>
      <c r="BS145" s="8">
        <f t="shared" si="39"/>
        <v>2.02</v>
      </c>
      <c r="BT145" s="8">
        <v>0.51</v>
      </c>
      <c r="BV145" s="8">
        <v>6</v>
      </c>
      <c r="BW145" s="8">
        <v>18.166666666666668</v>
      </c>
      <c r="BX145" s="8">
        <v>81.833333333333329</v>
      </c>
      <c r="BY145" s="8">
        <v>182</v>
      </c>
      <c r="BZ145" s="8">
        <v>337.2</v>
      </c>
    </row>
    <row r="146" spans="1:78" x14ac:dyDescent="0.25">
      <c r="A146" t="s">
        <v>63</v>
      </c>
      <c r="B146" t="s">
        <v>56</v>
      </c>
      <c r="C146" t="s">
        <v>84</v>
      </c>
      <c r="D146" t="s">
        <v>81</v>
      </c>
      <c r="E146" t="s">
        <v>91</v>
      </c>
      <c r="F146" s="1">
        <v>1.42</v>
      </c>
      <c r="G146" s="1">
        <v>0.17</v>
      </c>
      <c r="H146" s="1">
        <v>0.68</v>
      </c>
      <c r="I146" s="1">
        <v>2.08</v>
      </c>
      <c r="J146" s="1">
        <v>0.31</v>
      </c>
      <c r="K146" s="1">
        <v>1.26</v>
      </c>
      <c r="L146" s="1">
        <v>0.78</v>
      </c>
      <c r="M146" s="1">
        <v>29</v>
      </c>
      <c r="N146" s="1">
        <f t="shared" si="53"/>
        <v>9.3950312500000006</v>
      </c>
      <c r="O146" s="1">
        <f t="shared" si="38"/>
        <v>60.1282</v>
      </c>
      <c r="P146" s="1">
        <f t="shared" si="40"/>
        <v>9.3950312500000006</v>
      </c>
      <c r="Q146" s="1">
        <f t="shared" si="41"/>
        <v>6.5352112676056349</v>
      </c>
      <c r="V146" s="1">
        <f t="shared" si="42"/>
        <v>9.2800000000000011</v>
      </c>
      <c r="W146" s="1">
        <f t="shared" si="43"/>
        <v>29</v>
      </c>
      <c r="Y146" s="48">
        <f t="shared" si="44"/>
        <v>1.42</v>
      </c>
      <c r="Z146" s="48">
        <f t="shared" si="45"/>
        <v>0.17</v>
      </c>
      <c r="AA146" s="48">
        <f t="shared" si="46"/>
        <v>0.68</v>
      </c>
      <c r="AB146" s="48">
        <f t="shared" si="47"/>
        <v>2.08</v>
      </c>
      <c r="AC146" s="48">
        <f t="shared" si="48"/>
        <v>0.31</v>
      </c>
      <c r="AD146" s="48">
        <f t="shared" si="49"/>
        <v>1.26</v>
      </c>
      <c r="AE146" s="48">
        <f t="shared" si="50"/>
        <v>0.78</v>
      </c>
      <c r="AF146" s="49">
        <f t="shared" si="51"/>
        <v>6.5352112676056349</v>
      </c>
      <c r="AG146" s="48">
        <f t="shared" si="52"/>
        <v>9.3950312500000006</v>
      </c>
      <c r="BM146" s="8">
        <v>10</v>
      </c>
      <c r="BN146" s="8">
        <v>124</v>
      </c>
      <c r="BO146" s="8">
        <v>36</v>
      </c>
      <c r="BP146" s="8">
        <v>12</v>
      </c>
      <c r="BQ146" s="8">
        <v>74</v>
      </c>
      <c r="BS146" s="8">
        <f t="shared" si="39"/>
        <v>2.04</v>
      </c>
      <c r="BT146" s="8">
        <v>0.52</v>
      </c>
      <c r="BV146" s="8">
        <v>6</v>
      </c>
      <c r="BW146" s="8">
        <v>18.166666666666668</v>
      </c>
      <c r="BX146" s="8">
        <v>81.833333333333329</v>
      </c>
      <c r="BY146" s="8">
        <v>181</v>
      </c>
      <c r="BZ146" s="8">
        <v>332.2</v>
      </c>
    </row>
    <row r="147" spans="1:78" x14ac:dyDescent="0.25">
      <c r="A147" t="s">
        <v>63</v>
      </c>
      <c r="B147" t="s">
        <v>56</v>
      </c>
      <c r="C147" t="s">
        <v>84</v>
      </c>
      <c r="D147" t="s">
        <v>83</v>
      </c>
      <c r="E147" t="s">
        <v>91</v>
      </c>
      <c r="F147" s="1">
        <v>1.43</v>
      </c>
      <c r="G147" s="1">
        <v>0.16</v>
      </c>
      <c r="H147" s="1">
        <v>0.68</v>
      </c>
      <c r="I147" s="1">
        <v>2.04</v>
      </c>
      <c r="J147" s="1">
        <v>0.31</v>
      </c>
      <c r="K147" s="1">
        <v>1.26</v>
      </c>
      <c r="L147" s="1">
        <v>0.76</v>
      </c>
      <c r="M147" s="1">
        <v>28</v>
      </c>
      <c r="N147" s="1">
        <f t="shared" si="53"/>
        <v>9.4588125000000005</v>
      </c>
      <c r="O147" s="1">
        <f t="shared" si="38"/>
        <v>60.5364</v>
      </c>
      <c r="P147" s="1">
        <f t="shared" si="40"/>
        <v>9.4588125000000005</v>
      </c>
      <c r="Q147" s="1">
        <f t="shared" si="41"/>
        <v>6.2657342657342667</v>
      </c>
      <c r="V147" s="1">
        <f t="shared" si="42"/>
        <v>8.9600000000000009</v>
      </c>
      <c r="W147" s="1">
        <f t="shared" si="43"/>
        <v>28</v>
      </c>
      <c r="Y147" s="48">
        <f t="shared" si="44"/>
        <v>1.43</v>
      </c>
      <c r="Z147" s="48">
        <f t="shared" si="45"/>
        <v>0.16</v>
      </c>
      <c r="AA147" s="48">
        <f t="shared" si="46"/>
        <v>0.68</v>
      </c>
      <c r="AB147" s="48">
        <f t="shared" si="47"/>
        <v>2.04</v>
      </c>
      <c r="AC147" s="48">
        <f t="shared" si="48"/>
        <v>0.31</v>
      </c>
      <c r="AD147" s="48">
        <f t="shared" si="49"/>
        <v>1.26</v>
      </c>
      <c r="AE147" s="48">
        <f t="shared" si="50"/>
        <v>0.76</v>
      </c>
      <c r="AF147" s="49">
        <f t="shared" si="51"/>
        <v>6.2657342657342667</v>
      </c>
      <c r="AG147" s="48">
        <f t="shared" si="52"/>
        <v>9.4588125000000005</v>
      </c>
      <c r="BM147" s="8">
        <v>10</v>
      </c>
      <c r="BN147" s="8">
        <v>125</v>
      </c>
      <c r="BO147" s="8">
        <v>38</v>
      </c>
      <c r="BP147" s="8">
        <v>12</v>
      </c>
      <c r="BQ147" s="8">
        <v>75</v>
      </c>
      <c r="BS147" s="8">
        <f t="shared" si="39"/>
        <v>2.02</v>
      </c>
      <c r="BT147" s="8">
        <v>0.52</v>
      </c>
      <c r="BV147" s="8">
        <v>5</v>
      </c>
      <c r="BW147" s="8">
        <v>19.2</v>
      </c>
      <c r="BX147" s="8">
        <v>80.8</v>
      </c>
      <c r="BY147" s="8">
        <v>183</v>
      </c>
      <c r="BZ147" s="8">
        <v>330.8</v>
      </c>
    </row>
    <row r="148" spans="1:78" s="44" customFormat="1" x14ac:dyDescent="0.25">
      <c r="A148" s="44" t="s">
        <v>63</v>
      </c>
      <c r="B148" s="44" t="s">
        <v>56</v>
      </c>
      <c r="C148" s="44" t="s">
        <v>84</v>
      </c>
      <c r="D148" s="44" t="s">
        <v>82</v>
      </c>
      <c r="E148" s="44" t="s">
        <v>91</v>
      </c>
      <c r="F148" s="45">
        <v>1.42</v>
      </c>
      <c r="G148" s="45">
        <v>0.17</v>
      </c>
      <c r="H148" s="45">
        <v>0.68</v>
      </c>
      <c r="I148" s="45">
        <v>2.08</v>
      </c>
      <c r="J148" s="45">
        <v>0.31</v>
      </c>
      <c r="K148" s="45">
        <v>1.26</v>
      </c>
      <c r="L148" s="45">
        <v>0.78</v>
      </c>
      <c r="M148" s="1">
        <v>28</v>
      </c>
      <c r="N148" s="1">
        <f t="shared" si="53"/>
        <v>9.4588125000000005</v>
      </c>
      <c r="O148" s="45">
        <f t="shared" si="38"/>
        <v>60.5364</v>
      </c>
      <c r="P148" s="45">
        <f t="shared" si="40"/>
        <v>9.4588125000000005</v>
      </c>
      <c r="Q148" s="1">
        <f t="shared" si="41"/>
        <v>6.3098591549295779</v>
      </c>
      <c r="R148" s="10" t="str">
        <f>C148</f>
        <v>2Season</v>
      </c>
      <c r="S148" s="10" t="str">
        <f>E148</f>
        <v>Orch-7</v>
      </c>
      <c r="T148" s="10">
        <f>AVERAGE(Q140:Q148)</f>
        <v>6.2711209847360081</v>
      </c>
      <c r="U148" s="10">
        <f>AVERAGE(P140:P148)</f>
        <v>9.4678888888888864</v>
      </c>
      <c r="V148" s="1">
        <f t="shared" si="42"/>
        <v>8.9600000000000009</v>
      </c>
      <c r="W148" s="1">
        <f t="shared" si="43"/>
        <v>28</v>
      </c>
      <c r="X148" s="1"/>
      <c r="Y148" s="48">
        <f t="shared" si="44"/>
        <v>1.42</v>
      </c>
      <c r="Z148" s="48">
        <f t="shared" si="45"/>
        <v>0.17</v>
      </c>
      <c r="AA148" s="48">
        <f t="shared" si="46"/>
        <v>0.68</v>
      </c>
      <c r="AB148" s="48">
        <f t="shared" si="47"/>
        <v>2.08</v>
      </c>
      <c r="AC148" s="48">
        <f t="shared" si="48"/>
        <v>0.31</v>
      </c>
      <c r="AD148" s="48">
        <f t="shared" si="49"/>
        <v>1.26</v>
      </c>
      <c r="AE148" s="48">
        <f t="shared" si="50"/>
        <v>0.78</v>
      </c>
      <c r="AF148" s="49">
        <f t="shared" si="51"/>
        <v>6.3098591549295779</v>
      </c>
      <c r="AG148" s="48">
        <f t="shared" si="52"/>
        <v>9.4588125000000005</v>
      </c>
      <c r="BM148" s="43">
        <v>10</v>
      </c>
      <c r="BN148" s="43">
        <v>124</v>
      </c>
      <c r="BO148" s="43">
        <v>36</v>
      </c>
      <c r="BP148" s="43">
        <v>12</v>
      </c>
      <c r="BQ148" s="43">
        <v>74</v>
      </c>
      <c r="BS148" s="43">
        <f t="shared" si="39"/>
        <v>2.04</v>
      </c>
      <c r="BT148" s="43">
        <v>0.52</v>
      </c>
      <c r="BV148" s="43">
        <v>5</v>
      </c>
      <c r="BW148" s="43">
        <v>19.2</v>
      </c>
      <c r="BX148" s="43">
        <v>80.8</v>
      </c>
      <c r="BY148" s="43">
        <v>183</v>
      </c>
      <c r="BZ148" s="43">
        <v>330.8</v>
      </c>
    </row>
    <row r="149" spans="1:78" x14ac:dyDescent="0.25">
      <c r="A149" t="s">
        <v>64</v>
      </c>
      <c r="B149" t="s">
        <v>57</v>
      </c>
      <c r="C149" t="s">
        <v>84</v>
      </c>
      <c r="D149" t="s">
        <v>46</v>
      </c>
      <c r="E149" t="s">
        <v>92</v>
      </c>
      <c r="F149" s="1">
        <v>1.55</v>
      </c>
      <c r="G149" s="1">
        <v>0.2</v>
      </c>
      <c r="H149" s="1">
        <v>0.82</v>
      </c>
      <c r="I149" s="1">
        <v>2.1800000000000002</v>
      </c>
      <c r="J149" s="1">
        <v>0.48</v>
      </c>
      <c r="K149" s="1">
        <v>1.38</v>
      </c>
      <c r="L149" s="1">
        <v>0.94</v>
      </c>
      <c r="M149" s="1">
        <v>37</v>
      </c>
      <c r="N149" s="1">
        <f t="shared" si="53"/>
        <v>10.137</v>
      </c>
      <c r="O149" s="1">
        <f t="shared" si="38"/>
        <v>64.876800000000003</v>
      </c>
      <c r="P149" s="1">
        <f t="shared" si="40"/>
        <v>10.137</v>
      </c>
      <c r="Q149" s="1">
        <f t="shared" si="41"/>
        <v>7.6387096774193548</v>
      </c>
      <c r="V149" s="1">
        <f t="shared" si="42"/>
        <v>11.84</v>
      </c>
      <c r="W149" s="1">
        <f t="shared" si="43"/>
        <v>37</v>
      </c>
      <c r="Y149" s="48">
        <f t="shared" si="44"/>
        <v>1.55</v>
      </c>
      <c r="Z149" s="48">
        <f t="shared" si="45"/>
        <v>0.2</v>
      </c>
      <c r="AA149" s="48">
        <f t="shared" si="46"/>
        <v>0.82</v>
      </c>
      <c r="AB149" s="48">
        <f t="shared" si="47"/>
        <v>2.1800000000000002</v>
      </c>
      <c r="AC149" s="48">
        <f t="shared" si="48"/>
        <v>0.48</v>
      </c>
      <c r="AD149" s="48">
        <f t="shared" si="49"/>
        <v>1.38</v>
      </c>
      <c r="AE149" s="48">
        <f t="shared" si="50"/>
        <v>0.94</v>
      </c>
      <c r="AF149" s="49">
        <f t="shared" si="51"/>
        <v>7.6387096774193548</v>
      </c>
      <c r="AG149" s="48">
        <f t="shared" si="52"/>
        <v>10.137</v>
      </c>
      <c r="BM149" s="8">
        <v>13</v>
      </c>
      <c r="BN149" s="8">
        <v>141</v>
      </c>
      <c r="BO149" s="8">
        <v>52</v>
      </c>
      <c r="BP149" s="8">
        <v>16</v>
      </c>
      <c r="BQ149" s="8">
        <v>89</v>
      </c>
      <c r="BS149" s="8">
        <f t="shared" si="39"/>
        <v>2.3199999999999998</v>
      </c>
      <c r="BT149" s="8">
        <v>0.62</v>
      </c>
      <c r="BV149" s="8">
        <v>6</v>
      </c>
      <c r="BW149" s="8">
        <v>20.333333333333332</v>
      </c>
      <c r="BX149" s="8">
        <v>79.666666666666671</v>
      </c>
      <c r="BY149" s="8">
        <v>186</v>
      </c>
      <c r="BZ149" s="8">
        <v>348.8</v>
      </c>
    </row>
    <row r="150" spans="1:78" x14ac:dyDescent="0.25">
      <c r="A150" t="s">
        <v>64</v>
      </c>
      <c r="B150" t="s">
        <v>57</v>
      </c>
      <c r="C150" t="s">
        <v>84</v>
      </c>
      <c r="D150" t="s">
        <v>47</v>
      </c>
      <c r="E150" t="s">
        <v>92</v>
      </c>
      <c r="F150" s="1">
        <v>1.58</v>
      </c>
      <c r="G150" s="1">
        <v>0.21</v>
      </c>
      <c r="H150" s="1">
        <v>0.81</v>
      </c>
      <c r="I150" s="1">
        <v>2.2200000000000002</v>
      </c>
      <c r="J150" s="1">
        <v>0.46</v>
      </c>
      <c r="K150" s="1">
        <v>1.37</v>
      </c>
      <c r="L150" s="1">
        <v>0.95</v>
      </c>
      <c r="M150" s="1">
        <v>38</v>
      </c>
      <c r="N150" s="1">
        <f t="shared" si="53"/>
        <v>10.2606875</v>
      </c>
      <c r="O150" s="1">
        <f t="shared" si="38"/>
        <v>65.668400000000005</v>
      </c>
      <c r="P150" s="1">
        <f t="shared" si="40"/>
        <v>10.2606875</v>
      </c>
      <c r="Q150" s="1">
        <f t="shared" si="41"/>
        <v>7.6962025316455698</v>
      </c>
      <c r="V150" s="1">
        <f t="shared" si="42"/>
        <v>12.16</v>
      </c>
      <c r="W150" s="1">
        <f t="shared" si="43"/>
        <v>38</v>
      </c>
      <c r="Y150" s="48">
        <f t="shared" si="44"/>
        <v>1.58</v>
      </c>
      <c r="Z150" s="48">
        <f t="shared" si="45"/>
        <v>0.21</v>
      </c>
      <c r="AA150" s="48">
        <f t="shared" si="46"/>
        <v>0.81</v>
      </c>
      <c r="AB150" s="48">
        <f t="shared" si="47"/>
        <v>2.2200000000000002</v>
      </c>
      <c r="AC150" s="48">
        <f t="shared" si="48"/>
        <v>0.46</v>
      </c>
      <c r="AD150" s="48">
        <f t="shared" si="49"/>
        <v>1.37</v>
      </c>
      <c r="AE150" s="48">
        <f t="shared" si="50"/>
        <v>0.95</v>
      </c>
      <c r="AF150" s="49">
        <f t="shared" si="51"/>
        <v>7.6962025316455698</v>
      </c>
      <c r="AG150" s="48">
        <f t="shared" si="52"/>
        <v>10.2606875</v>
      </c>
      <c r="BM150" s="8">
        <v>12</v>
      </c>
      <c r="BN150" s="8">
        <v>140</v>
      </c>
      <c r="BO150" s="8">
        <v>51</v>
      </c>
      <c r="BP150" s="8">
        <v>16</v>
      </c>
      <c r="BQ150" s="8">
        <v>91</v>
      </c>
      <c r="BS150" s="8">
        <f t="shared" si="39"/>
        <v>2.3200000000000003</v>
      </c>
      <c r="BT150" s="8">
        <v>0.63</v>
      </c>
      <c r="BV150" s="8">
        <v>7</v>
      </c>
      <c r="BW150" s="8">
        <v>20.285714285714285</v>
      </c>
      <c r="BX150" s="8">
        <v>79.714285714285722</v>
      </c>
      <c r="BY150" s="8">
        <v>188</v>
      </c>
      <c r="BZ150" s="8">
        <v>349.3</v>
      </c>
    </row>
    <row r="151" spans="1:78" x14ac:dyDescent="0.25">
      <c r="A151" t="s">
        <v>64</v>
      </c>
      <c r="B151" t="s">
        <v>57</v>
      </c>
      <c r="C151" t="s">
        <v>84</v>
      </c>
      <c r="D151" t="s">
        <v>48</v>
      </c>
      <c r="E151" t="s">
        <v>92</v>
      </c>
      <c r="F151" s="1">
        <v>1.57</v>
      </c>
      <c r="G151" s="1">
        <v>0.19</v>
      </c>
      <c r="H151" s="1">
        <v>0.81</v>
      </c>
      <c r="I151" s="1">
        <v>2.21</v>
      </c>
      <c r="J151" s="1">
        <v>0.48</v>
      </c>
      <c r="K151" s="1">
        <v>1.39</v>
      </c>
      <c r="L151" s="1">
        <v>0.96</v>
      </c>
      <c r="M151" s="1">
        <v>38</v>
      </c>
      <c r="N151" s="1">
        <f t="shared" si="53"/>
        <v>10.013124999999999</v>
      </c>
      <c r="O151" s="1">
        <f t="shared" si="38"/>
        <v>64.083999999999989</v>
      </c>
      <c r="P151" s="1">
        <f t="shared" si="40"/>
        <v>10.013124999999999</v>
      </c>
      <c r="Q151" s="1">
        <f t="shared" si="41"/>
        <v>7.7452229299363058</v>
      </c>
      <c r="V151" s="1">
        <f t="shared" si="42"/>
        <v>12.16</v>
      </c>
      <c r="W151" s="1">
        <f t="shared" si="43"/>
        <v>38</v>
      </c>
      <c r="Y151" s="48">
        <f t="shared" si="44"/>
        <v>1.57</v>
      </c>
      <c r="Z151" s="48">
        <f t="shared" si="45"/>
        <v>0.19</v>
      </c>
      <c r="AA151" s="48">
        <f t="shared" si="46"/>
        <v>0.81</v>
      </c>
      <c r="AB151" s="48">
        <f t="shared" si="47"/>
        <v>2.21</v>
      </c>
      <c r="AC151" s="48">
        <f t="shared" si="48"/>
        <v>0.48</v>
      </c>
      <c r="AD151" s="48">
        <f t="shared" si="49"/>
        <v>1.39</v>
      </c>
      <c r="AE151" s="48">
        <f t="shared" si="50"/>
        <v>0.96</v>
      </c>
      <c r="AF151" s="49">
        <f t="shared" si="51"/>
        <v>7.7452229299363058</v>
      </c>
      <c r="AG151" s="48">
        <f t="shared" si="52"/>
        <v>10.013124999999999</v>
      </c>
      <c r="BM151" s="8">
        <v>13</v>
      </c>
      <c r="BN151" s="8">
        <v>142</v>
      </c>
      <c r="BO151" s="8">
        <v>51</v>
      </c>
      <c r="BP151" s="8">
        <v>17</v>
      </c>
      <c r="BQ151" s="8">
        <v>90</v>
      </c>
      <c r="BS151" s="8">
        <f t="shared" si="39"/>
        <v>2.3499999999999996</v>
      </c>
      <c r="BT151" s="8">
        <v>0.62</v>
      </c>
      <c r="BV151" s="8">
        <v>6</v>
      </c>
      <c r="BW151" s="8">
        <v>20.333333333333332</v>
      </c>
      <c r="BX151" s="8">
        <v>79.666666666666671</v>
      </c>
      <c r="BY151" s="8">
        <v>185</v>
      </c>
      <c r="BZ151" s="8">
        <v>346.4</v>
      </c>
    </row>
    <row r="152" spans="1:78" x14ac:dyDescent="0.25">
      <c r="A152" t="s">
        <v>64</v>
      </c>
      <c r="B152" t="s">
        <v>57</v>
      </c>
      <c r="C152" t="s">
        <v>84</v>
      </c>
      <c r="D152" t="s">
        <v>49</v>
      </c>
      <c r="E152" t="s">
        <v>92</v>
      </c>
      <c r="F152" s="1">
        <v>1.56</v>
      </c>
      <c r="G152" s="1">
        <v>0.21</v>
      </c>
      <c r="H152" s="1">
        <v>0.82</v>
      </c>
      <c r="I152" s="1">
        <v>2.21</v>
      </c>
      <c r="J152" s="1">
        <v>0.46</v>
      </c>
      <c r="K152" s="1">
        <v>1.39</v>
      </c>
      <c r="L152" s="1">
        <v>0.93</v>
      </c>
      <c r="M152" s="1">
        <v>37</v>
      </c>
      <c r="N152" s="1">
        <f t="shared" si="53"/>
        <v>10.299609374999999</v>
      </c>
      <c r="O152" s="1">
        <f t="shared" si="38"/>
        <v>65.917500000000004</v>
      </c>
      <c r="P152" s="1">
        <f t="shared" si="40"/>
        <v>10.299609374999999</v>
      </c>
      <c r="Q152" s="1">
        <f t="shared" si="41"/>
        <v>7.5897435897435894</v>
      </c>
      <c r="V152" s="1">
        <f t="shared" si="42"/>
        <v>11.84</v>
      </c>
      <c r="W152" s="1">
        <f t="shared" si="43"/>
        <v>37</v>
      </c>
      <c r="Y152" s="48">
        <f t="shared" si="44"/>
        <v>1.56</v>
      </c>
      <c r="Z152" s="48">
        <f t="shared" si="45"/>
        <v>0.21</v>
      </c>
      <c r="AA152" s="48">
        <f t="shared" si="46"/>
        <v>0.82</v>
      </c>
      <c r="AB152" s="48">
        <f t="shared" si="47"/>
        <v>2.21</v>
      </c>
      <c r="AC152" s="48">
        <f t="shared" si="48"/>
        <v>0.46</v>
      </c>
      <c r="AD152" s="48">
        <f t="shared" si="49"/>
        <v>1.39</v>
      </c>
      <c r="AE152" s="48">
        <f t="shared" si="50"/>
        <v>0.93</v>
      </c>
      <c r="AF152" s="49">
        <f t="shared" si="51"/>
        <v>7.5897435897435894</v>
      </c>
      <c r="AG152" s="48">
        <f t="shared" si="52"/>
        <v>10.299609374999999</v>
      </c>
      <c r="BM152" s="8">
        <v>12</v>
      </c>
      <c r="BN152" s="8">
        <v>141</v>
      </c>
      <c r="BO152" s="8">
        <v>50</v>
      </c>
      <c r="BP152" s="8">
        <v>17</v>
      </c>
      <c r="BQ152" s="8">
        <v>89</v>
      </c>
      <c r="BS152" s="8">
        <f t="shared" si="39"/>
        <v>2.3199999999999998</v>
      </c>
      <c r="BT152" s="8">
        <v>0.61</v>
      </c>
      <c r="BV152" s="8">
        <v>8</v>
      </c>
      <c r="BW152" s="8">
        <v>19.5</v>
      </c>
      <c r="BX152" s="8">
        <v>80.5</v>
      </c>
      <c r="BY152" s="8">
        <v>187</v>
      </c>
      <c r="BZ152" s="8">
        <v>352.5</v>
      </c>
    </row>
    <row r="153" spans="1:78" x14ac:dyDescent="0.25">
      <c r="A153" t="s">
        <v>64</v>
      </c>
      <c r="B153" t="s">
        <v>57</v>
      </c>
      <c r="C153" t="s">
        <v>84</v>
      </c>
      <c r="D153" t="s">
        <v>79</v>
      </c>
      <c r="E153" t="s">
        <v>92</v>
      </c>
      <c r="F153" s="1">
        <v>1.58</v>
      </c>
      <c r="G153" s="1">
        <v>0.21</v>
      </c>
      <c r="H153" s="1">
        <v>0.81</v>
      </c>
      <c r="I153" s="1">
        <v>2.2200000000000002</v>
      </c>
      <c r="J153" s="1">
        <v>0.46</v>
      </c>
      <c r="K153" s="1">
        <v>1.37</v>
      </c>
      <c r="L153" s="1">
        <v>0.95</v>
      </c>
      <c r="M153" s="1">
        <v>38</v>
      </c>
      <c r="N153" s="1">
        <f t="shared" si="53"/>
        <v>10.2606875</v>
      </c>
      <c r="O153" s="1">
        <f t="shared" si="38"/>
        <v>65.668400000000005</v>
      </c>
      <c r="P153" s="1">
        <f t="shared" si="40"/>
        <v>10.2606875</v>
      </c>
      <c r="Q153" s="1">
        <f t="shared" si="41"/>
        <v>7.6962025316455698</v>
      </c>
      <c r="V153" s="1">
        <f t="shared" si="42"/>
        <v>12.16</v>
      </c>
      <c r="W153" s="1">
        <f t="shared" si="43"/>
        <v>38</v>
      </c>
      <c r="Y153" s="48">
        <f t="shared" si="44"/>
        <v>1.58</v>
      </c>
      <c r="Z153" s="48">
        <f t="shared" si="45"/>
        <v>0.21</v>
      </c>
      <c r="AA153" s="48">
        <f t="shared" si="46"/>
        <v>0.81</v>
      </c>
      <c r="AB153" s="48">
        <f t="shared" si="47"/>
        <v>2.2200000000000002</v>
      </c>
      <c r="AC153" s="48">
        <f t="shared" si="48"/>
        <v>0.46</v>
      </c>
      <c r="AD153" s="48">
        <f t="shared" si="49"/>
        <v>1.37</v>
      </c>
      <c r="AE153" s="48">
        <f t="shared" si="50"/>
        <v>0.95</v>
      </c>
      <c r="AF153" s="49">
        <f t="shared" si="51"/>
        <v>7.6962025316455698</v>
      </c>
      <c r="AG153" s="48">
        <f t="shared" si="52"/>
        <v>10.2606875</v>
      </c>
      <c r="BM153" s="8">
        <v>12</v>
      </c>
      <c r="BN153" s="8">
        <v>140</v>
      </c>
      <c r="BO153" s="8">
        <v>51</v>
      </c>
      <c r="BP153" s="8">
        <v>16</v>
      </c>
      <c r="BQ153" s="8">
        <v>91</v>
      </c>
      <c r="BS153" s="8">
        <f t="shared" si="39"/>
        <v>2.3200000000000003</v>
      </c>
      <c r="BT153" s="8">
        <v>0.63</v>
      </c>
      <c r="BV153" s="8">
        <v>7</v>
      </c>
      <c r="BW153" s="8">
        <v>20.285714285714285</v>
      </c>
      <c r="BX153" s="8">
        <v>79.714285714285722</v>
      </c>
      <c r="BY153" s="8">
        <v>188</v>
      </c>
      <c r="BZ153" s="8">
        <v>349.3</v>
      </c>
    </row>
    <row r="154" spans="1:78" x14ac:dyDescent="0.25">
      <c r="A154" t="s">
        <v>64</v>
      </c>
      <c r="B154" t="s">
        <v>57</v>
      </c>
      <c r="C154" t="s">
        <v>84</v>
      </c>
      <c r="D154" t="s">
        <v>80</v>
      </c>
      <c r="E154" t="s">
        <v>92</v>
      </c>
      <c r="F154" s="1">
        <v>1.57</v>
      </c>
      <c r="G154" s="1">
        <v>0.19</v>
      </c>
      <c r="H154" s="1">
        <v>0.81</v>
      </c>
      <c r="I154" s="1">
        <v>2.21</v>
      </c>
      <c r="J154" s="1">
        <v>0.48</v>
      </c>
      <c r="K154" s="1">
        <v>1.39</v>
      </c>
      <c r="L154" s="1">
        <v>0.96</v>
      </c>
      <c r="M154" s="1">
        <v>38</v>
      </c>
      <c r="N154" s="1">
        <f t="shared" si="53"/>
        <v>10.013124999999999</v>
      </c>
      <c r="O154" s="1">
        <f t="shared" si="38"/>
        <v>64.083999999999989</v>
      </c>
      <c r="P154" s="1">
        <f t="shared" si="40"/>
        <v>10.013124999999999</v>
      </c>
      <c r="Q154" s="1">
        <f t="shared" si="41"/>
        <v>7.7452229299363058</v>
      </c>
      <c r="V154" s="1">
        <f t="shared" si="42"/>
        <v>12.16</v>
      </c>
      <c r="W154" s="1">
        <f t="shared" si="43"/>
        <v>38</v>
      </c>
      <c r="Y154" s="48">
        <f t="shared" si="44"/>
        <v>1.57</v>
      </c>
      <c r="Z154" s="48">
        <f t="shared" si="45"/>
        <v>0.19</v>
      </c>
      <c r="AA154" s="48">
        <f t="shared" si="46"/>
        <v>0.81</v>
      </c>
      <c r="AB154" s="48">
        <f t="shared" si="47"/>
        <v>2.21</v>
      </c>
      <c r="AC154" s="48">
        <f t="shared" si="48"/>
        <v>0.48</v>
      </c>
      <c r="AD154" s="48">
        <f t="shared" si="49"/>
        <v>1.39</v>
      </c>
      <c r="AE154" s="48">
        <f t="shared" si="50"/>
        <v>0.96</v>
      </c>
      <c r="AF154" s="49">
        <f t="shared" si="51"/>
        <v>7.7452229299363058</v>
      </c>
      <c r="AG154" s="48">
        <f t="shared" si="52"/>
        <v>10.013124999999999</v>
      </c>
      <c r="BM154" s="8">
        <v>13</v>
      </c>
      <c r="BN154" s="8">
        <v>142</v>
      </c>
      <c r="BO154" s="8">
        <v>51</v>
      </c>
      <c r="BP154" s="8">
        <v>17</v>
      </c>
      <c r="BQ154" s="8">
        <v>90</v>
      </c>
      <c r="BS154" s="8">
        <f t="shared" si="39"/>
        <v>2.3499999999999996</v>
      </c>
      <c r="BT154" s="8">
        <v>0.62</v>
      </c>
      <c r="BV154" s="8">
        <v>6</v>
      </c>
      <c r="BW154" s="8">
        <v>20.333333333333332</v>
      </c>
      <c r="BX154" s="8">
        <v>79.666666666666671</v>
      </c>
      <c r="BY154" s="8">
        <v>185</v>
      </c>
      <c r="BZ154" s="8">
        <v>346.4</v>
      </c>
    </row>
    <row r="155" spans="1:78" x14ac:dyDescent="0.25">
      <c r="A155" t="s">
        <v>64</v>
      </c>
      <c r="B155" t="s">
        <v>57</v>
      </c>
      <c r="C155" t="s">
        <v>84</v>
      </c>
      <c r="D155" t="s">
        <v>81</v>
      </c>
      <c r="E155" t="s">
        <v>92</v>
      </c>
      <c r="F155" s="1">
        <v>1.56</v>
      </c>
      <c r="G155" s="1">
        <v>0.21</v>
      </c>
      <c r="H155" s="1">
        <v>0.82</v>
      </c>
      <c r="I155" s="1">
        <v>2.21</v>
      </c>
      <c r="J155" s="1">
        <v>0.46</v>
      </c>
      <c r="K155" s="1">
        <v>1.39</v>
      </c>
      <c r="L155" s="1">
        <v>0.93</v>
      </c>
      <c r="M155" s="1">
        <v>37</v>
      </c>
      <c r="N155" s="1">
        <f t="shared" si="53"/>
        <v>10.299609374999999</v>
      </c>
      <c r="O155" s="1">
        <f t="shared" si="38"/>
        <v>65.917500000000004</v>
      </c>
      <c r="P155" s="1">
        <f t="shared" si="40"/>
        <v>10.299609374999999</v>
      </c>
      <c r="Q155" s="1">
        <f t="shared" si="41"/>
        <v>7.5897435897435894</v>
      </c>
      <c r="V155" s="1">
        <f t="shared" si="42"/>
        <v>11.84</v>
      </c>
      <c r="W155" s="1">
        <f t="shared" si="43"/>
        <v>37</v>
      </c>
      <c r="Y155" s="48">
        <f t="shared" si="44"/>
        <v>1.56</v>
      </c>
      <c r="Z155" s="48">
        <f t="shared" si="45"/>
        <v>0.21</v>
      </c>
      <c r="AA155" s="48">
        <f t="shared" si="46"/>
        <v>0.82</v>
      </c>
      <c r="AB155" s="48">
        <f t="shared" si="47"/>
        <v>2.21</v>
      </c>
      <c r="AC155" s="48">
        <f t="shared" si="48"/>
        <v>0.46</v>
      </c>
      <c r="AD155" s="48">
        <f t="shared" si="49"/>
        <v>1.39</v>
      </c>
      <c r="AE155" s="48">
        <f t="shared" si="50"/>
        <v>0.93</v>
      </c>
      <c r="AF155" s="49">
        <f t="shared" si="51"/>
        <v>7.5897435897435894</v>
      </c>
      <c r="AG155" s="48">
        <f t="shared" si="52"/>
        <v>10.299609374999999</v>
      </c>
      <c r="BM155" s="8">
        <v>12</v>
      </c>
      <c r="BN155" s="8">
        <v>141</v>
      </c>
      <c r="BO155" s="8">
        <v>50</v>
      </c>
      <c r="BP155" s="8">
        <v>17</v>
      </c>
      <c r="BQ155" s="8">
        <v>89</v>
      </c>
      <c r="BS155" s="8">
        <f t="shared" si="39"/>
        <v>2.3199999999999998</v>
      </c>
      <c r="BT155" s="8">
        <v>0.61</v>
      </c>
      <c r="BV155" s="8">
        <v>8</v>
      </c>
      <c r="BW155" s="8">
        <v>19.5</v>
      </c>
      <c r="BX155" s="8">
        <v>80.5</v>
      </c>
      <c r="BY155" s="8">
        <v>187</v>
      </c>
      <c r="BZ155" s="8">
        <v>352.5</v>
      </c>
    </row>
    <row r="156" spans="1:78" x14ac:dyDescent="0.25">
      <c r="A156" t="s">
        <v>64</v>
      </c>
      <c r="B156" t="s">
        <v>57</v>
      </c>
      <c r="C156" t="s">
        <v>84</v>
      </c>
      <c r="D156" t="s">
        <v>83</v>
      </c>
      <c r="E156" t="s">
        <v>92</v>
      </c>
      <c r="F156" s="1">
        <v>1.57</v>
      </c>
      <c r="G156" s="1">
        <v>0.19</v>
      </c>
      <c r="H156" s="1">
        <v>0.81</v>
      </c>
      <c r="I156" s="1">
        <v>2.21</v>
      </c>
      <c r="J156" s="1">
        <v>0.48</v>
      </c>
      <c r="K156" s="1">
        <v>1.39</v>
      </c>
      <c r="L156" s="1">
        <v>0.96</v>
      </c>
      <c r="M156" s="1">
        <v>38</v>
      </c>
      <c r="N156" s="1">
        <f t="shared" si="53"/>
        <v>10.013124999999999</v>
      </c>
      <c r="O156" s="1">
        <f t="shared" si="38"/>
        <v>64.083999999999989</v>
      </c>
      <c r="P156" s="1">
        <f t="shared" si="40"/>
        <v>10.013124999999999</v>
      </c>
      <c r="Q156" s="1">
        <f t="shared" si="41"/>
        <v>7.7452229299363058</v>
      </c>
      <c r="V156" s="1">
        <f t="shared" si="42"/>
        <v>12.16</v>
      </c>
      <c r="W156" s="1">
        <f t="shared" si="43"/>
        <v>38</v>
      </c>
      <c r="Y156" s="48">
        <f t="shared" si="44"/>
        <v>1.57</v>
      </c>
      <c r="Z156" s="48">
        <f t="shared" si="45"/>
        <v>0.19</v>
      </c>
      <c r="AA156" s="48">
        <f t="shared" si="46"/>
        <v>0.81</v>
      </c>
      <c r="AB156" s="48">
        <f t="shared" si="47"/>
        <v>2.21</v>
      </c>
      <c r="AC156" s="48">
        <f t="shared" si="48"/>
        <v>0.48</v>
      </c>
      <c r="AD156" s="48">
        <f t="shared" si="49"/>
        <v>1.39</v>
      </c>
      <c r="AE156" s="48">
        <f t="shared" si="50"/>
        <v>0.96</v>
      </c>
      <c r="AF156" s="49">
        <f t="shared" si="51"/>
        <v>7.7452229299363058</v>
      </c>
      <c r="AG156" s="48">
        <f t="shared" si="52"/>
        <v>10.013124999999999</v>
      </c>
      <c r="BM156" s="8">
        <v>13</v>
      </c>
      <c r="BN156" s="8">
        <v>142</v>
      </c>
      <c r="BO156" s="8">
        <v>51</v>
      </c>
      <c r="BP156" s="8">
        <v>17</v>
      </c>
      <c r="BQ156" s="8">
        <v>90</v>
      </c>
      <c r="BS156" s="8">
        <f t="shared" si="39"/>
        <v>2.3499999999999996</v>
      </c>
      <c r="BT156" s="8">
        <v>0.62</v>
      </c>
      <c r="BV156" s="8">
        <v>6</v>
      </c>
      <c r="BW156" s="8">
        <v>20.333333333333332</v>
      </c>
      <c r="BX156" s="8">
        <v>79.666666666666671</v>
      </c>
      <c r="BY156" s="8">
        <v>185</v>
      </c>
      <c r="BZ156" s="8">
        <v>346.4</v>
      </c>
    </row>
    <row r="157" spans="1:78" s="44" customFormat="1" x14ac:dyDescent="0.25">
      <c r="A157" s="44" t="s">
        <v>64</v>
      </c>
      <c r="B157" s="44" t="s">
        <v>57</v>
      </c>
      <c r="C157" s="44" t="s">
        <v>84</v>
      </c>
      <c r="D157" s="44" t="s">
        <v>82</v>
      </c>
      <c r="E157" s="44" t="s">
        <v>92</v>
      </c>
      <c r="F157" s="45">
        <v>1.56</v>
      </c>
      <c r="G157" s="45">
        <v>0.21</v>
      </c>
      <c r="H157" s="45">
        <v>0.82</v>
      </c>
      <c r="I157" s="45">
        <v>2.21</v>
      </c>
      <c r="J157" s="45">
        <v>0.46</v>
      </c>
      <c r="K157" s="45">
        <v>1.39</v>
      </c>
      <c r="L157" s="45">
        <v>0.93</v>
      </c>
      <c r="M157" s="1">
        <v>37</v>
      </c>
      <c r="N157" s="1">
        <f t="shared" si="53"/>
        <v>10.299609374999999</v>
      </c>
      <c r="O157" s="45">
        <f t="shared" si="38"/>
        <v>65.917500000000004</v>
      </c>
      <c r="P157" s="45">
        <f t="shared" si="40"/>
        <v>10.299609374999999</v>
      </c>
      <c r="Q157" s="1">
        <f t="shared" si="41"/>
        <v>7.5897435897435894</v>
      </c>
      <c r="R157" s="10" t="str">
        <f>C157</f>
        <v>2Season</v>
      </c>
      <c r="S157" s="10" t="str">
        <f>E157</f>
        <v>Orch-8</v>
      </c>
      <c r="T157" s="10">
        <f>AVERAGE(Q149:Q157)</f>
        <v>7.6706682555277972</v>
      </c>
      <c r="U157" s="10">
        <f>AVERAGE(P149:P157)</f>
        <v>10.177397569444445</v>
      </c>
      <c r="V157" s="1">
        <f t="shared" si="42"/>
        <v>11.84</v>
      </c>
      <c r="W157" s="1">
        <f t="shared" si="43"/>
        <v>37</v>
      </c>
      <c r="X157" s="1"/>
      <c r="Y157" s="48">
        <f t="shared" si="44"/>
        <v>1.56</v>
      </c>
      <c r="Z157" s="48">
        <f t="shared" si="45"/>
        <v>0.21</v>
      </c>
      <c r="AA157" s="48">
        <f t="shared" si="46"/>
        <v>0.82</v>
      </c>
      <c r="AB157" s="48">
        <f t="shared" si="47"/>
        <v>2.21</v>
      </c>
      <c r="AC157" s="48">
        <f t="shared" si="48"/>
        <v>0.46</v>
      </c>
      <c r="AD157" s="48">
        <f t="shared" si="49"/>
        <v>1.39</v>
      </c>
      <c r="AE157" s="48">
        <f t="shared" si="50"/>
        <v>0.93</v>
      </c>
      <c r="AF157" s="49">
        <f t="shared" si="51"/>
        <v>7.5897435897435894</v>
      </c>
      <c r="AG157" s="48">
        <f t="shared" si="52"/>
        <v>10.299609374999999</v>
      </c>
      <c r="BM157" s="43">
        <v>12</v>
      </c>
      <c r="BN157" s="43">
        <v>141</v>
      </c>
      <c r="BO157" s="43">
        <v>50</v>
      </c>
      <c r="BP157" s="43">
        <v>17</v>
      </c>
      <c r="BQ157" s="43">
        <v>89</v>
      </c>
      <c r="BS157" s="43">
        <f t="shared" si="39"/>
        <v>2.3199999999999998</v>
      </c>
      <c r="BT157" s="43">
        <v>0.61</v>
      </c>
      <c r="BV157" s="43">
        <v>8</v>
      </c>
      <c r="BW157" s="43">
        <v>19.5</v>
      </c>
      <c r="BX157" s="43">
        <v>80.5</v>
      </c>
      <c r="BY157" s="43">
        <v>187</v>
      </c>
      <c r="BZ157" s="43">
        <v>352.5</v>
      </c>
    </row>
    <row r="158" spans="1:78" x14ac:dyDescent="0.25">
      <c r="A158" t="s">
        <v>68</v>
      </c>
      <c r="B158" t="s">
        <v>58</v>
      </c>
      <c r="C158" t="s">
        <v>84</v>
      </c>
      <c r="D158" t="s">
        <v>46</v>
      </c>
      <c r="E158" t="s">
        <v>93</v>
      </c>
      <c r="F158" s="1">
        <v>1.38</v>
      </c>
      <c r="G158" s="1">
        <v>0.14000000000000001</v>
      </c>
      <c r="H158" s="1">
        <v>0.56999999999999995</v>
      </c>
      <c r="I158" s="1">
        <v>2.0099999999999998</v>
      </c>
      <c r="J158" s="1">
        <v>0.27</v>
      </c>
      <c r="K158" s="1">
        <v>1.25</v>
      </c>
      <c r="L158" s="1">
        <v>0.69</v>
      </c>
      <c r="M158" s="1">
        <v>24</v>
      </c>
      <c r="N158" s="1">
        <f t="shared" si="53"/>
        <v>8.9278124999999999</v>
      </c>
      <c r="O158" s="1">
        <f t="shared" si="38"/>
        <v>57.137999999999998</v>
      </c>
      <c r="P158" s="1">
        <f t="shared" si="40"/>
        <v>8.9278124999999999</v>
      </c>
      <c r="Q158" s="1">
        <f t="shared" si="41"/>
        <v>5.5652173913043486</v>
      </c>
      <c r="V158" s="1">
        <f t="shared" si="42"/>
        <v>7.6800000000000006</v>
      </c>
      <c r="W158" s="1">
        <f t="shared" si="43"/>
        <v>24</v>
      </c>
      <c r="Y158" s="48">
        <f t="shared" si="44"/>
        <v>1.38</v>
      </c>
      <c r="Z158" s="48">
        <f t="shared" si="45"/>
        <v>0.14000000000000001</v>
      </c>
      <c r="AA158" s="48">
        <f t="shared" si="46"/>
        <v>0.56999999999999995</v>
      </c>
      <c r="AB158" s="48">
        <f t="shared" si="47"/>
        <v>2.0099999999999998</v>
      </c>
      <c r="AC158" s="48">
        <f t="shared" si="48"/>
        <v>0.27</v>
      </c>
      <c r="AD158" s="48">
        <f t="shared" si="49"/>
        <v>1.25</v>
      </c>
      <c r="AE158" s="48">
        <f t="shared" si="50"/>
        <v>0.69</v>
      </c>
      <c r="AF158" s="49">
        <f t="shared" si="51"/>
        <v>5.5652173913043486</v>
      </c>
      <c r="AG158" s="48">
        <f t="shared" si="52"/>
        <v>8.9278124999999999</v>
      </c>
      <c r="BM158" s="8">
        <v>9</v>
      </c>
      <c r="BN158" s="8">
        <v>120</v>
      </c>
      <c r="BO158" s="8">
        <v>32</v>
      </c>
      <c r="BP158" s="8">
        <v>11</v>
      </c>
      <c r="BQ158" s="8">
        <v>68</v>
      </c>
      <c r="BS158" s="8">
        <f t="shared" si="39"/>
        <v>1.94</v>
      </c>
      <c r="BT158" s="8">
        <v>0.47</v>
      </c>
      <c r="BV158" s="8">
        <v>6</v>
      </c>
      <c r="BW158" s="8">
        <v>17.5</v>
      </c>
      <c r="BX158" s="8">
        <v>82.5</v>
      </c>
      <c r="BY158" s="8">
        <v>178</v>
      </c>
      <c r="BZ158" s="8">
        <v>321</v>
      </c>
    </row>
    <row r="159" spans="1:78" x14ac:dyDescent="0.25">
      <c r="A159" t="s">
        <v>68</v>
      </c>
      <c r="B159" t="s">
        <v>58</v>
      </c>
      <c r="C159" t="s">
        <v>84</v>
      </c>
      <c r="D159" t="s">
        <v>47</v>
      </c>
      <c r="E159" t="s">
        <v>93</v>
      </c>
      <c r="F159" s="1">
        <v>1.38</v>
      </c>
      <c r="G159" s="1">
        <v>0.13</v>
      </c>
      <c r="H159" s="1">
        <v>0.56000000000000005</v>
      </c>
      <c r="I159" s="1">
        <v>2.0099999999999998</v>
      </c>
      <c r="J159" s="1">
        <v>0.28000000000000003</v>
      </c>
      <c r="K159" s="1">
        <v>1.22</v>
      </c>
      <c r="L159" s="1">
        <v>0.69</v>
      </c>
      <c r="M159" s="1">
        <v>23</v>
      </c>
      <c r="N159" s="1">
        <f t="shared" si="53"/>
        <v>9.0159374999999997</v>
      </c>
      <c r="O159" s="1">
        <f t="shared" si="38"/>
        <v>57.701999999999998</v>
      </c>
      <c r="P159" s="1">
        <f t="shared" si="40"/>
        <v>9.0159374999999997</v>
      </c>
      <c r="Q159" s="1">
        <f t="shared" si="41"/>
        <v>5.3333333333333348</v>
      </c>
      <c r="V159" s="1">
        <f t="shared" si="42"/>
        <v>7.3600000000000012</v>
      </c>
      <c r="W159" s="1">
        <f t="shared" si="43"/>
        <v>23</v>
      </c>
      <c r="Y159" s="48">
        <f t="shared" si="44"/>
        <v>1.38</v>
      </c>
      <c r="Z159" s="48">
        <f t="shared" si="45"/>
        <v>0.13</v>
      </c>
      <c r="AA159" s="48">
        <f t="shared" si="46"/>
        <v>0.56000000000000005</v>
      </c>
      <c r="AB159" s="48">
        <f t="shared" si="47"/>
        <v>2.0099999999999998</v>
      </c>
      <c r="AC159" s="48">
        <f t="shared" si="48"/>
        <v>0.28000000000000003</v>
      </c>
      <c r="AD159" s="48">
        <f t="shared" si="49"/>
        <v>1.22</v>
      </c>
      <c r="AE159" s="48">
        <f t="shared" si="50"/>
        <v>0.69</v>
      </c>
      <c r="AF159" s="49">
        <f t="shared" si="51"/>
        <v>5.3333333333333348</v>
      </c>
      <c r="AG159" s="48">
        <f t="shared" si="52"/>
        <v>9.0159374999999997</v>
      </c>
      <c r="BM159" s="8">
        <v>8</v>
      </c>
      <c r="BN159" s="8">
        <v>118</v>
      </c>
      <c r="BO159" s="8">
        <v>31</v>
      </c>
      <c r="BP159" s="8">
        <v>10</v>
      </c>
      <c r="BQ159" s="8">
        <v>67</v>
      </c>
      <c r="BS159" s="8">
        <f t="shared" si="39"/>
        <v>1.91</v>
      </c>
      <c r="BT159" s="8">
        <v>0.47</v>
      </c>
      <c r="BV159" s="8">
        <v>5</v>
      </c>
      <c r="BW159" s="8">
        <v>18.399999999999999</v>
      </c>
      <c r="BX159" s="8">
        <v>81.599999999999994</v>
      </c>
      <c r="BY159" s="8">
        <v>177</v>
      </c>
      <c r="BZ159" s="8">
        <v>326</v>
      </c>
    </row>
    <row r="160" spans="1:78" x14ac:dyDescent="0.25">
      <c r="A160" t="s">
        <v>68</v>
      </c>
      <c r="B160" t="s">
        <v>58</v>
      </c>
      <c r="C160" t="s">
        <v>84</v>
      </c>
      <c r="D160" t="s">
        <v>48</v>
      </c>
      <c r="E160" t="s">
        <v>93</v>
      </c>
      <c r="F160" s="1">
        <v>1.39</v>
      </c>
      <c r="G160" s="1">
        <v>0.15</v>
      </c>
      <c r="H160" s="1">
        <v>0.56999999999999995</v>
      </c>
      <c r="I160" s="1">
        <v>2</v>
      </c>
      <c r="J160" s="1">
        <v>0.28000000000000003</v>
      </c>
      <c r="K160" s="1">
        <v>1.23</v>
      </c>
      <c r="L160" s="1">
        <v>0.69</v>
      </c>
      <c r="M160" s="1">
        <v>22</v>
      </c>
      <c r="N160" s="1">
        <f t="shared" si="53"/>
        <v>8.8550000000000004</v>
      </c>
      <c r="O160" s="1">
        <f t="shared" si="38"/>
        <v>56.671999999999997</v>
      </c>
      <c r="P160" s="1">
        <f t="shared" si="40"/>
        <v>8.8550000000000004</v>
      </c>
      <c r="Q160" s="1">
        <f t="shared" si="41"/>
        <v>5.0647482014388503</v>
      </c>
      <c r="V160" s="1">
        <f t="shared" si="42"/>
        <v>7.0400000000000009</v>
      </c>
      <c r="W160" s="1">
        <f t="shared" si="43"/>
        <v>22</v>
      </c>
      <c r="Y160" s="48">
        <f t="shared" si="44"/>
        <v>1.39</v>
      </c>
      <c r="Z160" s="48">
        <f t="shared" si="45"/>
        <v>0.15</v>
      </c>
      <c r="AA160" s="48">
        <f t="shared" si="46"/>
        <v>0.56999999999999995</v>
      </c>
      <c r="AB160" s="48">
        <f t="shared" si="47"/>
        <v>2</v>
      </c>
      <c r="AC160" s="48">
        <f t="shared" si="48"/>
        <v>0.28000000000000003</v>
      </c>
      <c r="AD160" s="48">
        <f t="shared" si="49"/>
        <v>1.23</v>
      </c>
      <c r="AE160" s="48">
        <f t="shared" si="50"/>
        <v>0.69</v>
      </c>
      <c r="AF160" s="49">
        <f t="shared" si="51"/>
        <v>5.0647482014388503</v>
      </c>
      <c r="AG160" s="48">
        <f t="shared" si="52"/>
        <v>8.8550000000000004</v>
      </c>
      <c r="BM160" s="8">
        <v>9</v>
      </c>
      <c r="BN160" s="8">
        <v>122</v>
      </c>
      <c r="BO160" s="8">
        <v>30</v>
      </c>
      <c r="BP160" s="8">
        <v>12</v>
      </c>
      <c r="BQ160" s="8">
        <v>66</v>
      </c>
      <c r="BS160" s="8">
        <f t="shared" si="39"/>
        <v>1.92</v>
      </c>
      <c r="BT160" s="8">
        <v>0.48</v>
      </c>
      <c r="BV160" s="8">
        <v>5</v>
      </c>
      <c r="BW160" s="8">
        <v>17.399999999999999</v>
      </c>
      <c r="BX160" s="8">
        <v>82.6</v>
      </c>
      <c r="BY160" s="8">
        <v>176</v>
      </c>
      <c r="BZ160" s="8">
        <v>322</v>
      </c>
    </row>
    <row r="161" spans="1:78" x14ac:dyDescent="0.25">
      <c r="A161" t="s">
        <v>68</v>
      </c>
      <c r="B161" t="s">
        <v>58</v>
      </c>
      <c r="C161" t="s">
        <v>84</v>
      </c>
      <c r="D161" t="s">
        <v>49</v>
      </c>
      <c r="E161" t="s">
        <v>93</v>
      </c>
      <c r="F161" s="1">
        <v>1.38</v>
      </c>
      <c r="G161" s="1">
        <v>0.14000000000000001</v>
      </c>
      <c r="H161" s="1">
        <v>0.55000000000000004</v>
      </c>
      <c r="I161" s="1">
        <v>2.0099999999999998</v>
      </c>
      <c r="J161" s="1">
        <v>0.26</v>
      </c>
      <c r="K161" s="1">
        <v>1.23</v>
      </c>
      <c r="L161" s="1">
        <v>0.68</v>
      </c>
      <c r="M161" s="1">
        <v>23</v>
      </c>
      <c r="N161" s="1">
        <f t="shared" si="53"/>
        <v>8.7449999999999992</v>
      </c>
      <c r="O161" s="1">
        <f t="shared" si="38"/>
        <v>55.968000000000004</v>
      </c>
      <c r="P161" s="1">
        <f t="shared" si="40"/>
        <v>8.7449999999999992</v>
      </c>
      <c r="Q161" s="1">
        <f t="shared" si="41"/>
        <v>5.3333333333333348</v>
      </c>
      <c r="V161" s="1">
        <f t="shared" si="42"/>
        <v>7.3600000000000012</v>
      </c>
      <c r="W161" s="1">
        <f t="shared" si="43"/>
        <v>23</v>
      </c>
      <c r="Y161" s="48">
        <f t="shared" si="44"/>
        <v>1.38</v>
      </c>
      <c r="Z161" s="48">
        <f t="shared" si="45"/>
        <v>0.14000000000000001</v>
      </c>
      <c r="AA161" s="48">
        <f t="shared" si="46"/>
        <v>0.55000000000000004</v>
      </c>
      <c r="AB161" s="48">
        <f t="shared" si="47"/>
        <v>2.0099999999999998</v>
      </c>
      <c r="AC161" s="48">
        <f t="shared" si="48"/>
        <v>0.26</v>
      </c>
      <c r="AD161" s="48">
        <f t="shared" si="49"/>
        <v>1.23</v>
      </c>
      <c r="AE161" s="48">
        <f t="shared" si="50"/>
        <v>0.68</v>
      </c>
      <c r="AF161" s="49">
        <f t="shared" si="51"/>
        <v>5.3333333333333348</v>
      </c>
      <c r="AG161" s="48">
        <f t="shared" si="52"/>
        <v>8.7449999999999992</v>
      </c>
      <c r="BM161" s="8">
        <v>9</v>
      </c>
      <c r="BN161" s="8">
        <v>120</v>
      </c>
      <c r="BO161" s="8">
        <v>31</v>
      </c>
      <c r="BP161" s="8">
        <v>12</v>
      </c>
      <c r="BQ161" s="8">
        <v>69</v>
      </c>
      <c r="BS161" s="8">
        <f t="shared" si="39"/>
        <v>1.9100000000000001</v>
      </c>
      <c r="BT161" s="8">
        <v>0.47</v>
      </c>
      <c r="BV161" s="8">
        <v>5</v>
      </c>
      <c r="BW161" s="8">
        <v>17.2</v>
      </c>
      <c r="BX161" s="8">
        <v>82.8</v>
      </c>
      <c r="BY161" s="8">
        <v>176</v>
      </c>
      <c r="BZ161" s="8">
        <v>318</v>
      </c>
    </row>
    <row r="162" spans="1:78" x14ac:dyDescent="0.25">
      <c r="A162" t="s">
        <v>68</v>
      </c>
      <c r="B162" t="s">
        <v>58</v>
      </c>
      <c r="C162" t="s">
        <v>84</v>
      </c>
      <c r="D162" t="s">
        <v>79</v>
      </c>
      <c r="E162" t="s">
        <v>93</v>
      </c>
      <c r="F162" s="1">
        <v>1.38</v>
      </c>
      <c r="G162" s="1">
        <v>0.14000000000000001</v>
      </c>
      <c r="H162" s="1">
        <v>0.56999999999999995</v>
      </c>
      <c r="I162" s="1">
        <v>2.0099999999999998</v>
      </c>
      <c r="J162" s="1">
        <v>0.27</v>
      </c>
      <c r="K162" s="1">
        <v>1.25</v>
      </c>
      <c r="L162" s="1">
        <v>0.69</v>
      </c>
      <c r="M162" s="1">
        <v>24</v>
      </c>
      <c r="N162" s="1">
        <f t="shared" si="53"/>
        <v>8.9278124999999999</v>
      </c>
      <c r="O162" s="1">
        <f t="shared" si="38"/>
        <v>57.137999999999998</v>
      </c>
      <c r="P162" s="1">
        <f t="shared" si="40"/>
        <v>8.9278124999999999</v>
      </c>
      <c r="Q162" s="1">
        <f t="shared" si="41"/>
        <v>5.5652173913043486</v>
      </c>
      <c r="V162" s="1">
        <f t="shared" si="42"/>
        <v>7.6800000000000006</v>
      </c>
      <c r="W162" s="1">
        <f t="shared" si="43"/>
        <v>24</v>
      </c>
      <c r="Y162" s="48">
        <f t="shared" si="44"/>
        <v>1.38</v>
      </c>
      <c r="Z162" s="48">
        <f t="shared" si="45"/>
        <v>0.14000000000000001</v>
      </c>
      <c r="AA162" s="48">
        <f t="shared" si="46"/>
        <v>0.56999999999999995</v>
      </c>
      <c r="AB162" s="48">
        <f t="shared" si="47"/>
        <v>2.0099999999999998</v>
      </c>
      <c r="AC162" s="48">
        <f t="shared" si="48"/>
        <v>0.27</v>
      </c>
      <c r="AD162" s="48">
        <f t="shared" si="49"/>
        <v>1.25</v>
      </c>
      <c r="AE162" s="48">
        <f t="shared" si="50"/>
        <v>0.69</v>
      </c>
      <c r="AF162" s="49">
        <f t="shared" si="51"/>
        <v>5.5652173913043486</v>
      </c>
      <c r="AG162" s="48">
        <f t="shared" si="52"/>
        <v>8.9278124999999999</v>
      </c>
      <c r="BM162" s="8">
        <v>9</v>
      </c>
      <c r="BN162" s="8">
        <v>120</v>
      </c>
      <c r="BO162" s="8">
        <v>32</v>
      </c>
      <c r="BP162" s="8">
        <v>11</v>
      </c>
      <c r="BQ162" s="8">
        <v>68</v>
      </c>
      <c r="BS162" s="8">
        <f t="shared" si="39"/>
        <v>1.94</v>
      </c>
      <c r="BT162" s="8">
        <v>0.47</v>
      </c>
      <c r="BV162" s="8">
        <v>6</v>
      </c>
      <c r="BW162" s="8">
        <v>17.5</v>
      </c>
      <c r="BX162" s="8">
        <v>82.5</v>
      </c>
      <c r="BY162" s="8">
        <v>178</v>
      </c>
      <c r="BZ162" s="8">
        <v>321</v>
      </c>
    </row>
    <row r="163" spans="1:78" x14ac:dyDescent="0.25">
      <c r="A163" t="s">
        <v>68</v>
      </c>
      <c r="B163" t="s">
        <v>58</v>
      </c>
      <c r="C163" t="s">
        <v>84</v>
      </c>
      <c r="D163" t="s">
        <v>80</v>
      </c>
      <c r="E163" t="s">
        <v>93</v>
      </c>
      <c r="F163" s="1">
        <v>1.38</v>
      </c>
      <c r="G163" s="1">
        <v>0.13</v>
      </c>
      <c r="H163" s="1">
        <v>0.56000000000000005</v>
      </c>
      <c r="I163" s="1">
        <v>2.0099999999999998</v>
      </c>
      <c r="J163" s="1">
        <v>0.28000000000000003</v>
      </c>
      <c r="K163" s="1">
        <v>1.22</v>
      </c>
      <c r="L163" s="1">
        <v>0.69</v>
      </c>
      <c r="M163" s="1">
        <v>23</v>
      </c>
      <c r="N163" s="1">
        <f t="shared" si="53"/>
        <v>9.0159374999999997</v>
      </c>
      <c r="O163" s="1">
        <f t="shared" si="38"/>
        <v>57.701999999999998</v>
      </c>
      <c r="P163" s="1">
        <f t="shared" si="40"/>
        <v>9.0159374999999997</v>
      </c>
      <c r="Q163" s="1">
        <f t="shared" si="41"/>
        <v>5.3333333333333348</v>
      </c>
      <c r="V163" s="1">
        <f t="shared" si="42"/>
        <v>7.3600000000000012</v>
      </c>
      <c r="W163" s="1">
        <f t="shared" si="43"/>
        <v>23</v>
      </c>
      <c r="Y163" s="48">
        <f t="shared" si="44"/>
        <v>1.38</v>
      </c>
      <c r="Z163" s="48">
        <f t="shared" si="45"/>
        <v>0.13</v>
      </c>
      <c r="AA163" s="48">
        <f t="shared" si="46"/>
        <v>0.56000000000000005</v>
      </c>
      <c r="AB163" s="48">
        <f t="shared" si="47"/>
        <v>2.0099999999999998</v>
      </c>
      <c r="AC163" s="48">
        <f t="shared" si="48"/>
        <v>0.28000000000000003</v>
      </c>
      <c r="AD163" s="48">
        <f t="shared" si="49"/>
        <v>1.22</v>
      </c>
      <c r="AE163" s="48">
        <f t="shared" si="50"/>
        <v>0.69</v>
      </c>
      <c r="AF163" s="49">
        <f t="shared" si="51"/>
        <v>5.3333333333333348</v>
      </c>
      <c r="AG163" s="48">
        <f t="shared" si="52"/>
        <v>9.0159374999999997</v>
      </c>
      <c r="BM163" s="8">
        <v>8</v>
      </c>
      <c r="BN163" s="8">
        <v>118</v>
      </c>
      <c r="BO163" s="8">
        <v>31</v>
      </c>
      <c r="BP163" s="8">
        <v>10</v>
      </c>
      <c r="BQ163" s="8">
        <v>67</v>
      </c>
      <c r="BS163" s="8">
        <f t="shared" si="39"/>
        <v>1.91</v>
      </c>
      <c r="BT163" s="8">
        <v>0.47</v>
      </c>
      <c r="BV163" s="8">
        <v>5</v>
      </c>
      <c r="BW163" s="8">
        <v>18.399999999999999</v>
      </c>
      <c r="BX163" s="8">
        <v>81.599999999999994</v>
      </c>
      <c r="BY163" s="8">
        <v>177</v>
      </c>
      <c r="BZ163" s="8">
        <v>326</v>
      </c>
    </row>
    <row r="164" spans="1:78" x14ac:dyDescent="0.25">
      <c r="A164" t="s">
        <v>68</v>
      </c>
      <c r="B164" t="s">
        <v>58</v>
      </c>
      <c r="C164" t="s">
        <v>84</v>
      </c>
      <c r="D164" t="s">
        <v>81</v>
      </c>
      <c r="E164" t="s">
        <v>93</v>
      </c>
      <c r="F164" s="1">
        <v>1.39</v>
      </c>
      <c r="G164" s="1">
        <v>0.15</v>
      </c>
      <c r="H164" s="1">
        <v>0.56999999999999995</v>
      </c>
      <c r="I164" s="1">
        <v>2</v>
      </c>
      <c r="J164" s="1">
        <v>0.28000000000000003</v>
      </c>
      <c r="K164" s="1">
        <v>1.23</v>
      </c>
      <c r="L164" s="1">
        <v>0.69</v>
      </c>
      <c r="M164" s="1">
        <v>22</v>
      </c>
      <c r="N164" s="1">
        <f t="shared" si="53"/>
        <v>8.8550000000000004</v>
      </c>
      <c r="O164" s="1">
        <f t="shared" si="38"/>
        <v>56.671999999999997</v>
      </c>
      <c r="P164" s="1">
        <f t="shared" si="40"/>
        <v>8.8550000000000004</v>
      </c>
      <c r="Q164" s="1">
        <f t="shared" si="41"/>
        <v>5.0647482014388503</v>
      </c>
      <c r="V164" s="1">
        <f t="shared" si="42"/>
        <v>7.0400000000000009</v>
      </c>
      <c r="W164" s="1">
        <f t="shared" si="43"/>
        <v>22</v>
      </c>
      <c r="Y164" s="48">
        <f t="shared" si="44"/>
        <v>1.39</v>
      </c>
      <c r="Z164" s="48">
        <f t="shared" si="45"/>
        <v>0.15</v>
      </c>
      <c r="AA164" s="48">
        <f t="shared" si="46"/>
        <v>0.56999999999999995</v>
      </c>
      <c r="AB164" s="48">
        <f t="shared" si="47"/>
        <v>2</v>
      </c>
      <c r="AC164" s="48">
        <f t="shared" si="48"/>
        <v>0.28000000000000003</v>
      </c>
      <c r="AD164" s="48">
        <f t="shared" si="49"/>
        <v>1.23</v>
      </c>
      <c r="AE164" s="48">
        <f t="shared" si="50"/>
        <v>0.69</v>
      </c>
      <c r="AF164" s="49">
        <f t="shared" si="51"/>
        <v>5.0647482014388503</v>
      </c>
      <c r="AG164" s="48">
        <f t="shared" si="52"/>
        <v>8.8550000000000004</v>
      </c>
      <c r="BM164" s="8">
        <v>9</v>
      </c>
      <c r="BN164" s="8">
        <v>122</v>
      </c>
      <c r="BO164" s="8">
        <v>30</v>
      </c>
      <c r="BP164" s="8">
        <v>12</v>
      </c>
      <c r="BQ164" s="8">
        <v>66</v>
      </c>
      <c r="BS164" s="8">
        <f t="shared" si="39"/>
        <v>1.92</v>
      </c>
      <c r="BT164" s="8">
        <v>0.48</v>
      </c>
      <c r="BV164" s="8">
        <v>5</v>
      </c>
      <c r="BW164" s="8">
        <v>17.399999999999999</v>
      </c>
      <c r="BX164" s="8">
        <v>82.6</v>
      </c>
      <c r="BY164" s="8">
        <v>176</v>
      </c>
      <c r="BZ164" s="8">
        <v>322</v>
      </c>
    </row>
    <row r="165" spans="1:78" x14ac:dyDescent="0.25">
      <c r="A165" t="s">
        <v>68</v>
      </c>
      <c r="B165" t="s">
        <v>58</v>
      </c>
      <c r="C165" t="s">
        <v>84</v>
      </c>
      <c r="D165" t="s">
        <v>83</v>
      </c>
      <c r="E165" t="s">
        <v>93</v>
      </c>
      <c r="F165" s="1">
        <v>1.38</v>
      </c>
      <c r="G165" s="1">
        <v>0.14000000000000001</v>
      </c>
      <c r="H165" s="1">
        <v>0.55000000000000004</v>
      </c>
      <c r="I165" s="1">
        <v>2.0099999999999998</v>
      </c>
      <c r="J165" s="1">
        <v>0.26</v>
      </c>
      <c r="K165" s="1">
        <v>1.23</v>
      </c>
      <c r="L165" s="1">
        <v>0.68</v>
      </c>
      <c r="M165" s="1">
        <v>23</v>
      </c>
      <c r="N165" s="1">
        <f t="shared" si="53"/>
        <v>8.7449999999999992</v>
      </c>
      <c r="O165" s="1">
        <f t="shared" si="38"/>
        <v>55.968000000000004</v>
      </c>
      <c r="P165" s="1">
        <f t="shared" si="40"/>
        <v>8.7449999999999992</v>
      </c>
      <c r="Q165" s="1">
        <f t="shared" si="41"/>
        <v>5.3333333333333348</v>
      </c>
      <c r="V165" s="1">
        <f t="shared" si="42"/>
        <v>7.3600000000000012</v>
      </c>
      <c r="W165" s="1">
        <f t="shared" si="43"/>
        <v>23</v>
      </c>
      <c r="Y165" s="48">
        <f t="shared" si="44"/>
        <v>1.38</v>
      </c>
      <c r="Z165" s="48">
        <f t="shared" si="45"/>
        <v>0.14000000000000001</v>
      </c>
      <c r="AA165" s="48">
        <f t="shared" si="46"/>
        <v>0.55000000000000004</v>
      </c>
      <c r="AB165" s="48">
        <f t="shared" si="47"/>
        <v>2.0099999999999998</v>
      </c>
      <c r="AC165" s="48">
        <f t="shared" si="48"/>
        <v>0.26</v>
      </c>
      <c r="AD165" s="48">
        <f t="shared" si="49"/>
        <v>1.23</v>
      </c>
      <c r="AE165" s="48">
        <f t="shared" si="50"/>
        <v>0.68</v>
      </c>
      <c r="AF165" s="49">
        <f t="shared" si="51"/>
        <v>5.3333333333333348</v>
      </c>
      <c r="AG165" s="48">
        <f t="shared" si="52"/>
        <v>8.7449999999999992</v>
      </c>
      <c r="BM165" s="8">
        <v>9</v>
      </c>
      <c r="BN165" s="8">
        <v>120</v>
      </c>
      <c r="BO165" s="8">
        <v>31</v>
      </c>
      <c r="BP165" s="8">
        <v>12</v>
      </c>
      <c r="BQ165" s="8">
        <v>69</v>
      </c>
      <c r="BS165" s="8">
        <f t="shared" si="39"/>
        <v>1.9100000000000001</v>
      </c>
      <c r="BT165" s="8">
        <v>0.47</v>
      </c>
      <c r="BV165" s="8">
        <v>5</v>
      </c>
      <c r="BW165" s="8">
        <v>17.2</v>
      </c>
      <c r="BX165" s="8">
        <v>82.8</v>
      </c>
      <c r="BY165" s="8">
        <v>176</v>
      </c>
      <c r="BZ165" s="8">
        <v>318</v>
      </c>
    </row>
    <row r="166" spans="1:78" s="44" customFormat="1" x14ac:dyDescent="0.25">
      <c r="A166" s="44" t="s">
        <v>68</v>
      </c>
      <c r="B166" s="44" t="s">
        <v>58</v>
      </c>
      <c r="C166" s="44" t="s">
        <v>84</v>
      </c>
      <c r="D166" s="44" t="s">
        <v>82</v>
      </c>
      <c r="E166" s="44" t="s">
        <v>93</v>
      </c>
      <c r="F166" s="45">
        <v>1.39</v>
      </c>
      <c r="G166" s="45">
        <v>0.15</v>
      </c>
      <c r="H166" s="45">
        <v>0.56999999999999995</v>
      </c>
      <c r="I166" s="45">
        <v>2</v>
      </c>
      <c r="J166" s="45">
        <v>0.28000000000000003</v>
      </c>
      <c r="K166" s="45">
        <v>1.23</v>
      </c>
      <c r="L166" s="45">
        <v>0.69</v>
      </c>
      <c r="M166" s="1">
        <v>23</v>
      </c>
      <c r="N166" s="1">
        <f t="shared" si="53"/>
        <v>8.7449999999999992</v>
      </c>
      <c r="O166" s="45">
        <f t="shared" si="38"/>
        <v>55.968000000000004</v>
      </c>
      <c r="P166" s="45">
        <f t="shared" si="40"/>
        <v>8.7449999999999992</v>
      </c>
      <c r="Q166" s="1">
        <f t="shared" si="41"/>
        <v>5.2949640287769792</v>
      </c>
      <c r="R166" s="10" t="str">
        <f>C166</f>
        <v>2Season</v>
      </c>
      <c r="S166" s="10" t="str">
        <f>E166</f>
        <v>Orch-9</v>
      </c>
      <c r="T166" s="10">
        <f>AVERAGE(Q158:Q166)</f>
        <v>5.3209142830663021</v>
      </c>
      <c r="U166" s="10">
        <f>AVERAGE(P158:P166)</f>
        <v>8.8702777777777797</v>
      </c>
      <c r="V166" s="1">
        <f t="shared" si="42"/>
        <v>7.3600000000000012</v>
      </c>
      <c r="W166" s="1">
        <f t="shared" si="43"/>
        <v>23</v>
      </c>
      <c r="X166" s="1"/>
      <c r="Y166" s="48">
        <f t="shared" si="44"/>
        <v>1.39</v>
      </c>
      <c r="Z166" s="48">
        <f t="shared" si="45"/>
        <v>0.15</v>
      </c>
      <c r="AA166" s="48">
        <f t="shared" si="46"/>
        <v>0.56999999999999995</v>
      </c>
      <c r="AB166" s="48">
        <f t="shared" si="47"/>
        <v>2</v>
      </c>
      <c r="AC166" s="48">
        <f t="shared" si="48"/>
        <v>0.28000000000000003</v>
      </c>
      <c r="AD166" s="48">
        <f t="shared" si="49"/>
        <v>1.23</v>
      </c>
      <c r="AE166" s="48">
        <f t="shared" si="50"/>
        <v>0.69</v>
      </c>
      <c r="AF166" s="49">
        <f t="shared" si="51"/>
        <v>5.2949640287769792</v>
      </c>
      <c r="AG166" s="48">
        <f t="shared" si="52"/>
        <v>8.7449999999999992</v>
      </c>
      <c r="BM166" s="43">
        <v>9</v>
      </c>
      <c r="BN166" s="43">
        <v>122</v>
      </c>
      <c r="BO166" s="43">
        <v>30</v>
      </c>
      <c r="BP166" s="43">
        <v>12</v>
      </c>
      <c r="BQ166" s="43">
        <v>66</v>
      </c>
      <c r="BS166" s="43">
        <f t="shared" si="39"/>
        <v>1.92</v>
      </c>
      <c r="BT166" s="43">
        <v>0.47</v>
      </c>
      <c r="BV166" s="43">
        <v>5</v>
      </c>
      <c r="BW166" s="43">
        <v>17.2</v>
      </c>
      <c r="BX166" s="43">
        <v>82.8</v>
      </c>
      <c r="BY166" s="43">
        <v>176</v>
      </c>
      <c r="BZ166" s="43">
        <v>318</v>
      </c>
    </row>
    <row r="167" spans="1:78" x14ac:dyDescent="0.25">
      <c r="F167" t="s">
        <v>0</v>
      </c>
      <c r="G167" t="s">
        <v>1</v>
      </c>
      <c r="H167" t="s">
        <v>2</v>
      </c>
      <c r="I167" t="s">
        <v>3</v>
      </c>
      <c r="J167" t="s">
        <v>4</v>
      </c>
      <c r="K167" t="s">
        <v>10</v>
      </c>
      <c r="L167" t="s">
        <v>11</v>
      </c>
      <c r="M167" t="s">
        <v>14</v>
      </c>
      <c r="O167" t="s">
        <v>20</v>
      </c>
      <c r="P167" s="1" t="s">
        <v>94</v>
      </c>
      <c r="Q167" s="1" t="s">
        <v>116</v>
      </c>
      <c r="S167"/>
      <c r="T167"/>
      <c r="U167"/>
      <c r="V167"/>
      <c r="W167"/>
      <c r="X167"/>
      <c r="Y167" s="50" t="str">
        <f t="shared" ref="Y167:AG167" si="54">Y3</f>
        <v>N</v>
      </c>
      <c r="Z167" s="50" t="str">
        <f t="shared" si="54"/>
        <v>P</v>
      </c>
      <c r="AA167" s="50" t="str">
        <f t="shared" si="54"/>
        <v>K</v>
      </c>
      <c r="AB167" s="50" t="str">
        <f t="shared" si="54"/>
        <v>Ca</v>
      </c>
      <c r="AC167" s="50" t="str">
        <f t="shared" si="54"/>
        <v>Mg</v>
      </c>
      <c r="AD167" s="50" t="str">
        <f t="shared" si="54"/>
        <v>Chla</v>
      </c>
      <c r="AE167" s="50" t="str">
        <f t="shared" si="54"/>
        <v>Chlb</v>
      </c>
      <c r="AF167" s="50" t="str">
        <f t="shared" si="54"/>
        <v>Carbohydrate</v>
      </c>
      <c r="AG167" s="50" t="str">
        <f t="shared" si="54"/>
        <v>Yield</v>
      </c>
    </row>
    <row r="168" spans="1:78" x14ac:dyDescent="0.25">
      <c r="E168" t="s">
        <v>74</v>
      </c>
      <c r="F168" s="46">
        <f>MIN(F5:F85)</f>
        <v>1.32</v>
      </c>
      <c r="G168" s="46">
        <f t="shared" ref="G168:P168" si="55">MIN(G5:G85)</f>
        <v>0.15</v>
      </c>
      <c r="H168" s="46">
        <f t="shared" si="55"/>
        <v>0.55000000000000004</v>
      </c>
      <c r="I168" s="46">
        <f t="shared" si="55"/>
        <v>1.94</v>
      </c>
      <c r="J168" s="46">
        <f t="shared" si="55"/>
        <v>0.26</v>
      </c>
      <c r="K168" s="46">
        <f t="shared" si="55"/>
        <v>1.1299999999999999</v>
      </c>
      <c r="L168" s="46">
        <f t="shared" si="55"/>
        <v>0.61</v>
      </c>
      <c r="M168" s="46">
        <f t="shared" si="55"/>
        <v>31</v>
      </c>
      <c r="N168" s="46"/>
      <c r="O168" s="46">
        <f t="shared" si="55"/>
        <v>29.83</v>
      </c>
      <c r="P168" s="46">
        <f t="shared" si="55"/>
        <v>4.6609375000000002</v>
      </c>
      <c r="Q168" s="46">
        <f t="shared" ref="Q168" si="56">MIN(Q5:Q85)</f>
        <v>7.3481481481481472</v>
      </c>
      <c r="R168" s="46"/>
      <c r="S168" s="46"/>
      <c r="T168" s="46"/>
      <c r="U168" s="46"/>
      <c r="V168" s="46">
        <f t="shared" ref="V168" si="57">MIN(V5:V85)</f>
        <v>9.92</v>
      </c>
      <c r="W168" s="46"/>
      <c r="X168" s="46"/>
      <c r="Y168" s="51">
        <f t="shared" ref="Y168:Z168" si="58">MIN(Y5:Y85)</f>
        <v>1.32</v>
      </c>
      <c r="Z168" s="51">
        <f t="shared" si="58"/>
        <v>0.15</v>
      </c>
      <c r="AA168" s="51">
        <f t="shared" ref="AA168:AB168" si="59">MIN(AA5:AA85)</f>
        <v>0.55000000000000004</v>
      </c>
      <c r="AB168" s="51">
        <f t="shared" si="59"/>
        <v>1.94</v>
      </c>
      <c r="AC168" s="51">
        <f t="shared" ref="AC168:AG168" si="60">MIN(AC5:AC85)</f>
        <v>0.26</v>
      </c>
      <c r="AD168" s="51">
        <f t="shared" si="60"/>
        <v>1.1299999999999999</v>
      </c>
      <c r="AE168" s="51">
        <f t="shared" si="60"/>
        <v>0.61</v>
      </c>
      <c r="AF168" s="51">
        <f t="shared" si="60"/>
        <v>7.3481481481481472</v>
      </c>
      <c r="AG168" s="51">
        <f t="shared" si="60"/>
        <v>4.6609375000000002</v>
      </c>
      <c r="BM168" s="35"/>
      <c r="BN168" s="35"/>
      <c r="BO168" s="35"/>
      <c r="BP168" s="35"/>
      <c r="BQ168" s="35"/>
      <c r="BS168" s="35"/>
      <c r="BT168" s="35"/>
      <c r="BV168" s="35"/>
      <c r="BW168" s="35"/>
      <c r="BX168" s="35"/>
      <c r="BY168" s="35"/>
      <c r="BZ168" s="35"/>
    </row>
    <row r="169" spans="1:78" x14ac:dyDescent="0.25">
      <c r="E169" t="s">
        <v>107</v>
      </c>
      <c r="F169" s="46">
        <f>MAX(F5:F85)</f>
        <v>1.9915053844638169</v>
      </c>
      <c r="G169" s="46">
        <f t="shared" ref="G169:P169" si="61">MAX(G5:G85)</f>
        <v>0.38980214594572316</v>
      </c>
      <c r="H169" s="46">
        <f t="shared" si="61"/>
        <v>0.99</v>
      </c>
      <c r="I169" s="46">
        <f t="shared" si="61"/>
        <v>2.73</v>
      </c>
      <c r="J169" s="46">
        <f t="shared" si="61"/>
        <v>0.80157213046099063</v>
      </c>
      <c r="K169" s="46">
        <f t="shared" si="61"/>
        <v>1.92</v>
      </c>
      <c r="L169" s="46">
        <f t="shared" si="61"/>
        <v>1.3126569909500541</v>
      </c>
      <c r="M169" s="46">
        <f t="shared" si="61"/>
        <v>79</v>
      </c>
      <c r="N169" s="46"/>
      <c r="O169" s="46">
        <f t="shared" si="61"/>
        <v>52.283809850628415</v>
      </c>
      <c r="P169" s="46">
        <f t="shared" si="61"/>
        <v>8.1693452891606899</v>
      </c>
      <c r="Q169" s="46">
        <f t="shared" ref="Q169" si="62">MAX(Q5:Q85)</f>
        <v>12.767676767676768</v>
      </c>
      <c r="R169" s="46"/>
      <c r="S169" s="46"/>
      <c r="T169" s="46"/>
      <c r="U169" s="46"/>
      <c r="V169" s="46">
        <f t="shared" ref="V169" si="63">MAX(V5:V85)</f>
        <v>25.28</v>
      </c>
      <c r="W169" s="46"/>
      <c r="X169" s="46"/>
      <c r="Y169" s="51">
        <f t="shared" ref="Y169:Z169" si="64">MAX(Y5:Y85)</f>
        <v>1.9915053844638169</v>
      </c>
      <c r="Z169" s="51">
        <f t="shared" si="64"/>
        <v>0.38980214594572316</v>
      </c>
      <c r="AA169" s="51">
        <f t="shared" ref="AA169:AB169" si="65">MAX(AA5:AA85)</f>
        <v>0.99</v>
      </c>
      <c r="AB169" s="51">
        <f t="shared" si="65"/>
        <v>2.73</v>
      </c>
      <c r="AC169" s="51">
        <f t="shared" ref="AC169:AG169" si="66">MAX(AC5:AC85)</f>
        <v>0.80157213046099063</v>
      </c>
      <c r="AD169" s="51">
        <f t="shared" si="66"/>
        <v>1.92</v>
      </c>
      <c r="AE169" s="51">
        <f t="shared" si="66"/>
        <v>1.3126569909500541</v>
      </c>
      <c r="AF169" s="51">
        <f t="shared" si="66"/>
        <v>12.767676767676768</v>
      </c>
      <c r="AG169" s="51">
        <f t="shared" si="66"/>
        <v>8.1693452891606899</v>
      </c>
      <c r="BM169" s="35"/>
      <c r="BN169" s="35"/>
      <c r="BO169" s="35"/>
      <c r="BP169" s="35"/>
      <c r="BQ169" s="35"/>
      <c r="BS169" s="35"/>
      <c r="BT169" s="35"/>
      <c r="BV169" s="35"/>
      <c r="BW169" s="35"/>
      <c r="BX169" s="35"/>
      <c r="BY169" s="35"/>
      <c r="BZ169" s="35"/>
    </row>
    <row r="170" spans="1:78" x14ac:dyDescent="0.25">
      <c r="E170" t="s">
        <v>72</v>
      </c>
      <c r="F170" s="46">
        <f>AVERAGE(F5:F85)</f>
        <v>1.6755678890697332</v>
      </c>
      <c r="G170" s="46">
        <f t="shared" ref="G170:P170" si="67">AVERAGE(G5:G85)</f>
        <v>0.25670100867680867</v>
      </c>
      <c r="H170" s="46">
        <f t="shared" si="67"/>
        <v>0.82377477991494086</v>
      </c>
      <c r="I170" s="46">
        <f t="shared" si="67"/>
        <v>2.3288288499159475</v>
      </c>
      <c r="J170" s="46">
        <f t="shared" si="67"/>
        <v>0.55800394213966109</v>
      </c>
      <c r="K170" s="46">
        <f t="shared" si="67"/>
        <v>1.5625007736454806</v>
      </c>
      <c r="L170" s="46">
        <f t="shared" si="67"/>
        <v>0.95554036349828353</v>
      </c>
      <c r="M170" s="46">
        <f t="shared" si="67"/>
        <v>54.107777381021407</v>
      </c>
      <c r="N170" s="46"/>
      <c r="O170" s="46">
        <f t="shared" si="67"/>
        <v>40.763037218228312</v>
      </c>
      <c r="P170" s="46">
        <f t="shared" si="67"/>
        <v>6.3692245653481736</v>
      </c>
      <c r="Q170" s="46">
        <f t="shared" ref="Q170" si="68">AVERAGE(Q5:Q85)</f>
        <v>10.12799464971371</v>
      </c>
      <c r="R170" s="46"/>
      <c r="S170" s="46"/>
      <c r="T170" s="46"/>
      <c r="U170" s="46"/>
      <c r="V170" s="46">
        <f t="shared" ref="V170" si="69">AVERAGE(V5:V85)</f>
        <v>17.314488761926857</v>
      </c>
      <c r="W170" s="46"/>
      <c r="X170" s="46"/>
      <c r="Y170" s="51">
        <f t="shared" ref="Y170:Z170" si="70">AVERAGE(Y5:Y85)</f>
        <v>1.6755678890697332</v>
      </c>
      <c r="Z170" s="51">
        <f t="shared" si="70"/>
        <v>0.25670100867680867</v>
      </c>
      <c r="AA170" s="51">
        <f t="shared" ref="AA170:AB170" si="71">AVERAGE(AA5:AA85)</f>
        <v>0.82377477991494086</v>
      </c>
      <c r="AB170" s="51">
        <f t="shared" si="71"/>
        <v>2.3288288499159475</v>
      </c>
      <c r="AC170" s="51">
        <f t="shared" ref="AC170:AG170" si="72">AVERAGE(AC5:AC85)</f>
        <v>0.55800394213966109</v>
      </c>
      <c r="AD170" s="51">
        <f t="shared" si="72"/>
        <v>1.5625007736454806</v>
      </c>
      <c r="AE170" s="51">
        <f t="shared" si="72"/>
        <v>0.95554036349828353</v>
      </c>
      <c r="AF170" s="51">
        <f t="shared" si="72"/>
        <v>10.12799464971371</v>
      </c>
      <c r="AG170" s="51">
        <f t="shared" si="72"/>
        <v>6.3692245653481736</v>
      </c>
      <c r="BM170" s="35"/>
      <c r="BN170" s="35"/>
      <c r="BO170" s="35"/>
      <c r="BP170" s="35"/>
      <c r="BQ170" s="35"/>
      <c r="BS170" s="35"/>
      <c r="BT170" s="35"/>
      <c r="BV170" s="35"/>
      <c r="BW170" s="35"/>
      <c r="BX170" s="35"/>
      <c r="BY170" s="35"/>
      <c r="BZ170" s="35"/>
    </row>
    <row r="171" spans="1:78" x14ac:dyDescent="0.25">
      <c r="D171" s="47" t="s">
        <v>124</v>
      </c>
      <c r="E171" t="s">
        <v>70</v>
      </c>
      <c r="F171" s="1">
        <f>STDEV(F5:F85)</f>
        <v>0.21068716201929946</v>
      </c>
      <c r="G171" s="1">
        <f t="shared" ref="G171:AG171" si="73">STDEV(G5:G85)</f>
        <v>7.0529553732246383E-2</v>
      </c>
      <c r="H171" s="1">
        <f t="shared" si="73"/>
        <v>0.13064290415593569</v>
      </c>
      <c r="I171" s="1">
        <f t="shared" si="73"/>
        <v>0.25203340542788427</v>
      </c>
      <c r="J171" s="1">
        <f t="shared" si="73"/>
        <v>0.1736114532758358</v>
      </c>
      <c r="K171" s="1">
        <f t="shared" si="73"/>
        <v>0.25241731415740121</v>
      </c>
      <c r="L171" s="1">
        <f t="shared" si="73"/>
        <v>0.22778103802432362</v>
      </c>
      <c r="M171" s="1">
        <f t="shared" si="73"/>
        <v>15.496946837622559</v>
      </c>
      <c r="N171" s="1"/>
      <c r="O171" s="1">
        <f t="shared" si="73"/>
        <v>7.0667549460757924</v>
      </c>
      <c r="P171" s="1">
        <f t="shared" si="73"/>
        <v>1.1041804603243286</v>
      </c>
      <c r="Q171" s="1">
        <f t="shared" ref="Q171" si="74">STDEV(Q5:Q85)</f>
        <v>1.6923190977321683</v>
      </c>
      <c r="U171" s="1" t="str">
        <f>D171</f>
        <v>O</v>
      </c>
      <c r="V171" s="1">
        <f t="shared" ref="V171" si="75">STDEV(V5:V85)</f>
        <v>4.9590229880391883</v>
      </c>
      <c r="Y171" s="48">
        <f t="shared" si="73"/>
        <v>0.21068716201929946</v>
      </c>
      <c r="Z171" s="48">
        <f t="shared" si="73"/>
        <v>7.0529553732246383E-2</v>
      </c>
      <c r="AA171" s="48">
        <f t="shared" si="73"/>
        <v>0.13064290415593569</v>
      </c>
      <c r="AB171" s="48">
        <f t="shared" si="73"/>
        <v>0.25203340542788427</v>
      </c>
      <c r="AC171" s="48">
        <f t="shared" si="73"/>
        <v>0.1736114532758358</v>
      </c>
      <c r="AD171" s="48">
        <f t="shared" si="73"/>
        <v>0.25241731415740121</v>
      </c>
      <c r="AE171" s="48">
        <f t="shared" si="73"/>
        <v>0.22778103802432362</v>
      </c>
      <c r="AF171" s="48">
        <f t="shared" si="73"/>
        <v>1.6923190977321683</v>
      </c>
      <c r="AG171" s="48">
        <f t="shared" si="73"/>
        <v>1.1041804603243286</v>
      </c>
      <c r="BM171" s="8"/>
      <c r="BN171" s="8"/>
      <c r="BO171" s="8"/>
      <c r="BP171" s="8"/>
      <c r="BQ171" s="8"/>
      <c r="BS171" s="8"/>
      <c r="BT171" s="8"/>
      <c r="BV171" s="8"/>
      <c r="BW171" s="8"/>
      <c r="BX171" s="8"/>
      <c r="BY171" s="8"/>
      <c r="BZ171" s="8"/>
    </row>
    <row r="172" spans="1:78" x14ac:dyDescent="0.25">
      <c r="E172" t="s">
        <v>108</v>
      </c>
      <c r="F172" s="47">
        <f>COUNT(F5:F85)</f>
        <v>81</v>
      </c>
      <c r="G172" s="47">
        <f t="shared" ref="G172:P172" si="76">COUNT(G5:G85)</f>
        <v>81</v>
      </c>
      <c r="H172" s="47">
        <f t="shared" si="76"/>
        <v>81</v>
      </c>
      <c r="I172" s="47">
        <f t="shared" si="76"/>
        <v>81</v>
      </c>
      <c r="J172" s="47">
        <f t="shared" si="76"/>
        <v>81</v>
      </c>
      <c r="K172" s="47">
        <f t="shared" si="76"/>
        <v>81</v>
      </c>
      <c r="L172" s="47">
        <f t="shared" si="76"/>
        <v>81</v>
      </c>
      <c r="M172" s="47">
        <f t="shared" si="76"/>
        <v>81</v>
      </c>
      <c r="N172" s="47"/>
      <c r="O172" s="47">
        <f t="shared" si="76"/>
        <v>81</v>
      </c>
      <c r="P172" s="47">
        <f t="shared" si="76"/>
        <v>81</v>
      </c>
      <c r="Q172" s="47">
        <f t="shared" ref="Q172" si="77">COUNT(Q5:Q85)</f>
        <v>81</v>
      </c>
      <c r="R172" s="47"/>
      <c r="S172" s="47"/>
      <c r="T172" s="47"/>
      <c r="U172" s="47"/>
      <c r="V172" s="47">
        <f t="shared" ref="V172" si="78">COUNT(V5:V85)</f>
        <v>81</v>
      </c>
      <c r="W172" s="47"/>
      <c r="X172" s="47"/>
      <c r="Y172" s="52">
        <f t="shared" ref="Y172:Z172" si="79">COUNT(Y5:Y85)</f>
        <v>81</v>
      </c>
      <c r="Z172" s="52">
        <f t="shared" si="79"/>
        <v>81</v>
      </c>
      <c r="AA172" s="52">
        <f t="shared" ref="AA172:AB172" si="80">COUNT(AA5:AA85)</f>
        <v>81</v>
      </c>
      <c r="AB172" s="52">
        <f t="shared" si="80"/>
        <v>81</v>
      </c>
      <c r="AC172" s="52">
        <f t="shared" ref="AC172:AG172" si="81">COUNT(AC5:AC85)</f>
        <v>81</v>
      </c>
      <c r="AD172" s="52">
        <f t="shared" si="81"/>
        <v>81</v>
      </c>
      <c r="AE172" s="52">
        <f t="shared" si="81"/>
        <v>81</v>
      </c>
      <c r="AF172" s="52">
        <f t="shared" si="81"/>
        <v>81</v>
      </c>
      <c r="AG172" s="52">
        <f t="shared" si="81"/>
        <v>81</v>
      </c>
      <c r="BM172" s="36"/>
      <c r="BN172" s="36"/>
      <c r="BO172" s="36"/>
      <c r="BP172" s="36"/>
      <c r="BQ172" s="36"/>
      <c r="BS172" s="36"/>
      <c r="BT172" s="36"/>
      <c r="BV172" s="36"/>
      <c r="BW172" s="36"/>
      <c r="BX172" s="36"/>
      <c r="BY172" s="36"/>
      <c r="BZ172" s="36"/>
    </row>
    <row r="173" spans="1:78" x14ac:dyDescent="0.25"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52"/>
      <c r="Z173" s="52"/>
      <c r="AA173" s="52"/>
      <c r="AB173" s="52"/>
      <c r="AC173" s="52"/>
      <c r="AD173" s="52"/>
      <c r="AE173" s="52"/>
      <c r="AF173" s="52"/>
      <c r="AG173" s="52"/>
      <c r="BM173" s="36"/>
      <c r="BN173" s="36"/>
      <c r="BO173" s="36"/>
      <c r="BP173" s="36"/>
      <c r="BQ173" s="36"/>
      <c r="BS173" s="36"/>
      <c r="BT173" s="36"/>
      <c r="BV173" s="36"/>
      <c r="BW173" s="36"/>
      <c r="BX173" s="36"/>
      <c r="BY173" s="36"/>
      <c r="BZ173" s="36"/>
    </row>
    <row r="174" spans="1:78" x14ac:dyDescent="0.25">
      <c r="E174" t="s">
        <v>74</v>
      </c>
      <c r="F174" s="46">
        <f>MIN(F86:F166)</f>
        <v>1.3</v>
      </c>
      <c r="G174" s="46">
        <f t="shared" ref="G174:P174" si="82">MIN(G86:G166)</f>
        <v>0.11</v>
      </c>
      <c r="H174" s="46">
        <f t="shared" si="82"/>
        <v>0.45</v>
      </c>
      <c r="I174" s="46">
        <f t="shared" si="82"/>
        <v>1.92</v>
      </c>
      <c r="J174" s="46">
        <f t="shared" si="82"/>
        <v>0.21</v>
      </c>
      <c r="K174" s="46">
        <f t="shared" si="82"/>
        <v>1.1399999999999999</v>
      </c>
      <c r="L174" s="46">
        <f t="shared" si="82"/>
        <v>0.62</v>
      </c>
      <c r="M174" s="46">
        <f t="shared" si="82"/>
        <v>20</v>
      </c>
      <c r="N174" s="46"/>
      <c r="O174" s="46">
        <f t="shared" si="82"/>
        <v>52.873199999999997</v>
      </c>
      <c r="P174" s="46">
        <f t="shared" si="82"/>
        <v>8.2614374999999995</v>
      </c>
      <c r="Q174" s="46">
        <f t="shared" ref="Q174" si="83">MIN(Q86:Q166)</f>
        <v>4.885496183206107</v>
      </c>
      <c r="R174" s="46"/>
      <c r="S174" s="46"/>
      <c r="T174" s="46"/>
      <c r="U174" s="46"/>
      <c r="V174" s="46">
        <f t="shared" ref="V174" si="84">MIN(V86:V166)</f>
        <v>6.4</v>
      </c>
      <c r="W174" s="46"/>
      <c r="X174" s="46"/>
      <c r="Y174" s="51">
        <f t="shared" ref="Y174:Z174" si="85">MIN(Y86:Y166)</f>
        <v>1.3</v>
      </c>
      <c r="Z174" s="51">
        <f t="shared" si="85"/>
        <v>0.11</v>
      </c>
      <c r="AA174" s="51">
        <f t="shared" ref="AA174:AB174" si="86">MIN(AA86:AA166)</f>
        <v>0.45</v>
      </c>
      <c r="AB174" s="51">
        <f t="shared" si="86"/>
        <v>1.92</v>
      </c>
      <c r="AC174" s="51">
        <f t="shared" ref="AC174:AG174" si="87">MIN(AC86:AC166)</f>
        <v>0.21</v>
      </c>
      <c r="AD174" s="51">
        <f t="shared" si="87"/>
        <v>1.1399999999999999</v>
      </c>
      <c r="AE174" s="51">
        <f t="shared" si="87"/>
        <v>0.62</v>
      </c>
      <c r="AF174" s="51">
        <f t="shared" si="87"/>
        <v>4.885496183206107</v>
      </c>
      <c r="AG174" s="51">
        <f t="shared" si="87"/>
        <v>8.2614374999999995</v>
      </c>
      <c r="BM174" s="35"/>
      <c r="BN174" s="35"/>
      <c r="BO174" s="35"/>
      <c r="BP174" s="35"/>
      <c r="BQ174" s="35"/>
      <c r="BS174" s="35"/>
      <c r="BT174" s="35"/>
      <c r="BV174" s="35"/>
      <c r="BW174" s="35"/>
      <c r="BX174" s="35"/>
      <c r="BY174" s="35"/>
      <c r="BZ174" s="35"/>
    </row>
    <row r="175" spans="1:78" x14ac:dyDescent="0.25">
      <c r="E175" t="s">
        <v>107</v>
      </c>
      <c r="F175" s="46">
        <f>MAX(F86:F166)</f>
        <v>1.85</v>
      </c>
      <c r="G175" s="46">
        <f t="shared" ref="G175:P175" si="88">MAX(G86:G166)</f>
        <v>0.33</v>
      </c>
      <c r="H175" s="46">
        <f t="shared" si="88"/>
        <v>0.96</v>
      </c>
      <c r="I175" s="46">
        <f t="shared" si="88"/>
        <v>2.57</v>
      </c>
      <c r="J175" s="46">
        <f t="shared" si="88"/>
        <v>0.75</v>
      </c>
      <c r="K175" s="46">
        <f t="shared" si="88"/>
        <v>1.65</v>
      </c>
      <c r="L175" s="46">
        <f t="shared" si="88"/>
        <v>1.23</v>
      </c>
      <c r="M175" s="46">
        <f t="shared" si="88"/>
        <v>64</v>
      </c>
      <c r="N175" s="46"/>
      <c r="O175" s="46">
        <f t="shared" si="88"/>
        <v>76.942800000000005</v>
      </c>
      <c r="P175" s="46">
        <f t="shared" si="88"/>
        <v>12.0223125</v>
      </c>
      <c r="Q175" s="46">
        <f t="shared" ref="Q175" si="89">MAX(Q86:Q166)</f>
        <v>11.130434782608695</v>
      </c>
      <c r="R175" s="46"/>
      <c r="S175" s="46"/>
      <c r="T175" s="46"/>
      <c r="U175" s="46"/>
      <c r="V175" s="46">
        <f t="shared" ref="V175" si="90">MAX(V86:V166)</f>
        <v>20.48</v>
      </c>
      <c r="W175" s="46"/>
      <c r="X175" s="46"/>
      <c r="Y175" s="51">
        <f t="shared" ref="Y175:Z175" si="91">MAX(Y86:Y166)</f>
        <v>1.85</v>
      </c>
      <c r="Z175" s="51">
        <f t="shared" si="91"/>
        <v>0.33</v>
      </c>
      <c r="AA175" s="51">
        <f t="shared" ref="AA175:AB175" si="92">MAX(AA86:AA166)</f>
        <v>0.96</v>
      </c>
      <c r="AB175" s="51">
        <f t="shared" si="92"/>
        <v>2.57</v>
      </c>
      <c r="AC175" s="51">
        <f t="shared" ref="AC175:AG175" si="93">MAX(AC86:AC166)</f>
        <v>0.75</v>
      </c>
      <c r="AD175" s="51">
        <f t="shared" si="93"/>
        <v>1.65</v>
      </c>
      <c r="AE175" s="51">
        <f t="shared" si="93"/>
        <v>1.23</v>
      </c>
      <c r="AF175" s="51">
        <f t="shared" si="93"/>
        <v>11.130434782608695</v>
      </c>
      <c r="AG175" s="51">
        <f t="shared" si="93"/>
        <v>12.0223125</v>
      </c>
      <c r="BM175" s="35"/>
      <c r="BN175" s="35"/>
      <c r="BO175" s="35"/>
      <c r="BP175" s="35"/>
      <c r="BQ175" s="35"/>
      <c r="BS175" s="35"/>
      <c r="BT175" s="35"/>
      <c r="BV175" s="35"/>
      <c r="BW175" s="35"/>
      <c r="BX175" s="35"/>
      <c r="BY175" s="35"/>
      <c r="BZ175" s="35"/>
    </row>
    <row r="176" spans="1:78" x14ac:dyDescent="0.25">
      <c r="E176" t="s">
        <v>72</v>
      </c>
      <c r="F176" s="55">
        <f>AVERAGE(F86:F166)</f>
        <v>1.5702469135802468</v>
      </c>
      <c r="G176" s="46">
        <f t="shared" ref="G176:P176" si="94">AVERAGE(G86:G166)</f>
        <v>0.21185185185185185</v>
      </c>
      <c r="H176" s="46">
        <f t="shared" si="94"/>
        <v>0.76592592592592612</v>
      </c>
      <c r="I176" s="46">
        <f t="shared" si="94"/>
        <v>2.2181481481481482</v>
      </c>
      <c r="J176" s="46">
        <f t="shared" si="94"/>
        <v>0.47098765432098771</v>
      </c>
      <c r="K176" s="46">
        <f t="shared" si="94"/>
        <v>1.3937037037037039</v>
      </c>
      <c r="L176" s="46">
        <f t="shared" si="94"/>
        <v>0.92222222222222205</v>
      </c>
      <c r="M176" s="46">
        <f t="shared" si="94"/>
        <v>39.308641975308639</v>
      </c>
      <c r="N176" s="46"/>
      <c r="O176" s="46">
        <f t="shared" si="94"/>
        <v>65.496345679012279</v>
      </c>
      <c r="P176" s="55">
        <f t="shared" si="94"/>
        <v>10.233804012345683</v>
      </c>
      <c r="Q176" s="46">
        <f t="shared" ref="Q176" si="95">AVERAGE(Q86:Q166)</f>
        <v>7.7961160594836736</v>
      </c>
      <c r="R176" s="46"/>
      <c r="S176" s="46"/>
      <c r="T176" s="46"/>
      <c r="U176" s="46"/>
      <c r="V176" s="46">
        <f t="shared" ref="V176" si="96">AVERAGE(V86:V166)</f>
        <v>12.578765432098765</v>
      </c>
      <c r="W176" s="46"/>
      <c r="X176" s="46"/>
      <c r="Y176" s="51">
        <f t="shared" ref="Y176:Z176" si="97">AVERAGE(Y86:Y166)</f>
        <v>1.5702469135802468</v>
      </c>
      <c r="Z176" s="51">
        <f t="shared" si="97"/>
        <v>0.21185185185185185</v>
      </c>
      <c r="AA176" s="51">
        <f t="shared" ref="AA176:AB176" si="98">AVERAGE(AA86:AA166)</f>
        <v>0.76592592592592612</v>
      </c>
      <c r="AB176" s="51">
        <f t="shared" si="98"/>
        <v>2.2181481481481482</v>
      </c>
      <c r="AC176" s="51">
        <f t="shared" ref="AC176:AG176" si="99">AVERAGE(AC86:AC166)</f>
        <v>0.47098765432098771</v>
      </c>
      <c r="AD176" s="51">
        <f t="shared" si="99"/>
        <v>1.3937037037037039</v>
      </c>
      <c r="AE176" s="51">
        <f t="shared" si="99"/>
        <v>0.92222222222222205</v>
      </c>
      <c r="AF176" s="56">
        <f t="shared" si="99"/>
        <v>7.7961160594836736</v>
      </c>
      <c r="AG176" s="51">
        <f t="shared" si="99"/>
        <v>10.233804012345683</v>
      </c>
      <c r="BM176" s="35"/>
      <c r="BN176" s="35"/>
      <c r="BO176" s="35"/>
      <c r="BP176" s="35"/>
      <c r="BQ176" s="35"/>
      <c r="BS176" s="35"/>
      <c r="BT176" s="35"/>
      <c r="BV176" s="35"/>
      <c r="BW176" s="35"/>
      <c r="BX176" s="35"/>
      <c r="BY176" s="35"/>
      <c r="BZ176" s="35"/>
    </row>
    <row r="177" spans="3:78" x14ac:dyDescent="0.25">
      <c r="D177" s="47" t="s">
        <v>115</v>
      </c>
      <c r="E177" t="s">
        <v>70</v>
      </c>
      <c r="F177" s="1">
        <f>STDEV(F86:F166)</f>
        <v>0.16883405542605281</v>
      </c>
      <c r="G177" s="1">
        <f t="shared" ref="G177:AG177" si="100">STDEV(G86:G166)</f>
        <v>6.6953549403879639E-2</v>
      </c>
      <c r="H177" s="1">
        <f t="shared" si="100"/>
        <v>0.16199365556849574</v>
      </c>
      <c r="I177" s="1">
        <f t="shared" si="100"/>
        <v>0.19757980103689177</v>
      </c>
      <c r="J177" s="1">
        <f t="shared" si="100"/>
        <v>0.17805620558036958</v>
      </c>
      <c r="K177" s="1">
        <f t="shared" si="100"/>
        <v>0.15783254135668992</v>
      </c>
      <c r="L177" s="1">
        <f t="shared" si="100"/>
        <v>0.19110206696946186</v>
      </c>
      <c r="M177" s="1">
        <f t="shared" si="100"/>
        <v>14.292167413752056</v>
      </c>
      <c r="N177" s="1"/>
      <c r="O177" s="1">
        <f t="shared" si="100"/>
        <v>7.4307388069268301</v>
      </c>
      <c r="P177" s="1">
        <f t="shared" si="100"/>
        <v>1.1610529385822137</v>
      </c>
      <c r="Q177" s="1">
        <f t="shared" ref="Q177" si="101">STDEV(Q86:Q166)</f>
        <v>2.0569236187725037</v>
      </c>
      <c r="U177" s="1" t="str">
        <f>D177</f>
        <v>first</v>
      </c>
      <c r="V177" s="1">
        <f t="shared" ref="V177" si="102">STDEV(V86:V166)</f>
        <v>4.5734935724006682</v>
      </c>
      <c r="Y177" s="48">
        <f t="shared" si="100"/>
        <v>0.16883405542605281</v>
      </c>
      <c r="Z177" s="48">
        <f t="shared" si="100"/>
        <v>6.6953549403879639E-2</v>
      </c>
      <c r="AA177" s="48">
        <f t="shared" si="100"/>
        <v>0.16199365556849574</v>
      </c>
      <c r="AB177" s="48">
        <f t="shared" si="100"/>
        <v>0.19757980103689177</v>
      </c>
      <c r="AC177" s="48">
        <f t="shared" si="100"/>
        <v>0.17805620558036958</v>
      </c>
      <c r="AD177" s="48">
        <f t="shared" si="100"/>
        <v>0.15783254135668992</v>
      </c>
      <c r="AE177" s="48">
        <f t="shared" si="100"/>
        <v>0.19110206696946186</v>
      </c>
      <c r="AF177" s="48">
        <f t="shared" si="100"/>
        <v>2.0569236187725037</v>
      </c>
      <c r="AG177" s="48">
        <f t="shared" si="100"/>
        <v>1.1610529385822137</v>
      </c>
      <c r="BM177" s="8"/>
      <c r="BN177" s="8"/>
      <c r="BO177" s="8"/>
      <c r="BP177" s="8"/>
      <c r="BQ177" s="8"/>
      <c r="BS177" s="8"/>
      <c r="BT177" s="8"/>
      <c r="BV177" s="8"/>
      <c r="BW177" s="8"/>
      <c r="BX177" s="8"/>
      <c r="BY177" s="8"/>
      <c r="BZ177" s="8"/>
    </row>
    <row r="178" spans="3:78" x14ac:dyDescent="0.25">
      <c r="E178" t="s">
        <v>108</v>
      </c>
      <c r="F178" s="47">
        <f>COUNT(F86:F166)</f>
        <v>81</v>
      </c>
      <c r="G178" s="47">
        <f t="shared" ref="G178:P178" si="103">COUNT(G86:G166)</f>
        <v>81</v>
      </c>
      <c r="H178" s="47">
        <f t="shared" si="103"/>
        <v>81</v>
      </c>
      <c r="I178" s="47">
        <f t="shared" si="103"/>
        <v>81</v>
      </c>
      <c r="J178" s="47">
        <f t="shared" si="103"/>
        <v>81</v>
      </c>
      <c r="K178" s="47">
        <f t="shared" si="103"/>
        <v>81</v>
      </c>
      <c r="L178" s="47">
        <f t="shared" si="103"/>
        <v>81</v>
      </c>
      <c r="M178" s="47">
        <f t="shared" si="103"/>
        <v>81</v>
      </c>
      <c r="N178" s="47"/>
      <c r="O178" s="47">
        <f t="shared" si="103"/>
        <v>81</v>
      </c>
      <c r="P178" s="47">
        <f t="shared" si="103"/>
        <v>81</v>
      </c>
      <c r="Q178" s="47">
        <f t="shared" ref="Q178" si="104">COUNT(Q86:Q166)</f>
        <v>81</v>
      </c>
      <c r="R178" s="47"/>
      <c r="S178" s="47"/>
      <c r="T178" s="47"/>
      <c r="U178" s="47"/>
      <c r="V178" s="47">
        <f t="shared" ref="V178" si="105">COUNT(V86:V166)</f>
        <v>81</v>
      </c>
      <c r="W178" s="47"/>
      <c r="X178" s="47"/>
      <c r="Y178" s="52">
        <f t="shared" ref="Y178:Z178" si="106">COUNT(Y86:Y166)</f>
        <v>81</v>
      </c>
      <c r="Z178" s="52">
        <f t="shared" si="106"/>
        <v>81</v>
      </c>
      <c r="AA178" s="52">
        <f t="shared" ref="AA178:AB178" si="107">COUNT(AA86:AA166)</f>
        <v>81</v>
      </c>
      <c r="AB178" s="52">
        <f t="shared" si="107"/>
        <v>81</v>
      </c>
      <c r="AC178" s="52">
        <f t="shared" ref="AC178:AG178" si="108">COUNT(AC86:AC166)</f>
        <v>81</v>
      </c>
      <c r="AD178" s="52">
        <f t="shared" si="108"/>
        <v>81</v>
      </c>
      <c r="AE178" s="52">
        <f t="shared" si="108"/>
        <v>81</v>
      </c>
      <c r="AF178" s="52">
        <f t="shared" si="108"/>
        <v>81</v>
      </c>
      <c r="AG178" s="52">
        <f t="shared" si="108"/>
        <v>81</v>
      </c>
      <c r="BM178" s="36"/>
      <c r="BN178" s="36"/>
      <c r="BO178" s="36"/>
      <c r="BP178" s="36"/>
      <c r="BQ178" s="36"/>
      <c r="BS178" s="36"/>
      <c r="BT178" s="36"/>
      <c r="BV178" s="36"/>
      <c r="BW178" s="36"/>
      <c r="BX178" s="36"/>
      <c r="BY178" s="36"/>
      <c r="BZ178" s="36"/>
    </row>
    <row r="181" spans="3:78" x14ac:dyDescent="0.25">
      <c r="C181" s="7"/>
      <c r="D181" s="7"/>
      <c r="E181" s="7"/>
      <c r="F181" s="7" t="s">
        <v>116</v>
      </c>
      <c r="G181" s="7" t="s">
        <v>151</v>
      </c>
      <c r="H181" s="7" t="s">
        <v>150</v>
      </c>
      <c r="I181" s="7" t="s">
        <v>149</v>
      </c>
      <c r="J181" s="7"/>
    </row>
    <row r="182" spans="3:78" x14ac:dyDescent="0.25">
      <c r="C182" s="7"/>
      <c r="D182" s="8" t="str">
        <f>R13</f>
        <v>1Season</v>
      </c>
      <c r="E182" s="8" t="str">
        <f>S13</f>
        <v>Orch-1</v>
      </c>
      <c r="F182" s="57">
        <f>T13</f>
        <v>12.539905481345755</v>
      </c>
      <c r="G182" s="57">
        <f>U13</f>
        <v>8.1130210881335643</v>
      </c>
      <c r="H182" s="7"/>
      <c r="I182" s="7"/>
      <c r="J182" s="7"/>
      <c r="M182" s="7"/>
      <c r="N182" s="7"/>
      <c r="O182" s="7" t="s">
        <v>125</v>
      </c>
      <c r="P182" s="7" t="s">
        <v>126</v>
      </c>
      <c r="Q182" s="8"/>
      <c r="R182" s="8"/>
    </row>
    <row r="183" spans="3:78" x14ac:dyDescent="0.25">
      <c r="C183" s="7"/>
      <c r="D183" s="8" t="str">
        <f>R22</f>
        <v>1Season</v>
      </c>
      <c r="E183" s="8" t="str">
        <f>S22</f>
        <v>Orch-2</v>
      </c>
      <c r="F183" s="57">
        <f>T22</f>
        <v>9.2042330513276429</v>
      </c>
      <c r="G183" s="57">
        <f>U22</f>
        <v>5.8107812500000007</v>
      </c>
      <c r="H183" s="7"/>
      <c r="I183" s="7"/>
      <c r="J183" s="7"/>
      <c r="N183" s="7" t="s">
        <v>95</v>
      </c>
      <c r="O183" s="8">
        <f>I190</f>
        <v>6.3692245653481727</v>
      </c>
      <c r="P183" s="8">
        <f>I199</f>
        <v>10.231049768518517</v>
      </c>
      <c r="Q183" s="8"/>
      <c r="R183" s="8"/>
      <c r="BY183" s="8"/>
    </row>
    <row r="184" spans="3:78" ht="15.75" x14ac:dyDescent="0.25">
      <c r="C184" s="7"/>
      <c r="D184" s="8" t="str">
        <f>R31</f>
        <v>1Season</v>
      </c>
      <c r="E184" s="8" t="str">
        <f>S31</f>
        <v>Orch-3</v>
      </c>
      <c r="F184" s="57">
        <f>T31</f>
        <v>7.7002157469993726</v>
      </c>
      <c r="G184" s="57">
        <f>U31</f>
        <v>4.7451736111111105</v>
      </c>
      <c r="H184" s="7"/>
      <c r="I184" s="7"/>
      <c r="J184" s="7"/>
      <c r="N184" s="7" t="s">
        <v>116</v>
      </c>
      <c r="O184" s="8">
        <f>H190</f>
        <v>10.127994649713715</v>
      </c>
      <c r="P184" s="8">
        <f>H199</f>
        <v>7.7873805330669876</v>
      </c>
      <c r="Q184" s="8"/>
      <c r="R184" s="8"/>
      <c r="BX184" s="41"/>
      <c r="BY184" s="8"/>
    </row>
    <row r="185" spans="3:78" x14ac:dyDescent="0.25">
      <c r="C185" s="7"/>
      <c r="D185" s="8" t="str">
        <f>R40</f>
        <v>1Season</v>
      </c>
      <c r="E185" s="8" t="str">
        <f>S40</f>
        <v>Orch-4</v>
      </c>
      <c r="F185" s="57">
        <f>T40</f>
        <v>12.428383495096089</v>
      </c>
      <c r="G185" s="57">
        <f>U40</f>
        <v>7.650711805555555</v>
      </c>
      <c r="H185" s="7"/>
      <c r="I185" s="7"/>
      <c r="J185" s="7"/>
    </row>
    <row r="186" spans="3:78" x14ac:dyDescent="0.25">
      <c r="C186" s="7"/>
      <c r="D186" s="8" t="str">
        <f>R49</f>
        <v>1Season</v>
      </c>
      <c r="E186" s="8" t="str">
        <f>S49</f>
        <v>Orch-5</v>
      </c>
      <c r="F186" s="57">
        <f>T49</f>
        <v>11.641690700886436</v>
      </c>
      <c r="G186" s="57">
        <f>U49</f>
        <v>7.3501041666666662</v>
      </c>
      <c r="H186" s="7"/>
      <c r="I186" s="7"/>
      <c r="J186" s="7"/>
    </row>
    <row r="187" spans="3:78" x14ac:dyDescent="0.25">
      <c r="C187" s="7"/>
      <c r="D187" s="8" t="str">
        <f>R58</f>
        <v>1Season</v>
      </c>
      <c r="E187" s="8" t="str">
        <f>S58</f>
        <v>Orch-6</v>
      </c>
      <c r="F187" s="57">
        <f>T58</f>
        <v>10.54583412820701</v>
      </c>
      <c r="G187" s="57">
        <f>U58</f>
        <v>6.6703819444444443</v>
      </c>
      <c r="H187" s="7"/>
      <c r="I187" s="7"/>
      <c r="J187" s="7"/>
    </row>
    <row r="188" spans="3:78" x14ac:dyDescent="0.25">
      <c r="C188" s="7"/>
      <c r="D188" s="8" t="str">
        <f>R67</f>
        <v>1Season</v>
      </c>
      <c r="E188" s="8" t="str">
        <f>S67</f>
        <v>Orch-7</v>
      </c>
      <c r="F188" s="57">
        <f>T67</f>
        <v>8.662488016820717</v>
      </c>
      <c r="G188" s="57">
        <f>U67</f>
        <v>5.4968750000000011</v>
      </c>
      <c r="H188" s="7"/>
      <c r="I188" s="7"/>
      <c r="J188" s="7"/>
    </row>
    <row r="189" spans="3:78" x14ac:dyDescent="0.25">
      <c r="C189" s="7" t="s">
        <v>114</v>
      </c>
      <c r="D189" s="8" t="str">
        <f>R76</f>
        <v>1Season</v>
      </c>
      <c r="E189" s="8" t="str">
        <f>S76</f>
        <v>Orch-8</v>
      </c>
      <c r="F189" s="57">
        <f>T76</f>
        <v>9.965438483085542</v>
      </c>
      <c r="G189" s="57">
        <f>U76</f>
        <v>6.280277777777779</v>
      </c>
      <c r="H189" s="7"/>
      <c r="I189" s="7"/>
      <c r="J189" s="7"/>
    </row>
    <row r="190" spans="3:78" x14ac:dyDescent="0.25">
      <c r="C190" s="7"/>
      <c r="D190" s="8" t="str">
        <f>R85</f>
        <v>1Season</v>
      </c>
      <c r="E190" s="8" t="str">
        <f>S85</f>
        <v>Orch-9</v>
      </c>
      <c r="F190" s="57">
        <f>T85</f>
        <v>8.463762743654863</v>
      </c>
      <c r="G190" s="57">
        <f>U85</f>
        <v>5.2056944444444433</v>
      </c>
      <c r="H190" s="8">
        <f>AVERAGE(F182:F190)</f>
        <v>10.127994649713715</v>
      </c>
      <c r="I190" s="8">
        <f>AVERAGE(G182:G190)</f>
        <v>6.3692245653481727</v>
      </c>
      <c r="J190" s="7"/>
    </row>
    <row r="191" spans="3:78" x14ac:dyDescent="0.25">
      <c r="C191" s="7"/>
      <c r="D191" s="8" t="str">
        <f>R95</f>
        <v>2Season</v>
      </c>
      <c r="E191" s="8" t="str">
        <f>S95</f>
        <v>Orch-2</v>
      </c>
      <c r="F191" s="8">
        <f>T95</f>
        <v>10.580076565558658</v>
      </c>
      <c r="G191" s="8">
        <f>U95</f>
        <v>11.676057291666666</v>
      </c>
      <c r="H191" s="7" t="s">
        <v>152</v>
      </c>
      <c r="I191" s="7" t="s">
        <v>153</v>
      </c>
      <c r="J191" s="7"/>
    </row>
    <row r="192" spans="3:78" x14ac:dyDescent="0.25">
      <c r="C192" s="7"/>
      <c r="D192" s="8" t="str">
        <f>R104</f>
        <v>2Season</v>
      </c>
      <c r="E192" s="8" t="str">
        <f>S104</f>
        <v>Orch-3</v>
      </c>
      <c r="F192" s="8">
        <f>T104</f>
        <v>6.6658594696375166</v>
      </c>
      <c r="G192" s="8">
        <f>U104</f>
        <v>9.6668368055555547</v>
      </c>
      <c r="H192" s="7"/>
      <c r="I192" s="7"/>
      <c r="J192" s="7"/>
    </row>
    <row r="193" spans="3:10" x14ac:dyDescent="0.25">
      <c r="C193" s="7"/>
      <c r="D193" s="8" t="str">
        <f>R113</f>
        <v>2Season</v>
      </c>
      <c r="E193" s="8" t="str">
        <f>S113</f>
        <v>Orch-4</v>
      </c>
      <c r="F193" s="8">
        <f>T113</f>
        <v>5.5675687162710057</v>
      </c>
      <c r="G193" s="8">
        <f>U113</f>
        <v>8.7238125000000011</v>
      </c>
      <c r="H193" s="7"/>
      <c r="I193" s="7"/>
      <c r="J193" s="7"/>
    </row>
    <row r="194" spans="3:10" x14ac:dyDescent="0.25">
      <c r="C194" s="7" t="s">
        <v>115</v>
      </c>
      <c r="D194" s="8" t="str">
        <f>R121</f>
        <v>2Season</v>
      </c>
      <c r="E194" s="8" t="str">
        <f>S121</f>
        <v>Orch-4</v>
      </c>
      <c r="F194" s="8">
        <f>T121</f>
        <v>10.531135990446336</v>
      </c>
      <c r="G194" s="8">
        <f>U121</f>
        <v>11.637760416666666</v>
      </c>
      <c r="H194" s="7"/>
      <c r="I194" s="7"/>
      <c r="J194" s="7"/>
    </row>
    <row r="195" spans="3:10" x14ac:dyDescent="0.25">
      <c r="C195" s="7"/>
      <c r="D195" s="8" t="str">
        <f>R130</f>
        <v>2Season</v>
      </c>
      <c r="E195" s="8" t="str">
        <f>S130</f>
        <v>Orch-5</v>
      </c>
      <c r="F195" s="8">
        <f>T130</f>
        <v>8.9444447111089787</v>
      </c>
      <c r="G195" s="8">
        <f>U130</f>
        <v>11.148557291666668</v>
      </c>
      <c r="H195" s="7"/>
      <c r="I195" s="7"/>
      <c r="J195" s="7"/>
    </row>
    <row r="196" spans="3:10" x14ac:dyDescent="0.25">
      <c r="C196" s="7"/>
      <c r="D196" s="8" t="str">
        <f>R139</f>
        <v>2Season</v>
      </c>
      <c r="E196" s="8" t="str">
        <f>S139</f>
        <v>Orch-6</v>
      </c>
      <c r="F196" s="8">
        <f>T139</f>
        <v>8.5346358212502835</v>
      </c>
      <c r="G196" s="8">
        <f>U139</f>
        <v>10.710859374999998</v>
      </c>
      <c r="H196" s="7"/>
      <c r="I196" s="7"/>
      <c r="J196" s="7"/>
    </row>
    <row r="197" spans="3:10" x14ac:dyDescent="0.25">
      <c r="C197" s="7"/>
      <c r="D197" s="8" t="str">
        <f>R148</f>
        <v>2Season</v>
      </c>
      <c r="E197" s="8" t="str">
        <f>S148</f>
        <v>Orch-7</v>
      </c>
      <c r="F197" s="8">
        <f>T148</f>
        <v>6.2711209847360081</v>
      </c>
      <c r="G197" s="8">
        <f>U148</f>
        <v>9.4678888888888864</v>
      </c>
      <c r="H197" s="7"/>
      <c r="I197" s="7"/>
      <c r="J197" s="7"/>
    </row>
    <row r="198" spans="3:10" x14ac:dyDescent="0.25">
      <c r="C198" s="7"/>
      <c r="D198" s="8" t="str">
        <f>R157</f>
        <v>2Season</v>
      </c>
      <c r="E198" s="8" t="str">
        <f>S157</f>
        <v>Orch-8</v>
      </c>
      <c r="F198" s="8">
        <f>T157</f>
        <v>7.6706682555277972</v>
      </c>
      <c r="G198" s="8">
        <f>U157</f>
        <v>10.177397569444445</v>
      </c>
      <c r="H198" s="7"/>
      <c r="I198" s="7"/>
      <c r="J198" s="7"/>
    </row>
    <row r="199" spans="3:10" x14ac:dyDescent="0.25">
      <c r="C199" s="7"/>
      <c r="D199" s="8" t="str">
        <f>R166</f>
        <v>2Season</v>
      </c>
      <c r="E199" s="8" t="str">
        <f>S166</f>
        <v>Orch-9</v>
      </c>
      <c r="F199" s="8">
        <f>T166</f>
        <v>5.3209142830663021</v>
      </c>
      <c r="G199" s="8">
        <f>U166</f>
        <v>8.8702777777777797</v>
      </c>
      <c r="H199" s="8">
        <f>AVERAGE(F191:F199)</f>
        <v>7.7873805330669876</v>
      </c>
      <c r="I199" s="8">
        <f>AVERAGE(G191:G199)</f>
        <v>10.231049768518517</v>
      </c>
      <c r="J199" s="7"/>
    </row>
    <row r="214" spans="6:9" x14ac:dyDescent="0.25">
      <c r="F214" s="1"/>
      <c r="G214" s="1"/>
      <c r="H214" s="1"/>
      <c r="I214" s="1"/>
    </row>
    <row r="215" spans="6:9" x14ac:dyDescent="0.25">
      <c r="F215" s="1"/>
      <c r="G215" s="1"/>
      <c r="H215" s="1"/>
      <c r="I215" s="1"/>
    </row>
    <row r="216" spans="6:9" x14ac:dyDescent="0.25">
      <c r="F216" s="1"/>
      <c r="G216" s="1"/>
      <c r="H216" s="1"/>
      <c r="I216" s="1"/>
    </row>
    <row r="217" spans="6:9" x14ac:dyDescent="0.25">
      <c r="F217" s="1"/>
      <c r="G217" s="1"/>
      <c r="H217" s="1"/>
      <c r="I217" s="1"/>
    </row>
    <row r="218" spans="6:9" x14ac:dyDescent="0.25">
      <c r="F218" s="1"/>
      <c r="G218" s="1"/>
      <c r="H218" s="1"/>
      <c r="I218" s="1"/>
    </row>
    <row r="219" spans="6:9" x14ac:dyDescent="0.25">
      <c r="F219" s="1"/>
      <c r="G219" s="1"/>
      <c r="H219" s="1"/>
      <c r="I219" s="1"/>
    </row>
    <row r="220" spans="6:9" x14ac:dyDescent="0.25">
      <c r="F220" s="1"/>
      <c r="G220" s="1"/>
      <c r="H220" s="1"/>
      <c r="I220" s="1"/>
    </row>
    <row r="221" spans="6:9" x14ac:dyDescent="0.25">
      <c r="F221" s="1"/>
      <c r="G221" s="1"/>
      <c r="H221" s="1"/>
      <c r="I221" s="1"/>
    </row>
    <row r="321" spans="6:9" x14ac:dyDescent="0.25">
      <c r="F321" s="1"/>
      <c r="G321" s="1"/>
      <c r="H321" s="1"/>
      <c r="I321" s="1"/>
    </row>
    <row r="329" spans="6:9" x14ac:dyDescent="0.25">
      <c r="F329" s="1"/>
      <c r="G329" s="1"/>
      <c r="H329" s="1"/>
      <c r="I329" s="1"/>
    </row>
    <row r="336" spans="6:9" x14ac:dyDescent="0.25">
      <c r="F336" s="1"/>
      <c r="G336" s="1"/>
      <c r="H336" s="1"/>
      <c r="I336" s="1"/>
    </row>
    <row r="337" spans="6:9" x14ac:dyDescent="0.25">
      <c r="F337" s="1"/>
      <c r="G337" s="1"/>
      <c r="H337" s="1"/>
      <c r="I337" s="1"/>
    </row>
    <row r="338" spans="6:9" x14ac:dyDescent="0.25">
      <c r="F338" s="1"/>
      <c r="G338" s="1"/>
      <c r="H338" s="1"/>
      <c r="I338" s="1"/>
    </row>
    <row r="344" spans="6:9" x14ac:dyDescent="0.25">
      <c r="F344" s="1"/>
      <c r="G344" s="1"/>
      <c r="H344" s="1"/>
      <c r="I344" s="1"/>
    </row>
    <row r="345" spans="6:9" x14ac:dyDescent="0.25">
      <c r="F345" s="1"/>
      <c r="G345" s="1"/>
      <c r="H345" s="1"/>
      <c r="I345" s="1"/>
    </row>
    <row r="346" spans="6:9" x14ac:dyDescent="0.25">
      <c r="F346" s="1"/>
      <c r="G346" s="1"/>
      <c r="H346" s="1"/>
      <c r="I346" s="1"/>
    </row>
    <row r="347" spans="6:9" x14ac:dyDescent="0.25">
      <c r="F347" s="1"/>
      <c r="G347" s="1"/>
      <c r="H347" s="1"/>
      <c r="I347" s="1"/>
    </row>
    <row r="353" spans="6:9" x14ac:dyDescent="0.25">
      <c r="F353" s="1"/>
      <c r="G353" s="1"/>
      <c r="H353" s="1"/>
      <c r="I353" s="1"/>
    </row>
    <row r="354" spans="6:9" x14ac:dyDescent="0.25">
      <c r="F354" s="1"/>
      <c r="G354" s="1"/>
      <c r="H354" s="1"/>
      <c r="I354" s="1"/>
    </row>
    <row r="355" spans="6:9" x14ac:dyDescent="0.25">
      <c r="F355" s="1"/>
      <c r="G355" s="1"/>
      <c r="H355" s="1"/>
      <c r="I355" s="1"/>
    </row>
    <row r="356" spans="6:9" x14ac:dyDescent="0.25">
      <c r="F356" s="1"/>
      <c r="G356" s="1"/>
      <c r="H356" s="1"/>
      <c r="I356" s="1"/>
    </row>
    <row r="360" spans="6:9" x14ac:dyDescent="0.25">
      <c r="F360" s="1"/>
      <c r="G360" s="1"/>
      <c r="H360" s="1"/>
      <c r="I360" s="1"/>
    </row>
    <row r="361" spans="6:9" x14ac:dyDescent="0.25">
      <c r="F361" s="1"/>
      <c r="G361" s="1"/>
      <c r="H361" s="1"/>
      <c r="I361" s="1"/>
    </row>
    <row r="362" spans="6:9" x14ac:dyDescent="0.25">
      <c r="F362" s="1"/>
      <c r="G362" s="1"/>
      <c r="H362" s="1"/>
      <c r="I362" s="1"/>
    </row>
    <row r="363" spans="6:9" x14ac:dyDescent="0.25">
      <c r="F363" s="1"/>
      <c r="G363" s="1"/>
      <c r="H363" s="1"/>
      <c r="I363" s="1"/>
    </row>
    <row r="364" spans="6:9" x14ac:dyDescent="0.25">
      <c r="F364" s="1"/>
      <c r="G364" s="1"/>
      <c r="H364" s="1"/>
      <c r="I364" s="1"/>
    </row>
    <row r="365" spans="6:9" x14ac:dyDescent="0.25">
      <c r="F365" s="1"/>
      <c r="G365" s="1"/>
      <c r="H365" s="1"/>
      <c r="I365" s="1"/>
    </row>
    <row r="368" spans="6:9" x14ac:dyDescent="0.25">
      <c r="F368" s="1"/>
      <c r="G368" s="1"/>
      <c r="H368" s="1"/>
      <c r="I368" s="1"/>
    </row>
    <row r="369" spans="6:9" x14ac:dyDescent="0.25">
      <c r="F369" s="1"/>
      <c r="G369" s="1"/>
      <c r="H369" s="1"/>
      <c r="I369" s="1"/>
    </row>
    <row r="370" spans="6:9" x14ac:dyDescent="0.25">
      <c r="F370" s="1"/>
      <c r="G370" s="1"/>
      <c r="H370" s="1"/>
      <c r="I370" s="1"/>
    </row>
    <row r="371" spans="6:9" x14ac:dyDescent="0.25">
      <c r="F371" s="1"/>
      <c r="G371" s="1"/>
      <c r="H371" s="1"/>
      <c r="I371" s="1"/>
    </row>
    <row r="372" spans="6:9" x14ac:dyDescent="0.25">
      <c r="F372" s="1"/>
      <c r="G372" s="1"/>
      <c r="H372" s="1"/>
      <c r="I372" s="1"/>
    </row>
    <row r="373" spans="6:9" x14ac:dyDescent="0.25">
      <c r="F373" s="1"/>
      <c r="G373" s="1"/>
      <c r="H373" s="1"/>
      <c r="I373" s="1"/>
    </row>
    <row r="374" spans="6:9" x14ac:dyDescent="0.25">
      <c r="F374" s="1"/>
      <c r="G374" s="1"/>
      <c r="H374" s="1"/>
      <c r="I374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E614-64EB-40EC-B00E-77860B1DB6BA}">
  <dimension ref="A1:Y172"/>
  <sheetViews>
    <sheetView topLeftCell="H1" workbookViewId="0">
      <selection activeCell="C160" sqref="C160"/>
    </sheetView>
  </sheetViews>
  <sheetFormatPr defaultRowHeight="15" x14ac:dyDescent="0.25"/>
  <cols>
    <col min="14" max="14" width="14.28515625" customWidth="1"/>
    <col min="15" max="15" width="14.7109375" customWidth="1"/>
    <col min="24" max="24" width="13" customWidth="1"/>
  </cols>
  <sheetData>
    <row r="1" spans="2:25" x14ac:dyDescent="0.25"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13</v>
      </c>
      <c r="O1" s="7" t="s">
        <v>14</v>
      </c>
      <c r="P1" s="7" t="s">
        <v>20</v>
      </c>
      <c r="S1" t="s">
        <v>19</v>
      </c>
      <c r="T1" t="s">
        <v>12</v>
      </c>
      <c r="U1" t="s">
        <v>18</v>
      </c>
      <c r="W1" t="s">
        <v>15</v>
      </c>
      <c r="X1" t="s">
        <v>16</v>
      </c>
      <c r="Y1" t="s">
        <v>17</v>
      </c>
    </row>
    <row r="2" spans="2:25" x14ac:dyDescent="0.25"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 t="s">
        <v>37</v>
      </c>
      <c r="O2" s="7" t="s">
        <v>38</v>
      </c>
      <c r="P2" s="7" t="s">
        <v>71</v>
      </c>
      <c r="S2" t="s">
        <v>43</v>
      </c>
      <c r="T2" t="s">
        <v>36</v>
      </c>
      <c r="U2" t="s">
        <v>42</v>
      </c>
      <c r="W2" t="s">
        <v>39</v>
      </c>
      <c r="X2" t="s">
        <v>40</v>
      </c>
      <c r="Y2" t="s">
        <v>41</v>
      </c>
    </row>
    <row r="3" spans="2:25" x14ac:dyDescent="0.25">
      <c r="B3" s="8">
        <v>1.99</v>
      </c>
      <c r="C3" s="8">
        <v>0.35</v>
      </c>
      <c r="D3" s="8">
        <v>0.98</v>
      </c>
      <c r="E3" s="8">
        <v>2.73</v>
      </c>
      <c r="F3" s="8">
        <v>0.78</v>
      </c>
      <c r="G3" s="8">
        <v>22</v>
      </c>
      <c r="H3" s="8">
        <v>194</v>
      </c>
      <c r="I3" s="8">
        <v>98</v>
      </c>
      <c r="J3" s="8">
        <v>30</v>
      </c>
      <c r="K3" s="8">
        <v>120</v>
      </c>
      <c r="L3" s="8">
        <v>1.89</v>
      </c>
      <c r="M3" s="8">
        <v>1.3</v>
      </c>
      <c r="N3" s="8">
        <v>0.96</v>
      </c>
      <c r="O3" s="8">
        <v>78</v>
      </c>
      <c r="P3" s="8">
        <f t="shared" ref="P3:P34" si="0">U3*S3/1000</f>
        <v>52.14</v>
      </c>
      <c r="S3" s="1">
        <v>395</v>
      </c>
      <c r="T3" s="1">
        <f t="shared" ref="T3:T34" si="1">L3+M3</f>
        <v>3.19</v>
      </c>
      <c r="U3" s="1">
        <v>132</v>
      </c>
      <c r="W3" s="1">
        <v>9</v>
      </c>
      <c r="X3" s="1">
        <v>26</v>
      </c>
      <c r="Y3" s="1">
        <f>100-X3</f>
        <v>74</v>
      </c>
    </row>
    <row r="4" spans="2:25" x14ac:dyDescent="0.25">
      <c r="B4" s="8">
        <v>1.98</v>
      </c>
      <c r="C4" s="8">
        <v>0.36</v>
      </c>
      <c r="D4" s="8">
        <v>0.99</v>
      </c>
      <c r="E4" s="8">
        <v>2.72</v>
      </c>
      <c r="F4" s="8">
        <v>0.79</v>
      </c>
      <c r="G4" s="8">
        <v>22</v>
      </c>
      <c r="H4" s="8">
        <v>188</v>
      </c>
      <c r="I4" s="8">
        <v>96</v>
      </c>
      <c r="J4" s="8">
        <v>28</v>
      </c>
      <c r="K4" s="8">
        <v>119</v>
      </c>
      <c r="L4" s="8">
        <v>1.91</v>
      </c>
      <c r="M4" s="8">
        <v>1.3</v>
      </c>
      <c r="N4" s="8">
        <v>0.95</v>
      </c>
      <c r="O4" s="8">
        <v>79</v>
      </c>
      <c r="P4" s="8">
        <f t="shared" si="0"/>
        <v>52.26</v>
      </c>
      <c r="S4" s="1">
        <v>390</v>
      </c>
      <c r="T4" s="1">
        <f t="shared" si="1"/>
        <v>3.21</v>
      </c>
      <c r="U4" s="1">
        <v>134</v>
      </c>
      <c r="W4" s="1">
        <v>9</v>
      </c>
      <c r="X4" s="1">
        <v>25.111111111111107</v>
      </c>
      <c r="Y4" s="1">
        <f t="shared" ref="Y4:Y67" si="2">100-X4</f>
        <v>74.888888888888886</v>
      </c>
    </row>
    <row r="5" spans="2:25" x14ac:dyDescent="0.25">
      <c r="B5" s="8">
        <v>1.98</v>
      </c>
      <c r="C5" s="8">
        <v>0.37</v>
      </c>
      <c r="D5" s="8">
        <v>0.98</v>
      </c>
      <c r="E5" s="8">
        <v>2.7</v>
      </c>
      <c r="F5" s="8">
        <v>0.79</v>
      </c>
      <c r="G5" s="8">
        <v>24</v>
      </c>
      <c r="H5" s="8">
        <v>192</v>
      </c>
      <c r="I5" s="8">
        <v>98</v>
      </c>
      <c r="J5" s="8">
        <v>28</v>
      </c>
      <c r="K5" s="8">
        <v>122</v>
      </c>
      <c r="L5" s="8">
        <v>1.92</v>
      </c>
      <c r="M5" s="8">
        <v>1.28</v>
      </c>
      <c r="N5" s="8">
        <v>0.94</v>
      </c>
      <c r="O5" s="8">
        <v>77</v>
      </c>
      <c r="P5" s="8">
        <f t="shared" si="0"/>
        <v>51.87</v>
      </c>
      <c r="S5" s="1">
        <v>399</v>
      </c>
      <c r="T5" s="1">
        <f t="shared" si="1"/>
        <v>3.2</v>
      </c>
      <c r="U5" s="1">
        <v>130</v>
      </c>
      <c r="W5" s="1">
        <v>10</v>
      </c>
      <c r="X5" s="1">
        <v>23.1</v>
      </c>
      <c r="Y5" s="1">
        <f t="shared" si="2"/>
        <v>76.900000000000006</v>
      </c>
    </row>
    <row r="6" spans="2:25" x14ac:dyDescent="0.25">
      <c r="B6" s="8">
        <v>1.97</v>
      </c>
      <c r="C6" s="8">
        <v>0.34</v>
      </c>
      <c r="D6" s="8">
        <v>0.98</v>
      </c>
      <c r="E6" s="8">
        <v>2.71</v>
      </c>
      <c r="F6" s="8">
        <v>0.78</v>
      </c>
      <c r="G6" s="8">
        <v>23</v>
      </c>
      <c r="H6" s="8">
        <v>194</v>
      </c>
      <c r="I6" s="8">
        <v>97</v>
      </c>
      <c r="J6" s="8">
        <v>29</v>
      </c>
      <c r="K6" s="8">
        <v>119</v>
      </c>
      <c r="L6" s="8">
        <v>1.92</v>
      </c>
      <c r="M6" s="8">
        <v>1.27</v>
      </c>
      <c r="N6" s="8">
        <v>0.94</v>
      </c>
      <c r="O6" s="8">
        <v>78</v>
      </c>
      <c r="P6" s="8">
        <f t="shared" si="0"/>
        <v>52.136000000000003</v>
      </c>
      <c r="S6" s="1">
        <v>392</v>
      </c>
      <c r="T6" s="1">
        <f t="shared" si="1"/>
        <v>3.19</v>
      </c>
      <c r="U6" s="1">
        <v>133</v>
      </c>
      <c r="W6" s="1">
        <v>9</v>
      </c>
      <c r="X6" s="1">
        <v>25</v>
      </c>
      <c r="Y6" s="1">
        <f t="shared" si="2"/>
        <v>75</v>
      </c>
    </row>
    <row r="7" spans="2:25" x14ac:dyDescent="0.25">
      <c r="B7" s="8">
        <v>1.9746964385344472</v>
      </c>
      <c r="C7" s="8">
        <v>0.35185028093506843</v>
      </c>
      <c r="D7" s="8">
        <v>0.98881914274941662</v>
      </c>
      <c r="E7" s="8">
        <v>2.7073279518851634</v>
      </c>
      <c r="F7" s="8">
        <v>0.7940500399336452</v>
      </c>
      <c r="G7" s="8">
        <v>21.33931714834398</v>
      </c>
      <c r="H7" s="8">
        <v>189.76137530079723</v>
      </c>
      <c r="I7" s="8">
        <v>98.421542186057195</v>
      </c>
      <c r="J7" s="8">
        <v>30.123173108731862</v>
      </c>
      <c r="K7" s="8">
        <v>120.01184597022075</v>
      </c>
      <c r="L7" s="8">
        <v>1.9082812801135878</v>
      </c>
      <c r="M7" s="8">
        <v>1.3109304062082083</v>
      </c>
      <c r="N7" s="8">
        <v>0.9468601150612812</v>
      </c>
      <c r="O7" s="8">
        <v>78.556439422325639</v>
      </c>
      <c r="P7" s="8">
        <f t="shared" si="0"/>
        <v>52.283809850628415</v>
      </c>
      <c r="S7" s="1">
        <v>397.5283050497128</v>
      </c>
      <c r="T7" s="1">
        <f t="shared" si="1"/>
        <v>3.2192116863217963</v>
      </c>
      <c r="U7" s="1">
        <v>131.52223171653168</v>
      </c>
      <c r="W7" s="1">
        <v>9.5472319634864107</v>
      </c>
      <c r="X7" s="1">
        <v>25.981963999897562</v>
      </c>
      <c r="Y7" s="1">
        <f t="shared" si="2"/>
        <v>74.018036000102441</v>
      </c>
    </row>
    <row r="8" spans="2:25" x14ac:dyDescent="0.25">
      <c r="B8" s="8">
        <v>1.9843672368974512</v>
      </c>
      <c r="C8" s="8">
        <v>0.36123889140013488</v>
      </c>
      <c r="D8" s="8">
        <v>0.98437360085925318</v>
      </c>
      <c r="E8" s="8">
        <v>2.6954300715721913</v>
      </c>
      <c r="F8" s="8">
        <v>0.79406363642468936</v>
      </c>
      <c r="G8" s="8">
        <v>23.985278925832972</v>
      </c>
      <c r="H8" s="8">
        <v>194.83113543446234</v>
      </c>
      <c r="I8" s="8">
        <v>97.206883714048672</v>
      </c>
      <c r="J8" s="8">
        <v>30.87961124634603</v>
      </c>
      <c r="K8" s="8">
        <v>119.57144855397928</v>
      </c>
      <c r="L8" s="8">
        <v>1.9123717116164334</v>
      </c>
      <c r="M8" s="8">
        <v>1.285367920746503</v>
      </c>
      <c r="N8" s="8">
        <v>0.94758015110273841</v>
      </c>
      <c r="O8" s="8">
        <v>77.335305852810052</v>
      </c>
      <c r="P8" s="8">
        <f t="shared" si="0"/>
        <v>51.859133017115127</v>
      </c>
      <c r="S8" s="1">
        <v>397.44151374747526</v>
      </c>
      <c r="T8" s="1">
        <f t="shared" si="1"/>
        <v>3.1977396323629366</v>
      </c>
      <c r="U8" s="1">
        <v>130.48242627735453</v>
      </c>
      <c r="W8" s="1">
        <v>9.2648622802953469</v>
      </c>
      <c r="X8" s="1">
        <v>23.797665407841851</v>
      </c>
      <c r="Y8" s="1">
        <f t="shared" si="2"/>
        <v>76.202334592158152</v>
      </c>
    </row>
    <row r="9" spans="2:25" x14ac:dyDescent="0.25">
      <c r="B9" s="8">
        <v>1.9846010779897187</v>
      </c>
      <c r="C9" s="8">
        <v>0.37029809777719491</v>
      </c>
      <c r="D9" s="8">
        <v>0.9777560605657345</v>
      </c>
      <c r="E9" s="8">
        <v>2.7185179822488137</v>
      </c>
      <c r="F9" s="8">
        <v>0.78808940947332307</v>
      </c>
      <c r="G9" s="8">
        <v>23.600744741001108</v>
      </c>
      <c r="H9" s="8">
        <v>193.60047289409704</v>
      </c>
      <c r="I9" s="8">
        <v>96.569164750886557</v>
      </c>
      <c r="J9" s="8">
        <v>28.013094966863719</v>
      </c>
      <c r="K9" s="8">
        <v>121.27929725795184</v>
      </c>
      <c r="L9" s="8">
        <v>1.8976506080909166</v>
      </c>
      <c r="M9" s="8">
        <v>1.2957346596804564</v>
      </c>
      <c r="N9" s="8">
        <v>0.95743359123589467</v>
      </c>
      <c r="O9" s="8">
        <v>78.587250925150329</v>
      </c>
      <c r="P9" s="8">
        <f t="shared" si="0"/>
        <v>51.15772851535889</v>
      </c>
      <c r="S9" s="1">
        <v>388.84184724678926</v>
      </c>
      <c r="T9" s="1">
        <f t="shared" si="1"/>
        <v>3.1933852677713732</v>
      </c>
      <c r="U9" s="1">
        <v>131.56435933422108</v>
      </c>
      <c r="W9" s="1">
        <v>8.7941714872868033</v>
      </c>
      <c r="X9" s="1">
        <v>21.350582683994435</v>
      </c>
      <c r="Y9" s="1">
        <f t="shared" si="2"/>
        <v>78.649417316005568</v>
      </c>
    </row>
    <row r="10" spans="2:25" x14ac:dyDescent="0.25">
      <c r="B10" s="8">
        <v>1.9915053844638169</v>
      </c>
      <c r="C10" s="8">
        <v>0.3395922867633635</v>
      </c>
      <c r="D10" s="8">
        <v>0.97233566541079197</v>
      </c>
      <c r="E10" s="8">
        <v>2.697895183292276</v>
      </c>
      <c r="F10" s="8">
        <v>0.79054409701988337</v>
      </c>
      <c r="G10" s="8">
        <v>22.087153362148456</v>
      </c>
      <c r="H10" s="8">
        <v>195.08262113776436</v>
      </c>
      <c r="I10" s="8">
        <v>96.14183101549861</v>
      </c>
      <c r="J10" s="8">
        <v>27.985405109629937</v>
      </c>
      <c r="K10" s="8">
        <v>117.91720575922227</v>
      </c>
      <c r="L10" s="8">
        <v>1.9132653754260536</v>
      </c>
      <c r="M10" s="8">
        <v>1.3126569909500541</v>
      </c>
      <c r="N10" s="8">
        <v>0.96367520599160339</v>
      </c>
      <c r="O10" s="8">
        <v>75.803441438009031</v>
      </c>
      <c r="P10" s="8">
        <f t="shared" si="0"/>
        <v>51.371339426134647</v>
      </c>
      <c r="S10" s="1">
        <v>387.18358847995114</v>
      </c>
      <c r="T10" s="1">
        <f t="shared" si="1"/>
        <v>3.2259223663761079</v>
      </c>
      <c r="U10" s="1">
        <v>132.67953744582519</v>
      </c>
      <c r="W10" s="1">
        <v>9.6822805580159184</v>
      </c>
      <c r="X10" s="1">
        <v>23.845175853325419</v>
      </c>
      <c r="Y10" s="1">
        <f t="shared" si="2"/>
        <v>76.154824146674585</v>
      </c>
    </row>
    <row r="11" spans="2:25" x14ac:dyDescent="0.25">
      <c r="B11" s="8">
        <v>1.975828876762971</v>
      </c>
      <c r="C11" s="8">
        <v>0.38980214594572316</v>
      </c>
      <c r="D11" s="8">
        <v>0.97247270352498161</v>
      </c>
      <c r="E11" s="8">
        <v>2.715965654193242</v>
      </c>
      <c r="F11" s="8">
        <v>0.80157213046099063</v>
      </c>
      <c r="G11" s="8">
        <v>23.597381468247477</v>
      </c>
      <c r="H11" s="8">
        <v>192.24425721767329</v>
      </c>
      <c r="I11" s="8">
        <v>96.552272196473496</v>
      </c>
      <c r="J11" s="8">
        <v>29.500075130326877</v>
      </c>
      <c r="K11" s="8">
        <v>121.28174105202561</v>
      </c>
      <c r="L11" s="8">
        <v>1.9109936900369211</v>
      </c>
      <c r="M11" s="8">
        <v>1.2740794657757215</v>
      </c>
      <c r="N11" s="8">
        <v>0.93796328145544972</v>
      </c>
      <c r="O11" s="8">
        <v>76.447530224439106</v>
      </c>
      <c r="P11" s="8">
        <f t="shared" si="0"/>
        <v>52.232003867256211</v>
      </c>
      <c r="S11" s="1">
        <v>394.20273710993024</v>
      </c>
      <c r="T11" s="1">
        <f t="shared" si="1"/>
        <v>3.1850731558126428</v>
      </c>
      <c r="U11" s="1">
        <v>132.5003581918063</v>
      </c>
      <c r="W11" s="1">
        <v>9.0387277913832804</v>
      </c>
      <c r="X11" s="1">
        <v>23.897549845828326</v>
      </c>
      <c r="Y11" s="1">
        <f t="shared" si="2"/>
        <v>76.102450154171677</v>
      </c>
    </row>
    <row r="12" spans="2:25" x14ac:dyDescent="0.25">
      <c r="B12" s="8">
        <v>1.55</v>
      </c>
      <c r="C12" s="8">
        <v>0.21</v>
      </c>
      <c r="D12" s="8">
        <v>0.82</v>
      </c>
      <c r="E12" s="8">
        <v>2.1800000000000002</v>
      </c>
      <c r="F12" s="8">
        <v>0.49</v>
      </c>
      <c r="G12" s="8">
        <v>13</v>
      </c>
      <c r="H12" s="8">
        <v>148</v>
      </c>
      <c r="I12" s="8">
        <v>57</v>
      </c>
      <c r="J12" s="8">
        <v>14</v>
      </c>
      <c r="K12" s="8">
        <v>81</v>
      </c>
      <c r="L12" s="8">
        <v>1.48</v>
      </c>
      <c r="M12" s="8">
        <v>0.85</v>
      </c>
      <c r="N12" s="8">
        <v>0.63</v>
      </c>
      <c r="O12" s="8">
        <v>45</v>
      </c>
      <c r="P12" s="8">
        <f t="shared" si="0"/>
        <v>37.584000000000003</v>
      </c>
      <c r="S12" s="1">
        <v>348</v>
      </c>
      <c r="T12" s="1">
        <f t="shared" si="1"/>
        <v>2.33</v>
      </c>
      <c r="U12" s="1">
        <v>108</v>
      </c>
      <c r="W12" s="1">
        <v>5</v>
      </c>
      <c r="X12" s="1">
        <v>18.8</v>
      </c>
      <c r="Y12" s="1">
        <f t="shared" si="2"/>
        <v>81.2</v>
      </c>
    </row>
    <row r="13" spans="2:25" x14ac:dyDescent="0.25">
      <c r="B13" s="8">
        <v>1.59</v>
      </c>
      <c r="C13" s="8">
        <v>0.22</v>
      </c>
      <c r="D13" s="8">
        <v>0.81</v>
      </c>
      <c r="E13" s="8">
        <v>2.2200000000000002</v>
      </c>
      <c r="F13" s="8">
        <v>0.48</v>
      </c>
      <c r="G13" s="8">
        <v>12</v>
      </c>
      <c r="H13" s="8">
        <v>147</v>
      </c>
      <c r="I13" s="8">
        <v>58</v>
      </c>
      <c r="J13" s="8">
        <v>14</v>
      </c>
      <c r="K13" s="8">
        <v>81</v>
      </c>
      <c r="L13" s="8">
        <v>1.47</v>
      </c>
      <c r="M13" s="8">
        <v>0.87</v>
      </c>
      <c r="N13" s="8">
        <v>0.63</v>
      </c>
      <c r="O13" s="8">
        <v>46</v>
      </c>
      <c r="P13" s="8">
        <f t="shared" si="0"/>
        <v>36.676000000000002</v>
      </c>
      <c r="S13" s="1">
        <v>346</v>
      </c>
      <c r="T13" s="1">
        <f t="shared" si="1"/>
        <v>2.34</v>
      </c>
      <c r="U13" s="1">
        <v>106</v>
      </c>
      <c r="W13" s="1">
        <v>6</v>
      </c>
      <c r="X13" s="1">
        <v>18.666666666666668</v>
      </c>
      <c r="Y13" s="1">
        <f t="shared" si="2"/>
        <v>81.333333333333329</v>
      </c>
    </row>
    <row r="14" spans="2:25" x14ac:dyDescent="0.25">
      <c r="B14" s="8">
        <v>1.6</v>
      </c>
      <c r="C14" s="8">
        <v>0.22</v>
      </c>
      <c r="D14" s="8">
        <v>0.81</v>
      </c>
      <c r="E14" s="8">
        <v>2.21</v>
      </c>
      <c r="F14" s="8">
        <v>0.48</v>
      </c>
      <c r="G14" s="8">
        <v>13</v>
      </c>
      <c r="H14" s="8">
        <v>147</v>
      </c>
      <c r="I14" s="8">
        <v>59</v>
      </c>
      <c r="J14" s="8">
        <v>15</v>
      </c>
      <c r="K14" s="8">
        <v>80</v>
      </c>
      <c r="L14" s="8">
        <v>1.49</v>
      </c>
      <c r="M14" s="8">
        <v>0.84</v>
      </c>
      <c r="N14" s="8">
        <v>0.62</v>
      </c>
      <c r="O14" s="8">
        <v>46</v>
      </c>
      <c r="P14" s="8">
        <f t="shared" si="0"/>
        <v>36.435000000000002</v>
      </c>
      <c r="S14" s="1">
        <v>347</v>
      </c>
      <c r="T14" s="1">
        <f t="shared" si="1"/>
        <v>2.33</v>
      </c>
      <c r="U14" s="1">
        <v>105</v>
      </c>
      <c r="W14" s="1">
        <v>6</v>
      </c>
      <c r="X14" s="1">
        <v>18.999999999999996</v>
      </c>
      <c r="Y14" s="1">
        <f t="shared" si="2"/>
        <v>81</v>
      </c>
    </row>
    <row r="15" spans="2:25" x14ac:dyDescent="0.25">
      <c r="B15" s="8">
        <v>1.6</v>
      </c>
      <c r="C15" s="8">
        <v>0.24</v>
      </c>
      <c r="D15" s="8">
        <v>0.82</v>
      </c>
      <c r="E15" s="8">
        <v>2.21</v>
      </c>
      <c r="F15" s="8">
        <v>0.47</v>
      </c>
      <c r="G15" s="8">
        <v>13</v>
      </c>
      <c r="H15" s="8">
        <v>149</v>
      </c>
      <c r="I15" s="8">
        <v>57</v>
      </c>
      <c r="J15" s="8">
        <v>15</v>
      </c>
      <c r="K15" s="8">
        <v>82</v>
      </c>
      <c r="L15" s="8">
        <v>1.49</v>
      </c>
      <c r="M15" s="8">
        <v>0.88</v>
      </c>
      <c r="N15" s="8">
        <v>0.62</v>
      </c>
      <c r="O15" s="8">
        <v>45</v>
      </c>
      <c r="P15" s="8">
        <f t="shared" si="0"/>
        <v>37.235999999999997</v>
      </c>
      <c r="S15" s="1">
        <v>348</v>
      </c>
      <c r="T15" s="1">
        <f t="shared" si="1"/>
        <v>2.37</v>
      </c>
      <c r="U15" s="1">
        <v>107</v>
      </c>
      <c r="W15" s="1">
        <v>5</v>
      </c>
      <c r="X15" s="1">
        <v>18.399999999999999</v>
      </c>
      <c r="Y15" s="1">
        <f t="shared" si="2"/>
        <v>81.599999999999994</v>
      </c>
    </row>
    <row r="16" spans="2:25" x14ac:dyDescent="0.25">
      <c r="B16" s="8">
        <v>1.56</v>
      </c>
      <c r="C16" s="8">
        <v>0.23</v>
      </c>
      <c r="D16" s="8">
        <v>0.82</v>
      </c>
      <c r="E16" s="8">
        <v>2.1800000000000002</v>
      </c>
      <c r="F16" s="8">
        <v>0.49</v>
      </c>
      <c r="G16" s="8">
        <v>12</v>
      </c>
      <c r="H16" s="8">
        <v>148</v>
      </c>
      <c r="I16" s="8">
        <v>57</v>
      </c>
      <c r="J16" s="8">
        <v>14</v>
      </c>
      <c r="K16" s="8">
        <v>81</v>
      </c>
      <c r="L16" s="8">
        <v>1.47</v>
      </c>
      <c r="M16" s="8">
        <v>0.85</v>
      </c>
      <c r="N16" s="8">
        <v>0.63</v>
      </c>
      <c r="O16" s="8">
        <v>45</v>
      </c>
      <c r="P16" s="8">
        <f t="shared" si="0"/>
        <v>37.584000000000003</v>
      </c>
      <c r="S16" s="1">
        <v>348</v>
      </c>
      <c r="T16" s="1">
        <f t="shared" si="1"/>
        <v>2.3199999999999998</v>
      </c>
      <c r="U16" s="1">
        <v>108</v>
      </c>
      <c r="W16" s="1">
        <v>5</v>
      </c>
      <c r="X16" s="1">
        <v>18.8</v>
      </c>
      <c r="Y16" s="1">
        <f t="shared" si="2"/>
        <v>81.2</v>
      </c>
    </row>
    <row r="17" spans="2:25" x14ac:dyDescent="0.25">
      <c r="B17" s="8">
        <v>1.57</v>
      </c>
      <c r="C17" s="8">
        <v>0.21</v>
      </c>
      <c r="D17" s="8">
        <v>0.81</v>
      </c>
      <c r="E17" s="8">
        <v>2.2200000000000002</v>
      </c>
      <c r="F17" s="8">
        <v>0.47</v>
      </c>
      <c r="G17" s="8">
        <v>12</v>
      </c>
      <c r="H17" s="8">
        <v>147</v>
      </c>
      <c r="I17" s="8">
        <v>59</v>
      </c>
      <c r="J17" s="8">
        <v>13</v>
      </c>
      <c r="K17" s="8">
        <v>80</v>
      </c>
      <c r="L17" s="8">
        <v>1.48</v>
      </c>
      <c r="M17" s="8">
        <v>0.87</v>
      </c>
      <c r="N17" s="8">
        <v>0.63</v>
      </c>
      <c r="O17" s="8">
        <v>45</v>
      </c>
      <c r="P17" s="8">
        <f t="shared" si="0"/>
        <v>37.713999999999999</v>
      </c>
      <c r="S17" s="1">
        <v>346</v>
      </c>
      <c r="T17" s="1">
        <f t="shared" si="1"/>
        <v>2.35</v>
      </c>
      <c r="U17" s="1">
        <v>109</v>
      </c>
      <c r="W17" s="1">
        <v>6</v>
      </c>
      <c r="X17" s="1">
        <v>18.866666666666699</v>
      </c>
      <c r="Y17" s="1">
        <f t="shared" si="2"/>
        <v>81.133333333333297</v>
      </c>
    </row>
    <row r="18" spans="2:25" x14ac:dyDescent="0.25">
      <c r="B18" s="8">
        <v>1.62</v>
      </c>
      <c r="C18" s="8">
        <v>0.22</v>
      </c>
      <c r="D18" s="8">
        <v>0.81</v>
      </c>
      <c r="E18" s="8">
        <v>2.2400000000000002</v>
      </c>
      <c r="F18" s="8">
        <v>0.49</v>
      </c>
      <c r="G18" s="8">
        <v>11</v>
      </c>
      <c r="H18" s="8">
        <v>146</v>
      </c>
      <c r="I18" s="8">
        <v>60</v>
      </c>
      <c r="J18" s="8">
        <v>15</v>
      </c>
      <c r="K18" s="8">
        <v>82</v>
      </c>
      <c r="L18" s="8">
        <v>1.46</v>
      </c>
      <c r="M18" s="8">
        <v>0.85</v>
      </c>
      <c r="N18" s="8">
        <v>0.62</v>
      </c>
      <c r="O18" s="8">
        <v>47</v>
      </c>
      <c r="P18" s="8">
        <f t="shared" si="0"/>
        <v>36.33</v>
      </c>
      <c r="S18" s="1">
        <v>346</v>
      </c>
      <c r="T18" s="1">
        <f t="shared" si="1"/>
        <v>2.31</v>
      </c>
      <c r="U18" s="1">
        <v>105</v>
      </c>
      <c r="W18" s="1">
        <v>6</v>
      </c>
      <c r="X18" s="1">
        <v>18.999999999999996</v>
      </c>
      <c r="Y18" s="1">
        <f t="shared" si="2"/>
        <v>81</v>
      </c>
    </row>
    <row r="19" spans="2:25" x14ac:dyDescent="0.25">
      <c r="B19" s="8">
        <v>1.61</v>
      </c>
      <c r="C19" s="8">
        <v>0.23</v>
      </c>
      <c r="D19" s="8">
        <v>0.8</v>
      </c>
      <c r="E19" s="8">
        <v>2.23</v>
      </c>
      <c r="F19" s="8">
        <v>0.47</v>
      </c>
      <c r="G19" s="8">
        <v>12</v>
      </c>
      <c r="H19" s="8">
        <v>147</v>
      </c>
      <c r="I19" s="8">
        <v>57</v>
      </c>
      <c r="J19" s="8">
        <v>14</v>
      </c>
      <c r="K19" s="8">
        <v>81</v>
      </c>
      <c r="L19" s="8">
        <v>1.5</v>
      </c>
      <c r="M19" s="8">
        <v>0.89</v>
      </c>
      <c r="N19" s="8">
        <v>0.62</v>
      </c>
      <c r="O19" s="8">
        <v>45</v>
      </c>
      <c r="P19" s="8">
        <f t="shared" si="0"/>
        <v>37.692</v>
      </c>
      <c r="S19" s="1">
        <v>349</v>
      </c>
      <c r="T19" s="1">
        <f t="shared" si="1"/>
        <v>2.39</v>
      </c>
      <c r="U19" s="1">
        <v>108</v>
      </c>
      <c r="W19" s="1">
        <v>5</v>
      </c>
      <c r="X19" s="1">
        <v>18.5</v>
      </c>
      <c r="Y19" s="1">
        <f t="shared" si="2"/>
        <v>81.5</v>
      </c>
    </row>
    <row r="20" spans="2:25" x14ac:dyDescent="0.25">
      <c r="B20" s="8">
        <v>1.59</v>
      </c>
      <c r="C20" s="8">
        <v>0.24</v>
      </c>
      <c r="D20" s="8">
        <v>0.79</v>
      </c>
      <c r="E20" s="8">
        <v>2.19</v>
      </c>
      <c r="F20" s="8">
        <v>0.5</v>
      </c>
      <c r="G20" s="8">
        <v>13</v>
      </c>
      <c r="H20" s="8">
        <v>149</v>
      </c>
      <c r="I20" s="8">
        <v>58</v>
      </c>
      <c r="J20" s="8">
        <v>15</v>
      </c>
      <c r="K20" s="8">
        <v>81</v>
      </c>
      <c r="L20" s="8">
        <v>1.48</v>
      </c>
      <c r="M20" s="8">
        <v>0.85</v>
      </c>
      <c r="N20" s="8">
        <v>0.61</v>
      </c>
      <c r="O20" s="8">
        <v>47</v>
      </c>
      <c r="P20" s="8">
        <f t="shared" si="0"/>
        <v>37.450000000000003</v>
      </c>
      <c r="S20" s="1">
        <v>350</v>
      </c>
      <c r="T20" s="1">
        <f t="shared" si="1"/>
        <v>2.33</v>
      </c>
      <c r="U20" s="1">
        <v>107</v>
      </c>
      <c r="W20" s="1">
        <v>6</v>
      </c>
      <c r="X20" s="1">
        <v>18.48</v>
      </c>
      <c r="Y20" s="1">
        <f t="shared" si="2"/>
        <v>81.52</v>
      </c>
    </row>
    <row r="21" spans="2:25" x14ac:dyDescent="0.25">
      <c r="B21" s="8">
        <v>1.32</v>
      </c>
      <c r="C21" s="8">
        <v>0.17</v>
      </c>
      <c r="D21" s="8">
        <v>0.56999999999999995</v>
      </c>
      <c r="E21" s="8">
        <v>1.98</v>
      </c>
      <c r="F21" s="8">
        <v>0.28000000000000003</v>
      </c>
      <c r="G21" s="8">
        <v>7</v>
      </c>
      <c r="H21" s="8">
        <v>122</v>
      </c>
      <c r="I21" s="8">
        <v>28</v>
      </c>
      <c r="J21" s="8">
        <v>10</v>
      </c>
      <c r="K21" s="8">
        <v>58</v>
      </c>
      <c r="L21" s="8">
        <v>1.1599999999999999</v>
      </c>
      <c r="M21" s="8">
        <v>0.61</v>
      </c>
      <c r="N21" s="8">
        <v>0.45</v>
      </c>
      <c r="O21" s="8">
        <v>32</v>
      </c>
      <c r="P21" s="8">
        <f t="shared" si="0"/>
        <v>30.943000000000001</v>
      </c>
      <c r="S21" s="1">
        <v>319</v>
      </c>
      <c r="T21" s="1">
        <f t="shared" si="1"/>
        <v>1.77</v>
      </c>
      <c r="U21" s="1">
        <v>97</v>
      </c>
      <c r="W21" s="1">
        <v>4</v>
      </c>
      <c r="X21" s="1">
        <v>16</v>
      </c>
      <c r="Y21" s="1">
        <f t="shared" si="2"/>
        <v>84</v>
      </c>
    </row>
    <row r="22" spans="2:25" x14ac:dyDescent="0.25">
      <c r="B22" s="8">
        <v>1.35</v>
      </c>
      <c r="C22" s="8">
        <v>0.16</v>
      </c>
      <c r="D22" s="8">
        <v>0.56000000000000005</v>
      </c>
      <c r="E22" s="8">
        <v>1.96</v>
      </c>
      <c r="F22" s="8">
        <v>0.27</v>
      </c>
      <c r="G22" s="8">
        <v>8</v>
      </c>
      <c r="H22" s="8">
        <v>123</v>
      </c>
      <c r="I22" s="8">
        <v>29</v>
      </c>
      <c r="J22" s="8">
        <v>9</v>
      </c>
      <c r="K22" s="8">
        <v>60</v>
      </c>
      <c r="L22" s="8">
        <v>1.1499999999999999</v>
      </c>
      <c r="M22" s="8">
        <v>0.62</v>
      </c>
      <c r="N22" s="8">
        <v>0.44</v>
      </c>
      <c r="O22" s="8">
        <v>33</v>
      </c>
      <c r="P22" s="8">
        <f t="shared" si="0"/>
        <v>30.24</v>
      </c>
      <c r="S22" s="1">
        <v>315</v>
      </c>
      <c r="T22" s="1">
        <f t="shared" si="1"/>
        <v>1.77</v>
      </c>
      <c r="U22" s="1">
        <v>96</v>
      </c>
      <c r="W22" s="1">
        <v>3</v>
      </c>
      <c r="X22" s="1">
        <v>16</v>
      </c>
      <c r="Y22" s="1">
        <f t="shared" si="2"/>
        <v>84</v>
      </c>
    </row>
    <row r="23" spans="2:25" x14ac:dyDescent="0.25">
      <c r="B23" s="8">
        <v>1.35</v>
      </c>
      <c r="C23" s="8">
        <v>0.16</v>
      </c>
      <c r="D23" s="8">
        <v>0.55000000000000004</v>
      </c>
      <c r="E23" s="8">
        <v>1.94</v>
      </c>
      <c r="F23" s="8">
        <v>0.26</v>
      </c>
      <c r="G23" s="8">
        <v>7</v>
      </c>
      <c r="H23" s="8">
        <v>124</v>
      </c>
      <c r="I23" s="8">
        <v>31</v>
      </c>
      <c r="J23" s="8">
        <v>9</v>
      </c>
      <c r="K23" s="8">
        <v>59</v>
      </c>
      <c r="L23" s="8">
        <v>1.1299999999999999</v>
      </c>
      <c r="M23" s="8">
        <v>0.61</v>
      </c>
      <c r="N23" s="8">
        <v>0.45</v>
      </c>
      <c r="O23" s="8">
        <v>31</v>
      </c>
      <c r="P23" s="8">
        <f t="shared" si="0"/>
        <v>29.83</v>
      </c>
      <c r="S23" s="1">
        <v>314</v>
      </c>
      <c r="T23" s="1">
        <f t="shared" si="1"/>
        <v>1.7399999999999998</v>
      </c>
      <c r="U23" s="1">
        <v>95</v>
      </c>
      <c r="W23" s="1">
        <v>4</v>
      </c>
      <c r="X23" s="1">
        <v>15.5</v>
      </c>
      <c r="Y23" s="1">
        <f t="shared" si="2"/>
        <v>84.5</v>
      </c>
    </row>
    <row r="24" spans="2:25" x14ac:dyDescent="0.25">
      <c r="B24" s="8">
        <v>1.32</v>
      </c>
      <c r="C24" s="8">
        <v>0.15</v>
      </c>
      <c r="D24" s="8">
        <v>0.55000000000000004</v>
      </c>
      <c r="E24" s="8">
        <v>1.94</v>
      </c>
      <c r="F24" s="8">
        <v>0.26</v>
      </c>
      <c r="G24" s="8">
        <v>8</v>
      </c>
      <c r="H24" s="8">
        <v>125</v>
      </c>
      <c r="I24" s="8">
        <v>28</v>
      </c>
      <c r="J24" s="8">
        <v>10</v>
      </c>
      <c r="K24" s="8">
        <v>58</v>
      </c>
      <c r="L24" s="8">
        <v>1.1399999999999999</v>
      </c>
      <c r="M24" s="8">
        <v>0.62</v>
      </c>
      <c r="N24" s="8">
        <v>0.44</v>
      </c>
      <c r="O24" s="8">
        <v>32</v>
      </c>
      <c r="P24" s="8">
        <f t="shared" si="0"/>
        <v>30.527999999999999</v>
      </c>
      <c r="S24" s="1">
        <v>318</v>
      </c>
      <c r="T24" s="1">
        <f t="shared" si="1"/>
        <v>1.7599999999999998</v>
      </c>
      <c r="U24" s="1">
        <v>96</v>
      </c>
      <c r="W24" s="1">
        <v>4</v>
      </c>
      <c r="X24" s="1">
        <v>16.5</v>
      </c>
      <c r="Y24" s="1">
        <f t="shared" si="2"/>
        <v>83.5</v>
      </c>
    </row>
    <row r="25" spans="2:25" x14ac:dyDescent="0.25">
      <c r="B25" s="8">
        <v>1.32</v>
      </c>
      <c r="C25" s="8">
        <v>0.17</v>
      </c>
      <c r="D25" s="8">
        <v>0.56999999999999995</v>
      </c>
      <c r="E25" s="8">
        <v>1.98</v>
      </c>
      <c r="F25" s="8">
        <v>0.28000000000000003</v>
      </c>
      <c r="G25" s="8">
        <v>7</v>
      </c>
      <c r="H25" s="8">
        <v>122</v>
      </c>
      <c r="I25" s="8">
        <v>28</v>
      </c>
      <c r="J25" s="8">
        <v>10</v>
      </c>
      <c r="K25" s="8">
        <v>58</v>
      </c>
      <c r="L25" s="8">
        <v>1.1599999999999999</v>
      </c>
      <c r="M25" s="8">
        <v>0.61</v>
      </c>
      <c r="N25" s="8">
        <v>0.45</v>
      </c>
      <c r="O25" s="8">
        <v>32</v>
      </c>
      <c r="P25" s="8">
        <f t="shared" si="0"/>
        <v>30.943000000000001</v>
      </c>
      <c r="S25" s="1">
        <v>319</v>
      </c>
      <c r="T25" s="1">
        <f t="shared" si="1"/>
        <v>1.77</v>
      </c>
      <c r="U25" s="1">
        <v>97</v>
      </c>
      <c r="W25" s="1">
        <v>4</v>
      </c>
      <c r="X25" s="1">
        <v>16</v>
      </c>
      <c r="Y25" s="1">
        <f t="shared" si="2"/>
        <v>84</v>
      </c>
    </row>
    <row r="26" spans="2:25" x14ac:dyDescent="0.25">
      <c r="B26" s="8">
        <v>1.35</v>
      </c>
      <c r="C26" s="8">
        <v>0.16</v>
      </c>
      <c r="D26" s="8">
        <v>0.56000000000000005</v>
      </c>
      <c r="E26" s="8">
        <v>1.96</v>
      </c>
      <c r="F26" s="8">
        <v>0.27</v>
      </c>
      <c r="G26" s="8">
        <v>8</v>
      </c>
      <c r="H26" s="8">
        <v>123</v>
      </c>
      <c r="I26" s="8">
        <v>29</v>
      </c>
      <c r="J26" s="8">
        <v>9</v>
      </c>
      <c r="K26" s="8">
        <v>60</v>
      </c>
      <c r="L26" s="8">
        <v>1.1499999999999999</v>
      </c>
      <c r="M26" s="8">
        <v>0.62</v>
      </c>
      <c r="N26" s="8">
        <v>0.44</v>
      </c>
      <c r="O26" s="8">
        <v>33</v>
      </c>
      <c r="P26" s="8">
        <f t="shared" si="0"/>
        <v>30.24</v>
      </c>
      <c r="S26" s="1">
        <v>315</v>
      </c>
      <c r="T26" s="1">
        <f t="shared" si="1"/>
        <v>1.77</v>
      </c>
      <c r="U26" s="1">
        <v>96</v>
      </c>
      <c r="W26" s="1">
        <v>3</v>
      </c>
      <c r="X26" s="1">
        <v>16</v>
      </c>
      <c r="Y26" s="1">
        <f t="shared" si="2"/>
        <v>84</v>
      </c>
    </row>
    <row r="27" spans="2:25" x14ac:dyDescent="0.25">
      <c r="B27" s="8">
        <v>1.32</v>
      </c>
      <c r="C27" s="8">
        <v>0.16</v>
      </c>
      <c r="D27" s="8">
        <v>0.56999999999999995</v>
      </c>
      <c r="E27" s="8">
        <v>1.94</v>
      </c>
      <c r="F27" s="8">
        <v>0.26</v>
      </c>
      <c r="G27" s="8">
        <v>7</v>
      </c>
      <c r="H27" s="8">
        <v>126</v>
      </c>
      <c r="I27" s="8">
        <v>30</v>
      </c>
      <c r="J27" s="8">
        <v>11</v>
      </c>
      <c r="K27" s="8">
        <v>59</v>
      </c>
      <c r="L27" s="8">
        <v>1.1499999999999999</v>
      </c>
      <c r="M27" s="8">
        <v>0.61</v>
      </c>
      <c r="N27" s="8">
        <v>0.45</v>
      </c>
      <c r="O27" s="8">
        <v>31</v>
      </c>
      <c r="P27" s="8">
        <f t="shared" si="0"/>
        <v>29.83</v>
      </c>
      <c r="S27" s="1">
        <v>314</v>
      </c>
      <c r="T27" s="1">
        <f t="shared" si="1"/>
        <v>1.7599999999999998</v>
      </c>
      <c r="U27" s="1">
        <v>95</v>
      </c>
      <c r="W27" s="1">
        <v>4</v>
      </c>
      <c r="X27" s="1">
        <v>15.5</v>
      </c>
      <c r="Y27" s="1">
        <f t="shared" si="2"/>
        <v>84.5</v>
      </c>
    </row>
    <row r="28" spans="2:25" x14ac:dyDescent="0.25">
      <c r="B28" s="8">
        <v>1.33</v>
      </c>
      <c r="C28" s="8">
        <v>0.17</v>
      </c>
      <c r="D28" s="8">
        <v>0.55000000000000004</v>
      </c>
      <c r="E28" s="8">
        <v>1.95</v>
      </c>
      <c r="F28" s="8">
        <v>0.28999999999999998</v>
      </c>
      <c r="G28" s="8">
        <v>6</v>
      </c>
      <c r="H28" s="8">
        <v>125</v>
      </c>
      <c r="I28" s="8">
        <v>28</v>
      </c>
      <c r="J28" s="8">
        <v>10</v>
      </c>
      <c r="K28" s="8">
        <v>60</v>
      </c>
      <c r="L28" s="8">
        <v>1.1399999999999999</v>
      </c>
      <c r="M28" s="8">
        <v>0.61</v>
      </c>
      <c r="N28" s="8">
        <v>0.44</v>
      </c>
      <c r="O28" s="8">
        <v>32</v>
      </c>
      <c r="P28" s="8">
        <f t="shared" si="0"/>
        <v>30.527999999999999</v>
      </c>
      <c r="S28" s="1">
        <v>318</v>
      </c>
      <c r="T28" s="1">
        <f t="shared" si="1"/>
        <v>1.75</v>
      </c>
      <c r="U28" s="1">
        <v>96</v>
      </c>
      <c r="W28" s="1">
        <v>4</v>
      </c>
      <c r="X28" s="1">
        <v>16.5</v>
      </c>
      <c r="Y28" s="1">
        <f t="shared" si="2"/>
        <v>83.5</v>
      </c>
    </row>
    <row r="29" spans="2:25" x14ac:dyDescent="0.25">
      <c r="B29" s="8">
        <v>1.35</v>
      </c>
      <c r="C29" s="8">
        <v>0.18</v>
      </c>
      <c r="D29" s="8">
        <v>0.57999999999999996</v>
      </c>
      <c r="E29" s="8">
        <v>1.97</v>
      </c>
      <c r="F29" s="8">
        <v>0.28000000000000003</v>
      </c>
      <c r="G29" s="8">
        <v>7</v>
      </c>
      <c r="H29" s="8">
        <v>122</v>
      </c>
      <c r="I29" s="8">
        <v>31</v>
      </c>
      <c r="J29" s="8">
        <v>10</v>
      </c>
      <c r="K29" s="8">
        <v>60</v>
      </c>
      <c r="L29" s="8">
        <v>1.1499999999999999</v>
      </c>
      <c r="M29" s="8">
        <v>0.62</v>
      </c>
      <c r="N29" s="8">
        <v>0.44</v>
      </c>
      <c r="O29" s="8">
        <v>33</v>
      </c>
      <c r="P29" s="8">
        <f t="shared" si="0"/>
        <v>30.24</v>
      </c>
      <c r="S29" s="1">
        <v>315</v>
      </c>
      <c r="T29" s="1">
        <f t="shared" si="1"/>
        <v>1.77</v>
      </c>
      <c r="U29" s="1">
        <v>96</v>
      </c>
      <c r="W29" s="1">
        <v>3</v>
      </c>
      <c r="X29" s="1">
        <v>16</v>
      </c>
      <c r="Y29" s="1">
        <f t="shared" si="2"/>
        <v>84</v>
      </c>
    </row>
    <row r="30" spans="2:25" x14ac:dyDescent="0.25">
      <c r="B30" s="8">
        <v>1.92</v>
      </c>
      <c r="C30" s="8">
        <v>0.34</v>
      </c>
      <c r="D30" s="8">
        <v>0.96</v>
      </c>
      <c r="E30" s="8">
        <v>2.64</v>
      </c>
      <c r="F30" s="8">
        <v>0.75</v>
      </c>
      <c r="G30" s="8">
        <v>20</v>
      </c>
      <c r="H30" s="8">
        <v>185</v>
      </c>
      <c r="I30" s="8">
        <v>90</v>
      </c>
      <c r="J30" s="8">
        <v>25</v>
      </c>
      <c r="K30" s="8">
        <v>112</v>
      </c>
      <c r="L30" s="8">
        <v>1.85</v>
      </c>
      <c r="M30" s="8">
        <v>1.22</v>
      </c>
      <c r="N30" s="8">
        <v>0.87</v>
      </c>
      <c r="O30" s="8">
        <v>73</v>
      </c>
      <c r="P30" s="8">
        <f t="shared" si="0"/>
        <v>49.664000000000001</v>
      </c>
      <c r="S30" s="1">
        <v>388</v>
      </c>
      <c r="T30" s="1">
        <f t="shared" si="1"/>
        <v>3.0700000000000003</v>
      </c>
      <c r="U30" s="1">
        <v>128</v>
      </c>
      <c r="W30" s="1">
        <v>8</v>
      </c>
      <c r="X30" s="1">
        <v>23.5</v>
      </c>
      <c r="Y30" s="1">
        <f t="shared" si="2"/>
        <v>76.5</v>
      </c>
    </row>
    <row r="31" spans="2:25" x14ac:dyDescent="0.25">
      <c r="B31" s="8">
        <v>1.92</v>
      </c>
      <c r="C31" s="8">
        <v>0.33</v>
      </c>
      <c r="D31" s="8">
        <v>0.95</v>
      </c>
      <c r="E31" s="8">
        <v>2.65</v>
      </c>
      <c r="F31" s="8">
        <v>0.76</v>
      </c>
      <c r="G31" s="8">
        <v>20</v>
      </c>
      <c r="H31" s="8">
        <v>186</v>
      </c>
      <c r="I31" s="8">
        <v>91</v>
      </c>
      <c r="J31" s="8">
        <v>26</v>
      </c>
      <c r="K31" s="8">
        <v>114</v>
      </c>
      <c r="L31" s="8">
        <v>1.86</v>
      </c>
      <c r="M31" s="8">
        <v>1.21</v>
      </c>
      <c r="N31" s="8">
        <v>0.86</v>
      </c>
      <c r="O31" s="8">
        <v>74</v>
      </c>
      <c r="P31" s="8">
        <f t="shared" si="0"/>
        <v>48.636000000000003</v>
      </c>
      <c r="S31" s="1">
        <v>386</v>
      </c>
      <c r="T31" s="1">
        <f t="shared" si="1"/>
        <v>3.0700000000000003</v>
      </c>
      <c r="U31" s="1">
        <v>126</v>
      </c>
      <c r="W31" s="1">
        <v>8</v>
      </c>
      <c r="X31" s="1">
        <v>23.75</v>
      </c>
      <c r="Y31" s="1">
        <f t="shared" si="2"/>
        <v>76.25</v>
      </c>
    </row>
    <row r="32" spans="2:25" x14ac:dyDescent="0.25">
      <c r="B32" s="8">
        <v>1.91</v>
      </c>
      <c r="C32" s="8">
        <v>0.33</v>
      </c>
      <c r="D32" s="8">
        <v>0.94</v>
      </c>
      <c r="E32" s="8">
        <v>2.66</v>
      </c>
      <c r="F32" s="8">
        <v>0.76</v>
      </c>
      <c r="G32" s="8">
        <v>21</v>
      </c>
      <c r="H32" s="8">
        <v>187</v>
      </c>
      <c r="I32" s="8">
        <v>92</v>
      </c>
      <c r="J32" s="8">
        <v>27</v>
      </c>
      <c r="K32" s="8">
        <v>114</v>
      </c>
      <c r="L32" s="8">
        <v>1.87</v>
      </c>
      <c r="M32" s="8">
        <v>1.23</v>
      </c>
      <c r="N32" s="8">
        <v>0.85</v>
      </c>
      <c r="O32" s="8">
        <v>75</v>
      </c>
      <c r="P32" s="8">
        <f t="shared" si="0"/>
        <v>49.02</v>
      </c>
      <c r="S32" s="1">
        <v>380</v>
      </c>
      <c r="T32" s="1">
        <f t="shared" si="1"/>
        <v>3.1</v>
      </c>
      <c r="U32" s="1">
        <v>129</v>
      </c>
      <c r="W32" s="1">
        <v>8</v>
      </c>
      <c r="X32" s="1">
        <v>23.75</v>
      </c>
      <c r="Y32" s="1">
        <f t="shared" si="2"/>
        <v>76.25</v>
      </c>
    </row>
    <row r="33" spans="2:25" x14ac:dyDescent="0.25">
      <c r="B33" s="8">
        <v>1.9</v>
      </c>
      <c r="C33" s="8">
        <v>0.34</v>
      </c>
      <c r="D33" s="8">
        <v>0.94</v>
      </c>
      <c r="E33" s="8">
        <v>2.62</v>
      </c>
      <c r="F33" s="8">
        <v>0.75</v>
      </c>
      <c r="G33" s="8">
        <v>21</v>
      </c>
      <c r="H33" s="8">
        <v>186</v>
      </c>
      <c r="I33" s="8">
        <v>90</v>
      </c>
      <c r="J33" s="8">
        <v>26</v>
      </c>
      <c r="K33" s="8">
        <v>112</v>
      </c>
      <c r="L33" s="8">
        <v>1.85</v>
      </c>
      <c r="M33" s="8">
        <v>1.24</v>
      </c>
      <c r="N33" s="8">
        <v>0.85</v>
      </c>
      <c r="O33" s="8">
        <v>74</v>
      </c>
      <c r="P33" s="8">
        <f t="shared" si="0"/>
        <v>48.895000000000003</v>
      </c>
      <c r="S33" s="1">
        <v>385</v>
      </c>
      <c r="T33" s="1">
        <f t="shared" si="1"/>
        <v>3.09</v>
      </c>
      <c r="U33" s="1">
        <v>127</v>
      </c>
      <c r="W33" s="1">
        <v>9</v>
      </c>
      <c r="X33" s="1">
        <v>23.444444444444443</v>
      </c>
      <c r="Y33" s="1">
        <f t="shared" si="2"/>
        <v>76.555555555555557</v>
      </c>
    </row>
    <row r="34" spans="2:25" x14ac:dyDescent="0.25">
      <c r="B34" s="8">
        <v>1.92</v>
      </c>
      <c r="C34" s="8">
        <v>0.33</v>
      </c>
      <c r="D34" s="8">
        <v>0.95</v>
      </c>
      <c r="E34" s="8">
        <v>2.65</v>
      </c>
      <c r="F34" s="8">
        <v>0.76</v>
      </c>
      <c r="G34" s="8">
        <v>20</v>
      </c>
      <c r="H34" s="8">
        <v>186</v>
      </c>
      <c r="I34" s="8">
        <v>91</v>
      </c>
      <c r="J34" s="8">
        <v>26</v>
      </c>
      <c r="K34" s="8">
        <v>114</v>
      </c>
      <c r="L34" s="8">
        <v>1.86</v>
      </c>
      <c r="M34" s="8">
        <v>1.21</v>
      </c>
      <c r="N34" s="8">
        <v>0.86</v>
      </c>
      <c r="O34" s="8">
        <v>74</v>
      </c>
      <c r="P34" s="8">
        <f t="shared" si="0"/>
        <v>48.636000000000003</v>
      </c>
      <c r="S34" s="1">
        <v>386</v>
      </c>
      <c r="T34" s="1">
        <f t="shared" si="1"/>
        <v>3.0700000000000003</v>
      </c>
      <c r="U34" s="1">
        <v>126</v>
      </c>
      <c r="W34" s="1">
        <v>8</v>
      </c>
      <c r="X34" s="1">
        <v>23.75</v>
      </c>
      <c r="Y34" s="1">
        <f t="shared" si="2"/>
        <v>76.25</v>
      </c>
    </row>
    <row r="35" spans="2:25" x14ac:dyDescent="0.25">
      <c r="B35" s="8">
        <v>1.91</v>
      </c>
      <c r="C35" s="8">
        <v>0.33</v>
      </c>
      <c r="D35" s="8">
        <v>0.94</v>
      </c>
      <c r="E35" s="8">
        <v>2.66</v>
      </c>
      <c r="F35" s="8">
        <v>0.76</v>
      </c>
      <c r="G35" s="8">
        <v>21</v>
      </c>
      <c r="H35" s="8">
        <v>187</v>
      </c>
      <c r="I35" s="8">
        <v>92</v>
      </c>
      <c r="J35" s="8">
        <v>27</v>
      </c>
      <c r="K35" s="8">
        <v>114</v>
      </c>
      <c r="L35" s="8">
        <v>1.87</v>
      </c>
      <c r="M35" s="8">
        <v>1.23</v>
      </c>
      <c r="N35" s="8">
        <v>0.85</v>
      </c>
      <c r="O35" s="8">
        <v>75</v>
      </c>
      <c r="P35" s="8">
        <f t="shared" ref="P35:P66" si="3">U35*S35/1000</f>
        <v>49.02</v>
      </c>
      <c r="S35" s="1">
        <v>380</v>
      </c>
      <c r="T35" s="1">
        <f t="shared" ref="T35:T66" si="4">L35+M35</f>
        <v>3.1</v>
      </c>
      <c r="U35" s="1">
        <v>129</v>
      </c>
      <c r="W35" s="1">
        <v>8</v>
      </c>
      <c r="X35" s="1">
        <v>23.75</v>
      </c>
      <c r="Y35" s="1">
        <f t="shared" si="2"/>
        <v>76.25</v>
      </c>
    </row>
    <row r="36" spans="2:25" x14ac:dyDescent="0.25">
      <c r="B36" s="8">
        <v>1.9</v>
      </c>
      <c r="C36" s="8">
        <v>0.34</v>
      </c>
      <c r="D36" s="8">
        <v>0.94</v>
      </c>
      <c r="E36" s="8">
        <v>2.62</v>
      </c>
      <c r="F36" s="8">
        <v>0.75</v>
      </c>
      <c r="G36" s="8">
        <v>21</v>
      </c>
      <c r="H36" s="8">
        <v>186</v>
      </c>
      <c r="I36" s="8">
        <v>90</v>
      </c>
      <c r="J36" s="8">
        <v>26</v>
      </c>
      <c r="K36" s="8">
        <v>112</v>
      </c>
      <c r="L36" s="8">
        <v>1.85</v>
      </c>
      <c r="M36" s="8">
        <v>1.24</v>
      </c>
      <c r="N36" s="8">
        <v>0.85</v>
      </c>
      <c r="O36" s="8">
        <v>74</v>
      </c>
      <c r="P36" s="8">
        <f t="shared" si="3"/>
        <v>48.895000000000003</v>
      </c>
      <c r="S36" s="1">
        <v>385</v>
      </c>
      <c r="T36" s="1">
        <f t="shared" si="4"/>
        <v>3.09</v>
      </c>
      <c r="U36" s="1">
        <v>127</v>
      </c>
      <c r="W36" s="1">
        <v>9</v>
      </c>
      <c r="X36" s="1">
        <v>23.444444444444443</v>
      </c>
      <c r="Y36" s="1">
        <f t="shared" si="2"/>
        <v>76.555555555555557</v>
      </c>
    </row>
    <row r="37" spans="2:25" x14ac:dyDescent="0.25">
      <c r="B37" s="8">
        <v>1.9</v>
      </c>
      <c r="C37" s="8">
        <v>0.34</v>
      </c>
      <c r="D37" s="8">
        <v>0.94</v>
      </c>
      <c r="E37" s="8">
        <v>2.62</v>
      </c>
      <c r="F37" s="8">
        <v>0.75</v>
      </c>
      <c r="G37" s="8">
        <v>21</v>
      </c>
      <c r="H37" s="8">
        <v>186</v>
      </c>
      <c r="I37" s="8">
        <v>90</v>
      </c>
      <c r="J37" s="8">
        <v>26</v>
      </c>
      <c r="K37" s="8">
        <v>112</v>
      </c>
      <c r="L37" s="8">
        <v>1.85</v>
      </c>
      <c r="M37" s="8">
        <v>1.24</v>
      </c>
      <c r="N37" s="8">
        <v>0.85</v>
      </c>
      <c r="O37" s="8">
        <v>75</v>
      </c>
      <c r="P37" s="8">
        <f t="shared" si="3"/>
        <v>49.02</v>
      </c>
      <c r="S37" s="1">
        <v>380</v>
      </c>
      <c r="T37" s="1">
        <f t="shared" si="4"/>
        <v>3.09</v>
      </c>
      <c r="U37" s="1">
        <v>129</v>
      </c>
      <c r="W37" s="1">
        <v>8</v>
      </c>
      <c r="X37" s="1">
        <v>23.75</v>
      </c>
      <c r="Y37" s="1">
        <f t="shared" si="2"/>
        <v>76.25</v>
      </c>
    </row>
    <row r="38" spans="2:25" x14ac:dyDescent="0.25">
      <c r="B38" s="8">
        <v>1.92</v>
      </c>
      <c r="C38" s="8">
        <v>0.33</v>
      </c>
      <c r="D38" s="8">
        <v>0.95</v>
      </c>
      <c r="E38" s="8">
        <v>2.65</v>
      </c>
      <c r="F38" s="8">
        <v>0.76</v>
      </c>
      <c r="G38" s="8">
        <v>20</v>
      </c>
      <c r="H38" s="8">
        <v>186</v>
      </c>
      <c r="I38" s="8">
        <v>91</v>
      </c>
      <c r="J38" s="8">
        <v>26</v>
      </c>
      <c r="K38" s="8">
        <v>114</v>
      </c>
      <c r="L38" s="8">
        <v>1.86</v>
      </c>
      <c r="M38" s="8">
        <v>1.21</v>
      </c>
      <c r="N38" s="8">
        <v>0.85</v>
      </c>
      <c r="O38" s="8">
        <v>74</v>
      </c>
      <c r="P38" s="8">
        <f t="shared" si="3"/>
        <v>48.895000000000003</v>
      </c>
      <c r="S38" s="1">
        <v>385</v>
      </c>
      <c r="T38" s="1">
        <f t="shared" si="4"/>
        <v>3.0700000000000003</v>
      </c>
      <c r="U38" s="1">
        <v>127</v>
      </c>
      <c r="W38" s="1">
        <v>9</v>
      </c>
      <c r="X38" s="1">
        <v>23.444444444444443</v>
      </c>
      <c r="Y38" s="1">
        <f t="shared" si="2"/>
        <v>76.555555555555557</v>
      </c>
    </row>
    <row r="39" spans="2:25" x14ac:dyDescent="0.25">
      <c r="B39" s="8">
        <v>1.84</v>
      </c>
      <c r="C39" s="8">
        <v>0.34</v>
      </c>
      <c r="D39" s="8">
        <v>0.93</v>
      </c>
      <c r="E39" s="8">
        <v>2.5499999999999998</v>
      </c>
      <c r="F39" s="8">
        <v>0.71</v>
      </c>
      <c r="G39" s="8">
        <v>18</v>
      </c>
      <c r="H39" s="8">
        <v>179</v>
      </c>
      <c r="I39" s="8">
        <v>86</v>
      </c>
      <c r="J39" s="8">
        <v>24</v>
      </c>
      <c r="K39" s="8">
        <v>105</v>
      </c>
      <c r="L39" s="8">
        <v>1.78</v>
      </c>
      <c r="M39" s="8">
        <v>1.1499999999999999</v>
      </c>
      <c r="N39" s="8">
        <v>0.82</v>
      </c>
      <c r="O39" s="8">
        <v>68</v>
      </c>
      <c r="P39" s="8">
        <f t="shared" si="3"/>
        <v>46.996000000000002</v>
      </c>
      <c r="S39" s="1">
        <v>379</v>
      </c>
      <c r="T39" s="1">
        <f t="shared" si="4"/>
        <v>2.9299999999999997</v>
      </c>
      <c r="U39" s="1">
        <v>124</v>
      </c>
      <c r="W39" s="1">
        <v>7</v>
      </c>
      <c r="X39" s="1">
        <v>22.571428571428573</v>
      </c>
      <c r="Y39" s="1">
        <f t="shared" si="2"/>
        <v>77.428571428571431</v>
      </c>
    </row>
    <row r="40" spans="2:25" x14ac:dyDescent="0.25">
      <c r="B40" s="8">
        <v>1.83</v>
      </c>
      <c r="C40" s="8">
        <v>0.32</v>
      </c>
      <c r="D40" s="8">
        <v>0.93</v>
      </c>
      <c r="E40" s="8">
        <v>2.57</v>
      </c>
      <c r="F40" s="8">
        <v>0.72</v>
      </c>
      <c r="G40" s="8">
        <v>19</v>
      </c>
      <c r="H40" s="8">
        <v>179</v>
      </c>
      <c r="I40" s="8">
        <v>85</v>
      </c>
      <c r="J40" s="8">
        <v>25</v>
      </c>
      <c r="K40" s="8">
        <v>104</v>
      </c>
      <c r="L40" s="8">
        <v>1.76</v>
      </c>
      <c r="M40" s="8">
        <v>1.1499999999999999</v>
      </c>
      <c r="N40" s="8">
        <v>0.81</v>
      </c>
      <c r="O40" s="8">
        <v>66</v>
      </c>
      <c r="P40" s="8">
        <f t="shared" si="3"/>
        <v>46.875</v>
      </c>
      <c r="S40" s="1">
        <v>375</v>
      </c>
      <c r="T40" s="1">
        <f t="shared" si="4"/>
        <v>2.91</v>
      </c>
      <c r="U40" s="1">
        <v>125</v>
      </c>
      <c r="W40" s="1">
        <v>7</v>
      </c>
      <c r="X40" s="1">
        <v>22.857142857142858</v>
      </c>
      <c r="Y40" s="1">
        <f t="shared" si="2"/>
        <v>77.142857142857139</v>
      </c>
    </row>
    <row r="41" spans="2:25" x14ac:dyDescent="0.25">
      <c r="B41" s="8">
        <v>1.85</v>
      </c>
      <c r="C41" s="8">
        <v>0.33</v>
      </c>
      <c r="D41" s="8">
        <v>0.92</v>
      </c>
      <c r="E41" s="8">
        <v>2.54</v>
      </c>
      <c r="F41" s="8">
        <v>0.71</v>
      </c>
      <c r="G41" s="8">
        <v>18</v>
      </c>
      <c r="H41" s="8">
        <v>178</v>
      </c>
      <c r="I41" s="8">
        <v>84</v>
      </c>
      <c r="J41" s="8">
        <v>24</v>
      </c>
      <c r="K41" s="8">
        <v>106</v>
      </c>
      <c r="L41" s="8">
        <v>1.78</v>
      </c>
      <c r="M41" s="8">
        <v>1.1399999999999999</v>
      </c>
      <c r="N41" s="8">
        <v>0.81</v>
      </c>
      <c r="O41" s="8">
        <v>67</v>
      </c>
      <c r="P41" s="8">
        <f t="shared" si="3"/>
        <v>47.375999999999998</v>
      </c>
      <c r="S41" s="1">
        <v>376</v>
      </c>
      <c r="T41" s="1">
        <f t="shared" si="4"/>
        <v>2.92</v>
      </c>
      <c r="U41" s="1">
        <v>126</v>
      </c>
      <c r="W41" s="1">
        <v>8</v>
      </c>
      <c r="X41" s="1">
        <v>22.125</v>
      </c>
      <c r="Y41" s="1">
        <f t="shared" si="2"/>
        <v>77.875</v>
      </c>
    </row>
    <row r="42" spans="2:25" x14ac:dyDescent="0.25">
      <c r="B42" s="8">
        <v>1.86</v>
      </c>
      <c r="C42" s="8">
        <v>0.32</v>
      </c>
      <c r="D42" s="8">
        <v>0.92</v>
      </c>
      <c r="E42" s="8">
        <v>2.5299999999999998</v>
      </c>
      <c r="F42" s="8">
        <v>0.73</v>
      </c>
      <c r="G42" s="8">
        <v>19</v>
      </c>
      <c r="H42" s="8">
        <v>180</v>
      </c>
      <c r="I42" s="8">
        <v>86</v>
      </c>
      <c r="J42" s="8">
        <v>25</v>
      </c>
      <c r="K42" s="8">
        <v>105</v>
      </c>
      <c r="L42" s="8">
        <v>1.79</v>
      </c>
      <c r="M42" s="8">
        <v>1.1399999999999999</v>
      </c>
      <c r="N42" s="8">
        <v>0.82</v>
      </c>
      <c r="O42" s="8">
        <v>68</v>
      </c>
      <c r="P42" s="8">
        <f t="shared" si="3"/>
        <v>46.747999999999998</v>
      </c>
      <c r="S42" s="1">
        <v>377</v>
      </c>
      <c r="T42" s="1">
        <f t="shared" si="4"/>
        <v>2.9299999999999997</v>
      </c>
      <c r="U42" s="1">
        <v>124</v>
      </c>
      <c r="W42" s="1">
        <v>8</v>
      </c>
      <c r="X42" s="1">
        <v>22.75</v>
      </c>
      <c r="Y42" s="1">
        <f t="shared" si="2"/>
        <v>77.25</v>
      </c>
    </row>
    <row r="43" spans="2:25" x14ac:dyDescent="0.25">
      <c r="B43" s="8">
        <v>1.83</v>
      </c>
      <c r="C43" s="8">
        <v>0.32</v>
      </c>
      <c r="D43" s="8">
        <v>0.93</v>
      </c>
      <c r="E43" s="8">
        <v>2.57</v>
      </c>
      <c r="F43" s="8">
        <v>0.72</v>
      </c>
      <c r="G43" s="8">
        <v>19</v>
      </c>
      <c r="H43" s="8">
        <v>179</v>
      </c>
      <c r="I43" s="8">
        <v>85</v>
      </c>
      <c r="J43" s="8">
        <v>25</v>
      </c>
      <c r="K43" s="8">
        <v>104</v>
      </c>
      <c r="L43" s="8">
        <v>1.76</v>
      </c>
      <c r="M43" s="8">
        <v>1.1499999999999999</v>
      </c>
      <c r="N43" s="8">
        <v>0.81</v>
      </c>
      <c r="O43" s="8">
        <v>67</v>
      </c>
      <c r="P43" s="8">
        <f t="shared" si="3"/>
        <v>47.375999999999998</v>
      </c>
      <c r="S43" s="1">
        <v>376</v>
      </c>
      <c r="T43" s="1">
        <f t="shared" si="4"/>
        <v>2.91</v>
      </c>
      <c r="U43" s="1">
        <v>126</v>
      </c>
      <c r="W43" s="1">
        <v>8</v>
      </c>
      <c r="X43" s="1">
        <v>22.125</v>
      </c>
      <c r="Y43" s="1">
        <f t="shared" si="2"/>
        <v>77.875</v>
      </c>
    </row>
    <row r="44" spans="2:25" x14ac:dyDescent="0.25">
      <c r="B44" s="8">
        <v>1.85</v>
      </c>
      <c r="C44" s="8">
        <v>0.33</v>
      </c>
      <c r="D44" s="8">
        <v>0.92</v>
      </c>
      <c r="E44" s="8">
        <v>2.54</v>
      </c>
      <c r="F44" s="8">
        <v>0.71</v>
      </c>
      <c r="G44" s="8">
        <v>18</v>
      </c>
      <c r="H44" s="8">
        <v>178</v>
      </c>
      <c r="I44" s="8">
        <v>84</v>
      </c>
      <c r="J44" s="8">
        <v>24</v>
      </c>
      <c r="K44" s="8">
        <v>106</v>
      </c>
      <c r="L44" s="8">
        <v>1.78</v>
      </c>
      <c r="M44" s="8">
        <v>1.1399999999999999</v>
      </c>
      <c r="N44" s="8">
        <v>0.82</v>
      </c>
      <c r="O44" s="8">
        <v>68</v>
      </c>
      <c r="P44" s="8">
        <f t="shared" si="3"/>
        <v>46.747999999999998</v>
      </c>
      <c r="S44" s="1">
        <v>377</v>
      </c>
      <c r="T44" s="1">
        <f t="shared" si="4"/>
        <v>2.92</v>
      </c>
      <c r="U44" s="1">
        <v>124</v>
      </c>
      <c r="W44" s="1">
        <v>8</v>
      </c>
      <c r="X44" s="1">
        <v>22.75</v>
      </c>
      <c r="Y44" s="1">
        <f t="shared" si="2"/>
        <v>77.25</v>
      </c>
    </row>
    <row r="45" spans="2:25" x14ac:dyDescent="0.25">
      <c r="B45" s="8">
        <v>1.86</v>
      </c>
      <c r="C45" s="8">
        <v>0.32</v>
      </c>
      <c r="D45" s="8">
        <v>0.92</v>
      </c>
      <c r="E45" s="8">
        <v>2.5299999999999998</v>
      </c>
      <c r="F45" s="8">
        <v>0.73</v>
      </c>
      <c r="G45" s="8">
        <v>19</v>
      </c>
      <c r="H45" s="8">
        <v>180</v>
      </c>
      <c r="I45" s="8">
        <v>86</v>
      </c>
      <c r="J45" s="8">
        <v>25</v>
      </c>
      <c r="K45" s="8">
        <v>105</v>
      </c>
      <c r="L45" s="8">
        <v>1.79</v>
      </c>
      <c r="M45" s="8">
        <v>1.1399999999999999</v>
      </c>
      <c r="N45" s="8">
        <v>0.82</v>
      </c>
      <c r="O45" s="8">
        <v>68</v>
      </c>
      <c r="P45" s="8">
        <f t="shared" si="3"/>
        <v>46.996000000000002</v>
      </c>
      <c r="S45" s="1">
        <v>379</v>
      </c>
      <c r="T45" s="1">
        <f t="shared" si="4"/>
        <v>2.9299999999999997</v>
      </c>
      <c r="U45" s="1">
        <v>124</v>
      </c>
      <c r="W45" s="1">
        <v>7</v>
      </c>
      <c r="X45" s="1">
        <v>22.571428571428573</v>
      </c>
      <c r="Y45" s="1">
        <f t="shared" si="2"/>
        <v>77.428571428571431</v>
      </c>
    </row>
    <row r="46" spans="2:25" x14ac:dyDescent="0.25">
      <c r="B46" s="8">
        <v>1.85</v>
      </c>
      <c r="C46" s="8">
        <v>0.33</v>
      </c>
      <c r="D46" s="8">
        <v>0.92</v>
      </c>
      <c r="E46" s="8">
        <v>2.54</v>
      </c>
      <c r="F46" s="8">
        <v>0.71</v>
      </c>
      <c r="G46" s="8">
        <v>18</v>
      </c>
      <c r="H46" s="8">
        <v>178</v>
      </c>
      <c r="I46" s="8">
        <v>84</v>
      </c>
      <c r="J46" s="8">
        <v>24</v>
      </c>
      <c r="K46" s="8">
        <v>106</v>
      </c>
      <c r="L46" s="8">
        <v>1.78</v>
      </c>
      <c r="M46" s="8">
        <v>1.1399999999999999</v>
      </c>
      <c r="N46" s="8">
        <v>0.81</v>
      </c>
      <c r="O46" s="8">
        <v>66</v>
      </c>
      <c r="P46" s="8">
        <f t="shared" si="3"/>
        <v>46.875</v>
      </c>
      <c r="S46" s="1">
        <v>375</v>
      </c>
      <c r="T46" s="1">
        <f t="shared" si="4"/>
        <v>2.92</v>
      </c>
      <c r="U46" s="1">
        <v>125</v>
      </c>
      <c r="W46" s="1">
        <v>7</v>
      </c>
      <c r="X46" s="1">
        <v>22.857142857142858</v>
      </c>
      <c r="Y46" s="1">
        <f t="shared" si="2"/>
        <v>77.142857142857139</v>
      </c>
    </row>
    <row r="47" spans="2:25" x14ac:dyDescent="0.25">
      <c r="B47" s="8">
        <v>1.86</v>
      </c>
      <c r="C47" s="8">
        <v>0.32</v>
      </c>
      <c r="D47" s="8">
        <v>0.92</v>
      </c>
      <c r="E47" s="8">
        <v>2.5299999999999998</v>
      </c>
      <c r="F47" s="8">
        <v>0.73</v>
      </c>
      <c r="G47" s="8">
        <v>19</v>
      </c>
      <c r="H47" s="8">
        <v>180</v>
      </c>
      <c r="I47" s="8">
        <v>86</v>
      </c>
      <c r="J47" s="8">
        <v>25</v>
      </c>
      <c r="K47" s="8">
        <v>105</v>
      </c>
      <c r="L47" s="8">
        <v>1.79</v>
      </c>
      <c r="M47" s="8">
        <v>1.1399999999999999</v>
      </c>
      <c r="N47" s="8">
        <v>0.81</v>
      </c>
      <c r="O47" s="8">
        <v>67</v>
      </c>
      <c r="P47" s="8">
        <f t="shared" si="3"/>
        <v>47.375999999999998</v>
      </c>
      <c r="S47" s="1">
        <v>376</v>
      </c>
      <c r="T47" s="1">
        <f t="shared" si="4"/>
        <v>2.9299999999999997</v>
      </c>
      <c r="U47" s="1">
        <v>126</v>
      </c>
      <c r="W47" s="1">
        <v>8</v>
      </c>
      <c r="X47" s="1">
        <v>22.125</v>
      </c>
      <c r="Y47" s="1">
        <f t="shared" si="2"/>
        <v>77.875</v>
      </c>
    </row>
    <row r="48" spans="2:25" x14ac:dyDescent="0.25">
      <c r="B48" s="8">
        <v>1.75</v>
      </c>
      <c r="C48" s="8">
        <v>0.28000000000000003</v>
      </c>
      <c r="D48" s="8">
        <v>0.92</v>
      </c>
      <c r="E48" s="8">
        <v>2.41</v>
      </c>
      <c r="F48" s="8">
        <v>0.62</v>
      </c>
      <c r="G48" s="8">
        <v>17</v>
      </c>
      <c r="H48" s="8">
        <v>163</v>
      </c>
      <c r="I48" s="8">
        <v>78</v>
      </c>
      <c r="J48" s="8">
        <v>19</v>
      </c>
      <c r="K48" s="8">
        <v>98</v>
      </c>
      <c r="L48" s="8">
        <v>1.69</v>
      </c>
      <c r="M48" s="8">
        <v>1.05</v>
      </c>
      <c r="N48" s="8">
        <v>0.76</v>
      </c>
      <c r="O48" s="8">
        <v>58</v>
      </c>
      <c r="P48" s="8">
        <f t="shared" si="3"/>
        <v>43.07</v>
      </c>
      <c r="S48" s="1">
        <v>365</v>
      </c>
      <c r="T48" s="1">
        <f t="shared" si="4"/>
        <v>2.74</v>
      </c>
      <c r="U48" s="1">
        <v>118</v>
      </c>
      <c r="W48" s="1">
        <v>6</v>
      </c>
      <c r="X48" s="1">
        <v>21</v>
      </c>
      <c r="Y48" s="1">
        <f t="shared" si="2"/>
        <v>79</v>
      </c>
    </row>
    <row r="49" spans="2:25" x14ac:dyDescent="0.25">
      <c r="B49" s="8">
        <v>1.77</v>
      </c>
      <c r="C49" s="8">
        <v>0.3</v>
      </c>
      <c r="D49" s="8">
        <v>0.9</v>
      </c>
      <c r="E49" s="8">
        <v>2.4300000000000002</v>
      </c>
      <c r="F49" s="8">
        <v>0.64</v>
      </c>
      <c r="G49" s="8">
        <v>16</v>
      </c>
      <c r="H49" s="8">
        <v>162</v>
      </c>
      <c r="I49" s="8">
        <v>76</v>
      </c>
      <c r="J49" s="8">
        <v>20</v>
      </c>
      <c r="K49" s="8">
        <v>99</v>
      </c>
      <c r="L49" s="8">
        <v>1.67</v>
      </c>
      <c r="M49" s="8">
        <v>1.03</v>
      </c>
      <c r="N49" s="8">
        <v>0.75</v>
      </c>
      <c r="O49" s="8">
        <v>59</v>
      </c>
      <c r="P49" s="8">
        <f t="shared" si="3"/>
        <v>42.688000000000002</v>
      </c>
      <c r="S49" s="1">
        <v>368</v>
      </c>
      <c r="T49" s="1">
        <f t="shared" si="4"/>
        <v>2.7</v>
      </c>
      <c r="U49" s="1">
        <v>116</v>
      </c>
      <c r="W49" s="1">
        <v>6</v>
      </c>
      <c r="X49" s="1">
        <v>21.333333333333336</v>
      </c>
      <c r="Y49" s="1">
        <f t="shared" si="2"/>
        <v>78.666666666666657</v>
      </c>
    </row>
    <row r="50" spans="2:25" x14ac:dyDescent="0.25">
      <c r="B50" s="8">
        <v>1.77</v>
      </c>
      <c r="C50" s="8">
        <v>0.28999999999999998</v>
      </c>
      <c r="D50" s="8">
        <v>0.9</v>
      </c>
      <c r="E50" s="8">
        <v>2.41</v>
      </c>
      <c r="F50" s="8">
        <v>0.63</v>
      </c>
      <c r="G50" s="8">
        <v>16</v>
      </c>
      <c r="H50" s="8">
        <v>164</v>
      </c>
      <c r="I50" s="8">
        <v>77</v>
      </c>
      <c r="J50" s="8">
        <v>19</v>
      </c>
      <c r="K50" s="8">
        <v>96</v>
      </c>
      <c r="L50" s="8">
        <v>1.66</v>
      </c>
      <c r="M50" s="8">
        <v>1.06</v>
      </c>
      <c r="N50" s="8">
        <v>0.74</v>
      </c>
      <c r="O50" s="8">
        <v>57</v>
      </c>
      <c r="P50" s="8">
        <f t="shared" si="3"/>
        <v>42.939</v>
      </c>
      <c r="S50" s="1">
        <v>367</v>
      </c>
      <c r="T50" s="1">
        <f t="shared" si="4"/>
        <v>2.7199999999999998</v>
      </c>
      <c r="U50" s="1">
        <v>117</v>
      </c>
      <c r="W50" s="1">
        <v>7</v>
      </c>
      <c r="X50" s="1">
        <v>20.285714285714285</v>
      </c>
      <c r="Y50" s="1">
        <f t="shared" si="2"/>
        <v>79.714285714285722</v>
      </c>
    </row>
    <row r="51" spans="2:25" x14ac:dyDescent="0.25">
      <c r="B51" s="8">
        <v>1.76</v>
      </c>
      <c r="C51" s="8">
        <v>0.27</v>
      </c>
      <c r="D51" s="8">
        <v>0.9</v>
      </c>
      <c r="E51" s="8">
        <v>2.4</v>
      </c>
      <c r="F51" s="8">
        <v>0.65</v>
      </c>
      <c r="G51" s="8">
        <v>17</v>
      </c>
      <c r="H51" s="8">
        <v>163</v>
      </c>
      <c r="I51" s="8">
        <v>76</v>
      </c>
      <c r="J51" s="8">
        <v>18</v>
      </c>
      <c r="K51" s="8">
        <v>99</v>
      </c>
      <c r="L51" s="8">
        <v>1.67</v>
      </c>
      <c r="M51" s="8">
        <v>1.05</v>
      </c>
      <c r="N51" s="8">
        <v>0.74</v>
      </c>
      <c r="O51" s="8">
        <v>58</v>
      </c>
      <c r="P51" s="8">
        <f t="shared" si="3"/>
        <v>42.066000000000003</v>
      </c>
      <c r="S51" s="1">
        <v>369</v>
      </c>
      <c r="T51" s="1">
        <f t="shared" si="4"/>
        <v>2.7199999999999998</v>
      </c>
      <c r="U51" s="1">
        <v>114</v>
      </c>
      <c r="W51" s="1">
        <v>7</v>
      </c>
      <c r="X51" s="1">
        <v>20.428571428571427</v>
      </c>
      <c r="Y51" s="1">
        <f t="shared" si="2"/>
        <v>79.571428571428569</v>
      </c>
    </row>
    <row r="52" spans="2:25" x14ac:dyDescent="0.25">
      <c r="B52" s="8">
        <v>1.75</v>
      </c>
      <c r="C52" s="8">
        <v>0.28000000000000003</v>
      </c>
      <c r="D52" s="8">
        <v>0.92</v>
      </c>
      <c r="E52" s="8">
        <v>2.41</v>
      </c>
      <c r="F52" s="8">
        <v>0.62</v>
      </c>
      <c r="G52" s="8">
        <v>17</v>
      </c>
      <c r="H52" s="8">
        <v>163</v>
      </c>
      <c r="I52" s="8">
        <v>78</v>
      </c>
      <c r="J52" s="8">
        <v>19</v>
      </c>
      <c r="K52" s="8">
        <v>98</v>
      </c>
      <c r="L52" s="8">
        <v>1.69</v>
      </c>
      <c r="M52" s="8">
        <v>1.05</v>
      </c>
      <c r="N52" s="8">
        <v>0.76</v>
      </c>
      <c r="O52" s="8">
        <v>58</v>
      </c>
      <c r="P52" s="8">
        <f t="shared" si="3"/>
        <v>43.07</v>
      </c>
      <c r="S52" s="1">
        <v>365</v>
      </c>
      <c r="T52" s="1">
        <f t="shared" si="4"/>
        <v>2.74</v>
      </c>
      <c r="U52" s="1">
        <v>118</v>
      </c>
      <c r="W52" s="1">
        <v>6</v>
      </c>
      <c r="X52" s="1">
        <v>21</v>
      </c>
      <c r="Y52" s="1">
        <f t="shared" si="2"/>
        <v>79</v>
      </c>
    </row>
    <row r="53" spans="2:25" x14ac:dyDescent="0.25">
      <c r="B53" s="8">
        <v>1.77</v>
      </c>
      <c r="C53" s="8">
        <v>0.3</v>
      </c>
      <c r="D53" s="8">
        <v>0.9</v>
      </c>
      <c r="E53" s="8">
        <v>2.4300000000000002</v>
      </c>
      <c r="F53" s="8">
        <v>0.64</v>
      </c>
      <c r="G53" s="8">
        <v>16</v>
      </c>
      <c r="H53" s="8">
        <v>162</v>
      </c>
      <c r="I53" s="8">
        <v>76</v>
      </c>
      <c r="J53" s="8">
        <v>20</v>
      </c>
      <c r="K53" s="8">
        <v>99</v>
      </c>
      <c r="L53" s="8">
        <v>1.67</v>
      </c>
      <c r="M53" s="8">
        <v>1.03</v>
      </c>
      <c r="N53" s="8">
        <v>0.75</v>
      </c>
      <c r="O53" s="8">
        <v>59</v>
      </c>
      <c r="P53" s="8">
        <f t="shared" si="3"/>
        <v>42.688000000000002</v>
      </c>
      <c r="S53" s="1">
        <v>368</v>
      </c>
      <c r="T53" s="1">
        <f t="shared" si="4"/>
        <v>2.7</v>
      </c>
      <c r="U53" s="1">
        <v>116</v>
      </c>
      <c r="W53" s="1">
        <v>6</v>
      </c>
      <c r="X53" s="1">
        <v>21.333333333333336</v>
      </c>
      <c r="Y53" s="1">
        <f t="shared" si="2"/>
        <v>78.666666666666657</v>
      </c>
    </row>
    <row r="54" spans="2:25" x14ac:dyDescent="0.25">
      <c r="B54" s="8">
        <v>1.77</v>
      </c>
      <c r="C54" s="8">
        <v>0.28999999999999998</v>
      </c>
      <c r="D54" s="8">
        <v>0.9</v>
      </c>
      <c r="E54" s="8">
        <v>2.41</v>
      </c>
      <c r="F54" s="8">
        <v>0.63</v>
      </c>
      <c r="G54" s="8">
        <v>16</v>
      </c>
      <c r="H54" s="8">
        <v>164</v>
      </c>
      <c r="I54" s="8">
        <v>77</v>
      </c>
      <c r="J54" s="8">
        <v>19</v>
      </c>
      <c r="K54" s="8">
        <v>96</v>
      </c>
      <c r="L54" s="8">
        <v>1.66</v>
      </c>
      <c r="M54" s="8">
        <v>1.06</v>
      </c>
      <c r="N54" s="8">
        <v>0.74</v>
      </c>
      <c r="O54" s="8">
        <v>57</v>
      </c>
      <c r="P54" s="8">
        <f t="shared" si="3"/>
        <v>42.939</v>
      </c>
      <c r="S54" s="1">
        <v>367</v>
      </c>
      <c r="T54" s="1">
        <f t="shared" si="4"/>
        <v>2.7199999999999998</v>
      </c>
      <c r="U54" s="1">
        <v>117</v>
      </c>
      <c r="W54" s="1">
        <v>7</v>
      </c>
      <c r="X54" s="1">
        <v>20.285714285714285</v>
      </c>
      <c r="Y54" s="1">
        <f t="shared" si="2"/>
        <v>79.714285714285722</v>
      </c>
    </row>
    <row r="55" spans="2:25" x14ac:dyDescent="0.25">
      <c r="B55" s="8">
        <v>1.76</v>
      </c>
      <c r="C55" s="8">
        <v>0.27</v>
      </c>
      <c r="D55" s="8">
        <v>0.9</v>
      </c>
      <c r="E55" s="8">
        <v>2.4</v>
      </c>
      <c r="F55" s="8">
        <v>0.65</v>
      </c>
      <c r="G55" s="8">
        <v>17</v>
      </c>
      <c r="H55" s="8">
        <v>163</v>
      </c>
      <c r="I55" s="8">
        <v>76</v>
      </c>
      <c r="J55" s="8">
        <v>18</v>
      </c>
      <c r="K55" s="8">
        <v>99</v>
      </c>
      <c r="L55" s="8">
        <v>1.67</v>
      </c>
      <c r="M55" s="8">
        <v>1.05</v>
      </c>
      <c r="N55" s="8">
        <v>0.74</v>
      </c>
      <c r="O55" s="8">
        <v>58</v>
      </c>
      <c r="P55" s="8">
        <f t="shared" si="3"/>
        <v>42.066000000000003</v>
      </c>
      <c r="S55" s="1">
        <v>369</v>
      </c>
      <c r="T55" s="1">
        <f t="shared" si="4"/>
        <v>2.7199999999999998</v>
      </c>
      <c r="U55" s="1">
        <v>114</v>
      </c>
      <c r="W55" s="1">
        <v>7</v>
      </c>
      <c r="X55" s="1">
        <v>20.428571428571427</v>
      </c>
      <c r="Y55" s="1">
        <f t="shared" si="2"/>
        <v>79.571428571428569</v>
      </c>
    </row>
    <row r="56" spans="2:25" x14ac:dyDescent="0.25">
      <c r="B56" s="8">
        <v>1.77</v>
      </c>
      <c r="C56" s="8">
        <v>0.28999999999999998</v>
      </c>
      <c r="D56" s="8">
        <v>0.9</v>
      </c>
      <c r="E56" s="8">
        <v>2.41</v>
      </c>
      <c r="F56" s="8">
        <v>0.63</v>
      </c>
      <c r="G56" s="8">
        <v>16</v>
      </c>
      <c r="H56" s="8">
        <v>164</v>
      </c>
      <c r="I56" s="8">
        <v>77</v>
      </c>
      <c r="J56" s="8">
        <v>19</v>
      </c>
      <c r="K56" s="8">
        <v>96</v>
      </c>
      <c r="L56" s="8">
        <v>1.66</v>
      </c>
      <c r="M56" s="8">
        <v>1.06</v>
      </c>
      <c r="N56" s="8">
        <v>0.75</v>
      </c>
      <c r="O56" s="8">
        <v>59</v>
      </c>
      <c r="P56" s="8">
        <f t="shared" si="3"/>
        <v>42.688000000000002</v>
      </c>
      <c r="S56" s="1">
        <v>368</v>
      </c>
      <c r="T56" s="1">
        <f t="shared" si="4"/>
        <v>2.7199999999999998</v>
      </c>
      <c r="U56" s="1">
        <v>116</v>
      </c>
      <c r="W56" s="1">
        <v>6</v>
      </c>
      <c r="X56" s="1">
        <v>21.333333333333336</v>
      </c>
      <c r="Y56" s="1">
        <f t="shared" si="2"/>
        <v>78.666666666666657</v>
      </c>
    </row>
    <row r="57" spans="2:25" x14ac:dyDescent="0.25">
      <c r="B57" s="8">
        <v>1.55</v>
      </c>
      <c r="C57" s="8">
        <v>0.2</v>
      </c>
      <c r="D57" s="8">
        <v>0.76</v>
      </c>
      <c r="E57" s="8">
        <v>2.15</v>
      </c>
      <c r="F57" s="8">
        <v>0.42</v>
      </c>
      <c r="G57" s="8">
        <v>11</v>
      </c>
      <c r="H57" s="8">
        <v>139</v>
      </c>
      <c r="I57" s="8">
        <v>43</v>
      </c>
      <c r="J57" s="8">
        <v>12</v>
      </c>
      <c r="K57" s="8">
        <v>73</v>
      </c>
      <c r="L57" s="8">
        <v>1.36</v>
      </c>
      <c r="M57" s="8">
        <v>0.79</v>
      </c>
      <c r="N57" s="8">
        <v>0.56999999999999995</v>
      </c>
      <c r="O57" s="8">
        <v>41</v>
      </c>
      <c r="P57" s="8">
        <f t="shared" si="3"/>
        <v>35.152000000000001</v>
      </c>
      <c r="S57" s="1">
        <v>338</v>
      </c>
      <c r="T57" s="1">
        <f t="shared" si="4"/>
        <v>2.1500000000000004</v>
      </c>
      <c r="U57" s="1">
        <v>104</v>
      </c>
      <c r="W57" s="1">
        <v>5</v>
      </c>
      <c r="X57" s="1">
        <v>17.2</v>
      </c>
      <c r="Y57" s="1">
        <f t="shared" si="2"/>
        <v>82.8</v>
      </c>
    </row>
    <row r="58" spans="2:25" x14ac:dyDescent="0.25">
      <c r="B58" s="8">
        <v>1.54</v>
      </c>
      <c r="C58" s="8">
        <v>0.19</v>
      </c>
      <c r="D58" s="8">
        <v>0.75</v>
      </c>
      <c r="E58" s="8">
        <v>2.14</v>
      </c>
      <c r="F58" s="8">
        <v>0.42</v>
      </c>
      <c r="G58" s="8">
        <v>10</v>
      </c>
      <c r="H58" s="8">
        <v>138</v>
      </c>
      <c r="I58" s="8">
        <v>45</v>
      </c>
      <c r="J58" s="8">
        <v>13</v>
      </c>
      <c r="K58" s="8">
        <v>73</v>
      </c>
      <c r="L58" s="8">
        <v>1.37</v>
      </c>
      <c r="M58" s="8">
        <v>0.77</v>
      </c>
      <c r="N58" s="8">
        <v>0.57999999999999996</v>
      </c>
      <c r="O58" s="8">
        <v>43</v>
      </c>
      <c r="P58" s="8">
        <f t="shared" si="3"/>
        <v>35.020000000000003</v>
      </c>
      <c r="S58" s="1">
        <v>340</v>
      </c>
      <c r="T58" s="1">
        <f t="shared" si="4"/>
        <v>2.14</v>
      </c>
      <c r="U58" s="1">
        <v>103</v>
      </c>
      <c r="W58" s="1">
        <v>5</v>
      </c>
      <c r="X58" s="1">
        <v>17.599999999999998</v>
      </c>
      <c r="Y58" s="1">
        <f t="shared" si="2"/>
        <v>82.4</v>
      </c>
    </row>
    <row r="59" spans="2:25" x14ac:dyDescent="0.25">
      <c r="B59" s="8">
        <v>1.53</v>
      </c>
      <c r="C59" s="8">
        <v>0.19</v>
      </c>
      <c r="D59" s="8">
        <v>0.74</v>
      </c>
      <c r="E59" s="8">
        <v>2.12</v>
      </c>
      <c r="F59" s="8">
        <v>0.41</v>
      </c>
      <c r="G59" s="8">
        <v>10</v>
      </c>
      <c r="H59" s="8">
        <v>135</v>
      </c>
      <c r="I59" s="8">
        <v>46</v>
      </c>
      <c r="J59" s="8">
        <v>12</v>
      </c>
      <c r="K59" s="8">
        <v>72</v>
      </c>
      <c r="L59" s="8">
        <v>1.36</v>
      </c>
      <c r="M59" s="8">
        <v>0.77</v>
      </c>
      <c r="N59" s="8">
        <v>0.56000000000000005</v>
      </c>
      <c r="O59" s="8">
        <v>41</v>
      </c>
      <c r="P59" s="8">
        <f t="shared" si="3"/>
        <v>35.722000000000001</v>
      </c>
      <c r="S59" s="1">
        <v>337</v>
      </c>
      <c r="T59" s="1">
        <f t="shared" si="4"/>
        <v>2.13</v>
      </c>
      <c r="U59" s="1">
        <v>106</v>
      </c>
      <c r="W59" s="1">
        <v>4</v>
      </c>
      <c r="X59" s="1">
        <v>17</v>
      </c>
      <c r="Y59" s="1">
        <f t="shared" si="2"/>
        <v>83</v>
      </c>
    </row>
    <row r="60" spans="2:25" x14ac:dyDescent="0.25">
      <c r="B60" s="8">
        <v>1.55</v>
      </c>
      <c r="C60" s="8">
        <v>0.18</v>
      </c>
      <c r="D60" s="8">
        <v>0.74</v>
      </c>
      <c r="E60" s="8">
        <v>2.14</v>
      </c>
      <c r="F60" s="8">
        <v>0.41</v>
      </c>
      <c r="G60" s="8">
        <v>11</v>
      </c>
      <c r="H60" s="8">
        <v>136</v>
      </c>
      <c r="I60" s="8">
        <v>46</v>
      </c>
      <c r="J60" s="8">
        <v>13</v>
      </c>
      <c r="K60" s="8">
        <v>74</v>
      </c>
      <c r="L60" s="8">
        <v>1.36</v>
      </c>
      <c r="M60" s="8">
        <v>0.78</v>
      </c>
      <c r="N60" s="8">
        <v>0.56999999999999995</v>
      </c>
      <c r="O60" s="8">
        <v>42</v>
      </c>
      <c r="P60" s="8">
        <f t="shared" si="3"/>
        <v>34.944000000000003</v>
      </c>
      <c r="S60" s="1">
        <v>336</v>
      </c>
      <c r="T60" s="1">
        <f t="shared" si="4"/>
        <v>2.14</v>
      </c>
      <c r="U60" s="1">
        <v>104</v>
      </c>
      <c r="W60" s="1">
        <v>5</v>
      </c>
      <c r="X60" s="1">
        <v>16.399999999999999</v>
      </c>
      <c r="Y60" s="1">
        <f t="shared" si="2"/>
        <v>83.6</v>
      </c>
    </row>
    <row r="61" spans="2:25" x14ac:dyDescent="0.25">
      <c r="B61" s="8">
        <v>1.55</v>
      </c>
      <c r="C61" s="8">
        <v>0.2</v>
      </c>
      <c r="D61" s="8">
        <v>0.76</v>
      </c>
      <c r="E61" s="8">
        <v>2.15</v>
      </c>
      <c r="F61" s="8">
        <v>0.42</v>
      </c>
      <c r="G61" s="8">
        <v>11</v>
      </c>
      <c r="H61" s="8">
        <v>139</v>
      </c>
      <c r="I61" s="8">
        <v>43</v>
      </c>
      <c r="J61" s="8">
        <v>12</v>
      </c>
      <c r="K61" s="8">
        <v>73</v>
      </c>
      <c r="L61" s="8">
        <v>1.36</v>
      </c>
      <c r="M61" s="8">
        <v>0.79</v>
      </c>
      <c r="N61" s="8">
        <v>0.56999999999999995</v>
      </c>
      <c r="O61" s="8">
        <v>41</v>
      </c>
      <c r="P61" s="8">
        <f t="shared" si="3"/>
        <v>35.152000000000001</v>
      </c>
      <c r="S61" s="1">
        <v>338</v>
      </c>
      <c r="T61" s="1">
        <f t="shared" si="4"/>
        <v>2.1500000000000004</v>
      </c>
      <c r="U61" s="1">
        <v>104</v>
      </c>
      <c r="W61" s="1">
        <v>5</v>
      </c>
      <c r="X61" s="1">
        <v>17.2</v>
      </c>
      <c r="Y61" s="1">
        <f t="shared" si="2"/>
        <v>82.8</v>
      </c>
    </row>
    <row r="62" spans="2:25" x14ac:dyDescent="0.25">
      <c r="B62" s="8">
        <v>1.54</v>
      </c>
      <c r="C62" s="8">
        <v>0.19</v>
      </c>
      <c r="D62" s="8">
        <v>0.75</v>
      </c>
      <c r="E62" s="8">
        <v>2.14</v>
      </c>
      <c r="F62" s="8">
        <v>0.42</v>
      </c>
      <c r="G62" s="8">
        <v>10</v>
      </c>
      <c r="H62" s="8">
        <v>138</v>
      </c>
      <c r="I62" s="8">
        <v>45</v>
      </c>
      <c r="J62" s="8">
        <v>13</v>
      </c>
      <c r="K62" s="8">
        <v>73</v>
      </c>
      <c r="L62" s="8">
        <v>1.37</v>
      </c>
      <c r="M62" s="8">
        <v>0.77</v>
      </c>
      <c r="N62" s="8">
        <v>0.57999999999999996</v>
      </c>
      <c r="O62" s="8">
        <v>43</v>
      </c>
      <c r="P62" s="8">
        <f t="shared" si="3"/>
        <v>35.020000000000003</v>
      </c>
      <c r="S62" s="1">
        <v>340</v>
      </c>
      <c r="T62" s="1">
        <f t="shared" si="4"/>
        <v>2.14</v>
      </c>
      <c r="U62" s="1">
        <v>103</v>
      </c>
      <c r="W62" s="1">
        <v>5</v>
      </c>
      <c r="X62" s="1">
        <v>17.599999999999998</v>
      </c>
      <c r="Y62" s="1">
        <f t="shared" si="2"/>
        <v>82.4</v>
      </c>
    </row>
    <row r="63" spans="2:25" x14ac:dyDescent="0.25">
      <c r="B63" s="8">
        <v>1.53</v>
      </c>
      <c r="C63" s="8">
        <v>0.19</v>
      </c>
      <c r="D63" s="8">
        <v>0.74</v>
      </c>
      <c r="E63" s="8">
        <v>2.12</v>
      </c>
      <c r="F63" s="8">
        <v>0.41</v>
      </c>
      <c r="G63" s="8">
        <v>10</v>
      </c>
      <c r="H63" s="8">
        <v>135</v>
      </c>
      <c r="I63" s="8">
        <v>46</v>
      </c>
      <c r="J63" s="8">
        <v>12</v>
      </c>
      <c r="K63" s="8">
        <v>72</v>
      </c>
      <c r="L63" s="8">
        <v>1.36</v>
      </c>
      <c r="M63" s="8">
        <v>0.77</v>
      </c>
      <c r="N63" s="8">
        <v>0.56000000000000005</v>
      </c>
      <c r="O63" s="8">
        <v>41</v>
      </c>
      <c r="P63" s="8">
        <f t="shared" si="3"/>
        <v>35.722000000000001</v>
      </c>
      <c r="S63" s="1">
        <v>337</v>
      </c>
      <c r="T63" s="1">
        <f t="shared" si="4"/>
        <v>2.13</v>
      </c>
      <c r="U63" s="1">
        <v>106</v>
      </c>
      <c r="W63" s="1">
        <v>4</v>
      </c>
      <c r="X63" s="1">
        <v>17</v>
      </c>
      <c r="Y63" s="1">
        <f t="shared" si="2"/>
        <v>83</v>
      </c>
    </row>
    <row r="64" spans="2:25" x14ac:dyDescent="0.25">
      <c r="B64" s="8">
        <v>1.55</v>
      </c>
      <c r="C64" s="8">
        <v>0.18</v>
      </c>
      <c r="D64" s="8">
        <v>0.74</v>
      </c>
      <c r="E64" s="8">
        <v>2.14</v>
      </c>
      <c r="F64" s="8">
        <v>0.41</v>
      </c>
      <c r="G64" s="8">
        <v>11</v>
      </c>
      <c r="H64" s="8">
        <v>136</v>
      </c>
      <c r="I64" s="8">
        <v>46</v>
      </c>
      <c r="J64" s="8">
        <v>13</v>
      </c>
      <c r="K64" s="8">
        <v>74</v>
      </c>
      <c r="L64" s="8">
        <v>1.36</v>
      </c>
      <c r="M64" s="8">
        <v>0.78</v>
      </c>
      <c r="N64" s="8">
        <v>0.56999999999999995</v>
      </c>
      <c r="O64" s="8">
        <v>42</v>
      </c>
      <c r="P64" s="8">
        <f t="shared" si="3"/>
        <v>34.944000000000003</v>
      </c>
      <c r="S64" s="1">
        <v>336</v>
      </c>
      <c r="T64" s="1">
        <f t="shared" si="4"/>
        <v>2.14</v>
      </c>
      <c r="U64" s="1">
        <v>104</v>
      </c>
      <c r="W64" s="1">
        <v>5</v>
      </c>
      <c r="X64" s="1">
        <v>16.399999999999999</v>
      </c>
      <c r="Y64" s="1">
        <f t="shared" si="2"/>
        <v>83.6</v>
      </c>
    </row>
    <row r="65" spans="2:25" x14ac:dyDescent="0.25">
      <c r="B65" s="8">
        <v>1.55</v>
      </c>
      <c r="C65" s="8">
        <v>0.2</v>
      </c>
      <c r="D65" s="8">
        <v>0.76</v>
      </c>
      <c r="E65" s="8">
        <v>2.15</v>
      </c>
      <c r="F65" s="8">
        <v>0.42</v>
      </c>
      <c r="G65" s="8">
        <v>11</v>
      </c>
      <c r="H65" s="8">
        <v>139</v>
      </c>
      <c r="I65" s="8">
        <v>43</v>
      </c>
      <c r="J65" s="8">
        <v>12</v>
      </c>
      <c r="K65" s="8">
        <v>73</v>
      </c>
      <c r="L65" s="8">
        <v>1.36</v>
      </c>
      <c r="M65" s="8">
        <v>0.79</v>
      </c>
      <c r="N65" s="8">
        <v>0.56999999999999995</v>
      </c>
      <c r="O65" s="8">
        <v>42</v>
      </c>
      <c r="P65" s="8">
        <f t="shared" si="3"/>
        <v>34.944000000000003</v>
      </c>
      <c r="S65" s="1">
        <v>336</v>
      </c>
      <c r="T65" s="1">
        <f t="shared" si="4"/>
        <v>2.1500000000000004</v>
      </c>
      <c r="U65" s="1">
        <v>104</v>
      </c>
      <c r="W65" s="1">
        <v>5</v>
      </c>
      <c r="X65" s="1">
        <v>16.399999999999999</v>
      </c>
      <c r="Y65" s="1">
        <f t="shared" si="2"/>
        <v>83.6</v>
      </c>
    </row>
    <row r="66" spans="2:25" x14ac:dyDescent="0.25">
      <c r="B66" s="8">
        <v>1.7</v>
      </c>
      <c r="C66" s="8">
        <v>0.25</v>
      </c>
      <c r="D66" s="8">
        <v>0.87</v>
      </c>
      <c r="E66" s="8">
        <v>2.2999999999999998</v>
      </c>
      <c r="F66" s="8">
        <v>0.57999999999999996</v>
      </c>
      <c r="G66" s="8">
        <v>14</v>
      </c>
      <c r="H66" s="8">
        <v>155</v>
      </c>
      <c r="I66" s="8">
        <v>71</v>
      </c>
      <c r="J66" s="8">
        <v>18</v>
      </c>
      <c r="K66" s="8">
        <v>91</v>
      </c>
      <c r="L66" s="8">
        <v>1.58</v>
      </c>
      <c r="M66" s="8">
        <v>0.94</v>
      </c>
      <c r="N66" s="8">
        <v>0.68</v>
      </c>
      <c r="O66" s="8">
        <v>54</v>
      </c>
      <c r="P66" s="8">
        <f t="shared" si="3"/>
        <v>40.68</v>
      </c>
      <c r="S66" s="1">
        <v>360</v>
      </c>
      <c r="T66" s="1">
        <f t="shared" si="4"/>
        <v>2.52</v>
      </c>
      <c r="U66" s="1">
        <v>113</v>
      </c>
      <c r="W66" s="1">
        <v>7</v>
      </c>
      <c r="X66" s="1">
        <v>18.857142857142858</v>
      </c>
      <c r="Y66" s="1">
        <f t="shared" si="2"/>
        <v>81.142857142857139</v>
      </c>
    </row>
    <row r="67" spans="2:25" x14ac:dyDescent="0.25">
      <c r="B67" s="8">
        <v>1.7</v>
      </c>
      <c r="C67" s="8">
        <v>0.25</v>
      </c>
      <c r="D67" s="8">
        <v>0.86</v>
      </c>
      <c r="E67" s="8">
        <v>2.2799999999999998</v>
      </c>
      <c r="F67" s="8">
        <v>0.56999999999999995</v>
      </c>
      <c r="G67" s="8">
        <v>15</v>
      </c>
      <c r="H67" s="8">
        <v>158</v>
      </c>
      <c r="I67" s="8">
        <v>69</v>
      </c>
      <c r="J67" s="8">
        <v>16</v>
      </c>
      <c r="K67" s="8">
        <v>91</v>
      </c>
      <c r="L67" s="8">
        <v>1.57</v>
      </c>
      <c r="M67" s="8">
        <v>0.95</v>
      </c>
      <c r="N67" s="8">
        <v>0.69</v>
      </c>
      <c r="O67" s="8">
        <v>53</v>
      </c>
      <c r="P67" s="8">
        <f t="shared" ref="P67:P98" si="5">U67*S67/1000</f>
        <v>40.454000000000001</v>
      </c>
      <c r="S67" s="1">
        <v>358</v>
      </c>
      <c r="T67" s="1">
        <f t="shared" ref="T67:T98" si="6">L67+M67</f>
        <v>2.52</v>
      </c>
      <c r="U67" s="1">
        <v>113</v>
      </c>
      <c r="W67" s="1">
        <v>5</v>
      </c>
      <c r="X67" s="1">
        <v>20.400000000000002</v>
      </c>
      <c r="Y67" s="1">
        <f t="shared" si="2"/>
        <v>79.599999999999994</v>
      </c>
    </row>
    <row r="68" spans="2:25" x14ac:dyDescent="0.25">
      <c r="B68" s="8">
        <v>1.69</v>
      </c>
      <c r="C68" s="8">
        <v>0.26</v>
      </c>
      <c r="D68" s="8">
        <v>0.85</v>
      </c>
      <c r="E68" s="8">
        <v>2.29</v>
      </c>
      <c r="F68" s="8">
        <v>0.57999999999999996</v>
      </c>
      <c r="G68" s="8">
        <v>15</v>
      </c>
      <c r="H68" s="8">
        <v>155</v>
      </c>
      <c r="I68" s="8">
        <v>70</v>
      </c>
      <c r="J68" s="8">
        <v>17</v>
      </c>
      <c r="K68" s="8">
        <v>90</v>
      </c>
      <c r="L68" s="8">
        <v>1.56</v>
      </c>
      <c r="M68" s="8">
        <v>0.96</v>
      </c>
      <c r="N68" s="8">
        <v>0.68</v>
      </c>
      <c r="O68" s="8">
        <v>52</v>
      </c>
      <c r="P68" s="8">
        <f t="shared" si="5"/>
        <v>39.872</v>
      </c>
      <c r="S68" s="1">
        <v>356</v>
      </c>
      <c r="T68" s="1">
        <f t="shared" si="6"/>
        <v>2.52</v>
      </c>
      <c r="U68" s="1">
        <v>112</v>
      </c>
      <c r="W68" s="1">
        <v>6</v>
      </c>
      <c r="X68" s="1">
        <v>19.666666666666664</v>
      </c>
      <c r="Y68" s="1">
        <f t="shared" ref="Y68:Y131" si="7">100-X68</f>
        <v>80.333333333333343</v>
      </c>
    </row>
    <row r="69" spans="2:25" x14ac:dyDescent="0.25">
      <c r="B69" s="8">
        <v>1.68</v>
      </c>
      <c r="C69" s="8">
        <v>0.26</v>
      </c>
      <c r="D69" s="8">
        <v>0.85</v>
      </c>
      <c r="E69" s="8">
        <v>2.2999999999999998</v>
      </c>
      <c r="F69" s="8">
        <v>0.59</v>
      </c>
      <c r="G69" s="8">
        <v>14</v>
      </c>
      <c r="H69" s="8">
        <v>156</v>
      </c>
      <c r="I69" s="8">
        <v>69</v>
      </c>
      <c r="J69" s="8">
        <v>17</v>
      </c>
      <c r="K69" s="8">
        <v>89</v>
      </c>
      <c r="L69" s="8">
        <v>1.59</v>
      </c>
      <c r="M69" s="8">
        <v>0.94</v>
      </c>
      <c r="N69" s="8">
        <v>0.68</v>
      </c>
      <c r="O69" s="8">
        <v>52</v>
      </c>
      <c r="P69" s="8">
        <f t="shared" si="5"/>
        <v>39.93</v>
      </c>
      <c r="S69" s="1">
        <v>363</v>
      </c>
      <c r="T69" s="1">
        <f t="shared" si="6"/>
        <v>2.5300000000000002</v>
      </c>
      <c r="U69" s="1">
        <v>110</v>
      </c>
      <c r="W69" s="1">
        <v>6</v>
      </c>
      <c r="X69" s="1">
        <v>20.333333333333332</v>
      </c>
      <c r="Y69" s="1">
        <f t="shared" si="7"/>
        <v>79.666666666666671</v>
      </c>
    </row>
    <row r="70" spans="2:25" x14ac:dyDescent="0.25">
      <c r="B70" s="8">
        <v>1.7</v>
      </c>
      <c r="C70" s="8">
        <v>0.25</v>
      </c>
      <c r="D70" s="8">
        <v>0.87</v>
      </c>
      <c r="E70" s="8">
        <v>2.2999999999999998</v>
      </c>
      <c r="F70" s="8">
        <v>0.57999999999999996</v>
      </c>
      <c r="G70" s="8">
        <v>14</v>
      </c>
      <c r="H70" s="8">
        <v>155</v>
      </c>
      <c r="I70" s="8">
        <v>71</v>
      </c>
      <c r="J70" s="8">
        <v>18</v>
      </c>
      <c r="K70" s="8">
        <v>91</v>
      </c>
      <c r="L70" s="8">
        <v>1.58</v>
      </c>
      <c r="M70" s="8">
        <v>0.94</v>
      </c>
      <c r="N70" s="8">
        <v>0.68</v>
      </c>
      <c r="O70" s="8">
        <v>54</v>
      </c>
      <c r="P70" s="8">
        <f t="shared" si="5"/>
        <v>40.68</v>
      </c>
      <c r="S70" s="1">
        <v>360</v>
      </c>
      <c r="T70" s="1">
        <f t="shared" si="6"/>
        <v>2.52</v>
      </c>
      <c r="U70" s="1">
        <v>113</v>
      </c>
      <c r="W70" s="1">
        <v>7</v>
      </c>
      <c r="X70" s="1">
        <v>18.857142857142858</v>
      </c>
      <c r="Y70" s="1">
        <f t="shared" si="7"/>
        <v>81.142857142857139</v>
      </c>
    </row>
    <row r="71" spans="2:25" x14ac:dyDescent="0.25">
      <c r="B71" s="8">
        <v>1.7</v>
      </c>
      <c r="C71" s="8">
        <v>0.25</v>
      </c>
      <c r="D71" s="8">
        <v>0.86</v>
      </c>
      <c r="E71" s="8">
        <v>2.2799999999999998</v>
      </c>
      <c r="F71" s="8">
        <v>0.56999999999999995</v>
      </c>
      <c r="G71" s="8">
        <v>15</v>
      </c>
      <c r="H71" s="8">
        <v>158</v>
      </c>
      <c r="I71" s="8">
        <v>69</v>
      </c>
      <c r="J71" s="8">
        <v>16</v>
      </c>
      <c r="K71" s="8">
        <v>91</v>
      </c>
      <c r="L71" s="8">
        <v>1.57</v>
      </c>
      <c r="M71" s="8">
        <v>0.95</v>
      </c>
      <c r="N71" s="8">
        <v>0.69</v>
      </c>
      <c r="O71" s="8">
        <v>53</v>
      </c>
      <c r="P71" s="8">
        <f t="shared" si="5"/>
        <v>40.454000000000001</v>
      </c>
      <c r="S71" s="1">
        <v>358</v>
      </c>
      <c r="T71" s="1">
        <f t="shared" si="6"/>
        <v>2.52</v>
      </c>
      <c r="U71" s="1">
        <v>113</v>
      </c>
      <c r="W71" s="1">
        <v>5</v>
      </c>
      <c r="X71" s="1">
        <v>20.400000000000002</v>
      </c>
      <c r="Y71" s="1">
        <f t="shared" si="7"/>
        <v>79.599999999999994</v>
      </c>
    </row>
    <row r="72" spans="2:25" x14ac:dyDescent="0.25">
      <c r="B72" s="8">
        <v>1.69</v>
      </c>
      <c r="C72" s="8">
        <v>0.26</v>
      </c>
      <c r="D72" s="8">
        <v>0.85</v>
      </c>
      <c r="E72" s="8">
        <v>2.29</v>
      </c>
      <c r="F72" s="8">
        <v>0.57999999999999996</v>
      </c>
      <c r="G72" s="8">
        <v>15</v>
      </c>
      <c r="H72" s="8">
        <v>155</v>
      </c>
      <c r="I72" s="8">
        <v>70</v>
      </c>
      <c r="J72" s="8">
        <v>17</v>
      </c>
      <c r="K72" s="8">
        <v>90</v>
      </c>
      <c r="L72" s="8">
        <v>1.56</v>
      </c>
      <c r="M72" s="8">
        <v>0.96</v>
      </c>
      <c r="N72" s="8">
        <v>0.68</v>
      </c>
      <c r="O72" s="8">
        <v>52</v>
      </c>
      <c r="P72" s="8">
        <f t="shared" si="5"/>
        <v>39.872</v>
      </c>
      <c r="S72" s="1">
        <v>356</v>
      </c>
      <c r="T72" s="1">
        <f t="shared" si="6"/>
        <v>2.52</v>
      </c>
      <c r="U72" s="1">
        <v>112</v>
      </c>
      <c r="W72" s="1">
        <v>6</v>
      </c>
      <c r="X72" s="1">
        <v>19.666666666666664</v>
      </c>
      <c r="Y72" s="1">
        <f t="shared" si="7"/>
        <v>80.333333333333343</v>
      </c>
    </row>
    <row r="73" spans="2:25" x14ac:dyDescent="0.25">
      <c r="B73" s="8">
        <v>1.68</v>
      </c>
      <c r="C73" s="8">
        <v>0.26</v>
      </c>
      <c r="D73" s="8">
        <v>0.85</v>
      </c>
      <c r="E73" s="8">
        <v>2.2999999999999998</v>
      </c>
      <c r="F73" s="8">
        <v>0.59</v>
      </c>
      <c r="G73" s="8">
        <v>14</v>
      </c>
      <c r="H73" s="8">
        <v>156</v>
      </c>
      <c r="I73" s="8">
        <v>69</v>
      </c>
      <c r="J73" s="8">
        <v>17</v>
      </c>
      <c r="K73" s="8">
        <v>89</v>
      </c>
      <c r="L73" s="8">
        <v>1.59</v>
      </c>
      <c r="M73" s="8">
        <v>0.94</v>
      </c>
      <c r="N73" s="8">
        <v>0.68</v>
      </c>
      <c r="O73" s="8">
        <v>52</v>
      </c>
      <c r="P73" s="8">
        <f t="shared" si="5"/>
        <v>39.93</v>
      </c>
      <c r="S73" s="1">
        <v>363</v>
      </c>
      <c r="T73" s="1">
        <f t="shared" si="6"/>
        <v>2.5300000000000002</v>
      </c>
      <c r="U73" s="1">
        <v>110</v>
      </c>
      <c r="W73" s="1">
        <v>6</v>
      </c>
      <c r="X73" s="1">
        <v>20.333333333333332</v>
      </c>
      <c r="Y73" s="1">
        <f t="shared" si="7"/>
        <v>79.666666666666671</v>
      </c>
    </row>
    <row r="74" spans="2:25" x14ac:dyDescent="0.25">
      <c r="B74" s="8">
        <v>1.68</v>
      </c>
      <c r="C74" s="8">
        <v>0.26</v>
      </c>
      <c r="D74" s="8">
        <v>0.85</v>
      </c>
      <c r="E74" s="8">
        <v>2.2999999999999998</v>
      </c>
      <c r="F74" s="8">
        <v>0.59</v>
      </c>
      <c r="G74" s="8">
        <v>14</v>
      </c>
      <c r="H74" s="8">
        <v>156</v>
      </c>
      <c r="I74" s="8">
        <v>69</v>
      </c>
      <c r="J74" s="8">
        <v>17</v>
      </c>
      <c r="K74" s="8">
        <v>89</v>
      </c>
      <c r="L74" s="8">
        <v>1.59</v>
      </c>
      <c r="M74" s="8">
        <v>0.98</v>
      </c>
      <c r="N74" s="8">
        <v>0.68</v>
      </c>
      <c r="O74" s="8">
        <v>52</v>
      </c>
      <c r="P74" s="8">
        <f t="shared" si="5"/>
        <v>39.872</v>
      </c>
      <c r="S74" s="1">
        <v>356</v>
      </c>
      <c r="T74" s="1">
        <f t="shared" si="6"/>
        <v>2.5700000000000003</v>
      </c>
      <c r="U74" s="1">
        <v>112</v>
      </c>
      <c r="W74" s="1">
        <v>6</v>
      </c>
      <c r="X74" s="1">
        <v>19.666666666666664</v>
      </c>
      <c r="Y74" s="1">
        <f t="shared" si="7"/>
        <v>80.333333333333343</v>
      </c>
    </row>
    <row r="75" spans="2:25" x14ac:dyDescent="0.25">
      <c r="B75" s="8">
        <v>1.42</v>
      </c>
      <c r="C75" s="8">
        <v>0.16</v>
      </c>
      <c r="D75" s="8">
        <v>0.68</v>
      </c>
      <c r="E75" s="8">
        <v>2.08</v>
      </c>
      <c r="F75" s="8">
        <v>0.36</v>
      </c>
      <c r="G75" s="8">
        <v>9</v>
      </c>
      <c r="H75" s="8">
        <v>130</v>
      </c>
      <c r="I75" s="8">
        <v>39</v>
      </c>
      <c r="J75" s="8">
        <v>11</v>
      </c>
      <c r="K75" s="8">
        <v>66</v>
      </c>
      <c r="L75" s="8">
        <v>1.29</v>
      </c>
      <c r="M75" s="8">
        <v>0.69</v>
      </c>
      <c r="N75" s="8">
        <v>0.52</v>
      </c>
      <c r="O75" s="8">
        <v>38</v>
      </c>
      <c r="P75" s="8">
        <f t="shared" si="5"/>
        <v>33</v>
      </c>
      <c r="S75" s="1">
        <v>330</v>
      </c>
      <c r="T75" s="1">
        <f t="shared" si="6"/>
        <v>1.98</v>
      </c>
      <c r="U75" s="1">
        <v>100</v>
      </c>
      <c r="W75" s="1">
        <v>4</v>
      </c>
      <c r="X75" s="1">
        <v>16.5</v>
      </c>
      <c r="Y75" s="1">
        <f t="shared" si="7"/>
        <v>83.5</v>
      </c>
    </row>
    <row r="76" spans="2:25" x14ac:dyDescent="0.25">
      <c r="B76" s="8">
        <v>1.43</v>
      </c>
      <c r="C76" s="8">
        <v>0.17</v>
      </c>
      <c r="D76" s="8">
        <v>0.69</v>
      </c>
      <c r="E76" s="8">
        <v>2.06</v>
      </c>
      <c r="F76" s="8">
        <v>0.38</v>
      </c>
      <c r="G76" s="8">
        <v>9</v>
      </c>
      <c r="H76" s="8">
        <v>131</v>
      </c>
      <c r="I76" s="8">
        <v>38</v>
      </c>
      <c r="J76" s="8">
        <v>10</v>
      </c>
      <c r="K76" s="8">
        <v>67</v>
      </c>
      <c r="L76" s="8">
        <v>1.28</v>
      </c>
      <c r="M76" s="8">
        <v>0.68</v>
      </c>
      <c r="N76" s="8">
        <v>0.53</v>
      </c>
      <c r="O76" s="8">
        <v>37</v>
      </c>
      <c r="P76" s="8">
        <f t="shared" si="5"/>
        <v>33.128</v>
      </c>
      <c r="S76" s="1">
        <v>328</v>
      </c>
      <c r="T76" s="1">
        <f t="shared" si="6"/>
        <v>1.96</v>
      </c>
      <c r="U76" s="1">
        <v>101</v>
      </c>
      <c r="W76" s="1">
        <v>4</v>
      </c>
      <c r="X76" s="1">
        <v>15.5</v>
      </c>
      <c r="Y76" s="1">
        <f t="shared" si="7"/>
        <v>84.5</v>
      </c>
    </row>
    <row r="77" spans="2:25" x14ac:dyDescent="0.25">
      <c r="B77" s="8">
        <v>1.42</v>
      </c>
      <c r="C77" s="8">
        <v>0.17</v>
      </c>
      <c r="D77" s="8">
        <v>0.68</v>
      </c>
      <c r="E77" s="8">
        <v>2.02</v>
      </c>
      <c r="F77" s="8">
        <v>0.38</v>
      </c>
      <c r="G77" s="8">
        <v>8</v>
      </c>
      <c r="H77" s="8">
        <v>129</v>
      </c>
      <c r="I77" s="8">
        <v>37</v>
      </c>
      <c r="J77" s="8">
        <v>12</v>
      </c>
      <c r="K77" s="8">
        <v>66</v>
      </c>
      <c r="L77" s="8">
        <v>1.27</v>
      </c>
      <c r="M77" s="8">
        <v>0.69</v>
      </c>
      <c r="N77" s="8">
        <v>0.51</v>
      </c>
      <c r="O77" s="8">
        <v>37</v>
      </c>
      <c r="P77" s="8">
        <f t="shared" si="5"/>
        <v>33</v>
      </c>
      <c r="S77" s="1">
        <v>330</v>
      </c>
      <c r="T77" s="1">
        <f t="shared" si="6"/>
        <v>1.96</v>
      </c>
      <c r="U77" s="1">
        <v>100</v>
      </c>
      <c r="W77" s="1">
        <v>5</v>
      </c>
      <c r="X77" s="1">
        <v>16.399999999999999</v>
      </c>
      <c r="Y77" s="1">
        <f t="shared" si="7"/>
        <v>83.6</v>
      </c>
    </row>
    <row r="78" spans="2:25" x14ac:dyDescent="0.25">
      <c r="B78" s="8">
        <v>1.41</v>
      </c>
      <c r="C78" s="8">
        <v>0.18</v>
      </c>
      <c r="D78" s="8">
        <v>0.68</v>
      </c>
      <c r="E78" s="8">
        <v>2.04</v>
      </c>
      <c r="F78" s="8">
        <v>0.36</v>
      </c>
      <c r="G78" s="8">
        <v>9</v>
      </c>
      <c r="H78" s="8">
        <v>131</v>
      </c>
      <c r="I78" s="8">
        <v>39</v>
      </c>
      <c r="J78" s="8">
        <v>12</v>
      </c>
      <c r="K78" s="8">
        <v>67</v>
      </c>
      <c r="L78" s="8">
        <v>1.28</v>
      </c>
      <c r="M78" s="8">
        <v>0.68</v>
      </c>
      <c r="N78" s="8">
        <v>0.52</v>
      </c>
      <c r="O78" s="8">
        <v>38</v>
      </c>
      <c r="P78" s="8">
        <f t="shared" si="5"/>
        <v>33.863999999999997</v>
      </c>
      <c r="S78" s="1">
        <v>332</v>
      </c>
      <c r="T78" s="1">
        <f t="shared" si="6"/>
        <v>1.96</v>
      </c>
      <c r="U78" s="1">
        <v>102</v>
      </c>
      <c r="W78" s="1">
        <v>5</v>
      </c>
      <c r="X78" s="1">
        <v>16.799999999999997</v>
      </c>
      <c r="Y78" s="1">
        <f t="shared" si="7"/>
        <v>83.2</v>
      </c>
    </row>
    <row r="79" spans="2:25" x14ac:dyDescent="0.25">
      <c r="B79" s="8">
        <v>1.42</v>
      </c>
      <c r="C79" s="8">
        <v>0.16</v>
      </c>
      <c r="D79" s="8">
        <v>0.68</v>
      </c>
      <c r="E79" s="8">
        <v>2.08</v>
      </c>
      <c r="F79" s="8">
        <v>0.36</v>
      </c>
      <c r="G79" s="8">
        <v>9</v>
      </c>
      <c r="H79" s="8">
        <v>130</v>
      </c>
      <c r="I79" s="8">
        <v>39</v>
      </c>
      <c r="J79" s="8">
        <v>11</v>
      </c>
      <c r="K79" s="8">
        <v>66</v>
      </c>
      <c r="L79" s="8">
        <v>1.29</v>
      </c>
      <c r="M79" s="8">
        <v>0.69</v>
      </c>
      <c r="N79" s="8">
        <v>0.52</v>
      </c>
      <c r="O79" s="8">
        <v>38</v>
      </c>
      <c r="P79" s="8">
        <f t="shared" si="5"/>
        <v>33</v>
      </c>
      <c r="S79" s="1">
        <v>330</v>
      </c>
      <c r="T79" s="1">
        <f t="shared" si="6"/>
        <v>1.98</v>
      </c>
      <c r="U79" s="1">
        <v>100</v>
      </c>
      <c r="W79" s="1">
        <v>4</v>
      </c>
      <c r="X79" s="1">
        <v>16.5</v>
      </c>
      <c r="Y79" s="1">
        <f t="shared" si="7"/>
        <v>83.5</v>
      </c>
    </row>
    <row r="80" spans="2:25" x14ac:dyDescent="0.25">
      <c r="B80" s="8">
        <v>1.43</v>
      </c>
      <c r="C80" s="8">
        <v>0.17</v>
      </c>
      <c r="D80" s="8">
        <v>0.69</v>
      </c>
      <c r="E80" s="8">
        <v>2.06</v>
      </c>
      <c r="F80" s="8">
        <v>0.38</v>
      </c>
      <c r="G80" s="8">
        <v>9</v>
      </c>
      <c r="H80" s="8">
        <v>131</v>
      </c>
      <c r="I80" s="8">
        <v>38</v>
      </c>
      <c r="J80" s="8">
        <v>10</v>
      </c>
      <c r="K80" s="8">
        <v>67</v>
      </c>
      <c r="L80" s="8">
        <v>1.28</v>
      </c>
      <c r="M80" s="8">
        <v>0.68</v>
      </c>
      <c r="N80" s="8">
        <v>0.53</v>
      </c>
      <c r="O80" s="8">
        <v>37</v>
      </c>
      <c r="P80" s="8">
        <f t="shared" si="5"/>
        <v>33.128</v>
      </c>
      <c r="S80" s="1">
        <v>328</v>
      </c>
      <c r="T80" s="1">
        <f t="shared" si="6"/>
        <v>1.96</v>
      </c>
      <c r="U80" s="1">
        <v>101</v>
      </c>
      <c r="W80" s="1">
        <v>4</v>
      </c>
      <c r="X80" s="1">
        <v>15.5</v>
      </c>
      <c r="Y80" s="1">
        <f t="shared" si="7"/>
        <v>84.5</v>
      </c>
    </row>
    <row r="81" spans="2:25" x14ac:dyDescent="0.25">
      <c r="B81" s="8">
        <v>1.42</v>
      </c>
      <c r="C81" s="8">
        <v>0.17</v>
      </c>
      <c r="D81" s="8">
        <v>0.68</v>
      </c>
      <c r="E81" s="8">
        <v>2.0699999999999998</v>
      </c>
      <c r="F81" s="8">
        <v>0.38</v>
      </c>
      <c r="G81" s="8">
        <v>8</v>
      </c>
      <c r="H81" s="8">
        <v>129</v>
      </c>
      <c r="I81" s="8">
        <v>37</v>
      </c>
      <c r="J81" s="8">
        <v>12</v>
      </c>
      <c r="K81" s="8">
        <v>66</v>
      </c>
      <c r="L81" s="8">
        <v>1.27</v>
      </c>
      <c r="M81" s="8">
        <v>0.69</v>
      </c>
      <c r="N81" s="8">
        <v>0.51</v>
      </c>
      <c r="O81" s="8">
        <v>37</v>
      </c>
      <c r="P81" s="8">
        <f t="shared" si="5"/>
        <v>33</v>
      </c>
      <c r="S81" s="1">
        <v>330</v>
      </c>
      <c r="T81" s="1">
        <f t="shared" si="6"/>
        <v>1.96</v>
      </c>
      <c r="U81" s="1">
        <v>100</v>
      </c>
      <c r="W81" s="1">
        <v>5</v>
      </c>
      <c r="X81" s="1">
        <v>16.399999999999999</v>
      </c>
      <c r="Y81" s="1">
        <f t="shared" si="7"/>
        <v>83.6</v>
      </c>
    </row>
    <row r="82" spans="2:25" x14ac:dyDescent="0.25">
      <c r="B82" s="8">
        <v>1.41</v>
      </c>
      <c r="C82" s="8">
        <v>0.18</v>
      </c>
      <c r="D82" s="8">
        <v>0.68</v>
      </c>
      <c r="E82" s="8">
        <v>2.04</v>
      </c>
      <c r="F82" s="8">
        <v>0.36</v>
      </c>
      <c r="G82" s="8">
        <v>9</v>
      </c>
      <c r="H82" s="8">
        <v>131</v>
      </c>
      <c r="I82" s="8">
        <v>39</v>
      </c>
      <c r="J82" s="8">
        <v>12</v>
      </c>
      <c r="K82" s="8">
        <v>67</v>
      </c>
      <c r="L82" s="8">
        <v>1.28</v>
      </c>
      <c r="M82" s="8">
        <v>0.68</v>
      </c>
      <c r="N82" s="8">
        <v>0.52</v>
      </c>
      <c r="O82" s="8">
        <v>38</v>
      </c>
      <c r="P82" s="8">
        <f t="shared" si="5"/>
        <v>33.863999999999997</v>
      </c>
      <c r="S82" s="1">
        <v>332</v>
      </c>
      <c r="T82" s="1">
        <f t="shared" si="6"/>
        <v>1.96</v>
      </c>
      <c r="U82" s="1">
        <v>102</v>
      </c>
      <c r="W82" s="1">
        <v>5</v>
      </c>
      <c r="X82" s="1">
        <v>16.799999999999997</v>
      </c>
      <c r="Y82" s="1">
        <f t="shared" si="7"/>
        <v>83.2</v>
      </c>
    </row>
    <row r="83" spans="2:25" x14ac:dyDescent="0.25">
      <c r="B83" s="8">
        <v>1.42</v>
      </c>
      <c r="C83" s="8">
        <v>0.17</v>
      </c>
      <c r="D83" s="8">
        <v>0.68</v>
      </c>
      <c r="E83" s="8">
        <v>2.02</v>
      </c>
      <c r="F83" s="8">
        <v>0.39</v>
      </c>
      <c r="G83" s="8">
        <v>8</v>
      </c>
      <c r="H83" s="8">
        <v>131</v>
      </c>
      <c r="I83" s="8">
        <v>37</v>
      </c>
      <c r="J83" s="8">
        <v>12</v>
      </c>
      <c r="K83" s="8">
        <v>66</v>
      </c>
      <c r="L83" s="8">
        <v>1.27</v>
      </c>
      <c r="M83" s="8">
        <v>0.68</v>
      </c>
      <c r="N83" s="8">
        <v>0.54</v>
      </c>
      <c r="O83" s="8">
        <v>38</v>
      </c>
      <c r="P83" s="8">
        <f t="shared" si="5"/>
        <v>33.863999999999997</v>
      </c>
      <c r="S83" s="1">
        <v>332</v>
      </c>
      <c r="T83" s="1">
        <f t="shared" si="6"/>
        <v>1.9500000000000002</v>
      </c>
      <c r="U83" s="1">
        <v>102</v>
      </c>
      <c r="W83" s="1">
        <v>5</v>
      </c>
      <c r="X83" s="1">
        <v>16.799999999999997</v>
      </c>
      <c r="Y83" s="1">
        <f t="shared" si="7"/>
        <v>83.2</v>
      </c>
    </row>
    <row r="84" spans="2:25" x14ac:dyDescent="0.25">
      <c r="B84" s="8">
        <v>1.84</v>
      </c>
      <c r="C84" s="8">
        <v>0.32</v>
      </c>
      <c r="D84" s="8">
        <v>0.95</v>
      </c>
      <c r="E84" s="8">
        <v>2.5499999999999998</v>
      </c>
      <c r="F84" s="8">
        <v>0.75</v>
      </c>
      <c r="G84" s="8">
        <v>21</v>
      </c>
      <c r="H84" s="8">
        <v>165</v>
      </c>
      <c r="I84" s="8">
        <v>75</v>
      </c>
      <c r="J84" s="8">
        <v>26</v>
      </c>
      <c r="K84" s="8">
        <v>114</v>
      </c>
      <c r="L84" s="8">
        <v>1.64</v>
      </c>
      <c r="M84" s="8">
        <v>1.18</v>
      </c>
      <c r="N84" s="8">
        <v>0.86</v>
      </c>
      <c r="O84" s="8">
        <v>64</v>
      </c>
      <c r="P84" s="8">
        <f t="shared" si="5"/>
        <v>75.972599999999986</v>
      </c>
      <c r="S84" s="1">
        <v>383.7</v>
      </c>
      <c r="T84" s="1">
        <f t="shared" si="6"/>
        <v>2.82</v>
      </c>
      <c r="U84" s="1">
        <v>198</v>
      </c>
      <c r="W84" s="1">
        <v>10</v>
      </c>
      <c r="X84" s="1">
        <v>27.200000000000003</v>
      </c>
      <c r="Y84" s="1">
        <f t="shared" si="7"/>
        <v>72.8</v>
      </c>
    </row>
    <row r="85" spans="2:25" x14ac:dyDescent="0.25">
      <c r="B85" s="8">
        <v>1.82</v>
      </c>
      <c r="C85" s="8">
        <v>0.33</v>
      </c>
      <c r="D85" s="8">
        <v>0.96</v>
      </c>
      <c r="E85" s="8">
        <v>2.57</v>
      </c>
      <c r="F85" s="8">
        <v>0.73</v>
      </c>
      <c r="G85" s="8">
        <v>21</v>
      </c>
      <c r="H85" s="8">
        <v>167</v>
      </c>
      <c r="I85" s="8">
        <v>76</v>
      </c>
      <c r="J85" s="8">
        <v>27</v>
      </c>
      <c r="K85" s="8">
        <v>112</v>
      </c>
      <c r="L85" s="8">
        <v>1.62</v>
      </c>
      <c r="M85" s="8">
        <v>1.19</v>
      </c>
      <c r="N85" s="8">
        <v>0.88</v>
      </c>
      <c r="O85" s="8">
        <v>63</v>
      </c>
      <c r="P85" s="8">
        <f t="shared" si="5"/>
        <v>76.881200000000007</v>
      </c>
      <c r="S85" s="1">
        <v>380.6</v>
      </c>
      <c r="T85" s="1">
        <f t="shared" si="6"/>
        <v>2.81</v>
      </c>
      <c r="U85" s="1">
        <v>202</v>
      </c>
      <c r="W85" s="1">
        <v>9</v>
      </c>
      <c r="X85" s="1">
        <v>29.333333333333332</v>
      </c>
      <c r="Y85" s="1">
        <f t="shared" si="7"/>
        <v>70.666666666666671</v>
      </c>
    </row>
    <row r="86" spans="2:25" x14ac:dyDescent="0.25">
      <c r="B86" s="8">
        <v>1.85</v>
      </c>
      <c r="C86" s="8">
        <v>0.33</v>
      </c>
      <c r="D86" s="8">
        <v>0.95</v>
      </c>
      <c r="E86" s="8">
        <v>2.54</v>
      </c>
      <c r="F86" s="8">
        <v>0.72</v>
      </c>
      <c r="G86" s="8">
        <v>20</v>
      </c>
      <c r="H86" s="8">
        <v>168</v>
      </c>
      <c r="I86" s="8">
        <v>78</v>
      </c>
      <c r="J86" s="8">
        <v>27</v>
      </c>
      <c r="K86" s="8">
        <v>110</v>
      </c>
      <c r="L86" s="8">
        <v>1.64</v>
      </c>
      <c r="M86" s="8">
        <v>1.22</v>
      </c>
      <c r="N86" s="8">
        <v>0.86</v>
      </c>
      <c r="O86" s="8">
        <v>64</v>
      </c>
      <c r="P86" s="8">
        <f t="shared" si="5"/>
        <v>75.281700000000001</v>
      </c>
      <c r="S86" s="1">
        <v>378.3</v>
      </c>
      <c r="T86" s="1">
        <f t="shared" si="6"/>
        <v>2.86</v>
      </c>
      <c r="U86" s="1">
        <v>199</v>
      </c>
      <c r="W86" s="1">
        <v>11</v>
      </c>
      <c r="X86" s="1">
        <v>26.272727272727277</v>
      </c>
      <c r="Y86" s="1">
        <f t="shared" si="7"/>
        <v>73.72727272727272</v>
      </c>
    </row>
    <row r="87" spans="2:25" x14ac:dyDescent="0.25">
      <c r="B87" s="8">
        <v>1.83</v>
      </c>
      <c r="C87" s="8">
        <v>0.32</v>
      </c>
      <c r="D87" s="8">
        <v>0.95</v>
      </c>
      <c r="E87" s="8">
        <v>2.5299999999999998</v>
      </c>
      <c r="F87" s="8">
        <v>0.75</v>
      </c>
      <c r="G87" s="8">
        <v>20</v>
      </c>
      <c r="H87" s="8">
        <v>166</v>
      </c>
      <c r="I87" s="8">
        <v>76</v>
      </c>
      <c r="J87" s="8">
        <v>26</v>
      </c>
      <c r="K87" s="8">
        <v>112</v>
      </c>
      <c r="L87" s="8">
        <v>1.65</v>
      </c>
      <c r="M87" s="8">
        <v>1.23</v>
      </c>
      <c r="N87" s="8">
        <v>0.85</v>
      </c>
      <c r="O87" s="8">
        <v>63</v>
      </c>
      <c r="P87" s="8">
        <f t="shared" si="5"/>
        <v>76.942800000000005</v>
      </c>
      <c r="S87" s="1">
        <v>382.8</v>
      </c>
      <c r="T87" s="1">
        <f t="shared" si="6"/>
        <v>2.88</v>
      </c>
      <c r="U87" s="1">
        <v>201</v>
      </c>
      <c r="W87" s="1">
        <v>10</v>
      </c>
      <c r="X87" s="1">
        <v>27.599999999999998</v>
      </c>
      <c r="Y87" s="1">
        <f t="shared" si="7"/>
        <v>72.400000000000006</v>
      </c>
    </row>
    <row r="88" spans="2:25" x14ac:dyDescent="0.25">
      <c r="B88" s="8">
        <v>1.84</v>
      </c>
      <c r="C88" s="8">
        <v>0.32</v>
      </c>
      <c r="D88" s="8">
        <v>0.95</v>
      </c>
      <c r="E88" s="8">
        <v>2.5499999999999998</v>
      </c>
      <c r="F88" s="8">
        <v>0.75</v>
      </c>
      <c r="G88" s="8">
        <v>21</v>
      </c>
      <c r="H88" s="8">
        <v>165</v>
      </c>
      <c r="I88" s="8">
        <v>75</v>
      </c>
      <c r="J88" s="8">
        <v>26</v>
      </c>
      <c r="K88" s="8">
        <v>114</v>
      </c>
      <c r="L88" s="8">
        <v>1.64</v>
      </c>
      <c r="M88" s="8">
        <v>1.18</v>
      </c>
      <c r="N88" s="8">
        <v>0.86</v>
      </c>
      <c r="O88" s="8">
        <v>64</v>
      </c>
      <c r="P88" s="8">
        <f t="shared" si="5"/>
        <v>75.972599999999986</v>
      </c>
      <c r="S88" s="1">
        <v>383.7</v>
      </c>
      <c r="T88" s="1">
        <f t="shared" si="6"/>
        <v>2.82</v>
      </c>
      <c r="U88" s="1">
        <v>198</v>
      </c>
      <c r="W88" s="1">
        <v>10</v>
      </c>
      <c r="X88" s="1">
        <v>27.200000000000003</v>
      </c>
      <c r="Y88" s="1">
        <f t="shared" si="7"/>
        <v>72.8</v>
      </c>
    </row>
    <row r="89" spans="2:25" x14ac:dyDescent="0.25">
      <c r="B89" s="8">
        <v>1.82</v>
      </c>
      <c r="C89" s="8">
        <v>0.33</v>
      </c>
      <c r="D89" s="8">
        <v>0.96</v>
      </c>
      <c r="E89" s="8">
        <v>2.57</v>
      </c>
      <c r="F89" s="8">
        <v>0.73</v>
      </c>
      <c r="G89" s="8">
        <v>21</v>
      </c>
      <c r="H89" s="8">
        <v>167</v>
      </c>
      <c r="I89" s="8">
        <v>76</v>
      </c>
      <c r="J89" s="8">
        <v>27</v>
      </c>
      <c r="K89" s="8">
        <v>112</v>
      </c>
      <c r="L89" s="8">
        <v>1.62</v>
      </c>
      <c r="M89" s="8">
        <v>1.19</v>
      </c>
      <c r="N89" s="8">
        <v>0.88</v>
      </c>
      <c r="O89" s="8">
        <v>63</v>
      </c>
      <c r="P89" s="8">
        <f t="shared" si="5"/>
        <v>76.881200000000007</v>
      </c>
      <c r="S89" s="1">
        <v>380.6</v>
      </c>
      <c r="T89" s="1">
        <f t="shared" si="6"/>
        <v>2.81</v>
      </c>
      <c r="U89" s="1">
        <v>202</v>
      </c>
      <c r="W89" s="1">
        <v>9</v>
      </c>
      <c r="X89" s="1">
        <v>29.333333333333332</v>
      </c>
      <c r="Y89" s="1">
        <f t="shared" si="7"/>
        <v>70.666666666666671</v>
      </c>
    </row>
    <row r="90" spans="2:25" x14ac:dyDescent="0.25">
      <c r="B90" s="8">
        <v>1.85</v>
      </c>
      <c r="C90" s="8">
        <v>0.33</v>
      </c>
      <c r="D90" s="8">
        <v>0.95</v>
      </c>
      <c r="E90" s="8">
        <v>2.54</v>
      </c>
      <c r="F90" s="8">
        <v>0.72</v>
      </c>
      <c r="G90" s="8">
        <v>20</v>
      </c>
      <c r="H90" s="8">
        <v>168</v>
      </c>
      <c r="I90" s="8">
        <v>78</v>
      </c>
      <c r="J90" s="8">
        <v>27</v>
      </c>
      <c r="K90" s="8">
        <v>110</v>
      </c>
      <c r="L90" s="8">
        <v>1.64</v>
      </c>
      <c r="M90" s="8">
        <v>1.22</v>
      </c>
      <c r="N90" s="8">
        <v>0.86</v>
      </c>
      <c r="O90" s="8">
        <v>64</v>
      </c>
      <c r="P90" s="8">
        <f t="shared" si="5"/>
        <v>75.281700000000001</v>
      </c>
      <c r="S90" s="1">
        <v>378.3</v>
      </c>
      <c r="T90" s="1">
        <f t="shared" si="6"/>
        <v>2.86</v>
      </c>
      <c r="U90" s="1">
        <v>199</v>
      </c>
      <c r="W90" s="1">
        <v>11</v>
      </c>
      <c r="X90" s="1">
        <v>26.272727272727277</v>
      </c>
      <c r="Y90" s="1">
        <f t="shared" si="7"/>
        <v>73.72727272727272</v>
      </c>
    </row>
    <row r="91" spans="2:25" x14ac:dyDescent="0.25">
      <c r="B91" s="8">
        <v>1.83</v>
      </c>
      <c r="C91" s="8">
        <v>0.32</v>
      </c>
      <c r="D91" s="8">
        <v>0.95</v>
      </c>
      <c r="E91" s="8">
        <v>2.5299999999999998</v>
      </c>
      <c r="F91" s="8">
        <v>0.75</v>
      </c>
      <c r="G91" s="8">
        <v>20</v>
      </c>
      <c r="H91" s="8">
        <v>166</v>
      </c>
      <c r="I91" s="8">
        <v>76</v>
      </c>
      <c r="J91" s="8">
        <v>26</v>
      </c>
      <c r="K91" s="8">
        <v>112</v>
      </c>
      <c r="L91" s="8">
        <v>1.65</v>
      </c>
      <c r="M91" s="8">
        <v>1.23</v>
      </c>
      <c r="N91" s="8">
        <v>0.85</v>
      </c>
      <c r="O91" s="8">
        <v>63</v>
      </c>
      <c r="P91" s="8">
        <f t="shared" si="5"/>
        <v>76.942800000000005</v>
      </c>
      <c r="S91" s="1">
        <v>382.8</v>
      </c>
      <c r="T91" s="1">
        <f t="shared" si="6"/>
        <v>2.88</v>
      </c>
      <c r="U91" s="1">
        <v>201</v>
      </c>
      <c r="W91" s="1">
        <v>10</v>
      </c>
      <c r="X91" s="1">
        <v>27.599999999999998</v>
      </c>
      <c r="Y91" s="1">
        <f t="shared" si="7"/>
        <v>72.400000000000006</v>
      </c>
    </row>
    <row r="92" spans="2:25" x14ac:dyDescent="0.25">
      <c r="B92" s="8">
        <v>1.85</v>
      </c>
      <c r="C92" s="8">
        <v>0.33</v>
      </c>
      <c r="D92" s="8">
        <v>0.95</v>
      </c>
      <c r="E92" s="8">
        <v>2.54</v>
      </c>
      <c r="F92" s="8">
        <v>0.72</v>
      </c>
      <c r="G92" s="8">
        <v>20</v>
      </c>
      <c r="H92" s="8">
        <v>168</v>
      </c>
      <c r="I92" s="8">
        <v>78</v>
      </c>
      <c r="J92" s="8">
        <v>27</v>
      </c>
      <c r="K92" s="8">
        <v>110</v>
      </c>
      <c r="L92" s="8">
        <v>1.64</v>
      </c>
      <c r="M92" s="8">
        <v>1.22</v>
      </c>
      <c r="N92" s="8">
        <v>0.89</v>
      </c>
      <c r="O92" s="8">
        <v>64</v>
      </c>
      <c r="P92" s="8">
        <f t="shared" si="5"/>
        <v>75.281700000000001</v>
      </c>
      <c r="S92" s="1">
        <v>378.3</v>
      </c>
      <c r="T92" s="1">
        <f t="shared" si="6"/>
        <v>2.86</v>
      </c>
      <c r="U92" s="1">
        <v>199</v>
      </c>
      <c r="W92" s="1">
        <v>11</v>
      </c>
      <c r="X92" s="1">
        <v>26.272727272727277</v>
      </c>
      <c r="Y92" s="1">
        <f t="shared" si="7"/>
        <v>73.72727272727272</v>
      </c>
    </row>
    <row r="93" spans="2:25" x14ac:dyDescent="0.25">
      <c r="B93" s="8">
        <v>1.53</v>
      </c>
      <c r="C93" s="8">
        <v>0.18</v>
      </c>
      <c r="D93" s="8">
        <v>0.76</v>
      </c>
      <c r="E93" s="8">
        <v>2.15</v>
      </c>
      <c r="F93" s="8">
        <v>0.39</v>
      </c>
      <c r="G93" s="8">
        <v>11</v>
      </c>
      <c r="H93" s="8">
        <v>133</v>
      </c>
      <c r="I93" s="8">
        <v>44</v>
      </c>
      <c r="J93" s="8">
        <v>14</v>
      </c>
      <c r="K93" s="8">
        <v>80</v>
      </c>
      <c r="L93" s="8">
        <v>1.32</v>
      </c>
      <c r="M93" s="8">
        <v>0.85</v>
      </c>
      <c r="N93" s="8">
        <v>0.56999999999999995</v>
      </c>
      <c r="O93" s="8">
        <v>32</v>
      </c>
      <c r="P93" s="8">
        <f t="shared" si="5"/>
        <v>63.075200000000002</v>
      </c>
      <c r="S93" s="1">
        <v>342.8</v>
      </c>
      <c r="T93" s="1">
        <f t="shared" si="6"/>
        <v>2.17</v>
      </c>
      <c r="U93" s="1">
        <v>184</v>
      </c>
      <c r="W93" s="1">
        <v>6</v>
      </c>
      <c r="X93" s="1">
        <v>18.999999999999996</v>
      </c>
      <c r="Y93" s="1">
        <f t="shared" si="7"/>
        <v>81</v>
      </c>
    </row>
    <row r="94" spans="2:25" x14ac:dyDescent="0.25">
      <c r="B94" s="8">
        <v>1.52</v>
      </c>
      <c r="C94" s="8">
        <v>0.17</v>
      </c>
      <c r="D94" s="8">
        <v>0.75</v>
      </c>
      <c r="E94" s="8">
        <v>2.14</v>
      </c>
      <c r="F94" s="8">
        <v>0.38</v>
      </c>
      <c r="G94" s="8">
        <v>12</v>
      </c>
      <c r="H94" s="8">
        <v>136</v>
      </c>
      <c r="I94" s="8">
        <v>45</v>
      </c>
      <c r="J94" s="8">
        <v>13</v>
      </c>
      <c r="K94" s="8">
        <v>81</v>
      </c>
      <c r="L94" s="8">
        <v>1.33</v>
      </c>
      <c r="M94" s="8">
        <v>0.87</v>
      </c>
      <c r="N94" s="8">
        <v>0.57999999999999996</v>
      </c>
      <c r="O94" s="8">
        <v>33</v>
      </c>
      <c r="P94" s="8">
        <f t="shared" si="5"/>
        <v>63.872399999999992</v>
      </c>
      <c r="S94" s="1">
        <v>343.4</v>
      </c>
      <c r="T94" s="1">
        <f t="shared" si="6"/>
        <v>2.2000000000000002</v>
      </c>
      <c r="U94" s="1">
        <v>186</v>
      </c>
      <c r="W94" s="1">
        <v>6</v>
      </c>
      <c r="X94" s="1">
        <v>19.666666666666664</v>
      </c>
      <c r="Y94" s="1">
        <f t="shared" si="7"/>
        <v>80.333333333333343</v>
      </c>
    </row>
    <row r="95" spans="2:25" x14ac:dyDescent="0.25">
      <c r="B95" s="8">
        <v>1.53</v>
      </c>
      <c r="C95" s="8">
        <v>0.18</v>
      </c>
      <c r="D95" s="8">
        <v>0.74</v>
      </c>
      <c r="E95" s="8">
        <v>2.12</v>
      </c>
      <c r="F95" s="8">
        <v>0.38</v>
      </c>
      <c r="G95" s="8">
        <v>11</v>
      </c>
      <c r="H95" s="8">
        <v>134</v>
      </c>
      <c r="I95" s="8">
        <v>43</v>
      </c>
      <c r="J95" s="8">
        <v>14</v>
      </c>
      <c r="K95" s="8">
        <v>78</v>
      </c>
      <c r="L95" s="8">
        <v>1.34</v>
      </c>
      <c r="M95" s="8">
        <v>0.86</v>
      </c>
      <c r="N95" s="8">
        <v>0.56000000000000005</v>
      </c>
      <c r="O95" s="8">
        <v>32</v>
      </c>
      <c r="P95" s="8">
        <f t="shared" si="5"/>
        <v>62.171200000000006</v>
      </c>
      <c r="S95" s="1">
        <v>341.6</v>
      </c>
      <c r="T95" s="1">
        <f t="shared" si="6"/>
        <v>2.2000000000000002</v>
      </c>
      <c r="U95" s="1">
        <v>182</v>
      </c>
      <c r="W95" s="1">
        <v>6</v>
      </c>
      <c r="X95" s="1">
        <v>19.333333333333332</v>
      </c>
      <c r="Y95" s="1">
        <f t="shared" si="7"/>
        <v>80.666666666666671</v>
      </c>
    </row>
    <row r="96" spans="2:25" x14ac:dyDescent="0.25">
      <c r="B96" s="8">
        <v>1.51</v>
      </c>
      <c r="C96" s="8">
        <v>0.17</v>
      </c>
      <c r="D96" s="8">
        <v>0.74</v>
      </c>
      <c r="E96" s="8">
        <v>2.14</v>
      </c>
      <c r="F96" s="8">
        <v>0.39</v>
      </c>
      <c r="G96" s="8">
        <v>11</v>
      </c>
      <c r="H96" s="8">
        <v>134</v>
      </c>
      <c r="I96" s="8">
        <v>44</v>
      </c>
      <c r="J96" s="8">
        <v>15</v>
      </c>
      <c r="K96" s="8">
        <v>82</v>
      </c>
      <c r="L96" s="8">
        <v>1.32</v>
      </c>
      <c r="M96" s="8">
        <v>0.87</v>
      </c>
      <c r="N96" s="8">
        <v>0.56999999999999995</v>
      </c>
      <c r="O96" s="8">
        <v>33</v>
      </c>
      <c r="P96" s="8">
        <f t="shared" si="5"/>
        <v>62.677999999999997</v>
      </c>
      <c r="S96" s="1">
        <v>338.8</v>
      </c>
      <c r="T96" s="1">
        <f t="shared" si="6"/>
        <v>2.19</v>
      </c>
      <c r="U96" s="1">
        <v>185</v>
      </c>
      <c r="W96" s="1">
        <v>7</v>
      </c>
      <c r="X96" s="1">
        <v>18.285714285714285</v>
      </c>
      <c r="Y96" s="1">
        <f t="shared" si="7"/>
        <v>81.714285714285722</v>
      </c>
    </row>
    <row r="97" spans="2:25" x14ac:dyDescent="0.25">
      <c r="B97" s="8">
        <v>1.53</v>
      </c>
      <c r="C97" s="8">
        <v>0.18</v>
      </c>
      <c r="D97" s="8">
        <v>0.76</v>
      </c>
      <c r="E97" s="8">
        <v>2.15</v>
      </c>
      <c r="F97" s="8">
        <v>0.39</v>
      </c>
      <c r="G97" s="8">
        <v>11</v>
      </c>
      <c r="H97" s="8">
        <v>133</v>
      </c>
      <c r="I97" s="8">
        <v>44</v>
      </c>
      <c r="J97" s="8">
        <v>14</v>
      </c>
      <c r="K97" s="8">
        <v>80</v>
      </c>
      <c r="L97" s="8">
        <v>1.32</v>
      </c>
      <c r="M97" s="8">
        <v>0.85</v>
      </c>
      <c r="N97" s="8">
        <v>0.57999999999999996</v>
      </c>
      <c r="O97" s="8">
        <v>33</v>
      </c>
      <c r="P97" s="8">
        <f t="shared" si="5"/>
        <v>63.872399999999992</v>
      </c>
      <c r="S97" s="1">
        <v>343.4</v>
      </c>
      <c r="T97" s="1">
        <f t="shared" si="6"/>
        <v>2.17</v>
      </c>
      <c r="U97" s="1">
        <v>186</v>
      </c>
      <c r="W97" s="1">
        <v>6</v>
      </c>
      <c r="X97" s="1">
        <v>19.666666666666664</v>
      </c>
      <c r="Y97" s="1">
        <f t="shared" si="7"/>
        <v>80.333333333333343</v>
      </c>
    </row>
    <row r="98" spans="2:25" x14ac:dyDescent="0.25">
      <c r="B98" s="8">
        <v>1.52</v>
      </c>
      <c r="C98" s="8">
        <v>0.17</v>
      </c>
      <c r="D98" s="8">
        <v>0.75</v>
      </c>
      <c r="E98" s="8">
        <v>2.14</v>
      </c>
      <c r="F98" s="8">
        <v>0.38</v>
      </c>
      <c r="G98" s="8">
        <v>12</v>
      </c>
      <c r="H98" s="8">
        <v>136</v>
      </c>
      <c r="I98" s="8">
        <v>45</v>
      </c>
      <c r="J98" s="8">
        <v>13</v>
      </c>
      <c r="K98" s="8">
        <v>81</v>
      </c>
      <c r="L98" s="8">
        <v>1.33</v>
      </c>
      <c r="M98" s="8">
        <v>0.87</v>
      </c>
      <c r="N98" s="8">
        <v>0.56000000000000005</v>
      </c>
      <c r="O98" s="8">
        <v>32</v>
      </c>
      <c r="P98" s="8">
        <f t="shared" si="5"/>
        <v>62.171200000000006</v>
      </c>
      <c r="S98" s="1">
        <v>341.6</v>
      </c>
      <c r="T98" s="1">
        <f t="shared" si="6"/>
        <v>2.2000000000000002</v>
      </c>
      <c r="U98" s="1">
        <v>182</v>
      </c>
      <c r="W98" s="1">
        <v>6</v>
      </c>
      <c r="X98" s="1">
        <v>19.333333333333332</v>
      </c>
      <c r="Y98" s="1">
        <f t="shared" si="7"/>
        <v>80.666666666666671</v>
      </c>
    </row>
    <row r="99" spans="2:25" x14ac:dyDescent="0.25">
      <c r="B99" s="8">
        <v>1.53</v>
      </c>
      <c r="C99" s="8">
        <v>0.18</v>
      </c>
      <c r="D99" s="8">
        <v>0.74</v>
      </c>
      <c r="E99" s="8">
        <v>2.12</v>
      </c>
      <c r="F99" s="8">
        <v>0.38</v>
      </c>
      <c r="G99" s="8">
        <v>11</v>
      </c>
      <c r="H99" s="8">
        <v>134</v>
      </c>
      <c r="I99" s="8">
        <v>43</v>
      </c>
      <c r="J99" s="8">
        <v>14</v>
      </c>
      <c r="K99" s="8">
        <v>78</v>
      </c>
      <c r="L99" s="8">
        <v>1.34</v>
      </c>
      <c r="M99" s="8">
        <v>0.86</v>
      </c>
      <c r="N99" s="8">
        <v>0.56999999999999995</v>
      </c>
      <c r="O99" s="8">
        <v>33</v>
      </c>
      <c r="P99" s="8">
        <f t="shared" ref="P99:P130" si="8">U99*S99/1000</f>
        <v>62.677999999999997</v>
      </c>
      <c r="S99" s="1">
        <v>338.8</v>
      </c>
      <c r="T99" s="1">
        <f t="shared" ref="T99:T130" si="9">L99+M99</f>
        <v>2.2000000000000002</v>
      </c>
      <c r="U99" s="1">
        <v>185</v>
      </c>
      <c r="W99" s="1">
        <v>7</v>
      </c>
      <c r="X99" s="1">
        <v>18.285714285714285</v>
      </c>
      <c r="Y99" s="1">
        <f t="shared" si="7"/>
        <v>81.714285714285722</v>
      </c>
    </row>
    <row r="100" spans="2:25" x14ac:dyDescent="0.25">
      <c r="B100" s="8">
        <v>1.51</v>
      </c>
      <c r="C100" s="8">
        <v>0.17</v>
      </c>
      <c r="D100" s="8">
        <v>0.74</v>
      </c>
      <c r="E100" s="8">
        <v>2.14</v>
      </c>
      <c r="F100" s="8">
        <v>0.39</v>
      </c>
      <c r="G100" s="8">
        <v>11</v>
      </c>
      <c r="H100" s="8">
        <v>134</v>
      </c>
      <c r="I100" s="8">
        <v>44</v>
      </c>
      <c r="J100" s="8">
        <v>15</v>
      </c>
      <c r="K100" s="8">
        <v>82</v>
      </c>
      <c r="L100" s="8">
        <v>1.32</v>
      </c>
      <c r="M100" s="8">
        <v>0.87</v>
      </c>
      <c r="N100" s="8">
        <v>0.56999999999999995</v>
      </c>
      <c r="O100" s="8">
        <v>33</v>
      </c>
      <c r="P100" s="8">
        <f t="shared" si="8"/>
        <v>62.677999999999997</v>
      </c>
      <c r="S100" s="1">
        <v>338.8</v>
      </c>
      <c r="T100" s="1">
        <f t="shared" si="9"/>
        <v>2.19</v>
      </c>
      <c r="U100" s="1">
        <v>185</v>
      </c>
      <c r="W100" s="1">
        <v>7</v>
      </c>
      <c r="X100" s="1">
        <v>18.285714285714285</v>
      </c>
      <c r="Y100" s="1">
        <f t="shared" si="7"/>
        <v>81.714285714285722</v>
      </c>
    </row>
    <row r="101" spans="2:25" x14ac:dyDescent="0.25">
      <c r="B101" s="8">
        <v>1.53</v>
      </c>
      <c r="C101" s="8">
        <v>0.18</v>
      </c>
      <c r="D101" s="8">
        <v>0.74</v>
      </c>
      <c r="E101" s="8">
        <v>2.12</v>
      </c>
      <c r="F101" s="8">
        <v>0.38</v>
      </c>
      <c r="G101" s="8">
        <v>11</v>
      </c>
      <c r="H101" s="8">
        <v>134</v>
      </c>
      <c r="I101" s="8">
        <v>43</v>
      </c>
      <c r="J101" s="8">
        <v>14</v>
      </c>
      <c r="K101" s="8">
        <v>78</v>
      </c>
      <c r="L101" s="8">
        <v>1.34</v>
      </c>
      <c r="M101" s="8">
        <v>0.86</v>
      </c>
      <c r="N101" s="8">
        <v>0.56999999999999995</v>
      </c>
      <c r="O101" s="8">
        <v>33</v>
      </c>
      <c r="P101" s="8">
        <f t="shared" si="8"/>
        <v>62.677999999999997</v>
      </c>
      <c r="S101" s="1">
        <v>338.8</v>
      </c>
      <c r="T101" s="1">
        <f t="shared" si="9"/>
        <v>2.2000000000000002</v>
      </c>
      <c r="U101" s="1">
        <v>185</v>
      </c>
      <c r="W101" s="1">
        <v>7</v>
      </c>
      <c r="X101" s="1">
        <v>18.285714285714285</v>
      </c>
      <c r="Y101" s="1">
        <f t="shared" si="7"/>
        <v>81.714285714285722</v>
      </c>
    </row>
    <row r="102" spans="2:25" x14ac:dyDescent="0.25">
      <c r="B102" s="8">
        <v>1.3</v>
      </c>
      <c r="C102" s="8">
        <v>0.12</v>
      </c>
      <c r="D102" s="8">
        <v>0.45</v>
      </c>
      <c r="E102" s="8">
        <v>1.92</v>
      </c>
      <c r="F102" s="8">
        <v>0.22</v>
      </c>
      <c r="G102" s="8">
        <v>8</v>
      </c>
      <c r="H102" s="8">
        <v>112</v>
      </c>
      <c r="I102" s="8">
        <v>20</v>
      </c>
      <c r="J102" s="8">
        <v>9</v>
      </c>
      <c r="K102" s="8">
        <v>58</v>
      </c>
      <c r="L102" s="8">
        <v>1.1599999999999999</v>
      </c>
      <c r="M102" s="8">
        <v>0.63</v>
      </c>
      <c r="N102" s="8">
        <v>0.41</v>
      </c>
      <c r="O102" s="8">
        <v>20</v>
      </c>
      <c r="P102" s="8">
        <f t="shared" si="8"/>
        <v>54.010599999999997</v>
      </c>
      <c r="S102" s="1">
        <v>312.2</v>
      </c>
      <c r="T102" s="1">
        <f t="shared" si="9"/>
        <v>1.79</v>
      </c>
      <c r="U102" s="1">
        <v>173</v>
      </c>
      <c r="W102" s="1">
        <v>4</v>
      </c>
      <c r="X102" s="1">
        <v>17</v>
      </c>
      <c r="Y102" s="1">
        <f t="shared" si="7"/>
        <v>83</v>
      </c>
    </row>
    <row r="103" spans="2:25" x14ac:dyDescent="0.25">
      <c r="B103" s="8">
        <v>1.31</v>
      </c>
      <c r="C103" s="8">
        <v>0.11</v>
      </c>
      <c r="D103" s="8">
        <v>0.46</v>
      </c>
      <c r="E103" s="8">
        <v>1.93</v>
      </c>
      <c r="F103" s="8">
        <v>0.22</v>
      </c>
      <c r="G103" s="8">
        <v>8</v>
      </c>
      <c r="H103" s="8">
        <v>113</v>
      </c>
      <c r="I103" s="8">
        <v>21</v>
      </c>
      <c r="J103" s="8">
        <v>9</v>
      </c>
      <c r="K103" s="8">
        <v>60</v>
      </c>
      <c r="L103" s="8">
        <v>1.1399999999999999</v>
      </c>
      <c r="M103" s="8">
        <v>0.62</v>
      </c>
      <c r="N103" s="8">
        <v>0.41</v>
      </c>
      <c r="O103" s="8">
        <v>21</v>
      </c>
      <c r="P103" s="8">
        <f t="shared" si="8"/>
        <v>53.870400000000004</v>
      </c>
      <c r="S103" s="1">
        <v>313.2</v>
      </c>
      <c r="T103" s="1">
        <f t="shared" si="9"/>
        <v>1.7599999999999998</v>
      </c>
      <c r="U103" s="1">
        <v>172</v>
      </c>
      <c r="W103" s="1">
        <v>5</v>
      </c>
      <c r="X103" s="1">
        <v>16.799999999999997</v>
      </c>
      <c r="Y103" s="1">
        <f t="shared" si="7"/>
        <v>83.2</v>
      </c>
    </row>
    <row r="104" spans="2:25" x14ac:dyDescent="0.25">
      <c r="B104" s="8">
        <v>1.31</v>
      </c>
      <c r="C104" s="8">
        <v>0.13</v>
      </c>
      <c r="D104" s="8">
        <v>0.46</v>
      </c>
      <c r="E104" s="8">
        <v>1.93</v>
      </c>
      <c r="F104" s="8">
        <v>0.21</v>
      </c>
      <c r="G104" s="8">
        <v>7</v>
      </c>
      <c r="H104" s="8">
        <v>112</v>
      </c>
      <c r="I104" s="8">
        <v>22</v>
      </c>
      <c r="J104" s="8">
        <v>10</v>
      </c>
      <c r="K104" s="8">
        <v>57</v>
      </c>
      <c r="L104" s="8">
        <v>1.1499999999999999</v>
      </c>
      <c r="M104" s="8">
        <v>0.63</v>
      </c>
      <c r="N104" s="8">
        <v>0.42</v>
      </c>
      <c r="O104" s="8">
        <v>20</v>
      </c>
      <c r="P104" s="8">
        <f t="shared" si="8"/>
        <v>52.873199999999997</v>
      </c>
      <c r="S104" s="1">
        <v>309.2</v>
      </c>
      <c r="T104" s="1">
        <f t="shared" si="9"/>
        <v>1.7799999999999998</v>
      </c>
      <c r="U104" s="1">
        <v>171</v>
      </c>
      <c r="W104" s="1">
        <v>5</v>
      </c>
      <c r="X104" s="1">
        <v>16</v>
      </c>
      <c r="Y104" s="1">
        <f t="shared" si="7"/>
        <v>84</v>
      </c>
    </row>
    <row r="105" spans="2:25" x14ac:dyDescent="0.25">
      <c r="B105" s="8">
        <v>1.3</v>
      </c>
      <c r="C105" s="8">
        <v>0.12</v>
      </c>
      <c r="D105" s="8">
        <v>0.45</v>
      </c>
      <c r="E105" s="8">
        <v>1.92</v>
      </c>
      <c r="F105" s="8">
        <v>0.21</v>
      </c>
      <c r="G105" s="8">
        <v>8</v>
      </c>
      <c r="H105" s="8">
        <v>114</v>
      </c>
      <c r="I105" s="8">
        <v>20</v>
      </c>
      <c r="J105" s="8">
        <v>10</v>
      </c>
      <c r="K105" s="8">
        <v>59</v>
      </c>
      <c r="L105" s="8">
        <v>1.1399999999999999</v>
      </c>
      <c r="M105" s="8">
        <v>0.62</v>
      </c>
      <c r="N105" s="8">
        <v>0.42</v>
      </c>
      <c r="O105" s="8">
        <v>20</v>
      </c>
      <c r="P105" s="8">
        <f t="shared" si="8"/>
        <v>54.3566</v>
      </c>
      <c r="S105" s="1">
        <v>314.2</v>
      </c>
      <c r="T105" s="1">
        <f t="shared" si="9"/>
        <v>1.7599999999999998</v>
      </c>
      <c r="U105" s="1">
        <v>173</v>
      </c>
      <c r="W105" s="1">
        <v>5</v>
      </c>
      <c r="X105" s="1">
        <v>16.399999999999999</v>
      </c>
      <c r="Y105" s="1">
        <f t="shared" si="7"/>
        <v>83.6</v>
      </c>
    </row>
    <row r="106" spans="2:25" x14ac:dyDescent="0.25">
      <c r="B106" s="8">
        <v>1.31</v>
      </c>
      <c r="C106" s="8">
        <v>0.11</v>
      </c>
      <c r="D106" s="8">
        <v>0.46</v>
      </c>
      <c r="E106" s="8">
        <v>1.93</v>
      </c>
      <c r="F106" s="8">
        <v>0.22</v>
      </c>
      <c r="G106" s="8">
        <v>8</v>
      </c>
      <c r="H106" s="8">
        <v>113</v>
      </c>
      <c r="I106" s="8">
        <v>21</v>
      </c>
      <c r="J106" s="8">
        <v>9</v>
      </c>
      <c r="K106" s="8">
        <v>60</v>
      </c>
      <c r="L106" s="8">
        <v>1.1399999999999999</v>
      </c>
      <c r="M106" s="8">
        <v>0.62</v>
      </c>
      <c r="N106" s="8">
        <v>0.41</v>
      </c>
      <c r="O106" s="8">
        <v>21</v>
      </c>
      <c r="P106" s="8">
        <f t="shared" si="8"/>
        <v>53.870400000000004</v>
      </c>
      <c r="S106" s="1">
        <v>313.2</v>
      </c>
      <c r="T106" s="1">
        <f t="shared" si="9"/>
        <v>1.7599999999999998</v>
      </c>
      <c r="U106" s="1">
        <v>172</v>
      </c>
      <c r="W106" s="1">
        <v>5</v>
      </c>
      <c r="X106" s="1">
        <v>16.799999999999997</v>
      </c>
      <c r="Y106" s="1">
        <f t="shared" si="7"/>
        <v>83.2</v>
      </c>
    </row>
    <row r="107" spans="2:25" x14ac:dyDescent="0.25">
      <c r="B107" s="8">
        <v>1.31</v>
      </c>
      <c r="C107" s="8">
        <v>0.13</v>
      </c>
      <c r="D107" s="8">
        <v>0.46</v>
      </c>
      <c r="E107" s="8">
        <v>1.93</v>
      </c>
      <c r="F107" s="8">
        <v>0.21</v>
      </c>
      <c r="G107" s="8">
        <v>7</v>
      </c>
      <c r="H107" s="8">
        <v>112</v>
      </c>
      <c r="I107" s="8">
        <v>22</v>
      </c>
      <c r="J107" s="8">
        <v>10</v>
      </c>
      <c r="K107" s="8">
        <v>57</v>
      </c>
      <c r="L107" s="8">
        <v>1.1499999999999999</v>
      </c>
      <c r="M107" s="8">
        <v>0.63</v>
      </c>
      <c r="N107" s="8">
        <v>0.42</v>
      </c>
      <c r="O107" s="8">
        <v>20</v>
      </c>
      <c r="P107" s="8">
        <f t="shared" si="8"/>
        <v>52.873199999999997</v>
      </c>
      <c r="S107" s="1">
        <v>309.2</v>
      </c>
      <c r="T107" s="1">
        <f t="shared" si="9"/>
        <v>1.7799999999999998</v>
      </c>
      <c r="U107" s="1">
        <v>171</v>
      </c>
      <c r="W107" s="1">
        <v>5</v>
      </c>
      <c r="X107" s="1">
        <v>16</v>
      </c>
      <c r="Y107" s="1">
        <f t="shared" si="7"/>
        <v>84</v>
      </c>
    </row>
    <row r="108" spans="2:25" x14ac:dyDescent="0.25">
      <c r="B108" s="8">
        <v>1.3</v>
      </c>
      <c r="C108" s="8">
        <v>0.12</v>
      </c>
      <c r="D108" s="8">
        <v>0.45</v>
      </c>
      <c r="E108" s="8">
        <v>1.92</v>
      </c>
      <c r="F108" s="8">
        <v>0.21</v>
      </c>
      <c r="G108" s="8">
        <v>8</v>
      </c>
      <c r="H108" s="8">
        <v>114</v>
      </c>
      <c r="I108" s="8">
        <v>20</v>
      </c>
      <c r="J108" s="8">
        <v>10</v>
      </c>
      <c r="K108" s="8">
        <v>59</v>
      </c>
      <c r="L108" s="8">
        <v>1.1399999999999999</v>
      </c>
      <c r="M108" s="8">
        <v>0.62</v>
      </c>
      <c r="N108" s="8">
        <v>0.42</v>
      </c>
      <c r="O108" s="8">
        <v>20</v>
      </c>
      <c r="P108" s="8">
        <f t="shared" si="8"/>
        <v>54.3566</v>
      </c>
      <c r="S108" s="1">
        <v>314.2</v>
      </c>
      <c r="T108" s="1">
        <f t="shared" si="9"/>
        <v>1.7599999999999998</v>
      </c>
      <c r="U108" s="1">
        <v>173</v>
      </c>
      <c r="W108" s="1">
        <v>5</v>
      </c>
      <c r="X108" s="1">
        <v>16.399999999999999</v>
      </c>
      <c r="Y108" s="1">
        <f t="shared" si="7"/>
        <v>83.6</v>
      </c>
    </row>
    <row r="109" spans="2:25" x14ac:dyDescent="0.25">
      <c r="B109" s="8">
        <v>1.31</v>
      </c>
      <c r="C109" s="8">
        <v>0.13</v>
      </c>
      <c r="D109" s="8">
        <v>0.46</v>
      </c>
      <c r="E109" s="8">
        <v>1.93</v>
      </c>
      <c r="F109" s="8">
        <v>0.21</v>
      </c>
      <c r="G109" s="8">
        <v>7</v>
      </c>
      <c r="H109" s="8">
        <v>112</v>
      </c>
      <c r="I109" s="8">
        <v>22</v>
      </c>
      <c r="J109" s="8">
        <v>10</v>
      </c>
      <c r="K109" s="8">
        <v>57</v>
      </c>
      <c r="L109" s="8">
        <v>1.1499999999999999</v>
      </c>
      <c r="M109" s="8">
        <v>0.63</v>
      </c>
      <c r="N109" s="8">
        <v>0.42</v>
      </c>
      <c r="O109" s="8">
        <v>20</v>
      </c>
      <c r="P109" s="8">
        <f t="shared" si="8"/>
        <v>52.873199999999997</v>
      </c>
      <c r="S109" s="1">
        <v>309.2</v>
      </c>
      <c r="T109" s="1">
        <f t="shared" si="9"/>
        <v>1.7799999999999998</v>
      </c>
      <c r="U109" s="1">
        <v>171</v>
      </c>
      <c r="W109" s="1">
        <v>5</v>
      </c>
      <c r="X109" s="1">
        <v>16</v>
      </c>
      <c r="Y109" s="1">
        <f t="shared" si="7"/>
        <v>84</v>
      </c>
    </row>
    <row r="110" spans="2:25" x14ac:dyDescent="0.25">
      <c r="B110" s="8">
        <v>1.3</v>
      </c>
      <c r="C110" s="8">
        <v>0.12</v>
      </c>
      <c r="D110" s="8">
        <v>0.45</v>
      </c>
      <c r="E110" s="8">
        <v>1.92</v>
      </c>
      <c r="F110" s="8">
        <v>0.21</v>
      </c>
      <c r="G110" s="8">
        <v>8</v>
      </c>
      <c r="H110" s="8">
        <v>114</v>
      </c>
      <c r="I110" s="8">
        <v>20</v>
      </c>
      <c r="J110" s="8">
        <v>10</v>
      </c>
      <c r="K110" s="8">
        <v>59</v>
      </c>
      <c r="L110" s="8">
        <v>1.1399999999999999</v>
      </c>
      <c r="M110" s="8">
        <v>0.62</v>
      </c>
      <c r="N110" s="8">
        <v>0.42</v>
      </c>
      <c r="O110" s="8">
        <v>20</v>
      </c>
      <c r="P110" s="8">
        <f t="shared" si="8"/>
        <v>52.873199999999997</v>
      </c>
      <c r="S110" s="1">
        <v>309.2</v>
      </c>
      <c r="T110" s="1">
        <f t="shared" si="9"/>
        <v>1.7599999999999998</v>
      </c>
      <c r="U110" s="1">
        <v>171</v>
      </c>
      <c r="W110" s="1">
        <v>5</v>
      </c>
      <c r="X110" s="1">
        <v>16</v>
      </c>
      <c r="Y110" s="1">
        <f t="shared" si="7"/>
        <v>84</v>
      </c>
    </row>
    <row r="111" spans="2:25" x14ac:dyDescent="0.25">
      <c r="B111" s="8">
        <v>1.75</v>
      </c>
      <c r="C111" s="8">
        <v>0.3</v>
      </c>
      <c r="D111" s="8">
        <v>0.93</v>
      </c>
      <c r="E111" s="8">
        <v>2.46</v>
      </c>
      <c r="F111" s="8">
        <v>0.68</v>
      </c>
      <c r="G111" s="8">
        <v>19</v>
      </c>
      <c r="H111" s="8">
        <v>160</v>
      </c>
      <c r="I111" s="8">
        <v>73</v>
      </c>
      <c r="J111" s="8">
        <v>25</v>
      </c>
      <c r="K111" s="8">
        <v>106</v>
      </c>
      <c r="L111" s="8">
        <v>1.59</v>
      </c>
      <c r="M111" s="8">
        <v>1.1200000000000001</v>
      </c>
      <c r="N111" s="8">
        <v>0.8</v>
      </c>
      <c r="O111" s="8">
        <v>57</v>
      </c>
      <c r="P111" s="8">
        <f t="shared" si="8"/>
        <v>74.544799999999995</v>
      </c>
      <c r="S111" s="1">
        <v>378.4</v>
      </c>
      <c r="T111" s="1">
        <f t="shared" si="9"/>
        <v>2.71</v>
      </c>
      <c r="U111" s="1">
        <v>197</v>
      </c>
      <c r="W111" s="1">
        <v>9</v>
      </c>
      <c r="X111" s="1">
        <v>26.444444444444443</v>
      </c>
      <c r="Y111" s="1">
        <f t="shared" si="7"/>
        <v>73.555555555555557</v>
      </c>
    </row>
    <row r="112" spans="2:25" x14ac:dyDescent="0.25">
      <c r="B112" s="8">
        <v>1.74</v>
      </c>
      <c r="C112" s="8">
        <v>0.28999999999999998</v>
      </c>
      <c r="D112" s="8">
        <v>0.93</v>
      </c>
      <c r="E112" s="8">
        <v>2.4500000000000002</v>
      </c>
      <c r="F112" s="8">
        <v>0.66</v>
      </c>
      <c r="G112" s="8">
        <v>18</v>
      </c>
      <c r="H112" s="8">
        <v>162</v>
      </c>
      <c r="I112" s="8">
        <v>73</v>
      </c>
      <c r="J112" s="8">
        <v>23</v>
      </c>
      <c r="K112" s="8">
        <v>110</v>
      </c>
      <c r="L112" s="8">
        <v>1.58</v>
      </c>
      <c r="M112" s="8">
        <v>1.1399999999999999</v>
      </c>
      <c r="N112" s="8">
        <v>0.81</v>
      </c>
      <c r="O112" s="8">
        <v>58</v>
      </c>
      <c r="P112" s="8">
        <f t="shared" si="8"/>
        <v>74.507400000000004</v>
      </c>
      <c r="S112" s="1">
        <v>376.3</v>
      </c>
      <c r="T112" s="1">
        <f t="shared" si="9"/>
        <v>2.7199999999999998</v>
      </c>
      <c r="U112" s="1">
        <v>198</v>
      </c>
      <c r="W112" s="1">
        <v>9</v>
      </c>
      <c r="X112" s="1">
        <v>26.222222222222218</v>
      </c>
      <c r="Y112" s="1">
        <f t="shared" si="7"/>
        <v>73.777777777777786</v>
      </c>
    </row>
    <row r="113" spans="2:25" x14ac:dyDescent="0.25">
      <c r="B113" s="8">
        <v>1.74</v>
      </c>
      <c r="C113" s="8">
        <v>0.28000000000000003</v>
      </c>
      <c r="D113" s="8">
        <v>0.92</v>
      </c>
      <c r="E113" s="8">
        <v>2.46</v>
      </c>
      <c r="F113" s="8">
        <v>0.69</v>
      </c>
      <c r="G113" s="8">
        <v>19</v>
      </c>
      <c r="H113" s="8">
        <v>159</v>
      </c>
      <c r="I113" s="8">
        <v>72</v>
      </c>
      <c r="J113" s="8">
        <v>24</v>
      </c>
      <c r="K113" s="8">
        <v>108</v>
      </c>
      <c r="L113" s="8">
        <v>1.57</v>
      </c>
      <c r="M113" s="8">
        <v>1.1100000000000001</v>
      </c>
      <c r="N113" s="8">
        <v>0.82</v>
      </c>
      <c r="O113" s="8">
        <v>58</v>
      </c>
      <c r="P113" s="8">
        <f t="shared" si="8"/>
        <v>74.107599999999991</v>
      </c>
      <c r="S113" s="1">
        <v>372.4</v>
      </c>
      <c r="T113" s="1">
        <f t="shared" si="9"/>
        <v>2.68</v>
      </c>
      <c r="U113" s="1">
        <v>199</v>
      </c>
      <c r="W113" s="1">
        <v>8</v>
      </c>
      <c r="X113" s="1">
        <v>27.625</v>
      </c>
      <c r="Y113" s="1">
        <f t="shared" si="7"/>
        <v>72.375</v>
      </c>
    </row>
    <row r="114" spans="2:25" x14ac:dyDescent="0.25">
      <c r="B114" s="8">
        <v>1.76</v>
      </c>
      <c r="C114" s="8">
        <v>0.3</v>
      </c>
      <c r="D114" s="8">
        <v>0.92</v>
      </c>
      <c r="E114" s="8">
        <v>2.4700000000000002</v>
      </c>
      <c r="F114" s="8">
        <v>0.68</v>
      </c>
      <c r="G114" s="8">
        <v>18</v>
      </c>
      <c r="H114" s="8">
        <v>159</v>
      </c>
      <c r="I114" s="8">
        <v>72</v>
      </c>
      <c r="J114" s="8">
        <v>24</v>
      </c>
      <c r="K114" s="8">
        <v>106</v>
      </c>
      <c r="L114" s="8">
        <v>1.58</v>
      </c>
      <c r="M114" s="8">
        <v>1.1399999999999999</v>
      </c>
      <c r="N114" s="8">
        <v>0.81</v>
      </c>
      <c r="O114" s="8">
        <v>57</v>
      </c>
      <c r="P114" s="8">
        <f t="shared" si="8"/>
        <v>74.739999999999995</v>
      </c>
      <c r="S114" s="1">
        <v>373.7</v>
      </c>
      <c r="T114" s="1">
        <f t="shared" si="9"/>
        <v>2.7199999999999998</v>
      </c>
      <c r="U114" s="1">
        <v>200</v>
      </c>
      <c r="W114" s="1">
        <v>9</v>
      </c>
      <c r="X114" s="1">
        <v>26.111111111111114</v>
      </c>
      <c r="Y114" s="1">
        <f t="shared" si="7"/>
        <v>73.888888888888886</v>
      </c>
    </row>
    <row r="115" spans="2:25" x14ac:dyDescent="0.25">
      <c r="B115" s="8">
        <v>1.74</v>
      </c>
      <c r="C115" s="8">
        <v>0.28999999999999998</v>
      </c>
      <c r="D115" s="8">
        <v>0.93</v>
      </c>
      <c r="E115" s="8">
        <v>2.4500000000000002</v>
      </c>
      <c r="F115" s="8">
        <v>0.66</v>
      </c>
      <c r="G115" s="8">
        <v>18</v>
      </c>
      <c r="H115" s="8">
        <v>162</v>
      </c>
      <c r="I115" s="8">
        <v>73</v>
      </c>
      <c r="J115" s="8">
        <v>23</v>
      </c>
      <c r="K115" s="8">
        <v>110</v>
      </c>
      <c r="L115" s="8">
        <v>1.58</v>
      </c>
      <c r="M115" s="8">
        <v>1.1399999999999999</v>
      </c>
      <c r="N115" s="8">
        <v>0.82</v>
      </c>
      <c r="O115" s="8">
        <v>58</v>
      </c>
      <c r="P115" s="8">
        <f t="shared" si="8"/>
        <v>74.107599999999991</v>
      </c>
      <c r="S115" s="1">
        <v>372.4</v>
      </c>
      <c r="T115" s="1">
        <f t="shared" si="9"/>
        <v>2.7199999999999998</v>
      </c>
      <c r="U115" s="1">
        <v>199</v>
      </c>
      <c r="W115" s="1">
        <v>8</v>
      </c>
      <c r="X115" s="1">
        <v>27.625</v>
      </c>
      <c r="Y115" s="1">
        <f t="shared" si="7"/>
        <v>72.375</v>
      </c>
    </row>
    <row r="116" spans="2:25" x14ac:dyDescent="0.25">
      <c r="B116" s="8">
        <v>1.74</v>
      </c>
      <c r="C116" s="8">
        <v>0.28000000000000003</v>
      </c>
      <c r="D116" s="8">
        <v>0.92</v>
      </c>
      <c r="E116" s="8">
        <v>2.46</v>
      </c>
      <c r="F116" s="8">
        <v>0.69</v>
      </c>
      <c r="G116" s="8">
        <v>19</v>
      </c>
      <c r="H116" s="8">
        <v>159</v>
      </c>
      <c r="I116" s="8">
        <v>72</v>
      </c>
      <c r="J116" s="8">
        <v>24</v>
      </c>
      <c r="K116" s="8">
        <v>108</v>
      </c>
      <c r="L116" s="8">
        <v>1.57</v>
      </c>
      <c r="M116" s="8">
        <v>1.1100000000000001</v>
      </c>
      <c r="N116" s="8">
        <v>0.81</v>
      </c>
      <c r="O116" s="8">
        <v>57</v>
      </c>
      <c r="P116" s="8">
        <f t="shared" si="8"/>
        <v>74.739999999999995</v>
      </c>
      <c r="S116" s="1">
        <v>373.7</v>
      </c>
      <c r="T116" s="1">
        <f t="shared" si="9"/>
        <v>2.68</v>
      </c>
      <c r="U116" s="1">
        <v>200</v>
      </c>
      <c r="W116" s="1">
        <v>9</v>
      </c>
      <c r="X116" s="1">
        <v>26.111111111111114</v>
      </c>
      <c r="Y116" s="1">
        <f t="shared" si="7"/>
        <v>73.888888888888886</v>
      </c>
    </row>
    <row r="117" spans="2:25" x14ac:dyDescent="0.25">
      <c r="B117" s="8">
        <v>1.76</v>
      </c>
      <c r="C117" s="8">
        <v>0.3</v>
      </c>
      <c r="D117" s="8">
        <v>0.92</v>
      </c>
      <c r="E117" s="8">
        <v>2.4700000000000002</v>
      </c>
      <c r="F117" s="8">
        <v>0.68</v>
      </c>
      <c r="G117" s="8">
        <v>18</v>
      </c>
      <c r="H117" s="8">
        <v>159</v>
      </c>
      <c r="I117" s="8">
        <v>72</v>
      </c>
      <c r="J117" s="8">
        <v>24</v>
      </c>
      <c r="K117" s="8">
        <v>106</v>
      </c>
      <c r="L117" s="8">
        <v>1.58</v>
      </c>
      <c r="M117" s="8">
        <v>1.1399999999999999</v>
      </c>
      <c r="N117" s="8">
        <v>0.82</v>
      </c>
      <c r="O117" s="8">
        <v>58</v>
      </c>
      <c r="P117" s="8">
        <f t="shared" si="8"/>
        <v>74.107599999999991</v>
      </c>
      <c r="S117" s="1">
        <v>372.4</v>
      </c>
      <c r="T117" s="1">
        <f t="shared" si="9"/>
        <v>2.7199999999999998</v>
      </c>
      <c r="U117" s="1">
        <v>199</v>
      </c>
      <c r="W117" s="1">
        <v>8</v>
      </c>
      <c r="X117" s="1">
        <v>27.625</v>
      </c>
      <c r="Y117" s="1">
        <f t="shared" si="7"/>
        <v>72.375</v>
      </c>
    </row>
    <row r="118" spans="2:25" x14ac:dyDescent="0.25">
      <c r="B118" s="8">
        <v>1.74</v>
      </c>
      <c r="C118" s="8">
        <v>0.28999999999999998</v>
      </c>
      <c r="D118" s="8">
        <v>0.93</v>
      </c>
      <c r="E118" s="8">
        <v>2.4500000000000002</v>
      </c>
      <c r="F118" s="8">
        <v>0.66</v>
      </c>
      <c r="G118" s="8">
        <v>18</v>
      </c>
      <c r="H118" s="8">
        <v>162</v>
      </c>
      <c r="I118" s="8">
        <v>73</v>
      </c>
      <c r="J118" s="8">
        <v>23</v>
      </c>
      <c r="K118" s="8">
        <v>110</v>
      </c>
      <c r="L118" s="8">
        <v>1.58</v>
      </c>
      <c r="M118" s="8">
        <v>1.1399999999999999</v>
      </c>
      <c r="N118" s="8">
        <v>0.81</v>
      </c>
      <c r="O118" s="8">
        <v>57</v>
      </c>
      <c r="P118" s="8">
        <f t="shared" si="8"/>
        <v>74.739999999999995</v>
      </c>
      <c r="S118" s="1">
        <v>373.7</v>
      </c>
      <c r="T118" s="1">
        <f t="shared" si="9"/>
        <v>2.7199999999999998</v>
      </c>
      <c r="U118" s="1">
        <v>200</v>
      </c>
      <c r="W118" s="1">
        <v>9</v>
      </c>
      <c r="X118" s="1">
        <v>26.111111111111114</v>
      </c>
      <c r="Y118" s="1">
        <f t="shared" si="7"/>
        <v>73.888888888888886</v>
      </c>
    </row>
    <row r="119" spans="2:25" x14ac:dyDescent="0.25">
      <c r="B119" s="8">
        <v>1.74</v>
      </c>
      <c r="C119" s="8">
        <v>0.28000000000000003</v>
      </c>
      <c r="D119" s="8">
        <v>0.92</v>
      </c>
      <c r="E119" s="8">
        <v>2.46</v>
      </c>
      <c r="F119" s="8">
        <v>0.69</v>
      </c>
      <c r="G119" s="8">
        <v>19</v>
      </c>
      <c r="H119" s="8">
        <v>159</v>
      </c>
      <c r="I119" s="8">
        <v>72</v>
      </c>
      <c r="J119" s="8">
        <v>24</v>
      </c>
      <c r="K119" s="8">
        <v>108</v>
      </c>
      <c r="L119" s="8">
        <v>1.57</v>
      </c>
      <c r="M119" s="8">
        <v>1.1100000000000001</v>
      </c>
      <c r="N119" s="8">
        <v>0.83</v>
      </c>
      <c r="O119" s="8">
        <v>57</v>
      </c>
      <c r="P119" s="8">
        <f t="shared" si="8"/>
        <v>74.739999999999995</v>
      </c>
      <c r="S119" s="1">
        <v>373.7</v>
      </c>
      <c r="T119" s="1">
        <f t="shared" si="9"/>
        <v>2.68</v>
      </c>
      <c r="U119" s="1">
        <v>200</v>
      </c>
      <c r="W119" s="1">
        <v>9</v>
      </c>
      <c r="X119" s="1">
        <v>26.111111111111114</v>
      </c>
      <c r="Y119" s="1">
        <f t="shared" si="7"/>
        <v>73.888888888888886</v>
      </c>
    </row>
    <row r="120" spans="2:25" x14ac:dyDescent="0.25">
      <c r="B120" s="8">
        <v>1.7</v>
      </c>
      <c r="C120" s="8">
        <v>0.27</v>
      </c>
      <c r="D120" s="8">
        <v>0.92</v>
      </c>
      <c r="E120" s="8">
        <v>2.35</v>
      </c>
      <c r="F120" s="8">
        <v>0.62</v>
      </c>
      <c r="G120" s="8">
        <v>17</v>
      </c>
      <c r="H120" s="8">
        <v>155</v>
      </c>
      <c r="I120" s="8">
        <v>66</v>
      </c>
      <c r="J120" s="8">
        <v>22</v>
      </c>
      <c r="K120" s="8">
        <v>103</v>
      </c>
      <c r="L120" s="8">
        <v>1.52</v>
      </c>
      <c r="M120" s="8">
        <v>1.07</v>
      </c>
      <c r="N120" s="8">
        <v>0.76</v>
      </c>
      <c r="O120" s="8">
        <v>48</v>
      </c>
      <c r="P120" s="8">
        <f t="shared" si="8"/>
        <v>71.702400000000011</v>
      </c>
      <c r="S120" s="1">
        <v>369.6</v>
      </c>
      <c r="T120" s="1">
        <f t="shared" si="9"/>
        <v>2.59</v>
      </c>
      <c r="U120" s="1">
        <v>194</v>
      </c>
      <c r="W120" s="1">
        <v>8</v>
      </c>
      <c r="X120" s="1">
        <v>25.75</v>
      </c>
      <c r="Y120" s="1">
        <f t="shared" si="7"/>
        <v>74.25</v>
      </c>
    </row>
    <row r="121" spans="2:25" x14ac:dyDescent="0.25">
      <c r="B121" s="8">
        <v>1.72</v>
      </c>
      <c r="C121" s="8">
        <v>0.26</v>
      </c>
      <c r="D121" s="8">
        <v>0.9</v>
      </c>
      <c r="E121" s="8">
        <v>2.36</v>
      </c>
      <c r="F121" s="8">
        <v>0.63</v>
      </c>
      <c r="G121" s="8">
        <v>16</v>
      </c>
      <c r="H121" s="8">
        <v>157</v>
      </c>
      <c r="I121" s="8">
        <v>68</v>
      </c>
      <c r="J121" s="8">
        <v>21</v>
      </c>
      <c r="K121" s="8">
        <v>104</v>
      </c>
      <c r="L121" s="8">
        <v>1.51</v>
      </c>
      <c r="M121" s="8">
        <v>1.08</v>
      </c>
      <c r="N121" s="8">
        <v>0.75</v>
      </c>
      <c r="O121" s="8">
        <v>49</v>
      </c>
      <c r="P121" s="8">
        <f t="shared" si="8"/>
        <v>70.863</v>
      </c>
      <c r="S121" s="1">
        <v>363.4</v>
      </c>
      <c r="T121" s="1">
        <f t="shared" si="9"/>
        <v>2.59</v>
      </c>
      <c r="U121" s="1">
        <v>195</v>
      </c>
      <c r="W121" s="1">
        <v>7</v>
      </c>
      <c r="X121" s="1">
        <v>26.857142857142858</v>
      </c>
      <c r="Y121" s="1">
        <f t="shared" si="7"/>
        <v>73.142857142857139</v>
      </c>
    </row>
    <row r="122" spans="2:25" x14ac:dyDescent="0.25">
      <c r="B122" s="8">
        <v>1.71</v>
      </c>
      <c r="C122" s="8">
        <v>0.28000000000000003</v>
      </c>
      <c r="D122" s="8">
        <v>0.9</v>
      </c>
      <c r="E122" s="8">
        <v>2.34</v>
      </c>
      <c r="F122" s="8">
        <v>0.64</v>
      </c>
      <c r="G122" s="8">
        <v>17</v>
      </c>
      <c r="H122" s="8">
        <v>158</v>
      </c>
      <c r="I122" s="8">
        <v>66</v>
      </c>
      <c r="J122" s="8">
        <v>22</v>
      </c>
      <c r="K122" s="8">
        <v>102</v>
      </c>
      <c r="L122" s="8">
        <v>1.51</v>
      </c>
      <c r="M122" s="8">
        <v>1.06</v>
      </c>
      <c r="N122" s="8">
        <v>0.74</v>
      </c>
      <c r="O122" s="8">
        <v>47</v>
      </c>
      <c r="P122" s="8">
        <f t="shared" si="8"/>
        <v>71.467500000000001</v>
      </c>
      <c r="S122" s="1">
        <v>366.5</v>
      </c>
      <c r="T122" s="1">
        <f t="shared" si="9"/>
        <v>2.5700000000000003</v>
      </c>
      <c r="U122" s="1">
        <v>195</v>
      </c>
      <c r="W122" s="1">
        <v>9</v>
      </c>
      <c r="X122" s="1">
        <v>23.555555555555557</v>
      </c>
      <c r="Y122" s="1">
        <f t="shared" si="7"/>
        <v>76.444444444444443</v>
      </c>
    </row>
    <row r="123" spans="2:25" x14ac:dyDescent="0.25">
      <c r="B123" s="8">
        <v>1.72</v>
      </c>
      <c r="C123" s="8">
        <v>0.26</v>
      </c>
      <c r="D123" s="8">
        <v>0.9</v>
      </c>
      <c r="E123" s="8">
        <v>2.33</v>
      </c>
      <c r="F123" s="8">
        <v>0.62</v>
      </c>
      <c r="G123" s="8">
        <v>17</v>
      </c>
      <c r="H123" s="8">
        <v>156</v>
      </c>
      <c r="I123" s="8">
        <v>68</v>
      </c>
      <c r="J123" s="8">
        <v>21</v>
      </c>
      <c r="K123" s="8">
        <v>105</v>
      </c>
      <c r="L123" s="8">
        <v>1.53</v>
      </c>
      <c r="M123" s="8">
        <v>1.08</v>
      </c>
      <c r="N123" s="8">
        <v>0.74</v>
      </c>
      <c r="O123" s="8">
        <v>48</v>
      </c>
      <c r="P123" s="8">
        <f t="shared" si="8"/>
        <v>71.441999999999993</v>
      </c>
      <c r="S123" s="1">
        <v>364.5</v>
      </c>
      <c r="T123" s="1">
        <f t="shared" si="9"/>
        <v>2.6100000000000003</v>
      </c>
      <c r="U123" s="1">
        <v>196</v>
      </c>
      <c r="W123" s="1">
        <v>8</v>
      </c>
      <c r="X123" s="1">
        <v>25.75</v>
      </c>
      <c r="Y123" s="1">
        <f t="shared" si="7"/>
        <v>74.25</v>
      </c>
    </row>
    <row r="124" spans="2:25" x14ac:dyDescent="0.25">
      <c r="B124" s="8">
        <v>1.71</v>
      </c>
      <c r="C124" s="8">
        <v>0.28000000000000003</v>
      </c>
      <c r="D124" s="8">
        <v>0.9</v>
      </c>
      <c r="E124" s="8">
        <v>2.34</v>
      </c>
      <c r="F124" s="8">
        <v>0.64</v>
      </c>
      <c r="G124" s="8">
        <v>17</v>
      </c>
      <c r="H124" s="8">
        <v>158</v>
      </c>
      <c r="I124" s="8">
        <v>66</v>
      </c>
      <c r="J124" s="8">
        <v>22</v>
      </c>
      <c r="K124" s="8">
        <v>102</v>
      </c>
      <c r="L124" s="8">
        <v>1.51</v>
      </c>
      <c r="M124" s="8">
        <v>1.06</v>
      </c>
      <c r="N124" s="8">
        <v>0.75</v>
      </c>
      <c r="O124" s="8">
        <v>49</v>
      </c>
      <c r="P124" s="8">
        <f t="shared" si="8"/>
        <v>70.863</v>
      </c>
      <c r="S124" s="1">
        <v>363.4</v>
      </c>
      <c r="T124" s="1">
        <f t="shared" si="9"/>
        <v>2.5700000000000003</v>
      </c>
      <c r="U124" s="1">
        <v>195</v>
      </c>
      <c r="W124" s="1">
        <v>7</v>
      </c>
      <c r="X124" s="1">
        <v>26.857142857142858</v>
      </c>
      <c r="Y124" s="1">
        <f t="shared" si="7"/>
        <v>73.142857142857139</v>
      </c>
    </row>
    <row r="125" spans="2:25" x14ac:dyDescent="0.25">
      <c r="B125" s="8">
        <v>1.72</v>
      </c>
      <c r="C125" s="8">
        <v>0.26</v>
      </c>
      <c r="D125" s="8">
        <v>0.9</v>
      </c>
      <c r="E125" s="8">
        <v>2.33</v>
      </c>
      <c r="F125" s="8">
        <v>0.62</v>
      </c>
      <c r="G125" s="8">
        <v>17</v>
      </c>
      <c r="H125" s="8">
        <v>156</v>
      </c>
      <c r="I125" s="8">
        <v>68</v>
      </c>
      <c r="J125" s="8">
        <v>21</v>
      </c>
      <c r="K125" s="8">
        <v>105</v>
      </c>
      <c r="L125" s="8">
        <v>1.53</v>
      </c>
      <c r="M125" s="8">
        <v>1.08</v>
      </c>
      <c r="N125" s="8">
        <v>0.74</v>
      </c>
      <c r="O125" s="8">
        <v>47</v>
      </c>
      <c r="P125" s="8">
        <f t="shared" si="8"/>
        <v>71.467500000000001</v>
      </c>
      <c r="S125" s="1">
        <v>366.5</v>
      </c>
      <c r="T125" s="1">
        <f t="shared" si="9"/>
        <v>2.6100000000000003</v>
      </c>
      <c r="U125" s="1">
        <v>195</v>
      </c>
      <c r="W125" s="1">
        <v>9</v>
      </c>
      <c r="X125" s="1">
        <v>23.555555555555557</v>
      </c>
      <c r="Y125" s="1">
        <f t="shared" si="7"/>
        <v>76.444444444444443</v>
      </c>
    </row>
    <row r="126" spans="2:25" x14ac:dyDescent="0.25">
      <c r="B126" s="8">
        <v>1.71</v>
      </c>
      <c r="C126" s="8">
        <v>0.28000000000000003</v>
      </c>
      <c r="D126" s="8">
        <v>0.9</v>
      </c>
      <c r="E126" s="8">
        <v>2.34</v>
      </c>
      <c r="F126" s="8">
        <v>0.64</v>
      </c>
      <c r="G126" s="8">
        <v>17</v>
      </c>
      <c r="H126" s="8">
        <v>158</v>
      </c>
      <c r="I126" s="8">
        <v>66</v>
      </c>
      <c r="J126" s="8">
        <v>22</v>
      </c>
      <c r="K126" s="8">
        <v>102</v>
      </c>
      <c r="L126" s="8">
        <v>1.51</v>
      </c>
      <c r="M126" s="8">
        <v>1.06</v>
      </c>
      <c r="N126" s="8">
        <v>0.74</v>
      </c>
      <c r="O126" s="8">
        <v>48</v>
      </c>
      <c r="P126" s="8">
        <f t="shared" si="8"/>
        <v>71.441999999999993</v>
      </c>
      <c r="S126" s="1">
        <v>364.5</v>
      </c>
      <c r="T126" s="1">
        <f t="shared" si="9"/>
        <v>2.5700000000000003</v>
      </c>
      <c r="U126" s="1">
        <v>196</v>
      </c>
      <c r="W126" s="1">
        <v>8</v>
      </c>
      <c r="X126" s="1">
        <v>25.75</v>
      </c>
      <c r="Y126" s="1">
        <f t="shared" si="7"/>
        <v>74.25</v>
      </c>
    </row>
    <row r="127" spans="2:25" x14ac:dyDescent="0.25">
      <c r="B127" s="8">
        <v>1.72</v>
      </c>
      <c r="C127" s="8">
        <v>0.26</v>
      </c>
      <c r="D127" s="8">
        <v>0.9</v>
      </c>
      <c r="E127" s="8">
        <v>2.33</v>
      </c>
      <c r="F127" s="8">
        <v>0.62</v>
      </c>
      <c r="G127" s="8">
        <v>17</v>
      </c>
      <c r="H127" s="8">
        <v>156</v>
      </c>
      <c r="I127" s="8">
        <v>68</v>
      </c>
      <c r="J127" s="8">
        <v>21</v>
      </c>
      <c r="K127" s="8">
        <v>105</v>
      </c>
      <c r="L127" s="8">
        <v>1.53</v>
      </c>
      <c r="M127" s="8">
        <v>1.08</v>
      </c>
      <c r="N127" s="8">
        <v>0.74</v>
      </c>
      <c r="O127" s="8">
        <v>47</v>
      </c>
      <c r="P127" s="8">
        <f t="shared" si="8"/>
        <v>71.467500000000001</v>
      </c>
      <c r="S127" s="1">
        <v>366.5</v>
      </c>
      <c r="T127" s="1">
        <f t="shared" si="9"/>
        <v>2.6100000000000003</v>
      </c>
      <c r="U127" s="1">
        <v>195</v>
      </c>
      <c r="W127" s="1">
        <v>9</v>
      </c>
      <c r="X127" s="1">
        <v>23.555555555555557</v>
      </c>
      <c r="Y127" s="1">
        <f t="shared" si="7"/>
        <v>76.444444444444443</v>
      </c>
    </row>
    <row r="128" spans="2:25" x14ac:dyDescent="0.25">
      <c r="B128" s="8">
        <v>1.71</v>
      </c>
      <c r="C128" s="8">
        <v>0.28000000000000003</v>
      </c>
      <c r="D128" s="8">
        <v>0.9</v>
      </c>
      <c r="E128" s="8">
        <v>2.34</v>
      </c>
      <c r="F128" s="8">
        <v>0.64</v>
      </c>
      <c r="G128" s="8">
        <v>17</v>
      </c>
      <c r="H128" s="8">
        <v>158</v>
      </c>
      <c r="I128" s="8">
        <v>66</v>
      </c>
      <c r="J128" s="8">
        <v>22</v>
      </c>
      <c r="K128" s="8">
        <v>102</v>
      </c>
      <c r="L128" s="8">
        <v>1.51</v>
      </c>
      <c r="M128" s="8">
        <v>1.07</v>
      </c>
      <c r="N128" s="8">
        <v>0.74</v>
      </c>
      <c r="O128" s="8">
        <v>48</v>
      </c>
      <c r="P128" s="8">
        <f t="shared" si="8"/>
        <v>71.441999999999993</v>
      </c>
      <c r="S128" s="1">
        <v>364.5</v>
      </c>
      <c r="T128" s="1">
        <f t="shared" si="9"/>
        <v>2.58</v>
      </c>
      <c r="U128" s="1">
        <v>196</v>
      </c>
      <c r="W128" s="1">
        <v>8</v>
      </c>
      <c r="X128" s="1">
        <v>25.75</v>
      </c>
      <c r="Y128" s="1">
        <f t="shared" si="7"/>
        <v>74.25</v>
      </c>
    </row>
    <row r="129" spans="2:25" x14ac:dyDescent="0.25">
      <c r="B129" s="8">
        <v>1.63</v>
      </c>
      <c r="C129" s="8">
        <v>0.22</v>
      </c>
      <c r="D129" s="8">
        <v>0.85</v>
      </c>
      <c r="E129" s="8">
        <v>2.27</v>
      </c>
      <c r="F129" s="8">
        <v>0.55000000000000004</v>
      </c>
      <c r="G129" s="8">
        <v>14</v>
      </c>
      <c r="H129" s="8">
        <v>148</v>
      </c>
      <c r="I129" s="8">
        <v>58</v>
      </c>
      <c r="J129" s="8">
        <v>17</v>
      </c>
      <c r="K129" s="8">
        <v>94</v>
      </c>
      <c r="L129" s="8">
        <v>1.44</v>
      </c>
      <c r="M129" s="8">
        <v>1</v>
      </c>
      <c r="N129" s="8">
        <v>0.67</v>
      </c>
      <c r="O129" s="8">
        <v>44</v>
      </c>
      <c r="P129" s="8">
        <f t="shared" si="8"/>
        <v>68.294399999999996</v>
      </c>
      <c r="S129" s="1">
        <v>355.7</v>
      </c>
      <c r="T129" s="1">
        <f t="shared" si="9"/>
        <v>2.44</v>
      </c>
      <c r="U129" s="1">
        <v>192</v>
      </c>
      <c r="W129" s="1">
        <v>6</v>
      </c>
      <c r="X129" s="1">
        <v>22.666666666666668</v>
      </c>
      <c r="Y129" s="1">
        <f t="shared" si="7"/>
        <v>77.333333333333329</v>
      </c>
    </row>
    <row r="130" spans="2:25" x14ac:dyDescent="0.25">
      <c r="B130" s="8">
        <v>1.64</v>
      </c>
      <c r="C130" s="8">
        <v>0.21</v>
      </c>
      <c r="D130" s="8">
        <v>0.86</v>
      </c>
      <c r="E130" s="8">
        <v>2.2799999999999998</v>
      </c>
      <c r="F130" s="8">
        <v>0.54</v>
      </c>
      <c r="G130" s="8">
        <v>15</v>
      </c>
      <c r="H130" s="8">
        <v>148</v>
      </c>
      <c r="I130" s="8">
        <v>58</v>
      </c>
      <c r="J130" s="8">
        <v>18</v>
      </c>
      <c r="K130" s="8">
        <v>95</v>
      </c>
      <c r="L130" s="8">
        <v>1.46</v>
      </c>
      <c r="M130" s="8">
        <v>1.01</v>
      </c>
      <c r="N130" s="8">
        <v>0.66</v>
      </c>
      <c r="O130" s="8">
        <v>44</v>
      </c>
      <c r="P130" s="8">
        <f t="shared" si="8"/>
        <v>68.850599999999986</v>
      </c>
      <c r="S130" s="1">
        <v>354.9</v>
      </c>
      <c r="T130" s="1">
        <f t="shared" si="9"/>
        <v>2.4699999999999998</v>
      </c>
      <c r="U130" s="1">
        <v>194</v>
      </c>
      <c r="W130" s="1">
        <v>8</v>
      </c>
      <c r="X130" s="1">
        <v>22.375</v>
      </c>
      <c r="Y130" s="1">
        <f t="shared" si="7"/>
        <v>77.625</v>
      </c>
    </row>
    <row r="131" spans="2:25" x14ac:dyDescent="0.25">
      <c r="B131" s="8">
        <v>1.62</v>
      </c>
      <c r="C131" s="8">
        <v>0.21</v>
      </c>
      <c r="D131" s="8">
        <v>0.85</v>
      </c>
      <c r="E131" s="8">
        <v>2.29</v>
      </c>
      <c r="F131" s="8">
        <v>0.54</v>
      </c>
      <c r="G131" s="8">
        <v>13</v>
      </c>
      <c r="H131" s="8">
        <v>145</v>
      </c>
      <c r="I131" s="8">
        <v>59</v>
      </c>
      <c r="J131" s="8">
        <v>19</v>
      </c>
      <c r="K131" s="8">
        <v>96</v>
      </c>
      <c r="L131" s="8">
        <v>1.46</v>
      </c>
      <c r="M131" s="8">
        <v>1.01</v>
      </c>
      <c r="N131" s="8">
        <v>0.68</v>
      </c>
      <c r="O131" s="8">
        <v>43</v>
      </c>
      <c r="P131" s="8">
        <f t="shared" ref="P131:P164" si="10">U131*S131/1000</f>
        <v>68.091499999999996</v>
      </c>
      <c r="S131" s="1">
        <v>356.5</v>
      </c>
      <c r="T131" s="1">
        <f t="shared" ref="T131:T164" si="11">L131+M131</f>
        <v>2.4699999999999998</v>
      </c>
      <c r="U131" s="1">
        <v>191</v>
      </c>
      <c r="W131" s="1">
        <v>7</v>
      </c>
      <c r="X131" s="1">
        <v>22.571428571428573</v>
      </c>
      <c r="Y131" s="1">
        <f t="shared" si="7"/>
        <v>77.428571428571431</v>
      </c>
    </row>
    <row r="132" spans="2:25" x14ac:dyDescent="0.25">
      <c r="B132" s="8">
        <v>1.63</v>
      </c>
      <c r="C132" s="8">
        <v>0.23</v>
      </c>
      <c r="D132" s="8">
        <v>0.85</v>
      </c>
      <c r="E132" s="8">
        <v>2.27</v>
      </c>
      <c r="F132" s="8">
        <v>0.55000000000000004</v>
      </c>
      <c r="G132" s="8">
        <v>14</v>
      </c>
      <c r="H132" s="8">
        <v>146</v>
      </c>
      <c r="I132" s="8">
        <v>61</v>
      </c>
      <c r="J132" s="8">
        <v>18</v>
      </c>
      <c r="K132" s="8">
        <v>95</v>
      </c>
      <c r="L132" s="8">
        <v>1.45</v>
      </c>
      <c r="M132" s="8">
        <v>1</v>
      </c>
      <c r="N132" s="8">
        <v>0.67</v>
      </c>
      <c r="O132" s="8">
        <v>43</v>
      </c>
      <c r="P132" s="8">
        <f t="shared" si="10"/>
        <v>69.1905</v>
      </c>
      <c r="S132" s="1">
        <v>358.5</v>
      </c>
      <c r="T132" s="1">
        <f t="shared" si="11"/>
        <v>2.4500000000000002</v>
      </c>
      <c r="U132" s="1">
        <v>193</v>
      </c>
      <c r="W132" s="1">
        <v>8</v>
      </c>
      <c r="X132" s="1">
        <v>22.25</v>
      </c>
      <c r="Y132" s="1">
        <f t="shared" ref="Y132:Y164" si="12">100-X132</f>
        <v>77.75</v>
      </c>
    </row>
    <row r="133" spans="2:25" x14ac:dyDescent="0.25">
      <c r="B133" s="8">
        <v>1.63</v>
      </c>
      <c r="C133" s="8">
        <v>0.22</v>
      </c>
      <c r="D133" s="8">
        <v>0.85</v>
      </c>
      <c r="E133" s="8">
        <v>2.27</v>
      </c>
      <c r="F133" s="8">
        <v>0.55000000000000004</v>
      </c>
      <c r="G133" s="8">
        <v>14</v>
      </c>
      <c r="H133" s="8">
        <v>148</v>
      </c>
      <c r="I133" s="8">
        <v>58</v>
      </c>
      <c r="J133" s="8">
        <v>17</v>
      </c>
      <c r="K133" s="8">
        <v>94</v>
      </c>
      <c r="L133" s="8">
        <v>1.44</v>
      </c>
      <c r="M133" s="8">
        <v>1</v>
      </c>
      <c r="N133" s="8">
        <v>0.67</v>
      </c>
      <c r="O133" s="8">
        <v>44</v>
      </c>
      <c r="P133" s="8">
        <f t="shared" si="10"/>
        <v>68.294399999999996</v>
      </c>
      <c r="S133" s="1">
        <v>355.7</v>
      </c>
      <c r="T133" s="1">
        <f t="shared" si="11"/>
        <v>2.44</v>
      </c>
      <c r="U133" s="1">
        <v>192</v>
      </c>
      <c r="W133" s="1">
        <v>6</v>
      </c>
      <c r="X133" s="1">
        <v>22.666666666666668</v>
      </c>
      <c r="Y133" s="1">
        <f t="shared" si="12"/>
        <v>77.333333333333329</v>
      </c>
    </row>
    <row r="134" spans="2:25" x14ac:dyDescent="0.25">
      <c r="B134" s="8">
        <v>1.64</v>
      </c>
      <c r="C134" s="8">
        <v>0.21</v>
      </c>
      <c r="D134" s="8">
        <v>0.86</v>
      </c>
      <c r="E134" s="8">
        <v>2.2799999999999998</v>
      </c>
      <c r="F134" s="8">
        <v>0.54</v>
      </c>
      <c r="G134" s="8">
        <v>15</v>
      </c>
      <c r="H134" s="8">
        <v>148</v>
      </c>
      <c r="I134" s="8">
        <v>58</v>
      </c>
      <c r="J134" s="8">
        <v>18</v>
      </c>
      <c r="K134" s="8">
        <v>95</v>
      </c>
      <c r="L134" s="8">
        <v>1.46</v>
      </c>
      <c r="M134" s="8">
        <v>1.01</v>
      </c>
      <c r="N134" s="8">
        <v>0.66</v>
      </c>
      <c r="O134" s="8">
        <v>44</v>
      </c>
      <c r="P134" s="8">
        <f t="shared" si="10"/>
        <v>68.850599999999986</v>
      </c>
      <c r="S134" s="1">
        <v>354.9</v>
      </c>
      <c r="T134" s="1">
        <f t="shared" si="11"/>
        <v>2.4699999999999998</v>
      </c>
      <c r="U134" s="1">
        <v>194</v>
      </c>
      <c r="W134" s="1">
        <v>8</v>
      </c>
      <c r="X134" s="1">
        <v>22.375</v>
      </c>
      <c r="Y134" s="1">
        <f t="shared" si="12"/>
        <v>77.625</v>
      </c>
    </row>
    <row r="135" spans="2:25" x14ac:dyDescent="0.25">
      <c r="B135" s="8">
        <v>1.62</v>
      </c>
      <c r="C135" s="8">
        <v>0.21</v>
      </c>
      <c r="D135" s="8">
        <v>0.85</v>
      </c>
      <c r="E135" s="8">
        <v>2.29</v>
      </c>
      <c r="F135" s="8">
        <v>0.54</v>
      </c>
      <c r="G135" s="8">
        <v>13</v>
      </c>
      <c r="H135" s="8">
        <v>145</v>
      </c>
      <c r="I135" s="8">
        <v>59</v>
      </c>
      <c r="J135" s="8">
        <v>19</v>
      </c>
      <c r="K135" s="8">
        <v>96</v>
      </c>
      <c r="L135" s="8">
        <v>1.46</v>
      </c>
      <c r="M135" s="8">
        <v>1.01</v>
      </c>
      <c r="N135" s="8">
        <v>0.68</v>
      </c>
      <c r="O135" s="8">
        <v>43</v>
      </c>
      <c r="P135" s="8">
        <f t="shared" si="10"/>
        <v>68.091499999999996</v>
      </c>
      <c r="S135" s="1">
        <v>356.5</v>
      </c>
      <c r="T135" s="1">
        <f t="shared" si="11"/>
        <v>2.4699999999999998</v>
      </c>
      <c r="U135" s="1">
        <v>191</v>
      </c>
      <c r="W135" s="1">
        <v>7</v>
      </c>
      <c r="X135" s="1">
        <v>22.571428571428573</v>
      </c>
      <c r="Y135" s="1">
        <f t="shared" si="12"/>
        <v>77.428571428571431</v>
      </c>
    </row>
    <row r="136" spans="2:25" x14ac:dyDescent="0.25">
      <c r="B136" s="8">
        <v>1.63</v>
      </c>
      <c r="C136" s="8">
        <v>0.23</v>
      </c>
      <c r="D136" s="8">
        <v>0.85</v>
      </c>
      <c r="E136" s="8">
        <v>2.27</v>
      </c>
      <c r="F136" s="8">
        <v>0.55000000000000004</v>
      </c>
      <c r="G136" s="8">
        <v>14</v>
      </c>
      <c r="H136" s="8">
        <v>146</v>
      </c>
      <c r="I136" s="8">
        <v>61</v>
      </c>
      <c r="J136" s="8">
        <v>18</v>
      </c>
      <c r="K136" s="8">
        <v>95</v>
      </c>
      <c r="L136" s="8">
        <v>1.45</v>
      </c>
      <c r="M136" s="8">
        <v>1</v>
      </c>
      <c r="N136" s="8">
        <v>0.67</v>
      </c>
      <c r="O136" s="8">
        <v>43</v>
      </c>
      <c r="P136" s="8">
        <f t="shared" si="10"/>
        <v>69.1905</v>
      </c>
      <c r="S136" s="1">
        <v>358.5</v>
      </c>
      <c r="T136" s="1">
        <f t="shared" si="11"/>
        <v>2.4500000000000002</v>
      </c>
      <c r="U136" s="1">
        <v>193</v>
      </c>
      <c r="W136" s="1">
        <v>8</v>
      </c>
      <c r="X136" s="1">
        <v>22.25</v>
      </c>
      <c r="Y136" s="1">
        <f t="shared" si="12"/>
        <v>77.75</v>
      </c>
    </row>
    <row r="137" spans="2:25" x14ac:dyDescent="0.25">
      <c r="B137" s="8">
        <v>1.62</v>
      </c>
      <c r="C137" s="8">
        <v>0.21</v>
      </c>
      <c r="D137" s="8">
        <v>0.85</v>
      </c>
      <c r="E137" s="8">
        <v>2.29</v>
      </c>
      <c r="F137" s="8">
        <v>0.54</v>
      </c>
      <c r="G137" s="8">
        <v>13</v>
      </c>
      <c r="H137" s="8">
        <v>145</v>
      </c>
      <c r="I137" s="8">
        <v>59</v>
      </c>
      <c r="J137" s="8">
        <v>19</v>
      </c>
      <c r="K137" s="8">
        <v>96</v>
      </c>
      <c r="L137" s="8">
        <v>1.46</v>
      </c>
      <c r="M137" s="8">
        <v>1.01</v>
      </c>
      <c r="N137" s="8">
        <v>0.68</v>
      </c>
      <c r="O137" s="8">
        <v>43</v>
      </c>
      <c r="P137" s="8">
        <f t="shared" si="10"/>
        <v>68.091499999999996</v>
      </c>
      <c r="S137" s="1">
        <v>356.5</v>
      </c>
      <c r="T137" s="1">
        <f t="shared" si="11"/>
        <v>2.4699999999999998</v>
      </c>
      <c r="U137" s="1">
        <v>191</v>
      </c>
      <c r="W137" s="1">
        <v>7</v>
      </c>
      <c r="X137" s="1">
        <v>22.571428571428573</v>
      </c>
      <c r="Y137" s="1">
        <f t="shared" si="12"/>
        <v>77.428571428571431</v>
      </c>
    </row>
    <row r="138" spans="2:25" x14ac:dyDescent="0.25">
      <c r="B138" s="8">
        <v>1.43</v>
      </c>
      <c r="C138" s="8">
        <v>0.15</v>
      </c>
      <c r="D138" s="8">
        <v>0.68</v>
      </c>
      <c r="E138" s="8">
        <v>2.08</v>
      </c>
      <c r="F138" s="8">
        <v>0.31</v>
      </c>
      <c r="G138" s="8">
        <v>10</v>
      </c>
      <c r="H138" s="8">
        <v>127</v>
      </c>
      <c r="I138" s="8">
        <v>36</v>
      </c>
      <c r="J138" s="8">
        <v>13</v>
      </c>
      <c r="K138" s="8">
        <v>76</v>
      </c>
      <c r="L138" s="8">
        <v>1.27</v>
      </c>
      <c r="M138" s="8">
        <v>0.78</v>
      </c>
      <c r="N138" s="8">
        <v>0.51</v>
      </c>
      <c r="O138" s="8">
        <v>28</v>
      </c>
      <c r="P138" s="8">
        <f t="shared" si="10"/>
        <v>60.371999999999993</v>
      </c>
      <c r="S138" s="1">
        <v>335.4</v>
      </c>
      <c r="T138" s="1">
        <f t="shared" si="11"/>
        <v>2.0499999999999998</v>
      </c>
      <c r="U138" s="1">
        <v>180</v>
      </c>
      <c r="W138" s="1">
        <v>6</v>
      </c>
      <c r="X138" s="1">
        <v>18.666666666666668</v>
      </c>
      <c r="Y138" s="1">
        <f t="shared" si="12"/>
        <v>81.333333333333329</v>
      </c>
    </row>
    <row r="139" spans="2:25" x14ac:dyDescent="0.25">
      <c r="B139" s="8">
        <v>1.44</v>
      </c>
      <c r="C139" s="8">
        <v>0.17</v>
      </c>
      <c r="D139" s="8">
        <v>0.69</v>
      </c>
      <c r="E139" s="8">
        <v>2.06</v>
      </c>
      <c r="F139" s="8">
        <v>0.32</v>
      </c>
      <c r="G139" s="8">
        <v>9</v>
      </c>
      <c r="H139" s="8">
        <v>128</v>
      </c>
      <c r="I139" s="8">
        <v>36</v>
      </c>
      <c r="J139" s="8">
        <v>13</v>
      </c>
      <c r="K139" s="8">
        <v>73</v>
      </c>
      <c r="L139" s="8">
        <v>1.28</v>
      </c>
      <c r="M139" s="8">
        <v>0.76</v>
      </c>
      <c r="N139" s="8">
        <v>0.51</v>
      </c>
      <c r="O139" s="8">
        <v>27</v>
      </c>
      <c r="P139" s="8">
        <f t="shared" si="10"/>
        <v>61.370400000000004</v>
      </c>
      <c r="S139" s="1">
        <v>337.2</v>
      </c>
      <c r="T139" s="1">
        <f t="shared" si="11"/>
        <v>2.04</v>
      </c>
      <c r="U139" s="1">
        <v>182</v>
      </c>
      <c r="W139" s="1">
        <v>6</v>
      </c>
      <c r="X139" s="1">
        <v>18.166666666666668</v>
      </c>
      <c r="Y139" s="1">
        <f t="shared" si="12"/>
        <v>81.833333333333329</v>
      </c>
    </row>
    <row r="140" spans="2:25" x14ac:dyDescent="0.25">
      <c r="B140" s="8">
        <v>1.43</v>
      </c>
      <c r="C140" s="8">
        <v>0.16</v>
      </c>
      <c r="D140" s="8">
        <v>0.68</v>
      </c>
      <c r="E140" s="8">
        <v>2.04</v>
      </c>
      <c r="F140" s="8">
        <v>0.31</v>
      </c>
      <c r="G140" s="8">
        <v>10</v>
      </c>
      <c r="H140" s="8">
        <v>125</v>
      </c>
      <c r="I140" s="8">
        <v>38</v>
      </c>
      <c r="J140" s="8">
        <v>12</v>
      </c>
      <c r="K140" s="8">
        <v>75</v>
      </c>
      <c r="L140" s="8">
        <v>1.26</v>
      </c>
      <c r="M140" s="8">
        <v>0.76</v>
      </c>
      <c r="N140" s="8">
        <v>0.52</v>
      </c>
      <c r="O140" s="8">
        <v>29</v>
      </c>
      <c r="P140" s="8">
        <f t="shared" si="10"/>
        <v>60.1282</v>
      </c>
      <c r="S140" s="1">
        <v>332.2</v>
      </c>
      <c r="T140" s="1">
        <f t="shared" si="11"/>
        <v>2.02</v>
      </c>
      <c r="U140" s="1">
        <v>181</v>
      </c>
      <c r="W140" s="1">
        <v>6</v>
      </c>
      <c r="X140" s="1">
        <v>18.166666666666668</v>
      </c>
      <c r="Y140" s="1">
        <f t="shared" si="12"/>
        <v>81.833333333333329</v>
      </c>
    </row>
    <row r="141" spans="2:25" x14ac:dyDescent="0.25">
      <c r="B141" s="8">
        <v>1.42</v>
      </c>
      <c r="C141" s="8">
        <v>0.17</v>
      </c>
      <c r="D141" s="8">
        <v>0.68</v>
      </c>
      <c r="E141" s="8">
        <v>2.08</v>
      </c>
      <c r="F141" s="8">
        <v>0.31</v>
      </c>
      <c r="G141" s="8">
        <v>10</v>
      </c>
      <c r="H141" s="8">
        <v>124</v>
      </c>
      <c r="I141" s="8">
        <v>36</v>
      </c>
      <c r="J141" s="8">
        <v>12</v>
      </c>
      <c r="K141" s="8">
        <v>74</v>
      </c>
      <c r="L141" s="8">
        <v>1.26</v>
      </c>
      <c r="M141" s="8">
        <v>0.78</v>
      </c>
      <c r="N141" s="8">
        <v>0.52</v>
      </c>
      <c r="O141" s="8">
        <v>28</v>
      </c>
      <c r="P141" s="8">
        <f t="shared" si="10"/>
        <v>60.5364</v>
      </c>
      <c r="S141" s="1">
        <v>330.8</v>
      </c>
      <c r="T141" s="1">
        <f t="shared" si="11"/>
        <v>2.04</v>
      </c>
      <c r="U141" s="1">
        <v>183</v>
      </c>
      <c r="W141" s="1">
        <v>5</v>
      </c>
      <c r="X141" s="1">
        <v>19.2</v>
      </c>
      <c r="Y141" s="1">
        <f t="shared" si="12"/>
        <v>80.8</v>
      </c>
    </row>
    <row r="142" spans="2:25" x14ac:dyDescent="0.25">
      <c r="B142" s="8">
        <v>1.44</v>
      </c>
      <c r="C142" s="8">
        <v>0.17</v>
      </c>
      <c r="D142" s="8">
        <v>0.69</v>
      </c>
      <c r="E142" s="8">
        <v>2.06</v>
      </c>
      <c r="F142" s="8">
        <v>0.32</v>
      </c>
      <c r="G142" s="8">
        <v>9</v>
      </c>
      <c r="H142" s="8">
        <v>128</v>
      </c>
      <c r="I142" s="8">
        <v>36</v>
      </c>
      <c r="J142" s="8">
        <v>13</v>
      </c>
      <c r="K142" s="8">
        <v>73</v>
      </c>
      <c r="L142" s="8">
        <v>1.28</v>
      </c>
      <c r="M142" s="8">
        <v>0.76</v>
      </c>
      <c r="N142" s="8">
        <v>0.51</v>
      </c>
      <c r="O142" s="8">
        <v>28</v>
      </c>
      <c r="P142" s="8">
        <f t="shared" si="10"/>
        <v>60.371999999999993</v>
      </c>
      <c r="S142" s="1">
        <v>335.4</v>
      </c>
      <c r="T142" s="1">
        <f t="shared" si="11"/>
        <v>2.04</v>
      </c>
      <c r="U142" s="1">
        <v>180</v>
      </c>
      <c r="W142" s="1">
        <v>6</v>
      </c>
      <c r="X142" s="1">
        <v>18.666666666666668</v>
      </c>
      <c r="Y142" s="1">
        <f t="shared" si="12"/>
        <v>81.333333333333329</v>
      </c>
    </row>
    <row r="143" spans="2:25" x14ac:dyDescent="0.25">
      <c r="B143" s="8">
        <v>1.43</v>
      </c>
      <c r="C143" s="8">
        <v>0.16</v>
      </c>
      <c r="D143" s="8">
        <v>0.68</v>
      </c>
      <c r="E143" s="8">
        <v>2.04</v>
      </c>
      <c r="F143" s="8">
        <v>0.31</v>
      </c>
      <c r="G143" s="8">
        <v>10</v>
      </c>
      <c r="H143" s="8">
        <v>125</v>
      </c>
      <c r="I143" s="8">
        <v>38</v>
      </c>
      <c r="J143" s="8">
        <v>12</v>
      </c>
      <c r="K143" s="8">
        <v>75</v>
      </c>
      <c r="L143" s="8">
        <v>1.26</v>
      </c>
      <c r="M143" s="8">
        <v>0.76</v>
      </c>
      <c r="N143" s="8">
        <v>0.51</v>
      </c>
      <c r="O143" s="8">
        <v>27</v>
      </c>
      <c r="P143" s="8">
        <f t="shared" si="10"/>
        <v>61.370400000000004</v>
      </c>
      <c r="S143" s="1">
        <v>337.2</v>
      </c>
      <c r="T143" s="1">
        <f t="shared" si="11"/>
        <v>2.02</v>
      </c>
      <c r="U143" s="1">
        <v>182</v>
      </c>
      <c r="W143" s="1">
        <v>6</v>
      </c>
      <c r="X143" s="1">
        <v>18.166666666666668</v>
      </c>
      <c r="Y143" s="1">
        <f t="shared" si="12"/>
        <v>81.833333333333329</v>
      </c>
    </row>
    <row r="144" spans="2:25" x14ac:dyDescent="0.25">
      <c r="B144" s="8">
        <v>1.42</v>
      </c>
      <c r="C144" s="8">
        <v>0.17</v>
      </c>
      <c r="D144" s="8">
        <v>0.68</v>
      </c>
      <c r="E144" s="8">
        <v>2.08</v>
      </c>
      <c r="F144" s="8">
        <v>0.31</v>
      </c>
      <c r="G144" s="8">
        <v>10</v>
      </c>
      <c r="H144" s="8">
        <v>124</v>
      </c>
      <c r="I144" s="8">
        <v>36</v>
      </c>
      <c r="J144" s="8">
        <v>12</v>
      </c>
      <c r="K144" s="8">
        <v>74</v>
      </c>
      <c r="L144" s="8">
        <v>1.26</v>
      </c>
      <c r="M144" s="8">
        <v>0.78</v>
      </c>
      <c r="N144" s="8">
        <v>0.52</v>
      </c>
      <c r="O144" s="8">
        <v>29</v>
      </c>
      <c r="P144" s="8">
        <f t="shared" si="10"/>
        <v>60.1282</v>
      </c>
      <c r="S144" s="1">
        <v>332.2</v>
      </c>
      <c r="T144" s="1">
        <f t="shared" si="11"/>
        <v>2.04</v>
      </c>
      <c r="U144" s="1">
        <v>181</v>
      </c>
      <c r="W144" s="1">
        <v>6</v>
      </c>
      <c r="X144" s="1">
        <v>18.166666666666668</v>
      </c>
      <c r="Y144" s="1">
        <f t="shared" si="12"/>
        <v>81.833333333333329</v>
      </c>
    </row>
    <row r="145" spans="2:25" x14ac:dyDescent="0.25">
      <c r="B145" s="8">
        <v>1.43</v>
      </c>
      <c r="C145" s="8">
        <v>0.16</v>
      </c>
      <c r="D145" s="8">
        <v>0.68</v>
      </c>
      <c r="E145" s="8">
        <v>2.04</v>
      </c>
      <c r="F145" s="8">
        <v>0.31</v>
      </c>
      <c r="G145" s="8">
        <v>10</v>
      </c>
      <c r="H145" s="8">
        <v>125</v>
      </c>
      <c r="I145" s="8">
        <v>38</v>
      </c>
      <c r="J145" s="8">
        <v>12</v>
      </c>
      <c r="K145" s="8">
        <v>75</v>
      </c>
      <c r="L145" s="8">
        <v>1.26</v>
      </c>
      <c r="M145" s="8">
        <v>0.76</v>
      </c>
      <c r="N145" s="8">
        <v>0.52</v>
      </c>
      <c r="O145" s="8">
        <v>28</v>
      </c>
      <c r="P145" s="8">
        <f t="shared" si="10"/>
        <v>60.5364</v>
      </c>
      <c r="S145" s="1">
        <v>330.8</v>
      </c>
      <c r="T145" s="1">
        <f t="shared" si="11"/>
        <v>2.02</v>
      </c>
      <c r="U145" s="1">
        <v>183</v>
      </c>
      <c r="W145" s="1">
        <v>5</v>
      </c>
      <c r="X145" s="1">
        <v>19.2</v>
      </c>
      <c r="Y145" s="1">
        <f t="shared" si="12"/>
        <v>80.8</v>
      </c>
    </row>
    <row r="146" spans="2:25" x14ac:dyDescent="0.25">
      <c r="B146" s="8">
        <v>1.42</v>
      </c>
      <c r="C146" s="8">
        <v>0.17</v>
      </c>
      <c r="D146" s="8">
        <v>0.68</v>
      </c>
      <c r="E146" s="8">
        <v>2.08</v>
      </c>
      <c r="F146" s="8">
        <v>0.31</v>
      </c>
      <c r="G146" s="8">
        <v>10</v>
      </c>
      <c r="H146" s="8">
        <v>124</v>
      </c>
      <c r="I146" s="8">
        <v>36</v>
      </c>
      <c r="J146" s="8">
        <v>12</v>
      </c>
      <c r="K146" s="8">
        <v>74</v>
      </c>
      <c r="L146" s="8">
        <v>1.26</v>
      </c>
      <c r="M146" s="8">
        <v>0.78</v>
      </c>
      <c r="N146" s="8">
        <v>0.52</v>
      </c>
      <c r="O146" s="8">
        <v>28</v>
      </c>
      <c r="P146" s="8">
        <f t="shared" si="10"/>
        <v>60.5364</v>
      </c>
      <c r="S146" s="1">
        <v>330.8</v>
      </c>
      <c r="T146" s="1">
        <f t="shared" si="11"/>
        <v>2.04</v>
      </c>
      <c r="U146" s="1">
        <v>183</v>
      </c>
      <c r="W146" s="1">
        <v>5</v>
      </c>
      <c r="X146" s="1">
        <v>19.2</v>
      </c>
      <c r="Y146" s="1">
        <f t="shared" si="12"/>
        <v>80.8</v>
      </c>
    </row>
    <row r="147" spans="2:25" x14ac:dyDescent="0.25">
      <c r="B147" s="8">
        <v>1.55</v>
      </c>
      <c r="C147" s="8">
        <v>0.2</v>
      </c>
      <c r="D147" s="8">
        <v>0.82</v>
      </c>
      <c r="E147" s="8">
        <v>2.1800000000000002</v>
      </c>
      <c r="F147" s="8">
        <v>0.48</v>
      </c>
      <c r="G147" s="8">
        <v>13</v>
      </c>
      <c r="H147" s="8">
        <v>141</v>
      </c>
      <c r="I147" s="8">
        <v>52</v>
      </c>
      <c r="J147" s="8">
        <v>16</v>
      </c>
      <c r="K147" s="8">
        <v>89</v>
      </c>
      <c r="L147" s="8">
        <v>1.38</v>
      </c>
      <c r="M147" s="8">
        <v>0.94</v>
      </c>
      <c r="N147" s="8">
        <v>0.62</v>
      </c>
      <c r="O147" s="8">
        <v>37</v>
      </c>
      <c r="P147" s="8">
        <f t="shared" si="10"/>
        <v>64.876800000000003</v>
      </c>
      <c r="S147" s="1">
        <v>348.8</v>
      </c>
      <c r="T147" s="1">
        <f t="shared" si="11"/>
        <v>2.3199999999999998</v>
      </c>
      <c r="U147" s="1">
        <v>186</v>
      </c>
      <c r="W147" s="1">
        <v>6</v>
      </c>
      <c r="X147" s="1">
        <v>20.333333333333332</v>
      </c>
      <c r="Y147" s="1">
        <f t="shared" si="12"/>
        <v>79.666666666666671</v>
      </c>
    </row>
    <row r="148" spans="2:25" x14ac:dyDescent="0.25">
      <c r="B148" s="8">
        <v>1.58</v>
      </c>
      <c r="C148" s="8">
        <v>0.21</v>
      </c>
      <c r="D148" s="8">
        <v>0.81</v>
      </c>
      <c r="E148" s="8">
        <v>2.2200000000000002</v>
      </c>
      <c r="F148" s="8">
        <v>0.46</v>
      </c>
      <c r="G148" s="8">
        <v>12</v>
      </c>
      <c r="H148" s="8">
        <v>140</v>
      </c>
      <c r="I148" s="8">
        <v>51</v>
      </c>
      <c r="J148" s="8">
        <v>16</v>
      </c>
      <c r="K148" s="8">
        <v>91</v>
      </c>
      <c r="L148" s="8">
        <v>1.37</v>
      </c>
      <c r="M148" s="8">
        <v>0.95</v>
      </c>
      <c r="N148" s="8">
        <v>0.63</v>
      </c>
      <c r="O148" s="8">
        <v>38</v>
      </c>
      <c r="P148" s="8">
        <f t="shared" si="10"/>
        <v>65.668400000000005</v>
      </c>
      <c r="S148" s="1">
        <v>349.3</v>
      </c>
      <c r="T148" s="1">
        <f t="shared" si="11"/>
        <v>2.3200000000000003</v>
      </c>
      <c r="U148" s="1">
        <v>188</v>
      </c>
      <c r="W148" s="1">
        <v>7</v>
      </c>
      <c r="X148" s="1">
        <v>20.285714285714285</v>
      </c>
      <c r="Y148" s="1">
        <f t="shared" si="12"/>
        <v>79.714285714285722</v>
      </c>
    </row>
    <row r="149" spans="2:25" x14ac:dyDescent="0.25">
      <c r="B149" s="8">
        <v>1.57</v>
      </c>
      <c r="C149" s="8">
        <v>0.19</v>
      </c>
      <c r="D149" s="8">
        <v>0.81</v>
      </c>
      <c r="E149" s="8">
        <v>2.21</v>
      </c>
      <c r="F149" s="8">
        <v>0.48</v>
      </c>
      <c r="G149" s="8">
        <v>13</v>
      </c>
      <c r="H149" s="8">
        <v>142</v>
      </c>
      <c r="I149" s="8">
        <v>51</v>
      </c>
      <c r="J149" s="8">
        <v>17</v>
      </c>
      <c r="K149" s="8">
        <v>90</v>
      </c>
      <c r="L149" s="8">
        <v>1.39</v>
      </c>
      <c r="M149" s="8">
        <v>0.96</v>
      </c>
      <c r="N149" s="8">
        <v>0.62</v>
      </c>
      <c r="O149" s="8">
        <v>38</v>
      </c>
      <c r="P149" s="8">
        <f t="shared" si="10"/>
        <v>64.083999999999989</v>
      </c>
      <c r="S149" s="1">
        <v>346.4</v>
      </c>
      <c r="T149" s="1">
        <f t="shared" si="11"/>
        <v>2.3499999999999996</v>
      </c>
      <c r="U149" s="1">
        <v>185</v>
      </c>
      <c r="W149" s="1">
        <v>6</v>
      </c>
      <c r="X149" s="1">
        <v>20.333333333333332</v>
      </c>
      <c r="Y149" s="1">
        <f t="shared" si="12"/>
        <v>79.666666666666671</v>
      </c>
    </row>
    <row r="150" spans="2:25" x14ac:dyDescent="0.25">
      <c r="B150" s="8">
        <v>1.56</v>
      </c>
      <c r="C150" s="8">
        <v>0.21</v>
      </c>
      <c r="D150" s="8">
        <v>0.82</v>
      </c>
      <c r="E150" s="8">
        <v>2.21</v>
      </c>
      <c r="F150" s="8">
        <v>0.46</v>
      </c>
      <c r="G150" s="8">
        <v>12</v>
      </c>
      <c r="H150" s="8">
        <v>141</v>
      </c>
      <c r="I150" s="8">
        <v>50</v>
      </c>
      <c r="J150" s="8">
        <v>17</v>
      </c>
      <c r="K150" s="8">
        <v>89</v>
      </c>
      <c r="L150" s="8">
        <v>1.39</v>
      </c>
      <c r="M150" s="8">
        <v>0.93</v>
      </c>
      <c r="N150" s="8">
        <v>0.61</v>
      </c>
      <c r="O150" s="8">
        <v>37</v>
      </c>
      <c r="P150" s="8">
        <f t="shared" si="10"/>
        <v>65.917500000000004</v>
      </c>
      <c r="S150" s="1">
        <v>352.5</v>
      </c>
      <c r="T150" s="1">
        <f t="shared" si="11"/>
        <v>2.3199999999999998</v>
      </c>
      <c r="U150" s="1">
        <v>187</v>
      </c>
      <c r="W150" s="1">
        <v>8</v>
      </c>
      <c r="X150" s="1">
        <v>19.5</v>
      </c>
      <c r="Y150" s="1">
        <f t="shared" si="12"/>
        <v>80.5</v>
      </c>
    </row>
    <row r="151" spans="2:25" x14ac:dyDescent="0.25">
      <c r="B151" s="8">
        <v>1.58</v>
      </c>
      <c r="C151" s="8">
        <v>0.21</v>
      </c>
      <c r="D151" s="8">
        <v>0.81</v>
      </c>
      <c r="E151" s="8">
        <v>2.2200000000000002</v>
      </c>
      <c r="F151" s="8">
        <v>0.46</v>
      </c>
      <c r="G151" s="8">
        <v>12</v>
      </c>
      <c r="H151" s="8">
        <v>140</v>
      </c>
      <c r="I151" s="8">
        <v>51</v>
      </c>
      <c r="J151" s="8">
        <v>16</v>
      </c>
      <c r="K151" s="8">
        <v>91</v>
      </c>
      <c r="L151" s="8">
        <v>1.37</v>
      </c>
      <c r="M151" s="8">
        <v>0.95</v>
      </c>
      <c r="N151" s="8">
        <v>0.63</v>
      </c>
      <c r="O151" s="8">
        <v>38</v>
      </c>
      <c r="P151" s="8">
        <f t="shared" si="10"/>
        <v>65.668400000000005</v>
      </c>
      <c r="S151" s="1">
        <v>349.3</v>
      </c>
      <c r="T151" s="1">
        <f t="shared" si="11"/>
        <v>2.3200000000000003</v>
      </c>
      <c r="U151" s="1">
        <v>188</v>
      </c>
      <c r="W151" s="1">
        <v>7</v>
      </c>
      <c r="X151" s="1">
        <v>20.285714285714285</v>
      </c>
      <c r="Y151" s="1">
        <f t="shared" si="12"/>
        <v>79.714285714285722</v>
      </c>
    </row>
    <row r="152" spans="2:25" x14ac:dyDescent="0.25">
      <c r="B152" s="8">
        <v>1.57</v>
      </c>
      <c r="C152" s="8">
        <v>0.19</v>
      </c>
      <c r="D152" s="8">
        <v>0.81</v>
      </c>
      <c r="E152" s="8">
        <v>2.21</v>
      </c>
      <c r="F152" s="8">
        <v>0.48</v>
      </c>
      <c r="G152" s="8">
        <v>13</v>
      </c>
      <c r="H152" s="8">
        <v>142</v>
      </c>
      <c r="I152" s="8">
        <v>51</v>
      </c>
      <c r="J152" s="8">
        <v>17</v>
      </c>
      <c r="K152" s="8">
        <v>90</v>
      </c>
      <c r="L152" s="8">
        <v>1.39</v>
      </c>
      <c r="M152" s="8">
        <v>0.96</v>
      </c>
      <c r="N152" s="8">
        <v>0.62</v>
      </c>
      <c r="O152" s="8">
        <v>38</v>
      </c>
      <c r="P152" s="8">
        <f t="shared" si="10"/>
        <v>64.083999999999989</v>
      </c>
      <c r="S152" s="1">
        <v>346.4</v>
      </c>
      <c r="T152" s="1">
        <f t="shared" si="11"/>
        <v>2.3499999999999996</v>
      </c>
      <c r="U152" s="1">
        <v>185</v>
      </c>
      <c r="W152" s="1">
        <v>6</v>
      </c>
      <c r="X152" s="1">
        <v>20.333333333333332</v>
      </c>
      <c r="Y152" s="1">
        <f t="shared" si="12"/>
        <v>79.666666666666671</v>
      </c>
    </row>
    <row r="153" spans="2:25" x14ac:dyDescent="0.25">
      <c r="B153" s="8">
        <v>1.56</v>
      </c>
      <c r="C153" s="8">
        <v>0.21</v>
      </c>
      <c r="D153" s="8">
        <v>0.82</v>
      </c>
      <c r="E153" s="8">
        <v>2.21</v>
      </c>
      <c r="F153" s="8">
        <v>0.46</v>
      </c>
      <c r="G153" s="8">
        <v>12</v>
      </c>
      <c r="H153" s="8">
        <v>141</v>
      </c>
      <c r="I153" s="8">
        <v>50</v>
      </c>
      <c r="J153" s="8">
        <v>17</v>
      </c>
      <c r="K153" s="8">
        <v>89</v>
      </c>
      <c r="L153" s="8">
        <v>1.39</v>
      </c>
      <c r="M153" s="8">
        <v>0.93</v>
      </c>
      <c r="N153" s="8">
        <v>0.61</v>
      </c>
      <c r="O153" s="8">
        <v>37</v>
      </c>
      <c r="P153" s="8">
        <f t="shared" si="10"/>
        <v>65.917500000000004</v>
      </c>
      <c r="S153" s="1">
        <v>352.5</v>
      </c>
      <c r="T153" s="1">
        <f t="shared" si="11"/>
        <v>2.3199999999999998</v>
      </c>
      <c r="U153" s="1">
        <v>187</v>
      </c>
      <c r="W153" s="1">
        <v>8</v>
      </c>
      <c r="X153" s="1">
        <v>19.5</v>
      </c>
      <c r="Y153" s="1">
        <f t="shared" si="12"/>
        <v>80.5</v>
      </c>
    </row>
    <row r="154" spans="2:25" x14ac:dyDescent="0.25">
      <c r="B154" s="8">
        <v>1.57</v>
      </c>
      <c r="C154" s="8">
        <v>0.19</v>
      </c>
      <c r="D154" s="8">
        <v>0.81</v>
      </c>
      <c r="E154" s="8">
        <v>2.21</v>
      </c>
      <c r="F154" s="8">
        <v>0.48</v>
      </c>
      <c r="G154" s="8">
        <v>13</v>
      </c>
      <c r="H154" s="8">
        <v>142</v>
      </c>
      <c r="I154" s="8">
        <v>51</v>
      </c>
      <c r="J154" s="8">
        <v>17</v>
      </c>
      <c r="K154" s="8">
        <v>90</v>
      </c>
      <c r="L154" s="8">
        <v>1.39</v>
      </c>
      <c r="M154" s="8">
        <v>0.96</v>
      </c>
      <c r="N154" s="8">
        <v>0.62</v>
      </c>
      <c r="O154" s="8">
        <v>38</v>
      </c>
      <c r="P154" s="8">
        <f t="shared" si="10"/>
        <v>64.083999999999989</v>
      </c>
      <c r="S154" s="1">
        <v>346.4</v>
      </c>
      <c r="T154" s="1">
        <f t="shared" si="11"/>
        <v>2.3499999999999996</v>
      </c>
      <c r="U154" s="1">
        <v>185</v>
      </c>
      <c r="W154" s="1">
        <v>6</v>
      </c>
      <c r="X154" s="1">
        <v>20.333333333333332</v>
      </c>
      <c r="Y154" s="1">
        <f t="shared" si="12"/>
        <v>79.666666666666671</v>
      </c>
    </row>
    <row r="155" spans="2:25" x14ac:dyDescent="0.25">
      <c r="B155" s="8">
        <v>1.56</v>
      </c>
      <c r="C155" s="8">
        <v>0.21</v>
      </c>
      <c r="D155" s="8">
        <v>0.82</v>
      </c>
      <c r="E155" s="8">
        <v>2.21</v>
      </c>
      <c r="F155" s="8">
        <v>0.46</v>
      </c>
      <c r="G155" s="8">
        <v>12</v>
      </c>
      <c r="H155" s="8">
        <v>141</v>
      </c>
      <c r="I155" s="8">
        <v>50</v>
      </c>
      <c r="J155" s="8">
        <v>17</v>
      </c>
      <c r="K155" s="8">
        <v>89</v>
      </c>
      <c r="L155" s="8">
        <v>1.39</v>
      </c>
      <c r="M155" s="8">
        <v>0.93</v>
      </c>
      <c r="N155" s="8">
        <v>0.61</v>
      </c>
      <c r="O155" s="8">
        <v>37</v>
      </c>
      <c r="P155" s="8">
        <f t="shared" si="10"/>
        <v>65.917500000000004</v>
      </c>
      <c r="S155" s="1">
        <v>352.5</v>
      </c>
      <c r="T155" s="1">
        <f t="shared" si="11"/>
        <v>2.3199999999999998</v>
      </c>
      <c r="U155" s="1">
        <v>187</v>
      </c>
      <c r="W155" s="1">
        <v>8</v>
      </c>
      <c r="X155" s="1">
        <v>19.5</v>
      </c>
      <c r="Y155" s="1">
        <f t="shared" si="12"/>
        <v>80.5</v>
      </c>
    </row>
    <row r="156" spans="2:25" x14ac:dyDescent="0.25">
      <c r="B156" s="8">
        <v>1.38</v>
      </c>
      <c r="C156" s="8">
        <v>0.14000000000000001</v>
      </c>
      <c r="D156" s="8">
        <v>0.56999999999999995</v>
      </c>
      <c r="E156" s="8">
        <v>2.0099999999999998</v>
      </c>
      <c r="F156" s="8">
        <v>0.27</v>
      </c>
      <c r="G156" s="8">
        <v>9</v>
      </c>
      <c r="H156" s="8">
        <v>120</v>
      </c>
      <c r="I156" s="8">
        <v>32</v>
      </c>
      <c r="J156" s="8">
        <v>11</v>
      </c>
      <c r="K156" s="8">
        <v>68</v>
      </c>
      <c r="L156" s="8">
        <v>1.25</v>
      </c>
      <c r="M156" s="8">
        <v>0.69</v>
      </c>
      <c r="N156" s="8">
        <v>0.47</v>
      </c>
      <c r="O156" s="8">
        <v>24</v>
      </c>
      <c r="P156" s="8">
        <f t="shared" si="10"/>
        <v>57.137999999999998</v>
      </c>
      <c r="S156" s="1">
        <v>321</v>
      </c>
      <c r="T156" s="1">
        <f t="shared" si="11"/>
        <v>1.94</v>
      </c>
      <c r="U156" s="1">
        <v>178</v>
      </c>
      <c r="W156" s="1">
        <v>6</v>
      </c>
      <c r="X156" s="1">
        <v>17.5</v>
      </c>
      <c r="Y156" s="1">
        <f t="shared" si="12"/>
        <v>82.5</v>
      </c>
    </row>
    <row r="157" spans="2:25" x14ac:dyDescent="0.25">
      <c r="B157" s="8">
        <v>1.38</v>
      </c>
      <c r="C157" s="8">
        <v>0.13</v>
      </c>
      <c r="D157" s="8">
        <v>0.56000000000000005</v>
      </c>
      <c r="E157" s="8">
        <v>2.0099999999999998</v>
      </c>
      <c r="F157" s="8">
        <v>0.28000000000000003</v>
      </c>
      <c r="G157" s="8">
        <v>8</v>
      </c>
      <c r="H157" s="8">
        <v>118</v>
      </c>
      <c r="I157" s="8">
        <v>31</v>
      </c>
      <c r="J157" s="8">
        <v>10</v>
      </c>
      <c r="K157" s="8">
        <v>67</v>
      </c>
      <c r="L157" s="8">
        <v>1.22</v>
      </c>
      <c r="M157" s="8">
        <v>0.69</v>
      </c>
      <c r="N157" s="8">
        <v>0.47</v>
      </c>
      <c r="O157" s="8">
        <v>23</v>
      </c>
      <c r="P157" s="8">
        <f t="shared" si="10"/>
        <v>57.701999999999998</v>
      </c>
      <c r="S157" s="1">
        <v>326</v>
      </c>
      <c r="T157" s="1">
        <f t="shared" si="11"/>
        <v>1.91</v>
      </c>
      <c r="U157" s="1">
        <v>177</v>
      </c>
      <c r="W157" s="1">
        <v>5</v>
      </c>
      <c r="X157" s="1">
        <v>18.399999999999999</v>
      </c>
      <c r="Y157" s="1">
        <f t="shared" si="12"/>
        <v>81.599999999999994</v>
      </c>
    </row>
    <row r="158" spans="2:25" x14ac:dyDescent="0.25">
      <c r="B158" s="8">
        <v>1.39</v>
      </c>
      <c r="C158" s="8">
        <v>0.15</v>
      </c>
      <c r="D158" s="8">
        <v>0.56999999999999995</v>
      </c>
      <c r="E158" s="8">
        <v>2</v>
      </c>
      <c r="F158" s="8">
        <v>0.28000000000000003</v>
      </c>
      <c r="G158" s="8">
        <v>9</v>
      </c>
      <c r="H158" s="8">
        <v>122</v>
      </c>
      <c r="I158" s="8">
        <v>30</v>
      </c>
      <c r="J158" s="8">
        <v>12</v>
      </c>
      <c r="K158" s="8">
        <v>66</v>
      </c>
      <c r="L158" s="8">
        <v>1.23</v>
      </c>
      <c r="M158" s="8">
        <v>0.69</v>
      </c>
      <c r="N158" s="8">
        <v>0.48</v>
      </c>
      <c r="O158" s="8">
        <v>22</v>
      </c>
      <c r="P158" s="8">
        <f t="shared" si="10"/>
        <v>56.671999999999997</v>
      </c>
      <c r="S158" s="1">
        <v>322</v>
      </c>
      <c r="T158" s="1">
        <f t="shared" si="11"/>
        <v>1.92</v>
      </c>
      <c r="U158" s="1">
        <v>176</v>
      </c>
      <c r="W158" s="1">
        <v>5</v>
      </c>
      <c r="X158" s="1">
        <v>17.399999999999999</v>
      </c>
      <c r="Y158" s="1">
        <f t="shared" si="12"/>
        <v>82.6</v>
      </c>
    </row>
    <row r="159" spans="2:25" x14ac:dyDescent="0.25">
      <c r="B159" s="8">
        <v>1.38</v>
      </c>
      <c r="C159" s="8">
        <v>0.14000000000000001</v>
      </c>
      <c r="D159" s="8">
        <v>0.55000000000000004</v>
      </c>
      <c r="E159" s="8">
        <v>2.0099999999999998</v>
      </c>
      <c r="F159" s="8">
        <v>0.26</v>
      </c>
      <c r="G159" s="8">
        <v>9</v>
      </c>
      <c r="H159" s="8">
        <v>120</v>
      </c>
      <c r="I159" s="8">
        <v>31</v>
      </c>
      <c r="J159" s="8">
        <v>12</v>
      </c>
      <c r="K159" s="8">
        <v>69</v>
      </c>
      <c r="L159" s="8">
        <v>1.23</v>
      </c>
      <c r="M159" s="8">
        <v>0.68</v>
      </c>
      <c r="N159" s="8">
        <v>0.47</v>
      </c>
      <c r="O159" s="8">
        <v>23</v>
      </c>
      <c r="P159" s="8">
        <f t="shared" si="10"/>
        <v>55.968000000000004</v>
      </c>
      <c r="S159" s="1">
        <v>318</v>
      </c>
      <c r="T159" s="1">
        <f t="shared" si="11"/>
        <v>1.9100000000000001</v>
      </c>
      <c r="U159" s="1">
        <v>176</v>
      </c>
      <c r="W159" s="1">
        <v>5</v>
      </c>
      <c r="X159" s="1">
        <v>17.2</v>
      </c>
      <c r="Y159" s="1">
        <f t="shared" si="12"/>
        <v>82.8</v>
      </c>
    </row>
    <row r="160" spans="2:25" x14ac:dyDescent="0.25">
      <c r="B160" s="8">
        <v>1.38</v>
      </c>
      <c r="C160" s="8">
        <v>0.14000000000000001</v>
      </c>
      <c r="D160" s="8">
        <v>0.56999999999999995</v>
      </c>
      <c r="E160" s="8">
        <v>2.0099999999999998</v>
      </c>
      <c r="F160" s="8">
        <v>0.27</v>
      </c>
      <c r="G160" s="8">
        <v>9</v>
      </c>
      <c r="H160" s="8">
        <v>120</v>
      </c>
      <c r="I160" s="8">
        <v>32</v>
      </c>
      <c r="J160" s="8">
        <v>11</v>
      </c>
      <c r="K160" s="8">
        <v>68</v>
      </c>
      <c r="L160" s="8">
        <v>1.25</v>
      </c>
      <c r="M160" s="8">
        <v>0.69</v>
      </c>
      <c r="N160" s="8">
        <v>0.47</v>
      </c>
      <c r="O160" s="8">
        <v>24</v>
      </c>
      <c r="P160" s="8">
        <f t="shared" si="10"/>
        <v>57.137999999999998</v>
      </c>
      <c r="S160" s="1">
        <v>321</v>
      </c>
      <c r="T160" s="1">
        <f t="shared" si="11"/>
        <v>1.94</v>
      </c>
      <c r="U160" s="1">
        <v>178</v>
      </c>
      <c r="W160" s="1">
        <v>6</v>
      </c>
      <c r="X160" s="1">
        <v>17.5</v>
      </c>
      <c r="Y160" s="1">
        <f t="shared" si="12"/>
        <v>82.5</v>
      </c>
    </row>
    <row r="161" spans="1:25" x14ac:dyDescent="0.25">
      <c r="B161" s="8">
        <v>1.38</v>
      </c>
      <c r="C161" s="8">
        <v>0.13</v>
      </c>
      <c r="D161" s="8">
        <v>0.56000000000000005</v>
      </c>
      <c r="E161" s="8">
        <v>2.0099999999999998</v>
      </c>
      <c r="F161" s="8">
        <v>0.28000000000000003</v>
      </c>
      <c r="G161" s="8">
        <v>8</v>
      </c>
      <c r="H161" s="8">
        <v>118</v>
      </c>
      <c r="I161" s="8">
        <v>31</v>
      </c>
      <c r="J161" s="8">
        <v>10</v>
      </c>
      <c r="K161" s="8">
        <v>67</v>
      </c>
      <c r="L161" s="8">
        <v>1.22</v>
      </c>
      <c r="M161" s="8">
        <v>0.69</v>
      </c>
      <c r="N161" s="8">
        <v>0.47</v>
      </c>
      <c r="O161" s="8">
        <v>23</v>
      </c>
      <c r="P161" s="8">
        <f t="shared" si="10"/>
        <v>57.701999999999998</v>
      </c>
      <c r="S161" s="1">
        <v>326</v>
      </c>
      <c r="T161" s="1">
        <f t="shared" si="11"/>
        <v>1.91</v>
      </c>
      <c r="U161" s="1">
        <v>177</v>
      </c>
      <c r="W161" s="1">
        <v>5</v>
      </c>
      <c r="X161" s="1">
        <v>18.399999999999999</v>
      </c>
      <c r="Y161" s="1">
        <f t="shared" si="12"/>
        <v>81.599999999999994</v>
      </c>
    </row>
    <row r="162" spans="1:25" x14ac:dyDescent="0.25">
      <c r="B162" s="8">
        <v>1.39</v>
      </c>
      <c r="C162" s="8">
        <v>0.15</v>
      </c>
      <c r="D162" s="8">
        <v>0.56999999999999995</v>
      </c>
      <c r="E162" s="8">
        <v>2</v>
      </c>
      <c r="F162" s="8">
        <v>0.28000000000000003</v>
      </c>
      <c r="G162" s="8">
        <v>9</v>
      </c>
      <c r="H162" s="8">
        <v>122</v>
      </c>
      <c r="I162" s="8">
        <v>30</v>
      </c>
      <c r="J162" s="8">
        <v>12</v>
      </c>
      <c r="K162" s="8">
        <v>66</v>
      </c>
      <c r="L162" s="8">
        <v>1.23</v>
      </c>
      <c r="M162" s="8">
        <v>0.69</v>
      </c>
      <c r="N162" s="8">
        <v>0.48</v>
      </c>
      <c r="O162" s="8">
        <v>22</v>
      </c>
      <c r="P162" s="8">
        <f t="shared" si="10"/>
        <v>56.671999999999997</v>
      </c>
      <c r="S162" s="1">
        <v>322</v>
      </c>
      <c r="T162" s="1">
        <f t="shared" si="11"/>
        <v>1.92</v>
      </c>
      <c r="U162" s="1">
        <v>176</v>
      </c>
      <c r="W162" s="1">
        <v>5</v>
      </c>
      <c r="X162" s="1">
        <v>17.399999999999999</v>
      </c>
      <c r="Y162" s="1">
        <f t="shared" si="12"/>
        <v>82.6</v>
      </c>
    </row>
    <row r="163" spans="1:25" x14ac:dyDescent="0.25">
      <c r="B163" s="8">
        <v>1.38</v>
      </c>
      <c r="C163" s="8">
        <v>0.14000000000000001</v>
      </c>
      <c r="D163" s="8">
        <v>0.55000000000000004</v>
      </c>
      <c r="E163" s="8">
        <v>2.0099999999999998</v>
      </c>
      <c r="F163" s="8">
        <v>0.26</v>
      </c>
      <c r="G163" s="8">
        <v>9</v>
      </c>
      <c r="H163" s="8">
        <v>120</v>
      </c>
      <c r="I163" s="8">
        <v>31</v>
      </c>
      <c r="J163" s="8">
        <v>12</v>
      </c>
      <c r="K163" s="8">
        <v>69</v>
      </c>
      <c r="L163" s="8">
        <v>1.23</v>
      </c>
      <c r="M163" s="8">
        <v>0.68</v>
      </c>
      <c r="N163" s="8">
        <v>0.47</v>
      </c>
      <c r="O163" s="8">
        <v>23</v>
      </c>
      <c r="P163" s="8">
        <f t="shared" si="10"/>
        <v>55.968000000000004</v>
      </c>
      <c r="S163" s="1">
        <v>318</v>
      </c>
      <c r="T163" s="1">
        <f t="shared" si="11"/>
        <v>1.9100000000000001</v>
      </c>
      <c r="U163" s="1">
        <v>176</v>
      </c>
      <c r="W163" s="1">
        <v>5</v>
      </c>
      <c r="X163" s="1">
        <v>17.2</v>
      </c>
      <c r="Y163" s="1">
        <f t="shared" si="12"/>
        <v>82.8</v>
      </c>
    </row>
    <row r="164" spans="1:25" x14ac:dyDescent="0.25">
      <c r="B164" s="8">
        <v>1.39</v>
      </c>
      <c r="C164" s="8">
        <v>0.15</v>
      </c>
      <c r="D164" s="8">
        <v>0.56999999999999995</v>
      </c>
      <c r="E164" s="8">
        <v>2</v>
      </c>
      <c r="F164" s="8">
        <v>0.28000000000000003</v>
      </c>
      <c r="G164" s="8">
        <v>9</v>
      </c>
      <c r="H164" s="8">
        <v>122</v>
      </c>
      <c r="I164" s="8">
        <v>30</v>
      </c>
      <c r="J164" s="8">
        <v>12</v>
      </c>
      <c r="K164" s="8">
        <v>66</v>
      </c>
      <c r="L164" s="8">
        <v>1.23</v>
      </c>
      <c r="M164" s="8">
        <v>0.69</v>
      </c>
      <c r="N164" s="8">
        <v>0.47</v>
      </c>
      <c r="O164" s="8">
        <v>23</v>
      </c>
      <c r="P164" s="8">
        <f t="shared" si="10"/>
        <v>55.968000000000004</v>
      </c>
      <c r="S164" s="1">
        <v>318</v>
      </c>
      <c r="T164" s="1">
        <f t="shared" si="11"/>
        <v>1.92</v>
      </c>
      <c r="U164" s="1">
        <v>176</v>
      </c>
      <c r="W164" s="1">
        <v>5</v>
      </c>
      <c r="X164" s="1">
        <v>17.2</v>
      </c>
      <c r="Y164" s="1">
        <f t="shared" si="12"/>
        <v>82.8</v>
      </c>
    </row>
    <row r="165" spans="1:25" x14ac:dyDescent="0.25">
      <c r="A165" t="s">
        <v>72</v>
      </c>
      <c r="B165" s="3">
        <f>AVERAGE(B3:B164)</f>
        <v>1.6229074013249905</v>
      </c>
      <c r="C165" s="3">
        <f t="shared" ref="C165:P165" si="13">AVERAGE(C3:C164)</f>
        <v>0.23427643026433026</v>
      </c>
      <c r="D165" s="3">
        <f t="shared" si="13"/>
        <v>0.79485035292043349</v>
      </c>
      <c r="E165" s="3">
        <f t="shared" si="13"/>
        <v>2.2734884990320459</v>
      </c>
      <c r="F165" s="3">
        <f t="shared" si="13"/>
        <v>0.51449579823032443</v>
      </c>
      <c r="G165" s="3">
        <f t="shared" si="13"/>
        <v>13.95438194842947</v>
      </c>
      <c r="H165" s="3">
        <f t="shared" si="13"/>
        <v>148.87357939496786</v>
      </c>
      <c r="I165" s="3">
        <f t="shared" si="13"/>
        <v>58.184516628783733</v>
      </c>
      <c r="J165" s="3">
        <f t="shared" si="13"/>
        <v>17.645070120752461</v>
      </c>
      <c r="K165" s="3">
        <f t="shared" si="13"/>
        <v>88.543589744403704</v>
      </c>
      <c r="L165" s="3">
        <f t="shared" si="13"/>
        <v>1.4781022386745908</v>
      </c>
      <c r="M165" s="3">
        <f t="shared" si="13"/>
        <v>0.9388812928602529</v>
      </c>
      <c r="N165" s="3">
        <f t="shared" si="13"/>
        <v>0.66094760706695643</v>
      </c>
      <c r="O165" s="3">
        <f t="shared" si="13"/>
        <v>46.708209678165026</v>
      </c>
      <c r="P165" s="3">
        <f t="shared" si="13"/>
        <v>53.129691448620314</v>
      </c>
    </row>
    <row r="166" spans="1:25" x14ac:dyDescent="0.25">
      <c r="A166" t="s">
        <v>70</v>
      </c>
      <c r="B166" s="3">
        <f>STDEV(B3:B164)</f>
        <v>0.19751197856541738</v>
      </c>
      <c r="C166" s="3">
        <f t="shared" ref="C166:P166" si="14">STDEV(C3:C164)</f>
        <v>7.2147160528577836E-2</v>
      </c>
      <c r="D166" s="3">
        <f t="shared" si="14"/>
        <v>0.14953953899396544</v>
      </c>
      <c r="E166" s="3">
        <f t="shared" si="14"/>
        <v>0.23247016821874136</v>
      </c>
      <c r="F166" s="3">
        <f t="shared" si="14"/>
        <v>0.18065194591014611</v>
      </c>
      <c r="G166" s="3">
        <f t="shared" si="14"/>
        <v>4.7724105713381135</v>
      </c>
      <c r="H166" s="3">
        <f t="shared" si="14"/>
        <v>22.501520930761611</v>
      </c>
      <c r="I166" s="3">
        <f t="shared" si="14"/>
        <v>22.045579932329975</v>
      </c>
      <c r="J166" s="3">
        <f t="shared" si="14"/>
        <v>6.1546678950297542</v>
      </c>
      <c r="K166" s="3">
        <f t="shared" si="14"/>
        <v>18.977572643026804</v>
      </c>
      <c r="L166" s="3">
        <f t="shared" si="14"/>
        <v>0.22628505611604469</v>
      </c>
      <c r="M166" s="3">
        <f t="shared" si="14"/>
        <v>0.21025413627983902</v>
      </c>
      <c r="N166" s="3">
        <f t="shared" si="14"/>
        <v>0.15465036818830802</v>
      </c>
      <c r="O166" s="3">
        <f t="shared" si="14"/>
        <v>16.610966296210513</v>
      </c>
      <c r="P166" s="3">
        <f t="shared" si="14"/>
        <v>14.357399577937848</v>
      </c>
    </row>
    <row r="167" spans="1:25" x14ac:dyDescent="0.25">
      <c r="A167" t="s">
        <v>73</v>
      </c>
      <c r="B167" s="3">
        <f>MAX(B3:B164)</f>
        <v>1.9915053844638169</v>
      </c>
      <c r="C167" s="3">
        <f t="shared" ref="C167:P167" si="15">MAX(C3:C164)</f>
        <v>0.38980214594572316</v>
      </c>
      <c r="D167" s="3">
        <f t="shared" si="15"/>
        <v>0.99</v>
      </c>
      <c r="E167" s="3">
        <f t="shared" si="15"/>
        <v>2.73</v>
      </c>
      <c r="F167" s="3">
        <f t="shared" si="15"/>
        <v>0.80157213046099063</v>
      </c>
      <c r="G167" s="3">
        <f t="shared" si="15"/>
        <v>24</v>
      </c>
      <c r="H167" s="3">
        <f t="shared" si="15"/>
        <v>195.08262113776436</v>
      </c>
      <c r="I167" s="3">
        <f t="shared" si="15"/>
        <v>98.421542186057195</v>
      </c>
      <c r="J167" s="3">
        <f t="shared" si="15"/>
        <v>30.87961124634603</v>
      </c>
      <c r="K167" s="3">
        <f t="shared" si="15"/>
        <v>122</v>
      </c>
      <c r="L167" s="3">
        <f t="shared" si="15"/>
        <v>1.92</v>
      </c>
      <c r="M167" s="3">
        <f t="shared" si="15"/>
        <v>1.3126569909500541</v>
      </c>
      <c r="N167" s="3">
        <f t="shared" si="15"/>
        <v>0.96367520599160339</v>
      </c>
      <c r="O167" s="3">
        <f t="shared" si="15"/>
        <v>79</v>
      </c>
      <c r="P167" s="3">
        <f t="shared" si="15"/>
        <v>76.942800000000005</v>
      </c>
    </row>
    <row r="168" spans="1:25" x14ac:dyDescent="0.25">
      <c r="A168" t="s">
        <v>74</v>
      </c>
      <c r="B168" s="3">
        <f>MIN(B3:B164)</f>
        <v>1.3</v>
      </c>
      <c r="C168" s="3">
        <f t="shared" ref="C168:P168" si="16">MIN(C3:C164)</f>
        <v>0.11</v>
      </c>
      <c r="D168" s="3">
        <f t="shared" si="16"/>
        <v>0.45</v>
      </c>
      <c r="E168" s="3">
        <f t="shared" si="16"/>
        <v>1.92</v>
      </c>
      <c r="F168" s="3">
        <f t="shared" si="16"/>
        <v>0.21</v>
      </c>
      <c r="G168" s="3">
        <f t="shared" si="16"/>
        <v>6</v>
      </c>
      <c r="H168" s="3">
        <f t="shared" si="16"/>
        <v>112</v>
      </c>
      <c r="I168" s="3">
        <f t="shared" si="16"/>
        <v>20</v>
      </c>
      <c r="J168" s="3">
        <f t="shared" si="16"/>
        <v>9</v>
      </c>
      <c r="K168" s="3">
        <f t="shared" si="16"/>
        <v>57</v>
      </c>
      <c r="L168" s="3">
        <f t="shared" si="16"/>
        <v>1.1299999999999999</v>
      </c>
      <c r="M168" s="3">
        <f t="shared" si="16"/>
        <v>0.61</v>
      </c>
      <c r="N168" s="3">
        <f t="shared" si="16"/>
        <v>0.41</v>
      </c>
      <c r="O168" s="3">
        <f t="shared" si="16"/>
        <v>20</v>
      </c>
      <c r="P168" s="3">
        <f t="shared" si="16"/>
        <v>29.83</v>
      </c>
    </row>
    <row r="169" spans="1:25" x14ac:dyDescent="0.25">
      <c r="A169" t="s">
        <v>75</v>
      </c>
      <c r="B169" s="3">
        <f>KURT(B3:B164)</f>
        <v>-1.0482052183769759</v>
      </c>
      <c r="C169" s="3">
        <f t="shared" ref="C169:P169" si="17">KURT(C3:C164)</f>
        <v>-1.2000488482257083</v>
      </c>
      <c r="D169" s="3">
        <f t="shared" si="17"/>
        <v>-0.42589196738592427</v>
      </c>
      <c r="E169" s="3">
        <f t="shared" si="17"/>
        <v>-1.009072453830234</v>
      </c>
      <c r="F169" s="3">
        <f t="shared" si="17"/>
        <v>-1.3069222922049777</v>
      </c>
      <c r="G169" s="3">
        <f t="shared" si="17"/>
        <v>-1.1076253301297596</v>
      </c>
      <c r="H169" s="3">
        <f t="shared" si="17"/>
        <v>-0.8114274212304613</v>
      </c>
      <c r="I169" s="3">
        <f t="shared" si="17"/>
        <v>-1.1056355977192436</v>
      </c>
      <c r="J169" s="3">
        <f t="shared" si="17"/>
        <v>-1.1456095552234027</v>
      </c>
      <c r="K169" s="3">
        <f t="shared" si="17"/>
        <v>-1.2316215298061075</v>
      </c>
      <c r="L169" s="3">
        <f t="shared" si="17"/>
        <v>-0.88078304697822185</v>
      </c>
      <c r="M169" s="3">
        <f t="shared" si="17"/>
        <v>-1.2131308424204446</v>
      </c>
      <c r="N169" s="3">
        <f t="shared" si="17"/>
        <v>-1.0869144411648117</v>
      </c>
      <c r="O169" s="3">
        <f t="shared" si="17"/>
        <v>-0.90638216186834031</v>
      </c>
      <c r="P169" s="3">
        <f t="shared" si="17"/>
        <v>-1.2457808880462329</v>
      </c>
    </row>
    <row r="170" spans="1:25" x14ac:dyDescent="0.25">
      <c r="A170" t="s">
        <v>76</v>
      </c>
      <c r="B170" s="3">
        <f>SKEW(B3:B164)</f>
        <v>7.0924368394181439E-2</v>
      </c>
      <c r="C170" s="3">
        <f t="shared" ref="C170:P170" si="18">SKEW(C3:C164)</f>
        <v>0.20703277331715536</v>
      </c>
      <c r="D170" s="3">
        <f t="shared" si="18"/>
        <v>-0.78120822718011762</v>
      </c>
      <c r="E170" s="3">
        <f t="shared" si="18"/>
        <v>0.28942328557947666</v>
      </c>
      <c r="F170" s="3">
        <f t="shared" si="18"/>
        <v>-7.5018803115043442E-2</v>
      </c>
      <c r="G170" s="3">
        <f t="shared" si="18"/>
        <v>0.27451088377095245</v>
      </c>
      <c r="H170" s="3">
        <f t="shared" si="18"/>
        <v>0.31318461953698179</v>
      </c>
      <c r="I170" s="3">
        <f t="shared" si="18"/>
        <v>5.2857555715923585E-2</v>
      </c>
      <c r="J170" s="3">
        <f t="shared" si="18"/>
        <v>0.37893390066393845</v>
      </c>
      <c r="K170" s="3">
        <f t="shared" si="18"/>
        <v>-4.7737297361877679E-2</v>
      </c>
      <c r="L170" s="3">
        <f t="shared" si="18"/>
        <v>0.31523694964265153</v>
      </c>
      <c r="M170" s="3">
        <f t="shared" si="18"/>
        <v>-4.6648253385400719E-3</v>
      </c>
      <c r="N170" s="3">
        <f t="shared" si="18"/>
        <v>0.1468554274015654</v>
      </c>
      <c r="O170" s="3">
        <f t="shared" si="18"/>
        <v>0.25719440748407874</v>
      </c>
      <c r="P170" s="3">
        <f t="shared" si="18"/>
        <v>3.4973236164341309E-2</v>
      </c>
    </row>
    <row r="171" spans="1:25" x14ac:dyDescent="0.25">
      <c r="A171" t="s">
        <v>77</v>
      </c>
      <c r="B171" s="3">
        <f>B166/B165*100</f>
        <v>12.170255579841626</v>
      </c>
      <c r="C171" s="3">
        <f t="shared" ref="C171:P171" si="19">C166/C165*100</f>
        <v>30.795740078152711</v>
      </c>
      <c r="D171" s="3">
        <f t="shared" si="19"/>
        <v>18.81354627880938</v>
      </c>
      <c r="E171" s="3">
        <f t="shared" si="19"/>
        <v>10.225262556538871</v>
      </c>
      <c r="F171" s="3">
        <f t="shared" si="19"/>
        <v>35.112423955943292</v>
      </c>
      <c r="G171" s="3">
        <f t="shared" si="19"/>
        <v>34.200085600174049</v>
      </c>
      <c r="H171" s="3">
        <f t="shared" si="19"/>
        <v>15.114515968655615</v>
      </c>
      <c r="I171" s="3">
        <f t="shared" si="19"/>
        <v>37.889083229788461</v>
      </c>
      <c r="J171" s="3">
        <f t="shared" si="19"/>
        <v>34.880382185567044</v>
      </c>
      <c r="K171" s="3">
        <f t="shared" si="19"/>
        <v>21.433028294661231</v>
      </c>
      <c r="L171" s="3">
        <f t="shared" si="19"/>
        <v>15.30916131477845</v>
      </c>
      <c r="M171" s="3">
        <f t="shared" si="19"/>
        <v>22.394112853107419</v>
      </c>
      <c r="N171" s="3">
        <f t="shared" si="19"/>
        <v>23.398279460393198</v>
      </c>
      <c r="O171" s="3">
        <f t="shared" si="19"/>
        <v>35.563269092661763</v>
      </c>
      <c r="P171" s="3">
        <f t="shared" si="19"/>
        <v>27.023306905183773</v>
      </c>
    </row>
    <row r="172" spans="1:25" x14ac:dyDescent="0.25">
      <c r="A172" t="s">
        <v>78</v>
      </c>
      <c r="B172">
        <f>COUNT(B3:B164)</f>
        <v>162</v>
      </c>
      <c r="C172">
        <f t="shared" ref="C172:P172" si="20">COUNT(C3:C164)</f>
        <v>162</v>
      </c>
      <c r="D172">
        <f t="shared" si="20"/>
        <v>162</v>
      </c>
      <c r="E172">
        <f t="shared" si="20"/>
        <v>162</v>
      </c>
      <c r="F172">
        <f t="shared" si="20"/>
        <v>162</v>
      </c>
      <c r="G172">
        <f t="shared" si="20"/>
        <v>162</v>
      </c>
      <c r="H172">
        <f t="shared" si="20"/>
        <v>162</v>
      </c>
      <c r="I172">
        <f t="shared" si="20"/>
        <v>162</v>
      </c>
      <c r="J172">
        <f t="shared" si="20"/>
        <v>162</v>
      </c>
      <c r="K172">
        <f t="shared" si="20"/>
        <v>162</v>
      </c>
      <c r="L172">
        <f t="shared" si="20"/>
        <v>162</v>
      </c>
      <c r="M172">
        <f t="shared" si="20"/>
        <v>162</v>
      </c>
      <c r="N172">
        <f t="shared" si="20"/>
        <v>162</v>
      </c>
      <c r="O172">
        <f t="shared" si="20"/>
        <v>162</v>
      </c>
      <c r="P172">
        <f t="shared" si="20"/>
        <v>162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F85D8-1219-4CCE-8189-4CB6078A57ED}">
  <dimension ref="A1:Y203"/>
  <sheetViews>
    <sheetView topLeftCell="H1" workbookViewId="0">
      <selection activeCell="S11" sqref="S11"/>
    </sheetView>
  </sheetViews>
  <sheetFormatPr defaultRowHeight="15" x14ac:dyDescent="0.25"/>
  <cols>
    <col min="1" max="1" width="23" customWidth="1"/>
    <col min="5" max="14" width="9.140625" style="2"/>
    <col min="17" max="17" width="9.140625" style="2"/>
    <col min="18" max="18" width="14.28515625" customWidth="1"/>
    <col min="19" max="19" width="14.7109375" customWidth="1"/>
    <col min="21" max="21" width="13" customWidth="1"/>
    <col min="25" max="25" width="9.140625" style="2"/>
  </cols>
  <sheetData>
    <row r="1" spans="1:25" x14ac:dyDescent="0.25"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t="s">
        <v>10</v>
      </c>
      <c r="P1" t="s">
        <v>11</v>
      </c>
      <c r="Q1" s="2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s="2" t="s">
        <v>20</v>
      </c>
    </row>
    <row r="2" spans="1:25" x14ac:dyDescent="0.25">
      <c r="B2" t="s">
        <v>22</v>
      </c>
      <c r="D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  <c r="O2" t="s">
        <v>34</v>
      </c>
      <c r="P2" t="s">
        <v>35</v>
      </c>
      <c r="Q2" s="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41</v>
      </c>
      <c r="W2" t="s">
        <v>42</v>
      </c>
      <c r="X2" t="s">
        <v>43</v>
      </c>
      <c r="Y2" s="2" t="s">
        <v>71</v>
      </c>
    </row>
    <row r="3" spans="1:25" x14ac:dyDescent="0.25">
      <c r="A3" t="s">
        <v>61</v>
      </c>
      <c r="B3" t="s">
        <v>50</v>
      </c>
      <c r="C3" t="s">
        <v>59</v>
      </c>
      <c r="D3" t="s">
        <v>46</v>
      </c>
      <c r="E3" s="3">
        <v>1.99</v>
      </c>
      <c r="F3" s="3">
        <v>0.35</v>
      </c>
      <c r="G3" s="3">
        <v>0.98</v>
      </c>
      <c r="H3" s="3">
        <v>2.73</v>
      </c>
      <c r="I3" s="3">
        <v>0.78</v>
      </c>
      <c r="J3" s="3">
        <v>22</v>
      </c>
      <c r="K3" s="3">
        <v>194</v>
      </c>
      <c r="L3" s="3">
        <v>98</v>
      </c>
      <c r="M3" s="3">
        <v>30</v>
      </c>
      <c r="N3" s="3">
        <v>120</v>
      </c>
      <c r="O3" s="1">
        <v>1.89</v>
      </c>
      <c r="P3" s="1">
        <v>1.3</v>
      </c>
      <c r="Q3" s="3">
        <f>O3+P3</f>
        <v>3.19</v>
      </c>
      <c r="R3" s="1">
        <v>0.96</v>
      </c>
      <c r="S3" s="1">
        <v>78</v>
      </c>
      <c r="T3" s="1">
        <v>9</v>
      </c>
      <c r="U3" s="1">
        <v>26</v>
      </c>
      <c r="V3" s="1">
        <v>74</v>
      </c>
      <c r="W3" s="1">
        <v>132</v>
      </c>
      <c r="X3" s="1">
        <v>395</v>
      </c>
      <c r="Y3" s="3">
        <f>W3*X3/1000</f>
        <v>52.14</v>
      </c>
    </row>
    <row r="4" spans="1:25" x14ac:dyDescent="0.25">
      <c r="A4" t="s">
        <v>61</v>
      </c>
      <c r="B4" t="s">
        <v>50</v>
      </c>
      <c r="C4" t="s">
        <v>59</v>
      </c>
      <c r="D4" t="s">
        <v>47</v>
      </c>
      <c r="E4" s="3">
        <v>1.98</v>
      </c>
      <c r="F4" s="3">
        <v>0.36</v>
      </c>
      <c r="G4" s="3">
        <v>0.99</v>
      </c>
      <c r="H4" s="3">
        <v>2.72</v>
      </c>
      <c r="I4" s="3">
        <v>0.79</v>
      </c>
      <c r="J4" s="3">
        <v>22</v>
      </c>
      <c r="K4" s="3">
        <v>188</v>
      </c>
      <c r="L4" s="3">
        <v>96</v>
      </c>
      <c r="M4" s="3">
        <v>28</v>
      </c>
      <c r="N4" s="3">
        <v>119</v>
      </c>
      <c r="O4" s="1">
        <v>1.91</v>
      </c>
      <c r="P4" s="1">
        <v>1.3</v>
      </c>
      <c r="Q4" s="3">
        <f t="shared" ref="Q4:Q11" si="0">O4+P4</f>
        <v>3.21</v>
      </c>
      <c r="R4" s="1">
        <v>0.95</v>
      </c>
      <c r="S4" s="1">
        <v>79</v>
      </c>
      <c r="T4" s="1">
        <v>9</v>
      </c>
      <c r="U4" s="1">
        <v>25.111111111111107</v>
      </c>
      <c r="V4" s="1">
        <v>74.888888888888886</v>
      </c>
      <c r="W4" s="1">
        <v>134</v>
      </c>
      <c r="X4" s="1">
        <v>390</v>
      </c>
      <c r="Y4" s="3">
        <f t="shared" ref="Y4:Y11" si="1">W4*X4/1000</f>
        <v>52.26</v>
      </c>
    </row>
    <row r="5" spans="1:25" x14ac:dyDescent="0.25">
      <c r="A5" t="s">
        <v>61</v>
      </c>
      <c r="B5" t="s">
        <v>50</v>
      </c>
      <c r="C5" t="s">
        <v>59</v>
      </c>
      <c r="D5" t="s">
        <v>48</v>
      </c>
      <c r="E5" s="3">
        <v>1.98</v>
      </c>
      <c r="F5" s="3">
        <v>0.37</v>
      </c>
      <c r="G5" s="3">
        <v>0.98</v>
      </c>
      <c r="H5" s="3">
        <v>2.7</v>
      </c>
      <c r="I5" s="3">
        <v>0.79</v>
      </c>
      <c r="J5" s="3">
        <v>24</v>
      </c>
      <c r="K5" s="3">
        <v>192</v>
      </c>
      <c r="L5" s="3">
        <v>98</v>
      </c>
      <c r="M5" s="3">
        <v>28</v>
      </c>
      <c r="N5" s="3">
        <v>122</v>
      </c>
      <c r="O5" s="1">
        <v>1.92</v>
      </c>
      <c r="P5" s="1">
        <v>1.28</v>
      </c>
      <c r="Q5" s="3">
        <f t="shared" si="0"/>
        <v>3.2</v>
      </c>
      <c r="R5" s="1">
        <v>0.94</v>
      </c>
      <c r="S5" s="1">
        <v>77</v>
      </c>
      <c r="T5" s="1">
        <v>10</v>
      </c>
      <c r="U5" s="1">
        <v>23.1</v>
      </c>
      <c r="V5" s="1">
        <v>76.900000000000006</v>
      </c>
      <c r="W5" s="1">
        <v>130</v>
      </c>
      <c r="X5" s="1">
        <v>399</v>
      </c>
      <c r="Y5" s="3">
        <f t="shared" si="1"/>
        <v>51.87</v>
      </c>
    </row>
    <row r="6" spans="1:25" x14ac:dyDescent="0.25">
      <c r="A6" t="s">
        <v>61</v>
      </c>
      <c r="B6" t="s">
        <v>50</v>
      </c>
      <c r="C6" t="s">
        <v>59</v>
      </c>
      <c r="D6" t="s">
        <v>49</v>
      </c>
      <c r="E6" s="3">
        <v>1.97</v>
      </c>
      <c r="F6" s="3">
        <v>0.34</v>
      </c>
      <c r="G6" s="3">
        <v>0.98</v>
      </c>
      <c r="H6" s="3">
        <v>2.71</v>
      </c>
      <c r="I6" s="3">
        <v>0.78</v>
      </c>
      <c r="J6" s="3">
        <v>23</v>
      </c>
      <c r="K6" s="3">
        <v>194</v>
      </c>
      <c r="L6" s="3">
        <v>97</v>
      </c>
      <c r="M6" s="3">
        <v>29</v>
      </c>
      <c r="N6" s="3">
        <v>119</v>
      </c>
      <c r="O6" s="1">
        <v>1.92</v>
      </c>
      <c r="P6" s="1">
        <v>1.27</v>
      </c>
      <c r="Q6" s="3">
        <f t="shared" si="0"/>
        <v>3.19</v>
      </c>
      <c r="R6" s="1">
        <v>0.94</v>
      </c>
      <c r="S6" s="1">
        <v>78</v>
      </c>
      <c r="T6" s="1">
        <v>9</v>
      </c>
      <c r="U6" s="1">
        <v>25</v>
      </c>
      <c r="V6" s="1">
        <v>75</v>
      </c>
      <c r="W6" s="1">
        <v>133</v>
      </c>
      <c r="X6" s="1">
        <v>392</v>
      </c>
      <c r="Y6" s="3">
        <f t="shared" si="1"/>
        <v>52.136000000000003</v>
      </c>
    </row>
    <row r="7" spans="1:25" x14ac:dyDescent="0.25">
      <c r="A7" t="s">
        <v>61</v>
      </c>
      <c r="B7" t="s">
        <v>50</v>
      </c>
      <c r="C7" t="s">
        <v>59</v>
      </c>
      <c r="D7" t="s">
        <v>79</v>
      </c>
      <c r="E7" s="1">
        <v>1.9746964385344472</v>
      </c>
      <c r="F7" s="1">
        <v>0.35185028093506843</v>
      </c>
      <c r="G7" s="1">
        <v>0.98881914274941662</v>
      </c>
      <c r="H7" s="1">
        <v>2.7073279518851634</v>
      </c>
      <c r="I7" s="1">
        <v>0.7940500399336452</v>
      </c>
      <c r="J7" s="1">
        <v>21.33931714834398</v>
      </c>
      <c r="K7" s="1">
        <v>189.76137530079723</v>
      </c>
      <c r="L7" s="1">
        <v>98.421542186057195</v>
      </c>
      <c r="M7" s="1">
        <v>30.123173108731862</v>
      </c>
      <c r="N7" s="1">
        <v>120.01184597022075</v>
      </c>
      <c r="O7" s="1">
        <v>1.9082812801135878</v>
      </c>
      <c r="P7" s="1">
        <v>1.3109304062082083</v>
      </c>
      <c r="Q7" s="3">
        <f t="shared" si="0"/>
        <v>3.2192116863217963</v>
      </c>
      <c r="R7" s="1">
        <v>0.9468601150612812</v>
      </c>
      <c r="S7" s="1">
        <v>78.556439422325639</v>
      </c>
      <c r="T7" s="1">
        <v>9.5472319634864107</v>
      </c>
      <c r="U7" s="1">
        <v>25.981963999897562</v>
      </c>
      <c r="V7" s="1">
        <v>75.581605329721427</v>
      </c>
      <c r="W7" s="1">
        <v>131.52223171653168</v>
      </c>
      <c r="X7" s="1">
        <v>397.5283050497128</v>
      </c>
      <c r="Y7" s="3">
        <f t="shared" si="1"/>
        <v>52.283809850628415</v>
      </c>
    </row>
    <row r="8" spans="1:25" x14ac:dyDescent="0.25">
      <c r="A8" t="s">
        <v>61</v>
      </c>
      <c r="B8" t="s">
        <v>50</v>
      </c>
      <c r="C8" t="s">
        <v>59</v>
      </c>
      <c r="D8" t="s">
        <v>80</v>
      </c>
      <c r="E8" s="1">
        <v>1.9843672368974512</v>
      </c>
      <c r="F8" s="1">
        <v>0.36123889140013488</v>
      </c>
      <c r="G8" s="1">
        <v>0.98437360085925318</v>
      </c>
      <c r="H8" s="1">
        <v>2.6954300715721913</v>
      </c>
      <c r="I8" s="1">
        <v>0.79406363642468936</v>
      </c>
      <c r="J8" s="1">
        <v>23.985278925832972</v>
      </c>
      <c r="K8" s="1">
        <v>194.83113543446234</v>
      </c>
      <c r="L8" s="1">
        <v>97.206883714048672</v>
      </c>
      <c r="M8" s="1">
        <v>30.87961124634603</v>
      </c>
      <c r="N8" s="1">
        <v>119.57144855397928</v>
      </c>
      <c r="O8" s="1">
        <v>1.9123717116164334</v>
      </c>
      <c r="P8" s="1">
        <v>1.285367920746503</v>
      </c>
      <c r="Q8" s="3">
        <f t="shared" si="0"/>
        <v>3.1977396323629366</v>
      </c>
      <c r="R8" s="1">
        <v>0.94758015110273841</v>
      </c>
      <c r="S8" s="1">
        <v>77.335305852810052</v>
      </c>
      <c r="T8" s="1">
        <v>9.2648622802953469</v>
      </c>
      <c r="U8" s="1">
        <v>23.797665407841851</v>
      </c>
      <c r="V8" s="1">
        <v>74.0526301631282</v>
      </c>
      <c r="W8" s="1">
        <v>130.48242627735453</v>
      </c>
      <c r="X8" s="1">
        <v>397.44151374747526</v>
      </c>
      <c r="Y8" s="3">
        <f t="shared" si="1"/>
        <v>51.859133017115127</v>
      </c>
    </row>
    <row r="9" spans="1:25" x14ac:dyDescent="0.25">
      <c r="A9" t="s">
        <v>61</v>
      </c>
      <c r="B9" t="s">
        <v>50</v>
      </c>
      <c r="C9" t="s">
        <v>59</v>
      </c>
      <c r="D9" t="s">
        <v>81</v>
      </c>
      <c r="E9" s="1">
        <v>1.9846010779897187</v>
      </c>
      <c r="F9" s="1">
        <v>0.37029809777719491</v>
      </c>
      <c r="G9" s="1">
        <v>0.9777560605657345</v>
      </c>
      <c r="H9" s="1">
        <v>2.7185179822488137</v>
      </c>
      <c r="I9" s="1">
        <v>0.78808940947332307</v>
      </c>
      <c r="J9" s="1">
        <v>23.600744741001108</v>
      </c>
      <c r="K9" s="1">
        <v>193.60047289409704</v>
      </c>
      <c r="L9" s="1">
        <v>96.569164750886557</v>
      </c>
      <c r="M9" s="1">
        <v>28.013094966863719</v>
      </c>
      <c r="N9" s="1">
        <v>121.27929725795184</v>
      </c>
      <c r="O9" s="1">
        <v>1.8976506080909166</v>
      </c>
      <c r="P9" s="1">
        <v>1.2957346596804564</v>
      </c>
      <c r="Q9" s="3">
        <f t="shared" si="0"/>
        <v>3.1933852677713732</v>
      </c>
      <c r="R9" s="1">
        <v>0.95743359123589467</v>
      </c>
      <c r="S9" s="1">
        <v>78.587250925150329</v>
      </c>
      <c r="T9" s="1">
        <v>8.7941714872868033</v>
      </c>
      <c r="U9" s="1">
        <v>21.350582683994435</v>
      </c>
      <c r="V9" s="1">
        <v>73.760673072461216</v>
      </c>
      <c r="W9" s="1">
        <v>131.56435933422108</v>
      </c>
      <c r="X9" s="1">
        <v>388.84184724678926</v>
      </c>
      <c r="Y9" s="3">
        <f t="shared" si="1"/>
        <v>51.15772851535889</v>
      </c>
    </row>
    <row r="10" spans="1:25" x14ac:dyDescent="0.25">
      <c r="A10" t="s">
        <v>61</v>
      </c>
      <c r="B10" t="s">
        <v>50</v>
      </c>
      <c r="C10" t="s">
        <v>59</v>
      </c>
      <c r="D10" t="s">
        <v>83</v>
      </c>
      <c r="E10" s="1">
        <v>1.9915053844638169</v>
      </c>
      <c r="F10" s="1">
        <v>0.3395922867633635</v>
      </c>
      <c r="G10" s="1">
        <v>0.97233566541079197</v>
      </c>
      <c r="H10" s="1">
        <v>2.697895183292276</v>
      </c>
      <c r="I10" s="1">
        <v>0.79054409701988337</v>
      </c>
      <c r="J10" s="1">
        <v>22.087153362148456</v>
      </c>
      <c r="K10" s="1">
        <v>195.08262113776436</v>
      </c>
      <c r="L10" s="1">
        <v>96.14183101549861</v>
      </c>
      <c r="M10" s="1">
        <v>27.985405109629937</v>
      </c>
      <c r="N10" s="1">
        <v>117.91720575922227</v>
      </c>
      <c r="O10" s="1">
        <v>1.9132653754260536</v>
      </c>
      <c r="P10" s="1">
        <v>1.3126569909500541</v>
      </c>
      <c r="Q10" s="3">
        <f t="shared" si="0"/>
        <v>3.2259223663761079</v>
      </c>
      <c r="R10" s="1">
        <v>0.96367520599160339</v>
      </c>
      <c r="S10" s="1">
        <v>75.803441438009031</v>
      </c>
      <c r="T10" s="1">
        <v>9.6822805580159184</v>
      </c>
      <c r="U10" s="1">
        <v>23.845175853325419</v>
      </c>
      <c r="V10" s="1">
        <v>74.292142513745787</v>
      </c>
      <c r="W10" s="1">
        <v>132.67953744582519</v>
      </c>
      <c r="X10" s="1">
        <v>387.18358847995114</v>
      </c>
      <c r="Y10" s="3">
        <f t="shared" si="1"/>
        <v>51.371339426134647</v>
      </c>
    </row>
    <row r="11" spans="1:25" x14ac:dyDescent="0.25">
      <c r="A11" t="s">
        <v>61</v>
      </c>
      <c r="B11" t="s">
        <v>50</v>
      </c>
      <c r="C11" t="s">
        <v>59</v>
      </c>
      <c r="D11" t="s">
        <v>82</v>
      </c>
      <c r="E11" s="1">
        <v>1.975828876762971</v>
      </c>
      <c r="F11" s="1">
        <v>0.38980214594572316</v>
      </c>
      <c r="G11" s="1">
        <v>0.97247270352498161</v>
      </c>
      <c r="H11" s="1">
        <v>2.715965654193242</v>
      </c>
      <c r="I11" s="1">
        <v>0.80157213046099063</v>
      </c>
      <c r="J11" s="1">
        <v>23.597381468247477</v>
      </c>
      <c r="K11" s="1">
        <v>192.24425721767329</v>
      </c>
      <c r="L11" s="1">
        <v>96.552272196473496</v>
      </c>
      <c r="M11" s="1">
        <v>29.500075130326877</v>
      </c>
      <c r="N11" s="1">
        <v>121.28174105202561</v>
      </c>
      <c r="O11" s="1">
        <v>1.9109936900369211</v>
      </c>
      <c r="P11" s="1">
        <v>1.2740794657757215</v>
      </c>
      <c r="Q11" s="3">
        <f t="shared" si="0"/>
        <v>3.1850731558126428</v>
      </c>
      <c r="R11" s="1">
        <v>0.93796328145544972</v>
      </c>
      <c r="S11" s="1">
        <v>76.447530224439106</v>
      </c>
      <c r="T11" s="1">
        <v>9.0387277913832804</v>
      </c>
      <c r="U11" s="1">
        <v>23.897549845828326</v>
      </c>
      <c r="V11" s="1">
        <v>74.706881277739015</v>
      </c>
      <c r="W11" s="1">
        <v>132.5003581918063</v>
      </c>
      <c r="X11" s="1">
        <v>394.20273710993024</v>
      </c>
      <c r="Y11" s="3">
        <f t="shared" si="1"/>
        <v>52.232003867256211</v>
      </c>
    </row>
    <row r="12" spans="1:25" x14ac:dyDescent="0.25">
      <c r="D12" s="5" t="s">
        <v>69</v>
      </c>
      <c r="E12" s="4">
        <f>AVERAGE(E3:E11)</f>
        <v>1.9812221127387117</v>
      </c>
      <c r="F12" s="4">
        <f t="shared" ref="F12:Y12" si="2">AVERAGE(F3:F11)</f>
        <v>0.35919796698016498</v>
      </c>
      <c r="G12" s="4">
        <f t="shared" si="2"/>
        <v>0.98063968590113104</v>
      </c>
      <c r="H12" s="4">
        <f t="shared" si="2"/>
        <v>2.7105707603546314</v>
      </c>
      <c r="I12" s="4">
        <f t="shared" si="2"/>
        <v>0.78981325703472582</v>
      </c>
      <c r="J12" s="4">
        <f t="shared" si="2"/>
        <v>22.84554173839711</v>
      </c>
      <c r="K12" s="4">
        <f t="shared" si="2"/>
        <v>192.61331799831046</v>
      </c>
      <c r="L12" s="4">
        <f t="shared" si="2"/>
        <v>97.099077095884951</v>
      </c>
      <c r="M12" s="4">
        <f t="shared" si="2"/>
        <v>29.055706617988715</v>
      </c>
      <c r="N12" s="4">
        <f t="shared" si="2"/>
        <v>120.00683762148886</v>
      </c>
      <c r="O12" s="4">
        <f t="shared" si="2"/>
        <v>1.90917362947599</v>
      </c>
      <c r="P12" s="4">
        <f t="shared" si="2"/>
        <v>1.2920854937067712</v>
      </c>
      <c r="Q12" s="4">
        <f t="shared" si="2"/>
        <v>3.2012591231827616</v>
      </c>
      <c r="R12" s="4">
        <f t="shared" si="2"/>
        <v>0.94927914942744074</v>
      </c>
      <c r="S12" s="4">
        <f t="shared" si="2"/>
        <v>77.636663095859348</v>
      </c>
      <c r="T12" s="4">
        <f t="shared" si="2"/>
        <v>9.2585860089408616</v>
      </c>
      <c r="U12" s="4">
        <f t="shared" si="2"/>
        <v>24.231560989110971</v>
      </c>
      <c r="V12" s="4">
        <f t="shared" si="2"/>
        <v>74.79809124952051</v>
      </c>
      <c r="W12" s="4">
        <f t="shared" si="2"/>
        <v>131.97210144063763</v>
      </c>
      <c r="X12" s="4">
        <f t="shared" si="2"/>
        <v>393.46644351487316</v>
      </c>
      <c r="Y12" s="4">
        <f t="shared" si="2"/>
        <v>51.92333496405481</v>
      </c>
    </row>
    <row r="13" spans="1:25" x14ac:dyDescent="0.25">
      <c r="D13" s="5" t="s">
        <v>70</v>
      </c>
      <c r="E13" s="6">
        <f>STDEV(E3:E11)</f>
        <v>7.112493812022439E-3</v>
      </c>
      <c r="F13" s="6">
        <f t="shared" ref="F13:Y13" si="3">STDEV(F3:F11)</f>
        <v>1.6096804575761785E-2</v>
      </c>
      <c r="G13" s="6">
        <f t="shared" si="3"/>
        <v>6.2615928678781884E-3</v>
      </c>
      <c r="H13" s="6">
        <f t="shared" si="3"/>
        <v>1.1571313603853179E-2</v>
      </c>
      <c r="I13" s="6">
        <f t="shared" si="3"/>
        <v>6.804986307612307E-3</v>
      </c>
      <c r="J13" s="6">
        <f t="shared" si="3"/>
        <v>1.0040526474593683</v>
      </c>
      <c r="K13" s="6">
        <f t="shared" si="3"/>
        <v>2.3917845283595622</v>
      </c>
      <c r="L13" s="6">
        <f t="shared" si="3"/>
        <v>0.87305282081092772</v>
      </c>
      <c r="M13" s="6">
        <f t="shared" si="3"/>
        <v>1.1191507213030678</v>
      </c>
      <c r="N13" s="6">
        <f t="shared" si="3"/>
        <v>1.3134339219844666</v>
      </c>
      <c r="O13" s="6">
        <f t="shared" si="3"/>
        <v>9.7889644302882693E-3</v>
      </c>
      <c r="P13" s="6">
        <f t="shared" si="3"/>
        <v>1.5492270156397106E-2</v>
      </c>
      <c r="Q13" s="6">
        <f t="shared" si="3"/>
        <v>1.4135346082006206E-2</v>
      </c>
      <c r="R13" s="6">
        <f t="shared" si="3"/>
        <v>9.3420423829469589E-3</v>
      </c>
      <c r="S13" s="6">
        <f t="shared" si="3"/>
        <v>1.0690659098137907</v>
      </c>
      <c r="T13" s="6">
        <f t="shared" si="3"/>
        <v>0.39956011930660018</v>
      </c>
      <c r="U13" s="6">
        <f t="shared" si="3"/>
        <v>1.482606772084194</v>
      </c>
      <c r="V13" s="6">
        <f t="shared" si="3"/>
        <v>0.97558493955000414</v>
      </c>
      <c r="W13" s="6">
        <f t="shared" si="3"/>
        <v>1.2463045283902539</v>
      </c>
      <c r="X13" s="6">
        <f t="shared" si="3"/>
        <v>4.1958598472833213</v>
      </c>
      <c r="Y13" s="6">
        <f t="shared" si="3"/>
        <v>0.4075154834399865</v>
      </c>
    </row>
    <row r="14" spans="1:25" x14ac:dyDescent="0.25">
      <c r="A14" t="s">
        <v>60</v>
      </c>
      <c r="B14" t="s">
        <v>51</v>
      </c>
      <c r="C14" t="s">
        <v>59</v>
      </c>
      <c r="D14" t="s">
        <v>46</v>
      </c>
      <c r="E14" s="3">
        <v>1.55</v>
      </c>
      <c r="F14" s="3">
        <v>0.21</v>
      </c>
      <c r="G14" s="3">
        <v>0.82</v>
      </c>
      <c r="H14" s="3">
        <v>2.1800000000000002</v>
      </c>
      <c r="I14" s="3">
        <v>0.49</v>
      </c>
      <c r="J14" s="3">
        <v>13</v>
      </c>
      <c r="K14" s="3">
        <v>148</v>
      </c>
      <c r="L14" s="3">
        <v>57</v>
      </c>
      <c r="M14" s="3">
        <v>14</v>
      </c>
      <c r="N14" s="3">
        <v>81</v>
      </c>
      <c r="O14" s="1">
        <v>1.48</v>
      </c>
      <c r="P14" s="1">
        <v>0.85</v>
      </c>
      <c r="Q14" s="3">
        <f t="shared" ref="Q14:Q22" si="4">O14+P14</f>
        <v>2.33</v>
      </c>
      <c r="R14" s="1">
        <v>0.63</v>
      </c>
      <c r="S14" s="1">
        <v>45</v>
      </c>
      <c r="T14" s="1">
        <v>5</v>
      </c>
      <c r="U14" s="1">
        <v>18.8</v>
      </c>
      <c r="V14" s="1">
        <v>81.2</v>
      </c>
      <c r="W14" s="1">
        <v>108</v>
      </c>
      <c r="X14" s="1">
        <v>348</v>
      </c>
      <c r="Y14" s="3">
        <f t="shared" ref="Y14:Y21" si="5">W14*X14/1000</f>
        <v>37.584000000000003</v>
      </c>
    </row>
    <row r="15" spans="1:25" x14ac:dyDescent="0.25">
      <c r="A15" t="s">
        <v>60</v>
      </c>
      <c r="B15" t="s">
        <v>51</v>
      </c>
      <c r="C15" t="s">
        <v>59</v>
      </c>
      <c r="D15" t="s">
        <v>47</v>
      </c>
      <c r="E15" s="3">
        <v>1.59</v>
      </c>
      <c r="F15" s="3">
        <v>0.22</v>
      </c>
      <c r="G15" s="3">
        <v>0.81</v>
      </c>
      <c r="H15" s="3">
        <v>2.2200000000000002</v>
      </c>
      <c r="I15" s="3">
        <v>0.48</v>
      </c>
      <c r="J15" s="3">
        <v>12</v>
      </c>
      <c r="K15" s="3">
        <v>147</v>
      </c>
      <c r="L15" s="3">
        <v>58</v>
      </c>
      <c r="M15" s="3">
        <v>14</v>
      </c>
      <c r="N15" s="3">
        <v>81</v>
      </c>
      <c r="O15" s="1">
        <v>1.47</v>
      </c>
      <c r="P15" s="1">
        <v>0.87</v>
      </c>
      <c r="Q15" s="3">
        <f t="shared" si="4"/>
        <v>2.34</v>
      </c>
      <c r="R15" s="1">
        <v>0.63</v>
      </c>
      <c r="S15" s="1">
        <v>46</v>
      </c>
      <c r="T15" s="1">
        <v>6</v>
      </c>
      <c r="U15" s="1">
        <v>18.666666666666668</v>
      </c>
      <c r="V15" s="1">
        <v>81.333333333333329</v>
      </c>
      <c r="W15" s="1">
        <v>106</v>
      </c>
      <c r="X15" s="1">
        <v>346</v>
      </c>
      <c r="Y15" s="3">
        <f t="shared" si="5"/>
        <v>36.676000000000002</v>
      </c>
    </row>
    <row r="16" spans="1:25" x14ac:dyDescent="0.25">
      <c r="A16" t="s">
        <v>60</v>
      </c>
      <c r="B16" t="s">
        <v>51</v>
      </c>
      <c r="C16" t="s">
        <v>59</v>
      </c>
      <c r="D16" t="s">
        <v>48</v>
      </c>
      <c r="E16" s="3">
        <v>1.6</v>
      </c>
      <c r="F16" s="3">
        <v>0.22</v>
      </c>
      <c r="G16" s="3">
        <v>0.81</v>
      </c>
      <c r="H16" s="3">
        <v>2.21</v>
      </c>
      <c r="I16" s="3">
        <v>0.48</v>
      </c>
      <c r="J16" s="3">
        <v>13</v>
      </c>
      <c r="K16" s="3">
        <v>147</v>
      </c>
      <c r="L16" s="3">
        <v>59</v>
      </c>
      <c r="M16" s="3">
        <v>15</v>
      </c>
      <c r="N16" s="3">
        <v>80</v>
      </c>
      <c r="O16" s="1">
        <v>1.49</v>
      </c>
      <c r="P16" s="1">
        <v>0.84</v>
      </c>
      <c r="Q16" s="3">
        <f t="shared" si="4"/>
        <v>2.33</v>
      </c>
      <c r="R16" s="1">
        <v>0.62</v>
      </c>
      <c r="S16" s="1">
        <v>46</v>
      </c>
      <c r="T16" s="1">
        <v>6</v>
      </c>
      <c r="U16" s="1">
        <v>18.999999999999996</v>
      </c>
      <c r="V16" s="1">
        <v>81</v>
      </c>
      <c r="W16" s="1">
        <v>105</v>
      </c>
      <c r="X16" s="1">
        <v>347</v>
      </c>
      <c r="Y16" s="3">
        <f t="shared" si="5"/>
        <v>36.435000000000002</v>
      </c>
    </row>
    <row r="17" spans="1:25" x14ac:dyDescent="0.25">
      <c r="A17" t="s">
        <v>60</v>
      </c>
      <c r="B17" t="s">
        <v>51</v>
      </c>
      <c r="C17" t="s">
        <v>59</v>
      </c>
      <c r="D17" t="s">
        <v>49</v>
      </c>
      <c r="E17" s="3">
        <v>1.6</v>
      </c>
      <c r="F17" s="3">
        <v>0.24</v>
      </c>
      <c r="G17" s="3">
        <v>0.82</v>
      </c>
      <c r="H17" s="3">
        <v>2.21</v>
      </c>
      <c r="I17" s="3">
        <v>0.47</v>
      </c>
      <c r="J17" s="3">
        <v>13</v>
      </c>
      <c r="K17" s="3">
        <v>149</v>
      </c>
      <c r="L17" s="3">
        <v>57</v>
      </c>
      <c r="M17" s="3">
        <v>15</v>
      </c>
      <c r="N17" s="3">
        <v>82</v>
      </c>
      <c r="O17" s="1">
        <v>1.49</v>
      </c>
      <c r="P17" s="1">
        <v>0.88</v>
      </c>
      <c r="Q17" s="3">
        <f t="shared" si="4"/>
        <v>2.37</v>
      </c>
      <c r="R17" s="1">
        <v>0.62</v>
      </c>
      <c r="S17" s="1">
        <v>45</v>
      </c>
      <c r="T17" s="1">
        <v>5</v>
      </c>
      <c r="U17" s="1">
        <v>18.399999999999999</v>
      </c>
      <c r="V17" s="1">
        <v>81.599999999999994</v>
      </c>
      <c r="W17" s="1">
        <v>107</v>
      </c>
      <c r="X17" s="1">
        <v>348</v>
      </c>
      <c r="Y17" s="3">
        <f t="shared" si="5"/>
        <v>37.235999999999997</v>
      </c>
    </row>
    <row r="18" spans="1:25" x14ac:dyDescent="0.25">
      <c r="A18" t="s">
        <v>60</v>
      </c>
      <c r="B18" t="s">
        <v>51</v>
      </c>
      <c r="C18" t="s">
        <v>59</v>
      </c>
      <c r="D18" t="s">
        <v>79</v>
      </c>
      <c r="E18" s="3">
        <v>1.56</v>
      </c>
      <c r="F18" s="3">
        <v>0.23</v>
      </c>
      <c r="G18" s="3">
        <v>0.82</v>
      </c>
      <c r="H18" s="3">
        <v>2.1800000000000002</v>
      </c>
      <c r="I18" s="3">
        <v>0.49</v>
      </c>
      <c r="J18" s="3">
        <v>12</v>
      </c>
      <c r="K18" s="3">
        <v>148</v>
      </c>
      <c r="L18" s="3">
        <v>57</v>
      </c>
      <c r="M18" s="3">
        <v>14</v>
      </c>
      <c r="N18" s="3">
        <v>81</v>
      </c>
      <c r="O18" s="1">
        <v>1.47</v>
      </c>
      <c r="P18" s="1">
        <v>0.85</v>
      </c>
      <c r="Q18" s="3">
        <f t="shared" si="4"/>
        <v>2.3199999999999998</v>
      </c>
      <c r="R18" s="1">
        <v>0.63</v>
      </c>
      <c r="S18" s="1">
        <v>45</v>
      </c>
      <c r="T18" s="1">
        <v>5</v>
      </c>
      <c r="U18" s="1">
        <v>18.8</v>
      </c>
      <c r="V18" s="1">
        <v>81.2</v>
      </c>
      <c r="W18" s="1">
        <v>108</v>
      </c>
      <c r="X18" s="1">
        <v>348</v>
      </c>
      <c r="Y18" s="3">
        <f t="shared" si="5"/>
        <v>37.584000000000003</v>
      </c>
    </row>
    <row r="19" spans="1:25" x14ac:dyDescent="0.25">
      <c r="A19" t="s">
        <v>60</v>
      </c>
      <c r="B19" t="s">
        <v>51</v>
      </c>
      <c r="C19" t="s">
        <v>59</v>
      </c>
      <c r="D19" t="s">
        <v>80</v>
      </c>
      <c r="E19" s="3">
        <v>1.57</v>
      </c>
      <c r="F19" s="3">
        <v>0.21</v>
      </c>
      <c r="G19" s="3">
        <v>0.81</v>
      </c>
      <c r="H19" s="3">
        <v>2.2200000000000002</v>
      </c>
      <c r="I19" s="3">
        <v>0.47</v>
      </c>
      <c r="J19" s="3">
        <v>12</v>
      </c>
      <c r="K19" s="3">
        <v>147</v>
      </c>
      <c r="L19" s="3">
        <v>59</v>
      </c>
      <c r="M19" s="3">
        <v>13</v>
      </c>
      <c r="N19" s="3">
        <v>80</v>
      </c>
      <c r="O19" s="1">
        <v>1.48</v>
      </c>
      <c r="P19" s="1">
        <v>0.87</v>
      </c>
      <c r="Q19" s="3">
        <f t="shared" si="4"/>
        <v>2.35</v>
      </c>
      <c r="R19" s="1">
        <v>0.63</v>
      </c>
      <c r="S19" s="1">
        <v>45</v>
      </c>
      <c r="T19" s="1">
        <v>6</v>
      </c>
      <c r="U19" s="1">
        <v>18.866666666666699</v>
      </c>
      <c r="V19" s="1">
        <v>81.333333333333329</v>
      </c>
      <c r="W19" s="1">
        <v>109</v>
      </c>
      <c r="X19" s="1">
        <v>346</v>
      </c>
      <c r="Y19" s="3">
        <f t="shared" si="5"/>
        <v>37.713999999999999</v>
      </c>
    </row>
    <row r="20" spans="1:25" x14ac:dyDescent="0.25">
      <c r="A20" t="s">
        <v>60</v>
      </c>
      <c r="B20" t="s">
        <v>51</v>
      </c>
      <c r="C20" t="s">
        <v>59</v>
      </c>
      <c r="D20" t="s">
        <v>81</v>
      </c>
      <c r="E20" s="3">
        <v>1.62</v>
      </c>
      <c r="F20" s="3">
        <v>0.22</v>
      </c>
      <c r="G20" s="3">
        <v>0.81</v>
      </c>
      <c r="H20" s="3">
        <v>2.2400000000000002</v>
      </c>
      <c r="I20" s="3">
        <v>0.49</v>
      </c>
      <c r="J20" s="3">
        <v>11</v>
      </c>
      <c r="K20" s="3">
        <v>146</v>
      </c>
      <c r="L20" s="3">
        <v>60</v>
      </c>
      <c r="M20" s="3">
        <v>15</v>
      </c>
      <c r="N20" s="3">
        <v>82</v>
      </c>
      <c r="O20" s="1">
        <v>1.46</v>
      </c>
      <c r="P20" s="1">
        <v>0.85</v>
      </c>
      <c r="Q20" s="3">
        <f t="shared" si="4"/>
        <v>2.31</v>
      </c>
      <c r="R20" s="1">
        <v>0.62</v>
      </c>
      <c r="S20" s="1">
        <v>47</v>
      </c>
      <c r="T20" s="1">
        <v>6</v>
      </c>
      <c r="U20" s="1">
        <v>18.999999999999996</v>
      </c>
      <c r="V20" s="1">
        <v>81.8</v>
      </c>
      <c r="W20" s="1">
        <v>105</v>
      </c>
      <c r="X20" s="1">
        <v>346</v>
      </c>
      <c r="Y20" s="3">
        <f t="shared" si="5"/>
        <v>36.33</v>
      </c>
    </row>
    <row r="21" spans="1:25" x14ac:dyDescent="0.25">
      <c r="A21" t="s">
        <v>60</v>
      </c>
      <c r="B21" t="s">
        <v>51</v>
      </c>
      <c r="C21" t="s">
        <v>59</v>
      </c>
      <c r="D21" t="s">
        <v>83</v>
      </c>
      <c r="E21" s="3">
        <v>1.61</v>
      </c>
      <c r="F21" s="3">
        <v>0.23</v>
      </c>
      <c r="G21" s="3">
        <v>0.8</v>
      </c>
      <c r="H21" s="3">
        <v>2.23</v>
      </c>
      <c r="I21" s="3">
        <v>0.47</v>
      </c>
      <c r="J21" s="3">
        <v>12</v>
      </c>
      <c r="K21" s="3">
        <v>147</v>
      </c>
      <c r="L21" s="3">
        <v>57</v>
      </c>
      <c r="M21" s="3">
        <v>14</v>
      </c>
      <c r="N21" s="3">
        <v>81</v>
      </c>
      <c r="O21" s="1">
        <v>1.5</v>
      </c>
      <c r="P21" s="1">
        <v>0.89</v>
      </c>
      <c r="Q21" s="3">
        <f t="shared" si="4"/>
        <v>2.39</v>
      </c>
      <c r="R21" s="1">
        <v>0.62</v>
      </c>
      <c r="S21" s="1">
        <v>45</v>
      </c>
      <c r="T21" s="1">
        <v>5</v>
      </c>
      <c r="U21" s="1">
        <v>18.5</v>
      </c>
      <c r="V21" s="1">
        <v>81.650000000000006</v>
      </c>
      <c r="W21" s="1">
        <v>108</v>
      </c>
      <c r="X21" s="1">
        <v>349</v>
      </c>
      <c r="Y21" s="3">
        <f t="shared" si="5"/>
        <v>37.692</v>
      </c>
    </row>
    <row r="22" spans="1:25" x14ac:dyDescent="0.25">
      <c r="A22" t="s">
        <v>60</v>
      </c>
      <c r="B22" t="s">
        <v>51</v>
      </c>
      <c r="C22" t="s">
        <v>59</v>
      </c>
      <c r="D22" t="s">
        <v>82</v>
      </c>
      <c r="E22" s="3">
        <v>1.59</v>
      </c>
      <c r="F22" s="3">
        <v>0.24</v>
      </c>
      <c r="G22" s="3">
        <v>0.79</v>
      </c>
      <c r="H22" s="3">
        <v>2.19</v>
      </c>
      <c r="I22" s="3">
        <v>0.5</v>
      </c>
      <c r="J22" s="3">
        <v>13</v>
      </c>
      <c r="K22" s="3">
        <v>149</v>
      </c>
      <c r="L22" s="3">
        <v>58</v>
      </c>
      <c r="M22" s="3">
        <v>15</v>
      </c>
      <c r="N22" s="3">
        <v>81</v>
      </c>
      <c r="O22" s="1">
        <v>1.48</v>
      </c>
      <c r="P22" s="1">
        <v>0.85</v>
      </c>
      <c r="Q22" s="3">
        <f t="shared" si="4"/>
        <v>2.33</v>
      </c>
      <c r="R22" s="1">
        <v>0.61</v>
      </c>
      <c r="S22" s="1">
        <v>47</v>
      </c>
      <c r="T22" s="1">
        <v>6</v>
      </c>
      <c r="U22" s="1">
        <v>18.48</v>
      </c>
      <c r="V22" s="1">
        <v>81.709999999999994</v>
      </c>
      <c r="W22" s="1">
        <v>107</v>
      </c>
      <c r="X22" s="1">
        <v>350</v>
      </c>
      <c r="Y22" s="3">
        <f>W22*X22/1000</f>
        <v>37.450000000000003</v>
      </c>
    </row>
    <row r="23" spans="1:25" x14ac:dyDescent="0.25">
      <c r="D23" s="5" t="s">
        <v>69</v>
      </c>
      <c r="E23" s="4">
        <f>AVERAGE(E14:E22)</f>
        <v>1.5877777777777777</v>
      </c>
      <c r="F23" s="4">
        <f t="shared" ref="F23:Y23" si="6">AVERAGE(F14:F22)</f>
        <v>0.22444444444444445</v>
      </c>
      <c r="G23" s="4">
        <f t="shared" si="6"/>
        <v>0.81</v>
      </c>
      <c r="H23" s="4">
        <f t="shared" si="6"/>
        <v>2.2088888888888891</v>
      </c>
      <c r="I23" s="4">
        <f t="shared" si="6"/>
        <v>0.48222222222222222</v>
      </c>
      <c r="J23" s="4">
        <f t="shared" si="6"/>
        <v>12.333333333333334</v>
      </c>
      <c r="K23" s="4">
        <f t="shared" si="6"/>
        <v>147.55555555555554</v>
      </c>
      <c r="L23" s="4">
        <f t="shared" si="6"/>
        <v>58</v>
      </c>
      <c r="M23" s="4">
        <f t="shared" si="6"/>
        <v>14.333333333333334</v>
      </c>
      <c r="N23" s="4">
        <f t="shared" si="6"/>
        <v>81</v>
      </c>
      <c r="O23" s="4">
        <f t="shared" si="6"/>
        <v>1.48</v>
      </c>
      <c r="P23" s="4">
        <f t="shared" si="6"/>
        <v>0.86111111111111105</v>
      </c>
      <c r="Q23" s="4">
        <f t="shared" si="6"/>
        <v>2.3411111111111111</v>
      </c>
      <c r="R23" s="4">
        <f t="shared" si="6"/>
        <v>0.62333333333333341</v>
      </c>
      <c r="S23" s="4">
        <f t="shared" si="6"/>
        <v>45.666666666666664</v>
      </c>
      <c r="T23" s="4">
        <f t="shared" si="6"/>
        <v>5.5555555555555554</v>
      </c>
      <c r="U23" s="4">
        <f t="shared" si="6"/>
        <v>18.723703703703706</v>
      </c>
      <c r="V23" s="4">
        <f t="shared" si="6"/>
        <v>81.425185185185171</v>
      </c>
      <c r="W23" s="4">
        <f t="shared" si="6"/>
        <v>107</v>
      </c>
      <c r="X23" s="4">
        <f t="shared" si="6"/>
        <v>347.55555555555554</v>
      </c>
      <c r="Y23" s="4">
        <f t="shared" si="6"/>
        <v>37.189</v>
      </c>
    </row>
    <row r="24" spans="1:25" x14ac:dyDescent="0.25">
      <c r="D24" s="5" t="s">
        <v>70</v>
      </c>
      <c r="E24" s="6">
        <f>STDEV(E14:E22)</f>
        <v>2.3333333333333352E-2</v>
      </c>
      <c r="F24" s="6">
        <f t="shared" ref="F24:Y24" si="7">STDEV(F14:F22)</f>
        <v>1.1303883305208781E-2</v>
      </c>
      <c r="G24" s="6">
        <f t="shared" si="7"/>
        <v>9.9999999999999672E-3</v>
      </c>
      <c r="H24" s="6">
        <f t="shared" si="7"/>
        <v>2.1473497877875222E-2</v>
      </c>
      <c r="I24" s="6">
        <f t="shared" si="7"/>
        <v>1.0929064207170011E-2</v>
      </c>
      <c r="J24" s="6">
        <f t="shared" si="7"/>
        <v>0.70710678118654757</v>
      </c>
      <c r="K24" s="6">
        <f t="shared" si="7"/>
        <v>1.0137937550497031</v>
      </c>
      <c r="L24" s="6">
        <f t="shared" si="7"/>
        <v>1.1180339887498949</v>
      </c>
      <c r="M24" s="6">
        <f t="shared" si="7"/>
        <v>0.70710678118654757</v>
      </c>
      <c r="N24" s="6">
        <f t="shared" si="7"/>
        <v>0.70710678118654757</v>
      </c>
      <c r="O24" s="6">
        <f t="shared" si="7"/>
        <v>1.2247448713915901E-2</v>
      </c>
      <c r="P24" s="6">
        <f t="shared" si="7"/>
        <v>1.6914819275153713E-2</v>
      </c>
      <c r="Q24" s="6">
        <f t="shared" si="7"/>
        <v>2.5221243250702644E-2</v>
      </c>
      <c r="R24" s="6">
        <f t="shared" si="7"/>
        <v>7.0710678118654814E-3</v>
      </c>
      <c r="S24" s="6">
        <f t="shared" si="7"/>
        <v>0.8660254037844386</v>
      </c>
      <c r="T24" s="6">
        <f t="shared" si="7"/>
        <v>0.52704627669472981</v>
      </c>
      <c r="U24" s="6">
        <f t="shared" si="7"/>
        <v>0.22422982037561326</v>
      </c>
      <c r="V24" s="6">
        <f t="shared" si="7"/>
        <v>0.27426726174335281</v>
      </c>
      <c r="W24" s="6">
        <f t="shared" si="7"/>
        <v>1.4142135623730951</v>
      </c>
      <c r="X24" s="6">
        <f t="shared" si="7"/>
        <v>1.4240006242195884</v>
      </c>
      <c r="Y24" s="6">
        <f t="shared" si="7"/>
        <v>0.55684153939877756</v>
      </c>
    </row>
    <row r="25" spans="1:25" x14ac:dyDescent="0.25">
      <c r="A25" t="s">
        <v>65</v>
      </c>
      <c r="B25" t="s">
        <v>52</v>
      </c>
      <c r="C25" t="s">
        <v>59</v>
      </c>
      <c r="D25" t="s">
        <v>46</v>
      </c>
      <c r="E25" s="3">
        <v>1.32</v>
      </c>
      <c r="F25" s="3">
        <v>0.17</v>
      </c>
      <c r="G25" s="3">
        <v>0.56999999999999995</v>
      </c>
      <c r="H25" s="3">
        <v>1.98</v>
      </c>
      <c r="I25" s="3">
        <v>0.28000000000000003</v>
      </c>
      <c r="J25" s="3">
        <v>7</v>
      </c>
      <c r="K25" s="3">
        <v>122</v>
      </c>
      <c r="L25" s="3">
        <v>28</v>
      </c>
      <c r="M25" s="3">
        <v>10</v>
      </c>
      <c r="N25" s="3">
        <v>58</v>
      </c>
      <c r="O25" s="1">
        <v>1.1599999999999999</v>
      </c>
      <c r="P25" s="1">
        <v>0.61</v>
      </c>
      <c r="Q25" s="3">
        <f t="shared" ref="Q25:Q33" si="8">O25+P25</f>
        <v>1.77</v>
      </c>
      <c r="R25" s="1">
        <v>0.45</v>
      </c>
      <c r="S25" s="1">
        <v>32</v>
      </c>
      <c r="T25" s="1">
        <v>4</v>
      </c>
      <c r="U25" s="1">
        <v>16</v>
      </c>
      <c r="V25" s="1">
        <v>84</v>
      </c>
      <c r="W25" s="1">
        <v>97</v>
      </c>
      <c r="X25" s="1">
        <v>319</v>
      </c>
      <c r="Y25" s="3">
        <f t="shared" ref="Y25:Y33" si="9">W25*X25/1000</f>
        <v>30.943000000000001</v>
      </c>
    </row>
    <row r="26" spans="1:25" x14ac:dyDescent="0.25">
      <c r="A26" t="s">
        <v>65</v>
      </c>
      <c r="B26" t="s">
        <v>52</v>
      </c>
      <c r="C26" t="s">
        <v>59</v>
      </c>
      <c r="D26" t="s">
        <v>47</v>
      </c>
      <c r="E26" s="3">
        <v>1.35</v>
      </c>
      <c r="F26" s="3">
        <v>0.16</v>
      </c>
      <c r="G26" s="3">
        <v>0.56000000000000005</v>
      </c>
      <c r="H26" s="3">
        <v>1.96</v>
      </c>
      <c r="I26" s="3">
        <v>0.27</v>
      </c>
      <c r="J26" s="3">
        <v>8</v>
      </c>
      <c r="K26" s="3">
        <v>123</v>
      </c>
      <c r="L26" s="3">
        <v>29</v>
      </c>
      <c r="M26" s="3">
        <v>9</v>
      </c>
      <c r="N26" s="3">
        <v>60</v>
      </c>
      <c r="O26" s="1">
        <v>1.1499999999999999</v>
      </c>
      <c r="P26" s="1">
        <v>0.62</v>
      </c>
      <c r="Q26" s="3">
        <f t="shared" si="8"/>
        <v>1.77</v>
      </c>
      <c r="R26" s="1">
        <v>0.44</v>
      </c>
      <c r="S26" s="1">
        <v>33</v>
      </c>
      <c r="T26" s="1">
        <v>3</v>
      </c>
      <c r="U26" s="1">
        <v>16</v>
      </c>
      <c r="V26" s="1">
        <v>84</v>
      </c>
      <c r="W26" s="1">
        <v>96</v>
      </c>
      <c r="X26" s="1">
        <v>315</v>
      </c>
      <c r="Y26" s="3">
        <f t="shared" si="9"/>
        <v>30.24</v>
      </c>
    </row>
    <row r="27" spans="1:25" x14ac:dyDescent="0.25">
      <c r="A27" t="s">
        <v>65</v>
      </c>
      <c r="B27" t="s">
        <v>52</v>
      </c>
      <c r="C27" t="s">
        <v>59</v>
      </c>
      <c r="D27" t="s">
        <v>48</v>
      </c>
      <c r="E27" s="3">
        <v>1.35</v>
      </c>
      <c r="F27" s="3">
        <v>0.16</v>
      </c>
      <c r="G27" s="3">
        <v>0.55000000000000004</v>
      </c>
      <c r="H27" s="3">
        <v>1.94</v>
      </c>
      <c r="I27" s="3">
        <v>0.26</v>
      </c>
      <c r="J27" s="3">
        <v>7</v>
      </c>
      <c r="K27" s="3">
        <v>124</v>
      </c>
      <c r="L27" s="3">
        <v>31</v>
      </c>
      <c r="M27" s="3">
        <v>9</v>
      </c>
      <c r="N27" s="3">
        <v>59</v>
      </c>
      <c r="O27" s="1">
        <v>1.1299999999999999</v>
      </c>
      <c r="P27" s="1">
        <v>0.61</v>
      </c>
      <c r="Q27" s="3">
        <f t="shared" si="8"/>
        <v>1.7399999999999998</v>
      </c>
      <c r="R27" s="1">
        <v>0.45</v>
      </c>
      <c r="S27" s="1">
        <v>31</v>
      </c>
      <c r="T27" s="1">
        <v>4</v>
      </c>
      <c r="U27" s="1">
        <v>15.5</v>
      </c>
      <c r="V27" s="1">
        <v>84.5</v>
      </c>
      <c r="W27" s="1">
        <v>95</v>
      </c>
      <c r="X27" s="1">
        <v>314</v>
      </c>
      <c r="Y27" s="3">
        <f t="shared" si="9"/>
        <v>29.83</v>
      </c>
    </row>
    <row r="28" spans="1:25" x14ac:dyDescent="0.25">
      <c r="A28" t="s">
        <v>65</v>
      </c>
      <c r="B28" t="s">
        <v>52</v>
      </c>
      <c r="C28" t="s">
        <v>59</v>
      </c>
      <c r="D28" t="s">
        <v>49</v>
      </c>
      <c r="E28" s="3">
        <v>1.32</v>
      </c>
      <c r="F28" s="3">
        <v>0.15</v>
      </c>
      <c r="G28" s="3">
        <v>0.55000000000000004</v>
      </c>
      <c r="H28" s="3">
        <v>1.94</v>
      </c>
      <c r="I28" s="3">
        <v>0.26</v>
      </c>
      <c r="J28" s="3">
        <v>8</v>
      </c>
      <c r="K28" s="3">
        <v>125</v>
      </c>
      <c r="L28" s="3">
        <v>28</v>
      </c>
      <c r="M28" s="3">
        <v>10</v>
      </c>
      <c r="N28" s="3">
        <v>58</v>
      </c>
      <c r="O28" s="1">
        <v>1.1399999999999999</v>
      </c>
      <c r="P28" s="1">
        <v>0.62</v>
      </c>
      <c r="Q28" s="3">
        <f t="shared" si="8"/>
        <v>1.7599999999999998</v>
      </c>
      <c r="R28" s="1">
        <v>0.44</v>
      </c>
      <c r="S28" s="1">
        <v>32</v>
      </c>
      <c r="T28" s="1">
        <v>4</v>
      </c>
      <c r="U28" s="1">
        <v>16.5</v>
      </c>
      <c r="V28" s="1">
        <v>83.5</v>
      </c>
      <c r="W28" s="1">
        <v>96</v>
      </c>
      <c r="X28" s="1">
        <v>318</v>
      </c>
      <c r="Y28" s="3">
        <f t="shared" si="9"/>
        <v>30.527999999999999</v>
      </c>
    </row>
    <row r="29" spans="1:25" x14ac:dyDescent="0.25">
      <c r="A29" t="s">
        <v>65</v>
      </c>
      <c r="B29" t="s">
        <v>52</v>
      </c>
      <c r="C29" t="s">
        <v>59</v>
      </c>
      <c r="D29" t="s">
        <v>79</v>
      </c>
      <c r="E29" s="3">
        <v>1.32</v>
      </c>
      <c r="F29" s="3">
        <v>0.17</v>
      </c>
      <c r="G29" s="3">
        <v>0.56999999999999995</v>
      </c>
      <c r="H29" s="3">
        <v>1.98</v>
      </c>
      <c r="I29" s="3">
        <v>0.28000000000000003</v>
      </c>
      <c r="J29" s="3">
        <v>7</v>
      </c>
      <c r="K29" s="3">
        <v>122</v>
      </c>
      <c r="L29" s="3">
        <v>28</v>
      </c>
      <c r="M29" s="3">
        <v>10</v>
      </c>
      <c r="N29" s="3">
        <v>58</v>
      </c>
      <c r="O29" s="1">
        <v>1.1599999999999999</v>
      </c>
      <c r="P29" s="1">
        <v>0.61</v>
      </c>
      <c r="Q29" s="3">
        <f t="shared" si="8"/>
        <v>1.77</v>
      </c>
      <c r="R29" s="1">
        <v>0.45</v>
      </c>
      <c r="S29" s="1">
        <v>32</v>
      </c>
      <c r="T29" s="1">
        <v>4</v>
      </c>
      <c r="U29" s="1">
        <v>16</v>
      </c>
      <c r="V29" s="1">
        <v>84</v>
      </c>
      <c r="W29" s="1">
        <v>97</v>
      </c>
      <c r="X29" s="1">
        <v>319</v>
      </c>
      <c r="Y29" s="3">
        <f t="shared" si="9"/>
        <v>30.943000000000001</v>
      </c>
    </row>
    <row r="30" spans="1:25" x14ac:dyDescent="0.25">
      <c r="A30" t="s">
        <v>65</v>
      </c>
      <c r="B30" t="s">
        <v>52</v>
      </c>
      <c r="C30" t="s">
        <v>59</v>
      </c>
      <c r="D30" t="s">
        <v>80</v>
      </c>
      <c r="E30" s="3">
        <v>1.35</v>
      </c>
      <c r="F30" s="3">
        <v>0.16</v>
      </c>
      <c r="G30" s="3">
        <v>0.56000000000000005</v>
      </c>
      <c r="H30" s="3">
        <v>1.96</v>
      </c>
      <c r="I30" s="3">
        <v>0.27</v>
      </c>
      <c r="J30" s="3">
        <v>8</v>
      </c>
      <c r="K30" s="3">
        <v>123</v>
      </c>
      <c r="L30" s="3">
        <v>29</v>
      </c>
      <c r="M30" s="3">
        <v>9</v>
      </c>
      <c r="N30" s="3">
        <v>60</v>
      </c>
      <c r="O30" s="1">
        <v>1.1499999999999999</v>
      </c>
      <c r="P30" s="1">
        <v>0.62</v>
      </c>
      <c r="Q30" s="3">
        <f t="shared" si="8"/>
        <v>1.77</v>
      </c>
      <c r="R30" s="1">
        <v>0.44</v>
      </c>
      <c r="S30" s="1">
        <v>33</v>
      </c>
      <c r="T30" s="1">
        <v>3</v>
      </c>
      <c r="U30" s="1">
        <v>16</v>
      </c>
      <c r="V30" s="1">
        <v>84</v>
      </c>
      <c r="W30" s="1">
        <v>96</v>
      </c>
      <c r="X30" s="1">
        <v>315</v>
      </c>
      <c r="Y30" s="3">
        <f t="shared" si="9"/>
        <v>30.24</v>
      </c>
    </row>
    <row r="31" spans="1:25" x14ac:dyDescent="0.25">
      <c r="A31" t="s">
        <v>65</v>
      </c>
      <c r="B31" t="s">
        <v>52</v>
      </c>
      <c r="C31" t="s">
        <v>59</v>
      </c>
      <c r="D31" t="s">
        <v>81</v>
      </c>
      <c r="E31" s="3">
        <v>1.32</v>
      </c>
      <c r="F31" s="3">
        <v>0.16</v>
      </c>
      <c r="G31" s="3">
        <v>0.56999999999999995</v>
      </c>
      <c r="H31" s="3">
        <v>1.94</v>
      </c>
      <c r="I31" s="3">
        <v>0.26</v>
      </c>
      <c r="J31" s="3">
        <v>7</v>
      </c>
      <c r="K31" s="3">
        <v>126</v>
      </c>
      <c r="L31" s="3">
        <v>30</v>
      </c>
      <c r="M31" s="3">
        <v>11</v>
      </c>
      <c r="N31" s="3">
        <v>59</v>
      </c>
      <c r="O31" s="1">
        <v>1.1499999999999999</v>
      </c>
      <c r="P31" s="1">
        <v>0.61</v>
      </c>
      <c r="Q31" s="3">
        <f t="shared" si="8"/>
        <v>1.7599999999999998</v>
      </c>
      <c r="R31" s="1">
        <v>0.45</v>
      </c>
      <c r="S31" s="1">
        <v>31</v>
      </c>
      <c r="T31" s="1">
        <v>4</v>
      </c>
      <c r="U31" s="1">
        <v>15.5</v>
      </c>
      <c r="V31" s="1">
        <v>84.5</v>
      </c>
      <c r="W31" s="1">
        <v>95</v>
      </c>
      <c r="X31" s="1">
        <v>314</v>
      </c>
      <c r="Y31" s="3">
        <f t="shared" si="9"/>
        <v>29.83</v>
      </c>
    </row>
    <row r="32" spans="1:25" x14ac:dyDescent="0.25">
      <c r="A32" t="s">
        <v>65</v>
      </c>
      <c r="B32" t="s">
        <v>52</v>
      </c>
      <c r="C32" t="s">
        <v>59</v>
      </c>
      <c r="D32" t="s">
        <v>83</v>
      </c>
      <c r="E32" s="3">
        <v>1.33</v>
      </c>
      <c r="F32" s="3">
        <v>0.17</v>
      </c>
      <c r="G32" s="3">
        <v>0.55000000000000004</v>
      </c>
      <c r="H32" s="3">
        <v>1.95</v>
      </c>
      <c r="I32" s="3">
        <v>0.28999999999999998</v>
      </c>
      <c r="J32" s="3">
        <v>6</v>
      </c>
      <c r="K32" s="3">
        <v>125</v>
      </c>
      <c r="L32" s="3">
        <v>28</v>
      </c>
      <c r="M32" s="3">
        <v>10</v>
      </c>
      <c r="N32" s="3">
        <v>60</v>
      </c>
      <c r="O32" s="1">
        <v>1.1399999999999999</v>
      </c>
      <c r="P32" s="1">
        <v>0.61</v>
      </c>
      <c r="Q32" s="3">
        <f t="shared" si="8"/>
        <v>1.75</v>
      </c>
      <c r="R32" s="1">
        <v>0.44</v>
      </c>
      <c r="S32" s="1">
        <v>32</v>
      </c>
      <c r="T32" s="1">
        <v>4</v>
      </c>
      <c r="U32" s="1">
        <v>16.5</v>
      </c>
      <c r="V32" s="1">
        <v>83.5</v>
      </c>
      <c r="W32" s="1">
        <v>96</v>
      </c>
      <c r="X32" s="1">
        <v>318</v>
      </c>
      <c r="Y32" s="3">
        <f t="shared" si="9"/>
        <v>30.527999999999999</v>
      </c>
    </row>
    <row r="33" spans="1:25" x14ac:dyDescent="0.25">
      <c r="A33" t="s">
        <v>65</v>
      </c>
      <c r="B33" t="s">
        <v>52</v>
      </c>
      <c r="C33" t="s">
        <v>59</v>
      </c>
      <c r="D33" t="s">
        <v>82</v>
      </c>
      <c r="E33" s="3">
        <v>1.35</v>
      </c>
      <c r="F33" s="3">
        <v>0.18</v>
      </c>
      <c r="G33" s="3">
        <v>0.57999999999999996</v>
      </c>
      <c r="H33" s="3">
        <v>1.97</v>
      </c>
      <c r="I33" s="3">
        <v>0.28000000000000003</v>
      </c>
      <c r="J33" s="3">
        <v>7</v>
      </c>
      <c r="K33" s="3">
        <v>122</v>
      </c>
      <c r="L33" s="3">
        <v>31</v>
      </c>
      <c r="M33" s="3">
        <v>10</v>
      </c>
      <c r="N33" s="3">
        <v>60</v>
      </c>
      <c r="O33" s="1">
        <v>1.1499999999999999</v>
      </c>
      <c r="P33" s="1">
        <v>0.62</v>
      </c>
      <c r="Q33" s="3">
        <f t="shared" si="8"/>
        <v>1.77</v>
      </c>
      <c r="R33" s="1">
        <v>0.44</v>
      </c>
      <c r="S33" s="1">
        <v>33</v>
      </c>
      <c r="T33" s="1">
        <v>3</v>
      </c>
      <c r="U33" s="1">
        <v>16</v>
      </c>
      <c r="V33" s="1">
        <v>84</v>
      </c>
      <c r="W33" s="1">
        <v>96</v>
      </c>
      <c r="X33" s="1">
        <v>315</v>
      </c>
      <c r="Y33" s="3">
        <f t="shared" si="9"/>
        <v>30.24</v>
      </c>
    </row>
    <row r="34" spans="1:25" x14ac:dyDescent="0.25">
      <c r="D34" s="5" t="s">
        <v>69</v>
      </c>
      <c r="E34" s="4">
        <f>AVERAGE(E25:E33)</f>
        <v>1.3344444444444443</v>
      </c>
      <c r="F34" s="4">
        <f t="shared" ref="F34:Y34" si="10">AVERAGE(F25:F33)</f>
        <v>0.16444444444444445</v>
      </c>
      <c r="G34" s="4">
        <f t="shared" si="10"/>
        <v>0.56222222222222218</v>
      </c>
      <c r="H34" s="4">
        <f t="shared" si="10"/>
        <v>1.9577777777777778</v>
      </c>
      <c r="I34" s="4">
        <f t="shared" si="10"/>
        <v>0.27222222222222225</v>
      </c>
      <c r="J34" s="4">
        <f t="shared" si="10"/>
        <v>7.2222222222222223</v>
      </c>
      <c r="K34" s="4">
        <f t="shared" si="10"/>
        <v>123.55555555555556</v>
      </c>
      <c r="L34" s="4">
        <f t="shared" si="10"/>
        <v>29.111111111111111</v>
      </c>
      <c r="M34" s="4">
        <f t="shared" si="10"/>
        <v>9.7777777777777786</v>
      </c>
      <c r="N34" s="4">
        <f t="shared" si="10"/>
        <v>59.111111111111114</v>
      </c>
      <c r="O34" s="4">
        <f t="shared" si="10"/>
        <v>1.1477777777777778</v>
      </c>
      <c r="P34" s="4">
        <f t="shared" si="10"/>
        <v>0.61444444444444446</v>
      </c>
      <c r="Q34" s="4">
        <f t="shared" si="10"/>
        <v>1.7622222222222219</v>
      </c>
      <c r="R34" s="4">
        <f t="shared" si="10"/>
        <v>0.44444444444444442</v>
      </c>
      <c r="S34" s="4">
        <f t="shared" si="10"/>
        <v>32.111111111111114</v>
      </c>
      <c r="T34" s="4">
        <f t="shared" si="10"/>
        <v>3.6666666666666665</v>
      </c>
      <c r="U34" s="4">
        <f t="shared" si="10"/>
        <v>16</v>
      </c>
      <c r="V34" s="4">
        <f t="shared" si="10"/>
        <v>84</v>
      </c>
      <c r="W34" s="4">
        <f t="shared" si="10"/>
        <v>96</v>
      </c>
      <c r="X34" s="4">
        <f t="shared" si="10"/>
        <v>316.33333333333331</v>
      </c>
      <c r="Y34" s="4">
        <f t="shared" si="10"/>
        <v>30.36911111111111</v>
      </c>
    </row>
    <row r="35" spans="1:25" x14ac:dyDescent="0.25">
      <c r="D35" s="5" t="s">
        <v>70</v>
      </c>
      <c r="E35" s="6">
        <f>STDEV(E25:E33)</f>
        <v>1.5092308563562374E-2</v>
      </c>
      <c r="F35" s="6">
        <f t="shared" ref="F35:Y35" si="11">STDEV(F25:F33)</f>
        <v>8.8191710368819703E-3</v>
      </c>
      <c r="G35" s="6">
        <f t="shared" si="11"/>
        <v>1.0929064207169959E-2</v>
      </c>
      <c r="H35" s="6">
        <f t="shared" si="11"/>
        <v>1.6414763002993521E-2</v>
      </c>
      <c r="I35" s="6">
        <f t="shared" si="11"/>
        <v>1.092906420717E-2</v>
      </c>
      <c r="J35" s="6">
        <f t="shared" si="11"/>
        <v>0.66666666666666663</v>
      </c>
      <c r="K35" s="6">
        <f t="shared" si="11"/>
        <v>1.509230856356236</v>
      </c>
      <c r="L35" s="6">
        <f t="shared" si="11"/>
        <v>1.2692955176439846</v>
      </c>
      <c r="M35" s="6">
        <f t="shared" si="11"/>
        <v>0.66666666666666663</v>
      </c>
      <c r="N35" s="6">
        <f t="shared" si="11"/>
        <v>0.9279607271383371</v>
      </c>
      <c r="O35" s="6">
        <f t="shared" si="11"/>
        <v>9.7182531580755106E-3</v>
      </c>
      <c r="P35" s="6">
        <f t="shared" si="11"/>
        <v>5.2704627669473035E-3</v>
      </c>
      <c r="Q35" s="6">
        <f t="shared" si="11"/>
        <v>1.092906420717008E-2</v>
      </c>
      <c r="R35" s="6">
        <f t="shared" si="11"/>
        <v>5.2704627669473035E-3</v>
      </c>
      <c r="S35" s="6">
        <f t="shared" si="11"/>
        <v>0.78173595997057166</v>
      </c>
      <c r="T35" s="6">
        <f t="shared" si="11"/>
        <v>0.5</v>
      </c>
      <c r="U35" s="6">
        <f t="shared" si="11"/>
        <v>0.35355339059327379</v>
      </c>
      <c r="V35" s="6">
        <f t="shared" si="11"/>
        <v>0.35355339059327379</v>
      </c>
      <c r="W35" s="6">
        <f t="shared" si="11"/>
        <v>0.70710678118654757</v>
      </c>
      <c r="X35" s="6">
        <f t="shared" si="11"/>
        <v>2.1213203435596428</v>
      </c>
      <c r="Y35" s="6">
        <f t="shared" si="11"/>
        <v>0.40934076404764774</v>
      </c>
    </row>
    <row r="36" spans="1:25" x14ac:dyDescent="0.25">
      <c r="A36" t="s">
        <v>66</v>
      </c>
      <c r="B36" t="s">
        <v>53</v>
      </c>
      <c r="C36" t="s">
        <v>59</v>
      </c>
      <c r="D36" t="s">
        <v>46</v>
      </c>
      <c r="E36" s="3">
        <v>1.92</v>
      </c>
      <c r="F36" s="3">
        <v>0.34</v>
      </c>
      <c r="G36" s="3">
        <v>0.96</v>
      </c>
      <c r="H36" s="3">
        <v>2.64</v>
      </c>
      <c r="I36" s="3">
        <v>0.75</v>
      </c>
      <c r="J36" s="3">
        <v>20</v>
      </c>
      <c r="K36" s="3">
        <v>185</v>
      </c>
      <c r="L36" s="3">
        <v>90</v>
      </c>
      <c r="M36" s="3">
        <v>25</v>
      </c>
      <c r="N36" s="3">
        <v>112</v>
      </c>
      <c r="O36" s="1">
        <v>1.85</v>
      </c>
      <c r="P36" s="1">
        <v>1.22</v>
      </c>
      <c r="Q36" s="3">
        <f t="shared" ref="Q36:Q44" si="12">O36+P36</f>
        <v>3.0700000000000003</v>
      </c>
      <c r="R36" s="1">
        <v>0.87</v>
      </c>
      <c r="S36" s="1">
        <v>73</v>
      </c>
      <c r="T36" s="1">
        <v>8</v>
      </c>
      <c r="U36" s="1">
        <v>23.5</v>
      </c>
      <c r="V36" s="1">
        <v>76.5</v>
      </c>
      <c r="W36" s="1">
        <v>128</v>
      </c>
      <c r="X36" s="1">
        <v>388</v>
      </c>
      <c r="Y36" s="3">
        <f t="shared" ref="Y36:Y44" si="13">W36*X36/1000</f>
        <v>49.664000000000001</v>
      </c>
    </row>
    <row r="37" spans="1:25" x14ac:dyDescent="0.25">
      <c r="A37" t="s">
        <v>66</v>
      </c>
      <c r="B37" t="s">
        <v>53</v>
      </c>
      <c r="C37" t="s">
        <v>59</v>
      </c>
      <c r="D37" t="s">
        <v>47</v>
      </c>
      <c r="E37" s="3">
        <v>1.92</v>
      </c>
      <c r="F37" s="3">
        <v>0.33</v>
      </c>
      <c r="G37" s="3">
        <v>0.95</v>
      </c>
      <c r="H37" s="3">
        <v>2.65</v>
      </c>
      <c r="I37" s="3">
        <v>0.76</v>
      </c>
      <c r="J37" s="3">
        <v>20</v>
      </c>
      <c r="K37" s="3">
        <v>186</v>
      </c>
      <c r="L37" s="3">
        <v>91</v>
      </c>
      <c r="M37" s="3">
        <v>26</v>
      </c>
      <c r="N37" s="3">
        <v>114</v>
      </c>
      <c r="O37" s="1">
        <v>1.86</v>
      </c>
      <c r="P37" s="1">
        <v>1.21</v>
      </c>
      <c r="Q37" s="3">
        <f t="shared" si="12"/>
        <v>3.0700000000000003</v>
      </c>
      <c r="R37" s="1">
        <v>0.86</v>
      </c>
      <c r="S37" s="1">
        <v>74</v>
      </c>
      <c r="T37" s="1">
        <v>8</v>
      </c>
      <c r="U37" s="1">
        <v>23.75</v>
      </c>
      <c r="V37" s="1">
        <v>76.25</v>
      </c>
      <c r="W37" s="1">
        <v>126</v>
      </c>
      <c r="X37" s="1">
        <v>386</v>
      </c>
      <c r="Y37" s="3">
        <f t="shared" si="13"/>
        <v>48.636000000000003</v>
      </c>
    </row>
    <row r="38" spans="1:25" x14ac:dyDescent="0.25">
      <c r="A38" t="s">
        <v>66</v>
      </c>
      <c r="B38" t="s">
        <v>53</v>
      </c>
      <c r="C38" t="s">
        <v>59</v>
      </c>
      <c r="D38" t="s">
        <v>48</v>
      </c>
      <c r="E38" s="3">
        <v>1.91</v>
      </c>
      <c r="F38" s="3">
        <v>0.33</v>
      </c>
      <c r="G38" s="3">
        <v>0.94</v>
      </c>
      <c r="H38" s="3">
        <v>2.66</v>
      </c>
      <c r="I38" s="3">
        <v>0.76</v>
      </c>
      <c r="J38" s="3">
        <v>21</v>
      </c>
      <c r="K38" s="3">
        <v>187</v>
      </c>
      <c r="L38" s="3">
        <v>92</v>
      </c>
      <c r="M38" s="3">
        <v>27</v>
      </c>
      <c r="N38" s="3">
        <v>114</v>
      </c>
      <c r="O38" s="1">
        <v>1.87</v>
      </c>
      <c r="P38" s="1">
        <v>1.23</v>
      </c>
      <c r="Q38" s="3">
        <f t="shared" si="12"/>
        <v>3.1</v>
      </c>
      <c r="R38" s="1">
        <v>0.85</v>
      </c>
      <c r="S38" s="1">
        <v>75</v>
      </c>
      <c r="T38" s="1">
        <v>8</v>
      </c>
      <c r="U38" s="1">
        <v>23.75</v>
      </c>
      <c r="V38" s="1">
        <v>76.25</v>
      </c>
      <c r="W38" s="1">
        <v>129</v>
      </c>
      <c r="X38" s="1">
        <v>380</v>
      </c>
      <c r="Y38" s="3">
        <f t="shared" si="13"/>
        <v>49.02</v>
      </c>
    </row>
    <row r="39" spans="1:25" x14ac:dyDescent="0.25">
      <c r="A39" t="s">
        <v>66</v>
      </c>
      <c r="B39" t="s">
        <v>53</v>
      </c>
      <c r="C39" t="s">
        <v>59</v>
      </c>
      <c r="D39" t="s">
        <v>49</v>
      </c>
      <c r="E39" s="3">
        <v>1.9</v>
      </c>
      <c r="F39" s="3">
        <v>0.34</v>
      </c>
      <c r="G39" s="3">
        <v>0.94</v>
      </c>
      <c r="H39" s="3">
        <v>2.62</v>
      </c>
      <c r="I39" s="3">
        <v>0.75</v>
      </c>
      <c r="J39" s="3">
        <v>21</v>
      </c>
      <c r="K39" s="3">
        <v>186</v>
      </c>
      <c r="L39" s="3">
        <v>90</v>
      </c>
      <c r="M39" s="3">
        <v>26</v>
      </c>
      <c r="N39" s="3">
        <v>112</v>
      </c>
      <c r="O39" s="1">
        <v>1.85</v>
      </c>
      <c r="P39" s="1">
        <v>1.24</v>
      </c>
      <c r="Q39" s="3">
        <f t="shared" si="12"/>
        <v>3.09</v>
      </c>
      <c r="R39" s="1">
        <v>0.85</v>
      </c>
      <c r="S39" s="1">
        <v>74</v>
      </c>
      <c r="T39" s="1">
        <v>9</v>
      </c>
      <c r="U39" s="1">
        <v>23.444444444444443</v>
      </c>
      <c r="V39" s="1">
        <v>76.555555555555557</v>
      </c>
      <c r="W39" s="1">
        <v>127</v>
      </c>
      <c r="X39" s="1">
        <v>385</v>
      </c>
      <c r="Y39" s="3">
        <f t="shared" si="13"/>
        <v>48.895000000000003</v>
      </c>
    </row>
    <row r="40" spans="1:25" x14ac:dyDescent="0.25">
      <c r="A40" t="s">
        <v>66</v>
      </c>
      <c r="B40" t="s">
        <v>53</v>
      </c>
      <c r="C40" t="s">
        <v>59</v>
      </c>
      <c r="D40" t="s">
        <v>79</v>
      </c>
      <c r="E40" s="3">
        <v>1.92</v>
      </c>
      <c r="F40" s="3">
        <v>0.33</v>
      </c>
      <c r="G40" s="3">
        <v>0.95</v>
      </c>
      <c r="H40" s="3">
        <v>2.65</v>
      </c>
      <c r="I40" s="3">
        <v>0.76</v>
      </c>
      <c r="J40" s="3">
        <v>20</v>
      </c>
      <c r="K40" s="3">
        <v>186</v>
      </c>
      <c r="L40" s="3">
        <v>91</v>
      </c>
      <c r="M40" s="3">
        <v>26</v>
      </c>
      <c r="N40" s="3">
        <v>114</v>
      </c>
      <c r="O40" s="1">
        <v>1.86</v>
      </c>
      <c r="P40" s="1">
        <v>1.21</v>
      </c>
      <c r="Q40" s="3">
        <f t="shared" si="12"/>
        <v>3.0700000000000003</v>
      </c>
      <c r="R40" s="1">
        <v>0.86</v>
      </c>
      <c r="S40" s="1">
        <v>74</v>
      </c>
      <c r="T40" s="1">
        <v>8</v>
      </c>
      <c r="U40" s="1">
        <v>23.75</v>
      </c>
      <c r="V40" s="1">
        <v>76.25</v>
      </c>
      <c r="W40" s="1">
        <v>126</v>
      </c>
      <c r="X40" s="1">
        <v>386</v>
      </c>
      <c r="Y40" s="3">
        <f t="shared" si="13"/>
        <v>48.636000000000003</v>
      </c>
    </row>
    <row r="41" spans="1:25" x14ac:dyDescent="0.25">
      <c r="A41" t="s">
        <v>66</v>
      </c>
      <c r="B41" t="s">
        <v>53</v>
      </c>
      <c r="C41" t="s">
        <v>59</v>
      </c>
      <c r="D41" t="s">
        <v>80</v>
      </c>
      <c r="E41" s="3">
        <v>1.91</v>
      </c>
      <c r="F41" s="3">
        <v>0.33</v>
      </c>
      <c r="G41" s="3">
        <v>0.94</v>
      </c>
      <c r="H41" s="3">
        <v>2.66</v>
      </c>
      <c r="I41" s="3">
        <v>0.76</v>
      </c>
      <c r="J41" s="3">
        <v>21</v>
      </c>
      <c r="K41" s="3">
        <v>187</v>
      </c>
      <c r="L41" s="3">
        <v>92</v>
      </c>
      <c r="M41" s="3">
        <v>27</v>
      </c>
      <c r="N41" s="3">
        <v>114</v>
      </c>
      <c r="O41" s="1">
        <v>1.87</v>
      </c>
      <c r="P41" s="1">
        <v>1.23</v>
      </c>
      <c r="Q41" s="3">
        <f t="shared" si="12"/>
        <v>3.1</v>
      </c>
      <c r="R41" s="1">
        <v>0.85</v>
      </c>
      <c r="S41" s="1">
        <v>75</v>
      </c>
      <c r="T41" s="1">
        <v>8</v>
      </c>
      <c r="U41" s="1">
        <v>23.75</v>
      </c>
      <c r="V41" s="1">
        <v>76.25</v>
      </c>
      <c r="W41" s="1">
        <v>129</v>
      </c>
      <c r="X41" s="1">
        <v>380</v>
      </c>
      <c r="Y41" s="3">
        <f t="shared" si="13"/>
        <v>49.02</v>
      </c>
    </row>
    <row r="42" spans="1:25" x14ac:dyDescent="0.25">
      <c r="A42" t="s">
        <v>66</v>
      </c>
      <c r="B42" t="s">
        <v>53</v>
      </c>
      <c r="C42" t="s">
        <v>59</v>
      </c>
      <c r="D42" t="s">
        <v>81</v>
      </c>
      <c r="E42" s="3">
        <v>1.9</v>
      </c>
      <c r="F42" s="3">
        <v>0.34</v>
      </c>
      <c r="G42" s="3">
        <v>0.94</v>
      </c>
      <c r="H42" s="3">
        <v>2.62</v>
      </c>
      <c r="I42" s="3">
        <v>0.75</v>
      </c>
      <c r="J42" s="3">
        <v>21</v>
      </c>
      <c r="K42" s="3">
        <v>186</v>
      </c>
      <c r="L42" s="3">
        <v>90</v>
      </c>
      <c r="M42" s="3">
        <v>26</v>
      </c>
      <c r="N42" s="3">
        <v>112</v>
      </c>
      <c r="O42" s="1">
        <v>1.85</v>
      </c>
      <c r="P42" s="1">
        <v>1.24</v>
      </c>
      <c r="Q42" s="3">
        <f t="shared" si="12"/>
        <v>3.09</v>
      </c>
      <c r="R42" s="1">
        <v>0.85</v>
      </c>
      <c r="S42" s="1">
        <v>74</v>
      </c>
      <c r="T42" s="1">
        <v>9</v>
      </c>
      <c r="U42" s="1">
        <v>23.444444444444443</v>
      </c>
      <c r="V42" s="1">
        <v>76.555555555555557</v>
      </c>
      <c r="W42" s="1">
        <v>127</v>
      </c>
      <c r="X42" s="1">
        <v>385</v>
      </c>
      <c r="Y42" s="3">
        <f t="shared" si="13"/>
        <v>48.895000000000003</v>
      </c>
    </row>
    <row r="43" spans="1:25" x14ac:dyDescent="0.25">
      <c r="A43" t="s">
        <v>66</v>
      </c>
      <c r="B43" t="s">
        <v>53</v>
      </c>
      <c r="C43" t="s">
        <v>59</v>
      </c>
      <c r="D43" t="s">
        <v>83</v>
      </c>
      <c r="E43" s="3">
        <v>1.9</v>
      </c>
      <c r="F43" s="3">
        <v>0.34</v>
      </c>
      <c r="G43" s="3">
        <v>0.94</v>
      </c>
      <c r="H43" s="3">
        <v>2.62</v>
      </c>
      <c r="I43" s="3">
        <v>0.75</v>
      </c>
      <c r="J43" s="3">
        <v>21</v>
      </c>
      <c r="K43" s="3">
        <v>186</v>
      </c>
      <c r="L43" s="3">
        <v>90</v>
      </c>
      <c r="M43" s="3">
        <v>26</v>
      </c>
      <c r="N43" s="3">
        <v>112</v>
      </c>
      <c r="O43" s="1">
        <v>1.85</v>
      </c>
      <c r="P43" s="1">
        <v>1.24</v>
      </c>
      <c r="Q43" s="3">
        <f t="shared" si="12"/>
        <v>3.09</v>
      </c>
      <c r="R43" s="1">
        <v>0.85</v>
      </c>
      <c r="S43" s="1">
        <v>75</v>
      </c>
      <c r="T43" s="1">
        <v>8</v>
      </c>
      <c r="U43" s="1">
        <v>23.75</v>
      </c>
      <c r="V43" s="1">
        <v>76.25</v>
      </c>
      <c r="W43" s="1">
        <v>129</v>
      </c>
      <c r="X43" s="1">
        <v>380</v>
      </c>
      <c r="Y43" s="3">
        <f t="shared" si="13"/>
        <v>49.02</v>
      </c>
    </row>
    <row r="44" spans="1:25" x14ac:dyDescent="0.25">
      <c r="A44" t="s">
        <v>66</v>
      </c>
      <c r="B44" t="s">
        <v>53</v>
      </c>
      <c r="C44" t="s">
        <v>59</v>
      </c>
      <c r="D44" t="s">
        <v>82</v>
      </c>
      <c r="E44" s="3">
        <v>1.92</v>
      </c>
      <c r="F44" s="3">
        <v>0.33</v>
      </c>
      <c r="G44" s="3">
        <v>0.95</v>
      </c>
      <c r="H44" s="3">
        <v>2.65</v>
      </c>
      <c r="I44" s="3">
        <v>0.76</v>
      </c>
      <c r="J44" s="3">
        <v>20</v>
      </c>
      <c r="K44" s="3">
        <v>186</v>
      </c>
      <c r="L44" s="3">
        <v>91</v>
      </c>
      <c r="M44" s="3">
        <v>26</v>
      </c>
      <c r="N44" s="3">
        <v>114</v>
      </c>
      <c r="O44" s="1">
        <v>1.86</v>
      </c>
      <c r="P44" s="1">
        <v>1.21</v>
      </c>
      <c r="Q44" s="3">
        <f t="shared" si="12"/>
        <v>3.0700000000000003</v>
      </c>
      <c r="R44" s="1">
        <v>0.85</v>
      </c>
      <c r="S44" s="1">
        <v>74</v>
      </c>
      <c r="T44" s="1">
        <v>9</v>
      </c>
      <c r="U44" s="1">
        <v>23.444444444444443</v>
      </c>
      <c r="V44" s="1">
        <v>76.555555555555557</v>
      </c>
      <c r="W44" s="1">
        <v>127</v>
      </c>
      <c r="X44" s="1">
        <v>385</v>
      </c>
      <c r="Y44" s="3">
        <f t="shared" si="13"/>
        <v>48.895000000000003</v>
      </c>
    </row>
    <row r="45" spans="1:25" x14ac:dyDescent="0.25">
      <c r="D45" s="5" t="s">
        <v>69</v>
      </c>
      <c r="E45" s="4">
        <f t="shared" ref="E45:Y45" si="14">AVERAGE(E36:E44)</f>
        <v>1.9111111111111114</v>
      </c>
      <c r="F45" s="4">
        <f t="shared" si="14"/>
        <v>0.33444444444444443</v>
      </c>
      <c r="G45" s="4">
        <f t="shared" si="14"/>
        <v>0.94555555555555537</v>
      </c>
      <c r="H45" s="4">
        <f t="shared" si="14"/>
        <v>2.641111111111111</v>
      </c>
      <c r="I45" s="4">
        <f t="shared" si="14"/>
        <v>0.75555555555555554</v>
      </c>
      <c r="J45" s="4">
        <f t="shared" si="14"/>
        <v>20.555555555555557</v>
      </c>
      <c r="K45" s="4">
        <f t="shared" si="14"/>
        <v>186.11111111111111</v>
      </c>
      <c r="L45" s="4">
        <f t="shared" si="14"/>
        <v>90.777777777777771</v>
      </c>
      <c r="M45" s="4">
        <f t="shared" si="14"/>
        <v>26.111111111111111</v>
      </c>
      <c r="N45" s="4">
        <f t="shared" si="14"/>
        <v>113.11111111111111</v>
      </c>
      <c r="O45" s="4">
        <f t="shared" si="14"/>
        <v>1.8577777777777778</v>
      </c>
      <c r="P45" s="4">
        <f t="shared" si="14"/>
        <v>1.2255555555555557</v>
      </c>
      <c r="Q45" s="4">
        <f t="shared" si="14"/>
        <v>3.0833333333333335</v>
      </c>
      <c r="R45" s="4">
        <f t="shared" si="14"/>
        <v>0.85444444444444434</v>
      </c>
      <c r="S45" s="4">
        <f t="shared" si="14"/>
        <v>74.222222222222229</v>
      </c>
      <c r="T45" s="4">
        <f t="shared" si="14"/>
        <v>8.3333333333333339</v>
      </c>
      <c r="U45" s="4">
        <f t="shared" si="14"/>
        <v>23.620370370370374</v>
      </c>
      <c r="V45" s="4">
        <f t="shared" si="14"/>
        <v>76.379629629629619</v>
      </c>
      <c r="W45" s="4">
        <f t="shared" si="14"/>
        <v>127.55555555555556</v>
      </c>
      <c r="X45" s="4">
        <f t="shared" si="14"/>
        <v>383.88888888888891</v>
      </c>
      <c r="Y45" s="4">
        <f t="shared" si="14"/>
        <v>48.964555555555556</v>
      </c>
    </row>
    <row r="46" spans="1:25" x14ac:dyDescent="0.25">
      <c r="D46" s="5" t="s">
        <v>70</v>
      </c>
      <c r="E46" s="6">
        <f t="shared" ref="E46:Y46" si="15">STDEV(E36:E44)</f>
        <v>9.2796072713833781E-3</v>
      </c>
      <c r="F46" s="6">
        <f t="shared" si="15"/>
        <v>5.2704627669473035E-3</v>
      </c>
      <c r="G46" s="6">
        <f t="shared" si="15"/>
        <v>7.2648315725677955E-3</v>
      </c>
      <c r="H46" s="6">
        <f t="shared" si="15"/>
        <v>1.6914819275153672E-2</v>
      </c>
      <c r="I46" s="6">
        <f t="shared" si="15"/>
        <v>5.2704627669473035E-3</v>
      </c>
      <c r="J46" s="6">
        <f t="shared" si="15"/>
        <v>0.52704627669472992</v>
      </c>
      <c r="K46" s="6">
        <f t="shared" si="15"/>
        <v>0.60092521257733145</v>
      </c>
      <c r="L46" s="6">
        <f t="shared" si="15"/>
        <v>0.83333333333333337</v>
      </c>
      <c r="M46" s="6">
        <f t="shared" si="15"/>
        <v>0.60092521257733167</v>
      </c>
      <c r="N46" s="6">
        <f t="shared" si="15"/>
        <v>1.0540925533894598</v>
      </c>
      <c r="O46" s="6">
        <f t="shared" si="15"/>
        <v>8.3333333333333419E-3</v>
      </c>
      <c r="P46" s="6">
        <f t="shared" si="15"/>
        <v>1.3333333333333346E-2</v>
      </c>
      <c r="Q46" s="6">
        <f t="shared" si="15"/>
        <v>1.322875655532281E-2</v>
      </c>
      <c r="R46" s="6">
        <f t="shared" si="15"/>
        <v>7.2648315725677946E-3</v>
      </c>
      <c r="S46" s="6">
        <f t="shared" si="15"/>
        <v>0.66666666666666674</v>
      </c>
      <c r="T46" s="6">
        <f t="shared" si="15"/>
        <v>0.5</v>
      </c>
      <c r="U46" s="6">
        <f t="shared" si="15"/>
        <v>0.1546601211897235</v>
      </c>
      <c r="V46" s="6">
        <f t="shared" si="15"/>
        <v>0.15466012118972353</v>
      </c>
      <c r="W46" s="6">
        <f t="shared" si="15"/>
        <v>1.2360330811826106</v>
      </c>
      <c r="X46" s="6">
        <f t="shared" si="15"/>
        <v>3.0595932917809701</v>
      </c>
      <c r="Y46" s="6">
        <f t="shared" si="15"/>
        <v>0.30183940726448816</v>
      </c>
    </row>
    <row r="47" spans="1:25" x14ac:dyDescent="0.25">
      <c r="A47" t="s">
        <v>67</v>
      </c>
      <c r="B47" t="s">
        <v>54</v>
      </c>
      <c r="C47" t="s">
        <v>59</v>
      </c>
      <c r="D47" t="s">
        <v>46</v>
      </c>
      <c r="E47" s="3">
        <v>1.84</v>
      </c>
      <c r="F47" s="3">
        <v>0.34</v>
      </c>
      <c r="G47" s="3">
        <v>0.93</v>
      </c>
      <c r="H47" s="3">
        <v>2.5499999999999998</v>
      </c>
      <c r="I47" s="3">
        <v>0.71</v>
      </c>
      <c r="J47" s="3">
        <v>18</v>
      </c>
      <c r="K47" s="3">
        <v>179</v>
      </c>
      <c r="L47" s="3">
        <v>86</v>
      </c>
      <c r="M47" s="3">
        <v>24</v>
      </c>
      <c r="N47" s="3">
        <v>105</v>
      </c>
      <c r="O47" s="1">
        <v>1.78</v>
      </c>
      <c r="P47" s="1">
        <v>1.1499999999999999</v>
      </c>
      <c r="Q47" s="3">
        <f t="shared" ref="Q47:Q55" si="16">O47+P47</f>
        <v>2.9299999999999997</v>
      </c>
      <c r="R47" s="1">
        <v>0.82</v>
      </c>
      <c r="S47" s="1">
        <v>68</v>
      </c>
      <c r="T47" s="1">
        <v>7</v>
      </c>
      <c r="U47" s="1">
        <v>22.571428571428573</v>
      </c>
      <c r="V47" s="1">
        <v>77.428571428571431</v>
      </c>
      <c r="W47" s="1">
        <v>124</v>
      </c>
      <c r="X47" s="1">
        <v>379</v>
      </c>
      <c r="Y47" s="3">
        <f t="shared" ref="Y47:Y55" si="17">W47*X47/1000</f>
        <v>46.996000000000002</v>
      </c>
    </row>
    <row r="48" spans="1:25" x14ac:dyDescent="0.25">
      <c r="A48" t="s">
        <v>67</v>
      </c>
      <c r="B48" t="s">
        <v>54</v>
      </c>
      <c r="C48" t="s">
        <v>59</v>
      </c>
      <c r="D48" t="s">
        <v>47</v>
      </c>
      <c r="E48" s="3">
        <v>1.83</v>
      </c>
      <c r="F48" s="3">
        <v>0.32</v>
      </c>
      <c r="G48" s="3">
        <v>0.93</v>
      </c>
      <c r="H48" s="3">
        <v>2.57</v>
      </c>
      <c r="I48" s="3">
        <v>0.72</v>
      </c>
      <c r="J48" s="3">
        <v>19</v>
      </c>
      <c r="K48" s="3">
        <v>179</v>
      </c>
      <c r="L48" s="3">
        <v>85</v>
      </c>
      <c r="M48" s="3">
        <v>25</v>
      </c>
      <c r="N48" s="3">
        <v>104</v>
      </c>
      <c r="O48" s="1">
        <v>1.76</v>
      </c>
      <c r="P48" s="1">
        <v>1.1499999999999999</v>
      </c>
      <c r="Q48" s="3">
        <f t="shared" si="16"/>
        <v>2.91</v>
      </c>
      <c r="R48" s="1">
        <v>0.81</v>
      </c>
      <c r="S48" s="1">
        <v>66</v>
      </c>
      <c r="T48" s="1">
        <v>7</v>
      </c>
      <c r="U48" s="1">
        <v>22.857142857142858</v>
      </c>
      <c r="V48" s="1">
        <v>77.142857142857139</v>
      </c>
      <c r="W48" s="1">
        <v>125</v>
      </c>
      <c r="X48" s="1">
        <v>375</v>
      </c>
      <c r="Y48" s="3">
        <f t="shared" si="17"/>
        <v>46.875</v>
      </c>
    </row>
    <row r="49" spans="1:25" x14ac:dyDescent="0.25">
      <c r="A49" t="s">
        <v>67</v>
      </c>
      <c r="B49" t="s">
        <v>54</v>
      </c>
      <c r="C49" t="s">
        <v>59</v>
      </c>
      <c r="D49" t="s">
        <v>48</v>
      </c>
      <c r="E49" s="3">
        <v>1.85</v>
      </c>
      <c r="F49" s="3">
        <v>0.33</v>
      </c>
      <c r="G49" s="3">
        <v>0.92</v>
      </c>
      <c r="H49" s="3">
        <v>2.54</v>
      </c>
      <c r="I49" s="3">
        <v>0.71</v>
      </c>
      <c r="J49" s="3">
        <v>18</v>
      </c>
      <c r="K49" s="3">
        <v>178</v>
      </c>
      <c r="L49" s="3">
        <v>84</v>
      </c>
      <c r="M49" s="3">
        <v>24</v>
      </c>
      <c r="N49" s="3">
        <v>106</v>
      </c>
      <c r="O49" s="1">
        <v>1.78</v>
      </c>
      <c r="P49" s="1">
        <v>1.1399999999999999</v>
      </c>
      <c r="Q49" s="3">
        <f t="shared" si="16"/>
        <v>2.92</v>
      </c>
      <c r="R49" s="1">
        <v>0.81</v>
      </c>
      <c r="S49" s="1">
        <v>67</v>
      </c>
      <c r="T49" s="1">
        <v>8</v>
      </c>
      <c r="U49" s="1">
        <v>22.125</v>
      </c>
      <c r="V49" s="1">
        <v>77.875</v>
      </c>
      <c r="W49" s="1">
        <v>126</v>
      </c>
      <c r="X49" s="1">
        <v>376</v>
      </c>
      <c r="Y49" s="3">
        <f t="shared" si="17"/>
        <v>47.375999999999998</v>
      </c>
    </row>
    <row r="50" spans="1:25" x14ac:dyDescent="0.25">
      <c r="A50" t="s">
        <v>67</v>
      </c>
      <c r="B50" t="s">
        <v>54</v>
      </c>
      <c r="C50" t="s">
        <v>59</v>
      </c>
      <c r="D50" t="s">
        <v>49</v>
      </c>
      <c r="E50" s="3">
        <v>1.86</v>
      </c>
      <c r="F50" s="3">
        <v>0.32</v>
      </c>
      <c r="G50" s="3">
        <v>0.92</v>
      </c>
      <c r="H50" s="3">
        <v>2.5299999999999998</v>
      </c>
      <c r="I50" s="3">
        <v>0.73</v>
      </c>
      <c r="J50" s="3">
        <v>19</v>
      </c>
      <c r="K50" s="3">
        <v>180</v>
      </c>
      <c r="L50" s="3">
        <v>86</v>
      </c>
      <c r="M50" s="3">
        <v>25</v>
      </c>
      <c r="N50" s="3">
        <v>105</v>
      </c>
      <c r="O50" s="1">
        <v>1.79</v>
      </c>
      <c r="P50" s="1">
        <v>1.1399999999999999</v>
      </c>
      <c r="Q50" s="3">
        <f t="shared" si="16"/>
        <v>2.9299999999999997</v>
      </c>
      <c r="R50" s="1">
        <v>0.82</v>
      </c>
      <c r="S50" s="1">
        <v>68</v>
      </c>
      <c r="T50" s="1">
        <v>8</v>
      </c>
      <c r="U50" s="1">
        <v>22.75</v>
      </c>
      <c r="V50" s="1">
        <v>77.25</v>
      </c>
      <c r="W50" s="1">
        <v>124</v>
      </c>
      <c r="X50" s="1">
        <v>377</v>
      </c>
      <c r="Y50" s="3">
        <f t="shared" si="17"/>
        <v>46.747999999999998</v>
      </c>
    </row>
    <row r="51" spans="1:25" x14ac:dyDescent="0.25">
      <c r="A51" t="s">
        <v>67</v>
      </c>
      <c r="B51" t="s">
        <v>54</v>
      </c>
      <c r="C51" t="s">
        <v>59</v>
      </c>
      <c r="D51" t="s">
        <v>79</v>
      </c>
      <c r="E51" s="3">
        <v>1.83</v>
      </c>
      <c r="F51" s="3">
        <v>0.32</v>
      </c>
      <c r="G51" s="3">
        <v>0.93</v>
      </c>
      <c r="H51" s="3">
        <v>2.57</v>
      </c>
      <c r="I51" s="3">
        <v>0.72</v>
      </c>
      <c r="J51" s="3">
        <v>19</v>
      </c>
      <c r="K51" s="3">
        <v>179</v>
      </c>
      <c r="L51" s="3">
        <v>85</v>
      </c>
      <c r="M51" s="3">
        <v>25</v>
      </c>
      <c r="N51" s="3">
        <v>104</v>
      </c>
      <c r="O51" s="1">
        <v>1.76</v>
      </c>
      <c r="P51" s="1">
        <v>1.1499999999999999</v>
      </c>
      <c r="Q51" s="3">
        <f t="shared" si="16"/>
        <v>2.91</v>
      </c>
      <c r="R51" s="1">
        <v>0.81</v>
      </c>
      <c r="S51" s="1">
        <v>67</v>
      </c>
      <c r="T51" s="1">
        <v>8</v>
      </c>
      <c r="U51" s="1">
        <v>22.125</v>
      </c>
      <c r="V51" s="1">
        <v>77.875</v>
      </c>
      <c r="W51" s="1">
        <v>126</v>
      </c>
      <c r="X51" s="1">
        <v>376</v>
      </c>
      <c r="Y51" s="3">
        <f t="shared" si="17"/>
        <v>47.375999999999998</v>
      </c>
    </row>
    <row r="52" spans="1:25" x14ac:dyDescent="0.25">
      <c r="A52" t="s">
        <v>67</v>
      </c>
      <c r="B52" t="s">
        <v>54</v>
      </c>
      <c r="C52" t="s">
        <v>59</v>
      </c>
      <c r="D52" t="s">
        <v>80</v>
      </c>
      <c r="E52" s="3">
        <v>1.85</v>
      </c>
      <c r="F52" s="3">
        <v>0.33</v>
      </c>
      <c r="G52" s="3">
        <v>0.92</v>
      </c>
      <c r="H52" s="3">
        <v>2.54</v>
      </c>
      <c r="I52" s="3">
        <v>0.71</v>
      </c>
      <c r="J52" s="3">
        <v>18</v>
      </c>
      <c r="K52" s="3">
        <v>178</v>
      </c>
      <c r="L52" s="3">
        <v>84</v>
      </c>
      <c r="M52" s="3">
        <v>24</v>
      </c>
      <c r="N52" s="3">
        <v>106</v>
      </c>
      <c r="O52" s="1">
        <v>1.78</v>
      </c>
      <c r="P52" s="1">
        <v>1.1399999999999999</v>
      </c>
      <c r="Q52" s="3">
        <f t="shared" si="16"/>
        <v>2.92</v>
      </c>
      <c r="R52" s="1">
        <v>0.82</v>
      </c>
      <c r="S52" s="1">
        <v>68</v>
      </c>
      <c r="T52" s="1">
        <v>8</v>
      </c>
      <c r="U52" s="1">
        <v>22.75</v>
      </c>
      <c r="V52" s="1">
        <v>77.25</v>
      </c>
      <c r="W52" s="1">
        <v>124</v>
      </c>
      <c r="X52" s="1">
        <v>377</v>
      </c>
      <c r="Y52" s="3">
        <f t="shared" si="17"/>
        <v>46.747999999999998</v>
      </c>
    </row>
    <row r="53" spans="1:25" x14ac:dyDescent="0.25">
      <c r="A53" t="s">
        <v>67</v>
      </c>
      <c r="B53" t="s">
        <v>54</v>
      </c>
      <c r="C53" t="s">
        <v>59</v>
      </c>
      <c r="D53" t="s">
        <v>81</v>
      </c>
      <c r="E53" s="3">
        <v>1.86</v>
      </c>
      <c r="F53" s="3">
        <v>0.32</v>
      </c>
      <c r="G53" s="3">
        <v>0.92</v>
      </c>
      <c r="H53" s="3">
        <v>2.5299999999999998</v>
      </c>
      <c r="I53" s="3">
        <v>0.73</v>
      </c>
      <c r="J53" s="3">
        <v>19</v>
      </c>
      <c r="K53" s="3">
        <v>180</v>
      </c>
      <c r="L53" s="3">
        <v>86</v>
      </c>
      <c r="M53" s="3">
        <v>25</v>
      </c>
      <c r="N53" s="3">
        <v>105</v>
      </c>
      <c r="O53" s="1">
        <v>1.79</v>
      </c>
      <c r="P53" s="1">
        <v>1.1399999999999999</v>
      </c>
      <c r="Q53" s="3">
        <f t="shared" si="16"/>
        <v>2.9299999999999997</v>
      </c>
      <c r="R53" s="1">
        <v>0.82</v>
      </c>
      <c r="S53" s="1">
        <v>68</v>
      </c>
      <c r="T53" s="1">
        <v>7</v>
      </c>
      <c r="U53" s="1">
        <v>22.571428571428573</v>
      </c>
      <c r="V53" s="1">
        <v>77.428571428571431</v>
      </c>
      <c r="W53" s="1">
        <v>124</v>
      </c>
      <c r="X53" s="1">
        <v>379</v>
      </c>
      <c r="Y53" s="3">
        <f t="shared" si="17"/>
        <v>46.996000000000002</v>
      </c>
    </row>
    <row r="54" spans="1:25" x14ac:dyDescent="0.25">
      <c r="A54" t="s">
        <v>67</v>
      </c>
      <c r="B54" t="s">
        <v>54</v>
      </c>
      <c r="C54" t="s">
        <v>59</v>
      </c>
      <c r="D54" t="s">
        <v>83</v>
      </c>
      <c r="E54" s="3">
        <v>1.85</v>
      </c>
      <c r="F54" s="3">
        <v>0.33</v>
      </c>
      <c r="G54" s="3">
        <v>0.92</v>
      </c>
      <c r="H54" s="3">
        <v>2.54</v>
      </c>
      <c r="I54" s="3">
        <v>0.71</v>
      </c>
      <c r="J54" s="3">
        <v>18</v>
      </c>
      <c r="K54" s="3">
        <v>178</v>
      </c>
      <c r="L54" s="3">
        <v>84</v>
      </c>
      <c r="M54" s="3">
        <v>24</v>
      </c>
      <c r="N54" s="3">
        <v>106</v>
      </c>
      <c r="O54" s="1">
        <v>1.78</v>
      </c>
      <c r="P54" s="1">
        <v>1.1399999999999999</v>
      </c>
      <c r="Q54" s="3">
        <f t="shared" si="16"/>
        <v>2.92</v>
      </c>
      <c r="R54" s="1">
        <v>0.81</v>
      </c>
      <c r="S54" s="1">
        <v>66</v>
      </c>
      <c r="T54" s="1">
        <v>7</v>
      </c>
      <c r="U54" s="1">
        <v>22.857142857142858</v>
      </c>
      <c r="V54" s="1">
        <v>77.142857142857139</v>
      </c>
      <c r="W54" s="1">
        <v>125</v>
      </c>
      <c r="X54" s="1">
        <v>375</v>
      </c>
      <c r="Y54" s="3">
        <f t="shared" si="17"/>
        <v>46.875</v>
      </c>
    </row>
    <row r="55" spans="1:25" x14ac:dyDescent="0.25">
      <c r="A55" t="s">
        <v>67</v>
      </c>
      <c r="B55" t="s">
        <v>54</v>
      </c>
      <c r="C55" t="s">
        <v>59</v>
      </c>
      <c r="D55" t="s">
        <v>82</v>
      </c>
      <c r="E55" s="3">
        <v>1.86</v>
      </c>
      <c r="F55" s="3">
        <v>0.32</v>
      </c>
      <c r="G55" s="3">
        <v>0.92</v>
      </c>
      <c r="H55" s="3">
        <v>2.5299999999999998</v>
      </c>
      <c r="I55" s="3">
        <v>0.73</v>
      </c>
      <c r="J55" s="3">
        <v>19</v>
      </c>
      <c r="K55" s="3">
        <v>180</v>
      </c>
      <c r="L55" s="3">
        <v>86</v>
      </c>
      <c r="M55" s="3">
        <v>25</v>
      </c>
      <c r="N55" s="3">
        <v>105</v>
      </c>
      <c r="O55" s="1">
        <v>1.79</v>
      </c>
      <c r="P55" s="1">
        <v>1.1399999999999999</v>
      </c>
      <c r="Q55" s="3">
        <f t="shared" si="16"/>
        <v>2.9299999999999997</v>
      </c>
      <c r="R55" s="1">
        <v>0.81</v>
      </c>
      <c r="S55" s="1">
        <v>67</v>
      </c>
      <c r="T55" s="1">
        <v>8</v>
      </c>
      <c r="U55" s="1">
        <v>22.125</v>
      </c>
      <c r="V55" s="1">
        <v>77.875</v>
      </c>
      <c r="W55" s="1">
        <v>126</v>
      </c>
      <c r="X55" s="1">
        <v>376</v>
      </c>
      <c r="Y55" s="3">
        <f t="shared" si="17"/>
        <v>47.375999999999998</v>
      </c>
    </row>
    <row r="56" spans="1:25" x14ac:dyDescent="0.25">
      <c r="D56" s="5" t="s">
        <v>69</v>
      </c>
      <c r="E56" s="4">
        <f t="shared" ref="E56:Y56" si="18">AVERAGE(E47:E55)</f>
        <v>1.8477777777777777</v>
      </c>
      <c r="F56" s="4">
        <f t="shared" si="18"/>
        <v>0.3255555555555556</v>
      </c>
      <c r="G56" s="4">
        <f t="shared" si="18"/>
        <v>0.92333333333333334</v>
      </c>
      <c r="H56" s="4">
        <f t="shared" si="18"/>
        <v>2.5444444444444447</v>
      </c>
      <c r="I56" s="4">
        <f t="shared" si="18"/>
        <v>0.7188888888888888</v>
      </c>
      <c r="J56" s="4">
        <f t="shared" si="18"/>
        <v>18.555555555555557</v>
      </c>
      <c r="K56" s="4">
        <f t="shared" si="18"/>
        <v>179</v>
      </c>
      <c r="L56" s="4">
        <f t="shared" si="18"/>
        <v>85.111111111111114</v>
      </c>
      <c r="M56" s="4">
        <f t="shared" si="18"/>
        <v>24.555555555555557</v>
      </c>
      <c r="N56" s="4">
        <f t="shared" si="18"/>
        <v>105.11111111111111</v>
      </c>
      <c r="O56" s="4">
        <f t="shared" si="18"/>
        <v>1.778888888888889</v>
      </c>
      <c r="P56" s="4">
        <f t="shared" si="18"/>
        <v>1.1433333333333333</v>
      </c>
      <c r="Q56" s="4">
        <f t="shared" si="18"/>
        <v>2.9222222222222221</v>
      </c>
      <c r="R56" s="4">
        <f t="shared" si="18"/>
        <v>0.81444444444444464</v>
      </c>
      <c r="S56" s="4">
        <f t="shared" si="18"/>
        <v>67.222222222222229</v>
      </c>
      <c r="T56" s="4">
        <f t="shared" si="18"/>
        <v>7.5555555555555554</v>
      </c>
      <c r="U56" s="4">
        <f t="shared" si="18"/>
        <v>22.525793650793656</v>
      </c>
      <c r="V56" s="4">
        <f t="shared" si="18"/>
        <v>77.474206349206341</v>
      </c>
      <c r="W56" s="4">
        <f t="shared" si="18"/>
        <v>124.88888888888889</v>
      </c>
      <c r="X56" s="4">
        <f t="shared" si="18"/>
        <v>376.66666666666669</v>
      </c>
      <c r="Y56" s="4">
        <f t="shared" si="18"/>
        <v>47.040666666666667</v>
      </c>
    </row>
    <row r="57" spans="1:25" x14ac:dyDescent="0.25">
      <c r="D57" s="5" t="s">
        <v>70</v>
      </c>
      <c r="E57" s="6">
        <f t="shared" ref="E57:Y57" si="19">STDEV(E47:E55)</f>
        <v>1.201850425154664E-2</v>
      </c>
      <c r="F57" s="6">
        <f t="shared" si="19"/>
        <v>7.2648315725677964E-3</v>
      </c>
      <c r="G57" s="6">
        <f t="shared" si="19"/>
        <v>5.0000000000000044E-3</v>
      </c>
      <c r="H57" s="6">
        <f t="shared" si="19"/>
        <v>1.5898986690282418E-2</v>
      </c>
      <c r="I57" s="6">
        <f t="shared" si="19"/>
        <v>9.2796072713833781E-3</v>
      </c>
      <c r="J57" s="6">
        <f t="shared" si="19"/>
        <v>0.52704627669472992</v>
      </c>
      <c r="K57" s="6">
        <f t="shared" si="19"/>
        <v>0.8660254037844386</v>
      </c>
      <c r="L57" s="6">
        <f t="shared" si="19"/>
        <v>0.92796072713833699</v>
      </c>
      <c r="M57" s="6">
        <f t="shared" si="19"/>
        <v>0.52704627669472992</v>
      </c>
      <c r="N57" s="6">
        <f t="shared" si="19"/>
        <v>0.78173595997057166</v>
      </c>
      <c r="O57" s="6">
        <f t="shared" si="19"/>
        <v>1.1666666666666676E-2</v>
      </c>
      <c r="P57" s="6">
        <f t="shared" si="19"/>
        <v>5.0000000000000036E-3</v>
      </c>
      <c r="Q57" s="6">
        <f t="shared" si="19"/>
        <v>8.3333333333331545E-3</v>
      </c>
      <c r="R57" s="6">
        <f t="shared" si="19"/>
        <v>5.2704627669472454E-3</v>
      </c>
      <c r="S57" s="6">
        <f t="shared" si="19"/>
        <v>0.83333333333333337</v>
      </c>
      <c r="T57" s="6">
        <f t="shared" si="19"/>
        <v>0.52704627669472981</v>
      </c>
      <c r="U57" s="6">
        <f t="shared" si="19"/>
        <v>0.31744946658043016</v>
      </c>
      <c r="V57" s="6">
        <f t="shared" si="19"/>
        <v>0.31744946658043099</v>
      </c>
      <c r="W57" s="6">
        <f t="shared" si="19"/>
        <v>0.9279607271383371</v>
      </c>
      <c r="X57" s="6">
        <f t="shared" si="19"/>
        <v>1.5</v>
      </c>
      <c r="Y57" s="6">
        <f t="shared" si="19"/>
        <v>0.2663489252841087</v>
      </c>
    </row>
    <row r="58" spans="1:25" x14ac:dyDescent="0.25">
      <c r="A58" t="s">
        <v>62</v>
      </c>
      <c r="B58" t="s">
        <v>55</v>
      </c>
      <c r="C58" t="s">
        <v>59</v>
      </c>
      <c r="D58" t="s">
        <v>46</v>
      </c>
      <c r="E58" s="3">
        <v>1.75</v>
      </c>
      <c r="F58" s="3">
        <v>0.28000000000000003</v>
      </c>
      <c r="G58" s="3">
        <v>0.92</v>
      </c>
      <c r="H58" s="3">
        <v>2.41</v>
      </c>
      <c r="I58" s="3">
        <v>0.62</v>
      </c>
      <c r="J58" s="3">
        <v>17</v>
      </c>
      <c r="K58" s="3">
        <v>163</v>
      </c>
      <c r="L58" s="3">
        <v>78</v>
      </c>
      <c r="M58" s="3">
        <v>19</v>
      </c>
      <c r="N58" s="3">
        <v>98</v>
      </c>
      <c r="O58" s="1">
        <v>1.69</v>
      </c>
      <c r="P58" s="1">
        <v>1.05</v>
      </c>
      <c r="Q58" s="3">
        <f t="shared" ref="Q58:Q66" si="20">O58+P58</f>
        <v>2.74</v>
      </c>
      <c r="R58" s="1">
        <v>0.76</v>
      </c>
      <c r="S58" s="1">
        <v>58</v>
      </c>
      <c r="T58" s="1">
        <v>6</v>
      </c>
      <c r="U58" s="1">
        <v>21</v>
      </c>
      <c r="V58" s="1">
        <v>79</v>
      </c>
      <c r="W58" s="1">
        <v>118</v>
      </c>
      <c r="X58" s="1">
        <v>365</v>
      </c>
      <c r="Y58" s="3">
        <f t="shared" ref="Y58:Y66" si="21">W58*X58/1000</f>
        <v>43.07</v>
      </c>
    </row>
    <row r="59" spans="1:25" x14ac:dyDescent="0.25">
      <c r="A59" t="s">
        <v>62</v>
      </c>
      <c r="B59" t="s">
        <v>55</v>
      </c>
      <c r="C59" t="s">
        <v>59</v>
      </c>
      <c r="D59" t="s">
        <v>47</v>
      </c>
      <c r="E59" s="3">
        <v>1.77</v>
      </c>
      <c r="F59" s="3">
        <v>0.3</v>
      </c>
      <c r="G59" s="3">
        <v>0.9</v>
      </c>
      <c r="H59" s="3">
        <v>2.4300000000000002</v>
      </c>
      <c r="I59" s="3">
        <v>0.64</v>
      </c>
      <c r="J59" s="3">
        <v>16</v>
      </c>
      <c r="K59" s="3">
        <v>162</v>
      </c>
      <c r="L59" s="3">
        <v>76</v>
      </c>
      <c r="M59" s="3">
        <v>20</v>
      </c>
      <c r="N59" s="3">
        <v>99</v>
      </c>
      <c r="O59" s="1">
        <v>1.67</v>
      </c>
      <c r="P59" s="1">
        <v>1.03</v>
      </c>
      <c r="Q59" s="3">
        <f t="shared" si="20"/>
        <v>2.7</v>
      </c>
      <c r="R59" s="1">
        <v>0.75</v>
      </c>
      <c r="S59" s="1">
        <v>59</v>
      </c>
      <c r="T59" s="1">
        <v>6</v>
      </c>
      <c r="U59" s="1">
        <v>21.333333333333336</v>
      </c>
      <c r="V59" s="1">
        <v>78.666666666666657</v>
      </c>
      <c r="W59" s="1">
        <v>116</v>
      </c>
      <c r="X59" s="1">
        <v>368</v>
      </c>
      <c r="Y59" s="3">
        <f t="shared" si="21"/>
        <v>42.688000000000002</v>
      </c>
    </row>
    <row r="60" spans="1:25" x14ac:dyDescent="0.25">
      <c r="A60" t="s">
        <v>62</v>
      </c>
      <c r="B60" t="s">
        <v>55</v>
      </c>
      <c r="C60" t="s">
        <v>59</v>
      </c>
      <c r="D60" t="s">
        <v>48</v>
      </c>
      <c r="E60" s="3">
        <v>1.77</v>
      </c>
      <c r="F60" s="3">
        <v>0.28999999999999998</v>
      </c>
      <c r="G60" s="3">
        <v>0.9</v>
      </c>
      <c r="H60" s="3">
        <v>2.41</v>
      </c>
      <c r="I60" s="3">
        <v>0.63</v>
      </c>
      <c r="J60" s="3">
        <v>16</v>
      </c>
      <c r="K60" s="3">
        <v>164</v>
      </c>
      <c r="L60" s="3">
        <v>77</v>
      </c>
      <c r="M60" s="3">
        <v>19</v>
      </c>
      <c r="N60" s="3">
        <v>96</v>
      </c>
      <c r="O60" s="1">
        <v>1.66</v>
      </c>
      <c r="P60" s="1">
        <v>1.06</v>
      </c>
      <c r="Q60" s="3">
        <f t="shared" si="20"/>
        <v>2.7199999999999998</v>
      </c>
      <c r="R60" s="1">
        <v>0.74</v>
      </c>
      <c r="S60" s="1">
        <v>57</v>
      </c>
      <c r="T60" s="1">
        <v>7</v>
      </c>
      <c r="U60" s="1">
        <v>20.285714285714285</v>
      </c>
      <c r="V60" s="1">
        <v>79.714285714285722</v>
      </c>
      <c r="W60" s="1">
        <v>117</v>
      </c>
      <c r="X60" s="1">
        <v>367</v>
      </c>
      <c r="Y60" s="3">
        <f t="shared" si="21"/>
        <v>42.939</v>
      </c>
    </row>
    <row r="61" spans="1:25" x14ac:dyDescent="0.25">
      <c r="A61" t="s">
        <v>62</v>
      </c>
      <c r="B61" t="s">
        <v>55</v>
      </c>
      <c r="C61" t="s">
        <v>59</v>
      </c>
      <c r="D61" t="s">
        <v>49</v>
      </c>
      <c r="E61" s="3">
        <v>1.76</v>
      </c>
      <c r="F61" s="3">
        <v>0.27</v>
      </c>
      <c r="G61" s="3">
        <v>0.9</v>
      </c>
      <c r="H61" s="3">
        <v>2.4</v>
      </c>
      <c r="I61" s="3">
        <v>0.65</v>
      </c>
      <c r="J61" s="3">
        <v>17</v>
      </c>
      <c r="K61" s="3">
        <v>163</v>
      </c>
      <c r="L61" s="3">
        <v>76</v>
      </c>
      <c r="M61" s="3">
        <v>18</v>
      </c>
      <c r="N61" s="3">
        <v>99</v>
      </c>
      <c r="O61" s="1">
        <v>1.67</v>
      </c>
      <c r="P61" s="1">
        <v>1.05</v>
      </c>
      <c r="Q61" s="3">
        <f t="shared" si="20"/>
        <v>2.7199999999999998</v>
      </c>
      <c r="R61" s="1">
        <v>0.74</v>
      </c>
      <c r="S61" s="1">
        <v>58</v>
      </c>
      <c r="T61" s="1">
        <v>7</v>
      </c>
      <c r="U61" s="1">
        <v>20.428571428571427</v>
      </c>
      <c r="V61" s="1">
        <v>79.571428571428569</v>
      </c>
      <c r="W61" s="1">
        <v>114</v>
      </c>
      <c r="X61" s="1">
        <v>369</v>
      </c>
      <c r="Y61" s="3">
        <f t="shared" si="21"/>
        <v>42.066000000000003</v>
      </c>
    </row>
    <row r="62" spans="1:25" x14ac:dyDescent="0.25">
      <c r="A62" t="s">
        <v>62</v>
      </c>
      <c r="B62" t="s">
        <v>55</v>
      </c>
      <c r="C62" t="s">
        <v>59</v>
      </c>
      <c r="D62" t="s">
        <v>79</v>
      </c>
      <c r="E62" s="3">
        <v>1.75</v>
      </c>
      <c r="F62" s="3">
        <v>0.28000000000000003</v>
      </c>
      <c r="G62" s="3">
        <v>0.92</v>
      </c>
      <c r="H62" s="3">
        <v>2.41</v>
      </c>
      <c r="I62" s="3">
        <v>0.62</v>
      </c>
      <c r="J62" s="3">
        <v>17</v>
      </c>
      <c r="K62" s="3">
        <v>163</v>
      </c>
      <c r="L62" s="3">
        <v>78</v>
      </c>
      <c r="M62" s="3">
        <v>19</v>
      </c>
      <c r="N62" s="3">
        <v>98</v>
      </c>
      <c r="O62" s="1">
        <v>1.69</v>
      </c>
      <c r="P62" s="1">
        <v>1.05</v>
      </c>
      <c r="Q62" s="3">
        <f t="shared" si="20"/>
        <v>2.74</v>
      </c>
      <c r="R62" s="1">
        <v>0.76</v>
      </c>
      <c r="S62" s="1">
        <v>58</v>
      </c>
      <c r="T62" s="1">
        <v>6</v>
      </c>
      <c r="U62" s="1">
        <v>21</v>
      </c>
      <c r="V62" s="1">
        <v>79</v>
      </c>
      <c r="W62" s="1">
        <v>118</v>
      </c>
      <c r="X62" s="1">
        <v>365</v>
      </c>
      <c r="Y62" s="3">
        <f t="shared" si="21"/>
        <v>43.07</v>
      </c>
    </row>
    <row r="63" spans="1:25" x14ac:dyDescent="0.25">
      <c r="A63" t="s">
        <v>62</v>
      </c>
      <c r="B63" t="s">
        <v>55</v>
      </c>
      <c r="C63" t="s">
        <v>59</v>
      </c>
      <c r="D63" t="s">
        <v>80</v>
      </c>
      <c r="E63" s="3">
        <v>1.77</v>
      </c>
      <c r="F63" s="3">
        <v>0.3</v>
      </c>
      <c r="G63" s="3">
        <v>0.9</v>
      </c>
      <c r="H63" s="3">
        <v>2.4300000000000002</v>
      </c>
      <c r="I63" s="3">
        <v>0.64</v>
      </c>
      <c r="J63" s="3">
        <v>16</v>
      </c>
      <c r="K63" s="3">
        <v>162</v>
      </c>
      <c r="L63" s="3">
        <v>76</v>
      </c>
      <c r="M63" s="3">
        <v>20</v>
      </c>
      <c r="N63" s="3">
        <v>99</v>
      </c>
      <c r="O63" s="1">
        <v>1.67</v>
      </c>
      <c r="P63" s="1">
        <v>1.03</v>
      </c>
      <c r="Q63" s="3">
        <f t="shared" si="20"/>
        <v>2.7</v>
      </c>
      <c r="R63" s="1">
        <v>0.75</v>
      </c>
      <c r="S63" s="1">
        <v>59</v>
      </c>
      <c r="T63" s="1">
        <v>6</v>
      </c>
      <c r="U63" s="1">
        <v>21.333333333333336</v>
      </c>
      <c r="V63" s="1">
        <v>78.666666666666657</v>
      </c>
      <c r="W63" s="1">
        <v>116</v>
      </c>
      <c r="X63" s="1">
        <v>368</v>
      </c>
      <c r="Y63" s="3">
        <f t="shared" si="21"/>
        <v>42.688000000000002</v>
      </c>
    </row>
    <row r="64" spans="1:25" x14ac:dyDescent="0.25">
      <c r="A64" t="s">
        <v>62</v>
      </c>
      <c r="B64" t="s">
        <v>55</v>
      </c>
      <c r="C64" t="s">
        <v>59</v>
      </c>
      <c r="D64" t="s">
        <v>81</v>
      </c>
      <c r="E64" s="3">
        <v>1.77</v>
      </c>
      <c r="F64" s="3">
        <v>0.28999999999999998</v>
      </c>
      <c r="G64" s="3">
        <v>0.9</v>
      </c>
      <c r="H64" s="3">
        <v>2.41</v>
      </c>
      <c r="I64" s="3">
        <v>0.63</v>
      </c>
      <c r="J64" s="3">
        <v>16</v>
      </c>
      <c r="K64" s="3">
        <v>164</v>
      </c>
      <c r="L64" s="3">
        <v>77</v>
      </c>
      <c r="M64" s="3">
        <v>19</v>
      </c>
      <c r="N64" s="3">
        <v>96</v>
      </c>
      <c r="O64" s="1">
        <v>1.66</v>
      </c>
      <c r="P64" s="1">
        <v>1.06</v>
      </c>
      <c r="Q64" s="3">
        <f t="shared" si="20"/>
        <v>2.7199999999999998</v>
      </c>
      <c r="R64" s="1">
        <v>0.74</v>
      </c>
      <c r="S64" s="1">
        <v>57</v>
      </c>
      <c r="T64" s="1">
        <v>7</v>
      </c>
      <c r="U64" s="1">
        <v>20.285714285714285</v>
      </c>
      <c r="V64" s="1">
        <v>79.714285714285722</v>
      </c>
      <c r="W64" s="1">
        <v>117</v>
      </c>
      <c r="X64" s="1">
        <v>367</v>
      </c>
      <c r="Y64" s="3">
        <f t="shared" si="21"/>
        <v>42.939</v>
      </c>
    </row>
    <row r="65" spans="1:25" x14ac:dyDescent="0.25">
      <c r="A65" t="s">
        <v>62</v>
      </c>
      <c r="B65" t="s">
        <v>55</v>
      </c>
      <c r="C65" t="s">
        <v>59</v>
      </c>
      <c r="D65" t="s">
        <v>83</v>
      </c>
      <c r="E65" s="3">
        <v>1.76</v>
      </c>
      <c r="F65" s="3">
        <v>0.27</v>
      </c>
      <c r="G65" s="3">
        <v>0.9</v>
      </c>
      <c r="H65" s="3">
        <v>2.4</v>
      </c>
      <c r="I65" s="3">
        <v>0.65</v>
      </c>
      <c r="J65" s="3">
        <v>17</v>
      </c>
      <c r="K65" s="3">
        <v>163</v>
      </c>
      <c r="L65" s="3">
        <v>76</v>
      </c>
      <c r="M65" s="3">
        <v>18</v>
      </c>
      <c r="N65" s="3">
        <v>99</v>
      </c>
      <c r="O65" s="1">
        <v>1.67</v>
      </c>
      <c r="P65" s="1">
        <v>1.05</v>
      </c>
      <c r="Q65" s="3">
        <f t="shared" si="20"/>
        <v>2.7199999999999998</v>
      </c>
      <c r="R65" s="1">
        <v>0.74</v>
      </c>
      <c r="S65" s="1">
        <v>58</v>
      </c>
      <c r="T65" s="1">
        <v>7</v>
      </c>
      <c r="U65" s="1">
        <v>20.428571428571427</v>
      </c>
      <c r="V65" s="1">
        <v>79.571428571428569</v>
      </c>
      <c r="W65" s="1">
        <v>114</v>
      </c>
      <c r="X65" s="1">
        <v>369</v>
      </c>
      <c r="Y65" s="3">
        <f t="shared" si="21"/>
        <v>42.066000000000003</v>
      </c>
    </row>
    <row r="66" spans="1:25" x14ac:dyDescent="0.25">
      <c r="A66" t="s">
        <v>62</v>
      </c>
      <c r="B66" t="s">
        <v>55</v>
      </c>
      <c r="C66" t="s">
        <v>59</v>
      </c>
      <c r="D66" t="s">
        <v>82</v>
      </c>
      <c r="E66" s="3">
        <v>1.77</v>
      </c>
      <c r="F66" s="3">
        <v>0.28999999999999998</v>
      </c>
      <c r="G66" s="3">
        <v>0.9</v>
      </c>
      <c r="H66" s="3">
        <v>2.41</v>
      </c>
      <c r="I66" s="3">
        <v>0.63</v>
      </c>
      <c r="J66" s="3">
        <v>16</v>
      </c>
      <c r="K66" s="3">
        <v>164</v>
      </c>
      <c r="L66" s="3">
        <v>77</v>
      </c>
      <c r="M66" s="3">
        <v>19</v>
      </c>
      <c r="N66" s="3">
        <v>96</v>
      </c>
      <c r="O66" s="1">
        <v>1.66</v>
      </c>
      <c r="P66" s="1">
        <v>1.06</v>
      </c>
      <c r="Q66" s="3">
        <f t="shared" si="20"/>
        <v>2.7199999999999998</v>
      </c>
      <c r="R66" s="1">
        <v>0.75</v>
      </c>
      <c r="S66" s="1">
        <v>59</v>
      </c>
      <c r="T66" s="1">
        <v>6</v>
      </c>
      <c r="U66" s="1">
        <v>21.333333333333336</v>
      </c>
      <c r="V66" s="1">
        <v>78.666666666666657</v>
      </c>
      <c r="W66" s="1">
        <v>116</v>
      </c>
      <c r="X66" s="1">
        <v>368</v>
      </c>
      <c r="Y66" s="3">
        <f t="shared" si="21"/>
        <v>42.688000000000002</v>
      </c>
    </row>
    <row r="67" spans="1:25" x14ac:dyDescent="0.25">
      <c r="D67" s="5" t="s">
        <v>69</v>
      </c>
      <c r="E67" s="4">
        <f t="shared" ref="E67:Y67" si="22">AVERAGE(E58:E66)</f>
        <v>1.7633333333333332</v>
      </c>
      <c r="F67" s="4">
        <f t="shared" si="22"/>
        <v>0.28555555555555556</v>
      </c>
      <c r="G67" s="4">
        <f t="shared" si="22"/>
        <v>0.9044444444444445</v>
      </c>
      <c r="H67" s="4">
        <f t="shared" si="22"/>
        <v>2.4122222222222218</v>
      </c>
      <c r="I67" s="4">
        <f t="shared" si="22"/>
        <v>0.63444444444444459</v>
      </c>
      <c r="J67" s="4">
        <f t="shared" si="22"/>
        <v>16.444444444444443</v>
      </c>
      <c r="K67" s="4">
        <f t="shared" si="22"/>
        <v>163.11111111111111</v>
      </c>
      <c r="L67" s="4">
        <f t="shared" si="22"/>
        <v>76.777777777777771</v>
      </c>
      <c r="M67" s="4">
        <f t="shared" si="22"/>
        <v>19</v>
      </c>
      <c r="N67" s="4">
        <f t="shared" si="22"/>
        <v>97.777777777777771</v>
      </c>
      <c r="O67" s="4">
        <f t="shared" si="22"/>
        <v>1.671111111111111</v>
      </c>
      <c r="P67" s="4">
        <f t="shared" si="22"/>
        <v>1.048888888888889</v>
      </c>
      <c r="Q67" s="4">
        <f t="shared" si="22"/>
        <v>2.7199999999999998</v>
      </c>
      <c r="R67" s="4">
        <f t="shared" si="22"/>
        <v>0.74777777777777787</v>
      </c>
      <c r="S67" s="4">
        <f t="shared" si="22"/>
        <v>58.111111111111114</v>
      </c>
      <c r="T67" s="4">
        <f t="shared" si="22"/>
        <v>6.4444444444444446</v>
      </c>
      <c r="U67" s="4">
        <f t="shared" si="22"/>
        <v>20.825396825396822</v>
      </c>
      <c r="V67" s="4">
        <f t="shared" si="22"/>
        <v>79.174603174603163</v>
      </c>
      <c r="W67" s="4">
        <f t="shared" si="22"/>
        <v>116.22222222222223</v>
      </c>
      <c r="X67" s="4">
        <f t="shared" si="22"/>
        <v>367.33333333333331</v>
      </c>
      <c r="Y67" s="4">
        <f t="shared" si="22"/>
        <v>42.690444444444452</v>
      </c>
    </row>
    <row r="68" spans="1:25" x14ac:dyDescent="0.25">
      <c r="D68" s="5" t="s">
        <v>70</v>
      </c>
      <c r="E68" s="6">
        <f t="shared" ref="E68:Y68" si="23">STDEV(E58:E66)</f>
        <v>8.6602540378443935E-3</v>
      </c>
      <c r="F68" s="6">
        <f t="shared" si="23"/>
        <v>1.1303883305208763E-2</v>
      </c>
      <c r="G68" s="6">
        <f t="shared" si="23"/>
        <v>8.8191710368819773E-3</v>
      </c>
      <c r="H68" s="6">
        <f t="shared" si="23"/>
        <v>1.0929064207170072E-2</v>
      </c>
      <c r="I68" s="6">
        <f t="shared" si="23"/>
        <v>1.1303883305208791E-2</v>
      </c>
      <c r="J68" s="6">
        <f t="shared" si="23"/>
        <v>0.52704627669472992</v>
      </c>
      <c r="K68" s="6">
        <f t="shared" si="23"/>
        <v>0.78173595997057166</v>
      </c>
      <c r="L68" s="6">
        <f t="shared" si="23"/>
        <v>0.83333333333333337</v>
      </c>
      <c r="M68" s="6">
        <f t="shared" si="23"/>
        <v>0.70710678118654757</v>
      </c>
      <c r="N68" s="6">
        <f t="shared" si="23"/>
        <v>1.3944333775567928</v>
      </c>
      <c r="O68" s="6">
        <f t="shared" si="23"/>
        <v>1.1666666666666676E-2</v>
      </c>
      <c r="P68" s="6">
        <f t="shared" si="23"/>
        <v>1.1666666666666676E-2</v>
      </c>
      <c r="Q68" s="6">
        <f t="shared" si="23"/>
        <v>1.4142135623730963E-2</v>
      </c>
      <c r="R68" s="6">
        <f t="shared" si="23"/>
        <v>8.3333333333333402E-3</v>
      </c>
      <c r="S68" s="6">
        <f t="shared" si="23"/>
        <v>0.78173595997057166</v>
      </c>
      <c r="T68" s="6">
        <f t="shared" si="23"/>
        <v>0.52704627669472981</v>
      </c>
      <c r="U68" s="6">
        <f t="shared" si="23"/>
        <v>0.46535286394505077</v>
      </c>
      <c r="V68" s="6">
        <f t="shared" si="23"/>
        <v>0.46535286394505498</v>
      </c>
      <c r="W68" s="6">
        <f t="shared" si="23"/>
        <v>1.4813657362192649</v>
      </c>
      <c r="X68" s="6">
        <f t="shared" si="23"/>
        <v>1.5</v>
      </c>
      <c r="Y68" s="6">
        <f t="shared" si="23"/>
        <v>0.38593461593614153</v>
      </c>
    </row>
    <row r="69" spans="1:25" x14ac:dyDescent="0.25">
      <c r="A69" t="s">
        <v>63</v>
      </c>
      <c r="B69" t="s">
        <v>56</v>
      </c>
      <c r="C69" t="s">
        <v>59</v>
      </c>
      <c r="D69" t="s">
        <v>46</v>
      </c>
      <c r="E69" s="3">
        <v>1.55</v>
      </c>
      <c r="F69" s="3">
        <v>0.2</v>
      </c>
      <c r="G69" s="3">
        <v>0.76</v>
      </c>
      <c r="H69" s="3">
        <v>2.15</v>
      </c>
      <c r="I69" s="3">
        <v>0.42</v>
      </c>
      <c r="J69" s="3">
        <v>11</v>
      </c>
      <c r="K69" s="3">
        <v>139</v>
      </c>
      <c r="L69" s="3">
        <v>43</v>
      </c>
      <c r="M69" s="3">
        <v>12</v>
      </c>
      <c r="N69" s="3">
        <v>73</v>
      </c>
      <c r="O69" s="1">
        <v>1.36</v>
      </c>
      <c r="P69" s="1">
        <v>0.79</v>
      </c>
      <c r="Q69" s="3">
        <f t="shared" ref="Q69:Q77" si="24">O69+P69</f>
        <v>2.1500000000000004</v>
      </c>
      <c r="R69" s="1">
        <v>0.56999999999999995</v>
      </c>
      <c r="S69" s="1">
        <v>41</v>
      </c>
      <c r="T69" s="1">
        <v>5</v>
      </c>
      <c r="U69" s="1">
        <v>17.2</v>
      </c>
      <c r="V69" s="1">
        <v>82.8</v>
      </c>
      <c r="W69" s="1">
        <v>104</v>
      </c>
      <c r="X69" s="1">
        <v>338</v>
      </c>
      <c r="Y69" s="3">
        <f t="shared" ref="Y69:Y77" si="25">W69*X69/1000</f>
        <v>35.152000000000001</v>
      </c>
    </row>
    <row r="70" spans="1:25" x14ac:dyDescent="0.25">
      <c r="A70" t="s">
        <v>63</v>
      </c>
      <c r="B70" t="s">
        <v>56</v>
      </c>
      <c r="C70" t="s">
        <v>59</v>
      </c>
      <c r="D70" t="s">
        <v>47</v>
      </c>
      <c r="E70" s="3">
        <v>1.54</v>
      </c>
      <c r="F70" s="3">
        <v>0.19</v>
      </c>
      <c r="G70" s="3">
        <v>0.75</v>
      </c>
      <c r="H70" s="3">
        <v>2.14</v>
      </c>
      <c r="I70" s="3">
        <v>0.42</v>
      </c>
      <c r="J70" s="3">
        <v>10</v>
      </c>
      <c r="K70" s="3">
        <v>138</v>
      </c>
      <c r="L70" s="3">
        <v>45</v>
      </c>
      <c r="M70" s="3">
        <v>13</v>
      </c>
      <c r="N70" s="3">
        <v>73</v>
      </c>
      <c r="O70" s="1">
        <v>1.37</v>
      </c>
      <c r="P70" s="1">
        <v>0.77</v>
      </c>
      <c r="Q70" s="3">
        <f t="shared" si="24"/>
        <v>2.14</v>
      </c>
      <c r="R70" s="1">
        <v>0.57999999999999996</v>
      </c>
      <c r="S70" s="1">
        <v>43</v>
      </c>
      <c r="T70" s="1">
        <v>5</v>
      </c>
      <c r="U70" s="1">
        <v>17.599999999999998</v>
      </c>
      <c r="V70" s="1">
        <v>82.4</v>
      </c>
      <c r="W70" s="1">
        <v>103</v>
      </c>
      <c r="X70" s="1">
        <v>340</v>
      </c>
      <c r="Y70" s="3">
        <f t="shared" si="25"/>
        <v>35.020000000000003</v>
      </c>
    </row>
    <row r="71" spans="1:25" x14ac:dyDescent="0.25">
      <c r="A71" t="s">
        <v>63</v>
      </c>
      <c r="B71" t="s">
        <v>56</v>
      </c>
      <c r="C71" t="s">
        <v>59</v>
      </c>
      <c r="D71" t="s">
        <v>48</v>
      </c>
      <c r="E71" s="3">
        <v>1.53</v>
      </c>
      <c r="F71" s="3">
        <v>0.19</v>
      </c>
      <c r="G71" s="3">
        <v>0.74</v>
      </c>
      <c r="H71" s="3">
        <v>2.12</v>
      </c>
      <c r="I71" s="3">
        <v>0.41</v>
      </c>
      <c r="J71" s="3">
        <v>10</v>
      </c>
      <c r="K71" s="3">
        <v>135</v>
      </c>
      <c r="L71" s="3">
        <v>46</v>
      </c>
      <c r="M71" s="3">
        <v>12</v>
      </c>
      <c r="N71" s="3">
        <v>72</v>
      </c>
      <c r="O71" s="1">
        <v>1.36</v>
      </c>
      <c r="P71" s="1">
        <v>0.77</v>
      </c>
      <c r="Q71" s="3">
        <f t="shared" si="24"/>
        <v>2.13</v>
      </c>
      <c r="R71" s="1">
        <v>0.56000000000000005</v>
      </c>
      <c r="S71" s="1">
        <v>41</v>
      </c>
      <c r="T71" s="1">
        <v>4</v>
      </c>
      <c r="U71" s="1">
        <v>17</v>
      </c>
      <c r="V71" s="1">
        <v>83</v>
      </c>
      <c r="W71" s="1">
        <v>106</v>
      </c>
      <c r="X71" s="1">
        <v>337</v>
      </c>
      <c r="Y71" s="3">
        <f t="shared" si="25"/>
        <v>35.722000000000001</v>
      </c>
    </row>
    <row r="72" spans="1:25" x14ac:dyDescent="0.25">
      <c r="A72" t="s">
        <v>63</v>
      </c>
      <c r="B72" t="s">
        <v>56</v>
      </c>
      <c r="C72" t="s">
        <v>59</v>
      </c>
      <c r="D72" t="s">
        <v>49</v>
      </c>
      <c r="E72" s="3">
        <v>1.55</v>
      </c>
      <c r="F72" s="3">
        <v>0.18</v>
      </c>
      <c r="G72" s="3">
        <v>0.74</v>
      </c>
      <c r="H72" s="3">
        <v>2.14</v>
      </c>
      <c r="I72" s="3">
        <v>0.41</v>
      </c>
      <c r="J72" s="3">
        <v>11</v>
      </c>
      <c r="K72" s="3">
        <v>136</v>
      </c>
      <c r="L72" s="3">
        <v>46</v>
      </c>
      <c r="M72" s="3">
        <v>13</v>
      </c>
      <c r="N72" s="3">
        <v>74</v>
      </c>
      <c r="O72" s="1">
        <v>1.36</v>
      </c>
      <c r="P72" s="1">
        <v>0.78</v>
      </c>
      <c r="Q72" s="3">
        <f t="shared" si="24"/>
        <v>2.14</v>
      </c>
      <c r="R72" s="1">
        <v>0.56999999999999995</v>
      </c>
      <c r="S72" s="1">
        <v>42</v>
      </c>
      <c r="T72" s="1">
        <v>5</v>
      </c>
      <c r="U72" s="1">
        <v>16.399999999999999</v>
      </c>
      <c r="V72" s="1">
        <v>83.6</v>
      </c>
      <c r="W72" s="1">
        <v>104</v>
      </c>
      <c r="X72" s="1">
        <v>336</v>
      </c>
      <c r="Y72" s="3">
        <f t="shared" si="25"/>
        <v>34.944000000000003</v>
      </c>
    </row>
    <row r="73" spans="1:25" x14ac:dyDescent="0.25">
      <c r="A73" t="s">
        <v>63</v>
      </c>
      <c r="B73" t="s">
        <v>56</v>
      </c>
      <c r="C73" t="s">
        <v>59</v>
      </c>
      <c r="D73" t="s">
        <v>79</v>
      </c>
      <c r="E73" s="3">
        <v>1.55</v>
      </c>
      <c r="F73" s="3">
        <v>0.2</v>
      </c>
      <c r="G73" s="3">
        <v>0.76</v>
      </c>
      <c r="H73" s="3">
        <v>2.15</v>
      </c>
      <c r="I73" s="3">
        <v>0.42</v>
      </c>
      <c r="J73" s="3">
        <v>11</v>
      </c>
      <c r="K73" s="3">
        <v>139</v>
      </c>
      <c r="L73" s="3">
        <v>43</v>
      </c>
      <c r="M73" s="3">
        <v>12</v>
      </c>
      <c r="N73" s="3">
        <v>73</v>
      </c>
      <c r="O73" s="1">
        <v>1.36</v>
      </c>
      <c r="P73" s="1">
        <v>0.79</v>
      </c>
      <c r="Q73" s="3">
        <f t="shared" si="24"/>
        <v>2.1500000000000004</v>
      </c>
      <c r="R73" s="1">
        <v>0.56999999999999995</v>
      </c>
      <c r="S73" s="1">
        <v>41</v>
      </c>
      <c r="T73" s="1">
        <v>5</v>
      </c>
      <c r="U73" s="1">
        <v>17.2</v>
      </c>
      <c r="V73" s="1">
        <v>82.8</v>
      </c>
      <c r="W73" s="1">
        <v>104</v>
      </c>
      <c r="X73" s="1">
        <v>338</v>
      </c>
      <c r="Y73" s="3">
        <f t="shared" si="25"/>
        <v>35.152000000000001</v>
      </c>
    </row>
    <row r="74" spans="1:25" x14ac:dyDescent="0.25">
      <c r="A74" t="s">
        <v>63</v>
      </c>
      <c r="B74" t="s">
        <v>56</v>
      </c>
      <c r="C74" t="s">
        <v>59</v>
      </c>
      <c r="D74" t="s">
        <v>80</v>
      </c>
      <c r="E74" s="3">
        <v>1.54</v>
      </c>
      <c r="F74" s="3">
        <v>0.19</v>
      </c>
      <c r="G74" s="3">
        <v>0.75</v>
      </c>
      <c r="H74" s="3">
        <v>2.14</v>
      </c>
      <c r="I74" s="3">
        <v>0.42</v>
      </c>
      <c r="J74" s="3">
        <v>10</v>
      </c>
      <c r="K74" s="3">
        <v>138</v>
      </c>
      <c r="L74" s="3">
        <v>45</v>
      </c>
      <c r="M74" s="3">
        <v>13</v>
      </c>
      <c r="N74" s="3">
        <v>73</v>
      </c>
      <c r="O74" s="1">
        <v>1.37</v>
      </c>
      <c r="P74" s="1">
        <v>0.77</v>
      </c>
      <c r="Q74" s="3">
        <f t="shared" si="24"/>
        <v>2.14</v>
      </c>
      <c r="R74" s="1">
        <v>0.57999999999999996</v>
      </c>
      <c r="S74" s="1">
        <v>43</v>
      </c>
      <c r="T74" s="1">
        <v>5</v>
      </c>
      <c r="U74" s="1">
        <v>17.599999999999998</v>
      </c>
      <c r="V74" s="1">
        <v>82.4</v>
      </c>
      <c r="W74" s="1">
        <v>103</v>
      </c>
      <c r="X74" s="1">
        <v>340</v>
      </c>
      <c r="Y74" s="3">
        <f t="shared" si="25"/>
        <v>35.020000000000003</v>
      </c>
    </row>
    <row r="75" spans="1:25" x14ac:dyDescent="0.25">
      <c r="A75" t="s">
        <v>63</v>
      </c>
      <c r="B75" t="s">
        <v>56</v>
      </c>
      <c r="C75" t="s">
        <v>59</v>
      </c>
      <c r="D75" t="s">
        <v>81</v>
      </c>
      <c r="E75" s="3">
        <v>1.53</v>
      </c>
      <c r="F75" s="3">
        <v>0.19</v>
      </c>
      <c r="G75" s="3">
        <v>0.74</v>
      </c>
      <c r="H75" s="3">
        <v>2.12</v>
      </c>
      <c r="I75" s="3">
        <v>0.41</v>
      </c>
      <c r="J75" s="3">
        <v>10</v>
      </c>
      <c r="K75" s="3">
        <v>135</v>
      </c>
      <c r="L75" s="3">
        <v>46</v>
      </c>
      <c r="M75" s="3">
        <v>12</v>
      </c>
      <c r="N75" s="3">
        <v>72</v>
      </c>
      <c r="O75" s="1">
        <v>1.36</v>
      </c>
      <c r="P75" s="1">
        <v>0.77</v>
      </c>
      <c r="Q75" s="3">
        <f t="shared" si="24"/>
        <v>2.13</v>
      </c>
      <c r="R75" s="1">
        <v>0.56000000000000005</v>
      </c>
      <c r="S75" s="1">
        <v>41</v>
      </c>
      <c r="T75" s="1">
        <v>4</v>
      </c>
      <c r="U75" s="1">
        <v>17</v>
      </c>
      <c r="V75" s="1">
        <v>83</v>
      </c>
      <c r="W75" s="1">
        <v>106</v>
      </c>
      <c r="X75" s="1">
        <v>337</v>
      </c>
      <c r="Y75" s="3">
        <f t="shared" si="25"/>
        <v>35.722000000000001</v>
      </c>
    </row>
    <row r="76" spans="1:25" x14ac:dyDescent="0.25">
      <c r="A76" t="s">
        <v>63</v>
      </c>
      <c r="B76" t="s">
        <v>56</v>
      </c>
      <c r="C76" t="s">
        <v>59</v>
      </c>
      <c r="D76" t="s">
        <v>83</v>
      </c>
      <c r="E76" s="3">
        <v>1.55</v>
      </c>
      <c r="F76" s="3">
        <v>0.18</v>
      </c>
      <c r="G76" s="3">
        <v>0.74</v>
      </c>
      <c r="H76" s="3">
        <v>2.14</v>
      </c>
      <c r="I76" s="3">
        <v>0.41</v>
      </c>
      <c r="J76" s="3">
        <v>11</v>
      </c>
      <c r="K76" s="3">
        <v>136</v>
      </c>
      <c r="L76" s="3">
        <v>46</v>
      </c>
      <c r="M76" s="3">
        <v>13</v>
      </c>
      <c r="N76" s="3">
        <v>74</v>
      </c>
      <c r="O76" s="1">
        <v>1.36</v>
      </c>
      <c r="P76" s="1">
        <v>0.78</v>
      </c>
      <c r="Q76" s="3">
        <f t="shared" si="24"/>
        <v>2.14</v>
      </c>
      <c r="R76" s="1">
        <v>0.56999999999999995</v>
      </c>
      <c r="S76" s="1">
        <v>42</v>
      </c>
      <c r="T76" s="1">
        <v>5</v>
      </c>
      <c r="U76" s="1">
        <v>16.399999999999999</v>
      </c>
      <c r="V76" s="1">
        <v>83.6</v>
      </c>
      <c r="W76" s="1">
        <v>104</v>
      </c>
      <c r="X76" s="1">
        <v>336</v>
      </c>
      <c r="Y76" s="3">
        <f t="shared" si="25"/>
        <v>34.944000000000003</v>
      </c>
    </row>
    <row r="77" spans="1:25" x14ac:dyDescent="0.25">
      <c r="A77" t="s">
        <v>63</v>
      </c>
      <c r="B77" t="s">
        <v>56</v>
      </c>
      <c r="C77" t="s">
        <v>59</v>
      </c>
      <c r="D77" t="s">
        <v>82</v>
      </c>
      <c r="E77" s="3">
        <v>1.55</v>
      </c>
      <c r="F77" s="3">
        <v>0.2</v>
      </c>
      <c r="G77" s="3">
        <v>0.76</v>
      </c>
      <c r="H77" s="3">
        <v>2.15</v>
      </c>
      <c r="I77" s="3">
        <v>0.42</v>
      </c>
      <c r="J77" s="3">
        <v>11</v>
      </c>
      <c r="K77" s="3">
        <v>139</v>
      </c>
      <c r="L77" s="3">
        <v>43</v>
      </c>
      <c r="M77" s="3">
        <v>12</v>
      </c>
      <c r="N77" s="3">
        <v>73</v>
      </c>
      <c r="O77" s="1">
        <v>1.36</v>
      </c>
      <c r="P77" s="1">
        <v>0.79</v>
      </c>
      <c r="Q77" s="3">
        <f t="shared" si="24"/>
        <v>2.1500000000000004</v>
      </c>
      <c r="R77" s="1">
        <v>0.56999999999999995</v>
      </c>
      <c r="S77" s="1">
        <v>42</v>
      </c>
      <c r="T77" s="1">
        <v>5</v>
      </c>
      <c r="U77" s="1">
        <v>16.399999999999999</v>
      </c>
      <c r="V77" s="1">
        <v>83.6</v>
      </c>
      <c r="W77" s="1">
        <v>104</v>
      </c>
      <c r="X77" s="1">
        <v>336</v>
      </c>
      <c r="Y77" s="3">
        <f t="shared" si="25"/>
        <v>34.944000000000003</v>
      </c>
    </row>
    <row r="78" spans="1:25" x14ac:dyDescent="0.25">
      <c r="D78" s="5" t="s">
        <v>69</v>
      </c>
      <c r="E78" s="4">
        <f t="shared" ref="E78:Y78" si="26">AVERAGE(E69:E77)</f>
        <v>1.5433333333333334</v>
      </c>
      <c r="F78" s="4">
        <f t="shared" si="26"/>
        <v>0.19111111111111109</v>
      </c>
      <c r="G78" s="4">
        <f t="shared" si="26"/>
        <v>0.74888888888888894</v>
      </c>
      <c r="H78" s="4">
        <f t="shared" si="26"/>
        <v>2.1388888888888888</v>
      </c>
      <c r="I78" s="4">
        <f t="shared" si="26"/>
        <v>0.41555555555555557</v>
      </c>
      <c r="J78" s="4">
        <f t="shared" si="26"/>
        <v>10.555555555555555</v>
      </c>
      <c r="K78" s="4">
        <f t="shared" si="26"/>
        <v>137.22222222222223</v>
      </c>
      <c r="L78" s="4">
        <f t="shared" si="26"/>
        <v>44.777777777777779</v>
      </c>
      <c r="M78" s="4">
        <f t="shared" si="26"/>
        <v>12.444444444444445</v>
      </c>
      <c r="N78" s="4">
        <f t="shared" si="26"/>
        <v>73</v>
      </c>
      <c r="O78" s="4">
        <f t="shared" si="26"/>
        <v>1.3622222222222222</v>
      </c>
      <c r="P78" s="4">
        <f t="shared" si="26"/>
        <v>0.77888888888888885</v>
      </c>
      <c r="Q78" s="4">
        <f t="shared" si="26"/>
        <v>2.1411111111111114</v>
      </c>
      <c r="R78" s="4">
        <f t="shared" si="26"/>
        <v>0.56999999999999995</v>
      </c>
      <c r="S78" s="4">
        <f t="shared" si="26"/>
        <v>41.777777777777779</v>
      </c>
      <c r="T78" s="4">
        <f t="shared" si="26"/>
        <v>4.7777777777777777</v>
      </c>
      <c r="U78" s="4">
        <f t="shared" si="26"/>
        <v>16.977777777777774</v>
      </c>
      <c r="V78" s="4">
        <f t="shared" si="26"/>
        <v>83.022222222222226</v>
      </c>
      <c r="W78" s="4">
        <f t="shared" si="26"/>
        <v>104.22222222222223</v>
      </c>
      <c r="X78" s="4">
        <f t="shared" si="26"/>
        <v>337.55555555555554</v>
      </c>
      <c r="Y78" s="4">
        <f t="shared" si="26"/>
        <v>35.180000000000007</v>
      </c>
    </row>
    <row r="79" spans="1:25" x14ac:dyDescent="0.25">
      <c r="D79" s="5" t="s">
        <v>70</v>
      </c>
      <c r="E79" s="6">
        <f t="shared" ref="E79:Y79" si="27">STDEV(E69:E77)</f>
        <v>8.6602540378443935E-3</v>
      </c>
      <c r="F79" s="6">
        <f t="shared" si="27"/>
        <v>7.8173595997057237E-3</v>
      </c>
      <c r="G79" s="6">
        <f t="shared" si="27"/>
        <v>9.2796072713833781E-3</v>
      </c>
      <c r="H79" s="6">
        <f t="shared" si="27"/>
        <v>1.1666666666666598E-2</v>
      </c>
      <c r="I79" s="6">
        <f t="shared" si="27"/>
        <v>5.2704627669473035E-3</v>
      </c>
      <c r="J79" s="6">
        <f t="shared" si="27"/>
        <v>0.52704627669472981</v>
      </c>
      <c r="K79" s="6">
        <f t="shared" si="27"/>
        <v>1.7159383568311668</v>
      </c>
      <c r="L79" s="6">
        <f t="shared" si="27"/>
        <v>1.3944333775567928</v>
      </c>
      <c r="M79" s="6">
        <f t="shared" si="27"/>
        <v>0.52704627669472981</v>
      </c>
      <c r="N79" s="6">
        <f t="shared" si="27"/>
        <v>0.70710678118654757</v>
      </c>
      <c r="O79" s="6">
        <f t="shared" si="27"/>
        <v>4.4095855184409886E-3</v>
      </c>
      <c r="P79" s="6">
        <f t="shared" si="27"/>
        <v>9.2796072713833781E-3</v>
      </c>
      <c r="Q79" s="6">
        <f t="shared" si="27"/>
        <v>7.8173595997058972E-3</v>
      </c>
      <c r="R79" s="6">
        <f t="shared" si="27"/>
        <v>7.0710678118654424E-3</v>
      </c>
      <c r="S79" s="6">
        <f t="shared" si="27"/>
        <v>0.83333333333333326</v>
      </c>
      <c r="T79" s="6">
        <f t="shared" si="27"/>
        <v>0.44095855184409838</v>
      </c>
      <c r="U79" s="6">
        <f t="shared" si="27"/>
        <v>0.48419463487779818</v>
      </c>
      <c r="V79" s="6">
        <f t="shared" si="27"/>
        <v>0.48419463487779429</v>
      </c>
      <c r="W79" s="6">
        <f t="shared" si="27"/>
        <v>1.0929064207170001</v>
      </c>
      <c r="X79" s="6">
        <f t="shared" si="27"/>
        <v>1.5898986690282428</v>
      </c>
      <c r="Y79" s="6">
        <f t="shared" si="27"/>
        <v>0.31768380506409138</v>
      </c>
    </row>
    <row r="80" spans="1:25" x14ac:dyDescent="0.25">
      <c r="A80" t="s">
        <v>64</v>
      </c>
      <c r="B80" t="s">
        <v>57</v>
      </c>
      <c r="C80" t="s">
        <v>59</v>
      </c>
      <c r="D80" t="s">
        <v>46</v>
      </c>
      <c r="E80" s="3">
        <v>1.7</v>
      </c>
      <c r="F80" s="3">
        <v>0.25</v>
      </c>
      <c r="G80" s="3">
        <v>0.87</v>
      </c>
      <c r="H80" s="3">
        <v>2.2999999999999998</v>
      </c>
      <c r="I80" s="3">
        <v>0.57999999999999996</v>
      </c>
      <c r="J80" s="3">
        <v>14</v>
      </c>
      <c r="K80" s="3">
        <v>155</v>
      </c>
      <c r="L80" s="3">
        <v>71</v>
      </c>
      <c r="M80" s="3">
        <v>18</v>
      </c>
      <c r="N80" s="3">
        <v>91</v>
      </c>
      <c r="O80" s="1">
        <v>1.58</v>
      </c>
      <c r="P80" s="1">
        <v>0.94</v>
      </c>
      <c r="Q80" s="3">
        <f t="shared" ref="Q80:Q88" si="28">O80+P80</f>
        <v>2.52</v>
      </c>
      <c r="R80" s="1">
        <v>0.68</v>
      </c>
      <c r="S80" s="1">
        <v>54</v>
      </c>
      <c r="T80" s="1">
        <v>7</v>
      </c>
      <c r="U80" s="1">
        <v>18.857142857142858</v>
      </c>
      <c r="V80" s="1">
        <v>81.142857142857139</v>
      </c>
      <c r="W80" s="1">
        <v>113</v>
      </c>
      <c r="X80" s="1">
        <v>360</v>
      </c>
      <c r="Y80" s="3">
        <f t="shared" ref="Y80:Y88" si="29">W80*X80/1000</f>
        <v>40.68</v>
      </c>
    </row>
    <row r="81" spans="1:25" x14ac:dyDescent="0.25">
      <c r="A81" t="s">
        <v>64</v>
      </c>
      <c r="B81" t="s">
        <v>57</v>
      </c>
      <c r="C81" t="s">
        <v>59</v>
      </c>
      <c r="D81" t="s">
        <v>47</v>
      </c>
      <c r="E81" s="3">
        <v>1.7</v>
      </c>
      <c r="F81" s="3">
        <v>0.25</v>
      </c>
      <c r="G81" s="3">
        <v>0.86</v>
      </c>
      <c r="H81" s="3">
        <v>2.2799999999999998</v>
      </c>
      <c r="I81" s="3">
        <v>0.56999999999999995</v>
      </c>
      <c r="J81" s="3">
        <v>15</v>
      </c>
      <c r="K81" s="3">
        <v>158</v>
      </c>
      <c r="L81" s="3">
        <v>69</v>
      </c>
      <c r="M81" s="3">
        <v>16</v>
      </c>
      <c r="N81" s="3">
        <v>91</v>
      </c>
      <c r="O81" s="1">
        <v>1.57</v>
      </c>
      <c r="P81" s="1">
        <v>0.95</v>
      </c>
      <c r="Q81" s="3">
        <f t="shared" si="28"/>
        <v>2.52</v>
      </c>
      <c r="R81" s="1">
        <v>0.69</v>
      </c>
      <c r="S81" s="1">
        <v>53</v>
      </c>
      <c r="T81" s="1">
        <v>5</v>
      </c>
      <c r="U81" s="1">
        <v>20.400000000000002</v>
      </c>
      <c r="V81" s="1">
        <v>79.599999999999994</v>
      </c>
      <c r="W81" s="1">
        <v>113</v>
      </c>
      <c r="X81" s="1">
        <v>358</v>
      </c>
      <c r="Y81" s="3">
        <f t="shared" si="29"/>
        <v>40.454000000000001</v>
      </c>
    </row>
    <row r="82" spans="1:25" x14ac:dyDescent="0.25">
      <c r="A82" t="s">
        <v>64</v>
      </c>
      <c r="B82" t="s">
        <v>57</v>
      </c>
      <c r="C82" t="s">
        <v>59</v>
      </c>
      <c r="D82" t="s">
        <v>48</v>
      </c>
      <c r="E82" s="3">
        <v>1.69</v>
      </c>
      <c r="F82" s="3">
        <v>0.26</v>
      </c>
      <c r="G82" s="3">
        <v>0.85</v>
      </c>
      <c r="H82" s="3">
        <v>2.29</v>
      </c>
      <c r="I82" s="3">
        <v>0.57999999999999996</v>
      </c>
      <c r="J82" s="3">
        <v>15</v>
      </c>
      <c r="K82" s="3">
        <v>155</v>
      </c>
      <c r="L82" s="3">
        <v>70</v>
      </c>
      <c r="M82" s="3">
        <v>17</v>
      </c>
      <c r="N82" s="3">
        <v>90</v>
      </c>
      <c r="O82" s="1">
        <v>1.56</v>
      </c>
      <c r="P82" s="1">
        <v>0.96</v>
      </c>
      <c r="Q82" s="3">
        <f t="shared" si="28"/>
        <v>2.52</v>
      </c>
      <c r="R82" s="1">
        <v>0.68</v>
      </c>
      <c r="S82" s="1">
        <v>52</v>
      </c>
      <c r="T82" s="1">
        <v>6</v>
      </c>
      <c r="U82" s="1">
        <v>19.666666666666664</v>
      </c>
      <c r="V82" s="1">
        <v>80.333333333333343</v>
      </c>
      <c r="W82" s="1">
        <v>112</v>
      </c>
      <c r="X82" s="1">
        <v>356</v>
      </c>
      <c r="Y82" s="3">
        <f t="shared" si="29"/>
        <v>39.872</v>
      </c>
    </row>
    <row r="83" spans="1:25" x14ac:dyDescent="0.25">
      <c r="A83" t="s">
        <v>64</v>
      </c>
      <c r="B83" t="s">
        <v>57</v>
      </c>
      <c r="C83" t="s">
        <v>59</v>
      </c>
      <c r="D83" t="s">
        <v>49</v>
      </c>
      <c r="E83" s="3">
        <v>1.68</v>
      </c>
      <c r="F83" s="3">
        <v>0.26</v>
      </c>
      <c r="G83" s="3">
        <v>0.85</v>
      </c>
      <c r="H83" s="3">
        <v>2.2999999999999998</v>
      </c>
      <c r="I83" s="3">
        <v>0.59</v>
      </c>
      <c r="J83" s="3">
        <v>14</v>
      </c>
      <c r="K83" s="3">
        <v>156</v>
      </c>
      <c r="L83" s="3">
        <v>69</v>
      </c>
      <c r="M83" s="3">
        <v>17</v>
      </c>
      <c r="N83" s="3">
        <v>89</v>
      </c>
      <c r="O83" s="1">
        <v>1.59</v>
      </c>
      <c r="P83" s="1">
        <v>0.94</v>
      </c>
      <c r="Q83" s="3">
        <f t="shared" si="28"/>
        <v>2.5300000000000002</v>
      </c>
      <c r="R83" s="1">
        <v>0.68</v>
      </c>
      <c r="S83" s="1">
        <v>52</v>
      </c>
      <c r="T83" s="1">
        <v>6</v>
      </c>
      <c r="U83" s="1">
        <v>20.333333333333332</v>
      </c>
      <c r="V83" s="1">
        <v>79.666666666666671</v>
      </c>
      <c r="W83" s="1">
        <v>110</v>
      </c>
      <c r="X83" s="1">
        <v>363</v>
      </c>
      <c r="Y83" s="3">
        <f t="shared" si="29"/>
        <v>39.93</v>
      </c>
    </row>
    <row r="84" spans="1:25" x14ac:dyDescent="0.25">
      <c r="A84" t="s">
        <v>64</v>
      </c>
      <c r="B84" t="s">
        <v>57</v>
      </c>
      <c r="C84" t="s">
        <v>59</v>
      </c>
      <c r="D84" t="s">
        <v>79</v>
      </c>
      <c r="E84" s="3">
        <v>1.7</v>
      </c>
      <c r="F84" s="3">
        <v>0.25</v>
      </c>
      <c r="G84" s="3">
        <v>0.87</v>
      </c>
      <c r="H84" s="3">
        <v>2.2999999999999998</v>
      </c>
      <c r="I84" s="3">
        <v>0.57999999999999996</v>
      </c>
      <c r="J84" s="3">
        <v>14</v>
      </c>
      <c r="K84" s="3">
        <v>155</v>
      </c>
      <c r="L84" s="3">
        <v>71</v>
      </c>
      <c r="M84" s="3">
        <v>18</v>
      </c>
      <c r="N84" s="3">
        <v>91</v>
      </c>
      <c r="O84" s="1">
        <v>1.58</v>
      </c>
      <c r="P84" s="1">
        <v>0.94</v>
      </c>
      <c r="Q84" s="3">
        <f t="shared" si="28"/>
        <v>2.52</v>
      </c>
      <c r="R84" s="1">
        <v>0.68</v>
      </c>
      <c r="S84" s="1">
        <v>54</v>
      </c>
      <c r="T84" s="1">
        <v>7</v>
      </c>
      <c r="U84" s="1">
        <v>18.857142857142858</v>
      </c>
      <c r="V84" s="1">
        <v>81.142857142857139</v>
      </c>
      <c r="W84" s="1">
        <v>113</v>
      </c>
      <c r="X84" s="1">
        <v>360</v>
      </c>
      <c r="Y84" s="3">
        <f t="shared" si="29"/>
        <v>40.68</v>
      </c>
    </row>
    <row r="85" spans="1:25" x14ac:dyDescent="0.25">
      <c r="A85" t="s">
        <v>64</v>
      </c>
      <c r="B85" t="s">
        <v>57</v>
      </c>
      <c r="C85" t="s">
        <v>59</v>
      </c>
      <c r="D85" t="s">
        <v>80</v>
      </c>
      <c r="E85" s="3">
        <v>1.7</v>
      </c>
      <c r="F85" s="3">
        <v>0.25</v>
      </c>
      <c r="G85" s="3">
        <v>0.86</v>
      </c>
      <c r="H85" s="3">
        <v>2.2799999999999998</v>
      </c>
      <c r="I85" s="3">
        <v>0.56999999999999995</v>
      </c>
      <c r="J85" s="3">
        <v>15</v>
      </c>
      <c r="K85" s="3">
        <v>158</v>
      </c>
      <c r="L85" s="3">
        <v>69</v>
      </c>
      <c r="M85" s="3">
        <v>16</v>
      </c>
      <c r="N85" s="3">
        <v>91</v>
      </c>
      <c r="O85" s="1">
        <v>1.57</v>
      </c>
      <c r="P85" s="1">
        <v>0.95</v>
      </c>
      <c r="Q85" s="3">
        <f t="shared" si="28"/>
        <v>2.52</v>
      </c>
      <c r="R85" s="1">
        <v>0.69</v>
      </c>
      <c r="S85" s="1">
        <v>53</v>
      </c>
      <c r="T85" s="1">
        <v>5</v>
      </c>
      <c r="U85" s="1">
        <v>20.400000000000002</v>
      </c>
      <c r="V85" s="1">
        <v>79.599999999999994</v>
      </c>
      <c r="W85" s="1">
        <v>113</v>
      </c>
      <c r="X85" s="1">
        <v>358</v>
      </c>
      <c r="Y85" s="3">
        <f t="shared" si="29"/>
        <v>40.454000000000001</v>
      </c>
    </row>
    <row r="86" spans="1:25" x14ac:dyDescent="0.25">
      <c r="A86" t="s">
        <v>64</v>
      </c>
      <c r="B86" t="s">
        <v>57</v>
      </c>
      <c r="C86" t="s">
        <v>59</v>
      </c>
      <c r="D86" t="s">
        <v>81</v>
      </c>
      <c r="E86" s="3">
        <v>1.69</v>
      </c>
      <c r="F86" s="3">
        <v>0.26</v>
      </c>
      <c r="G86" s="3">
        <v>0.85</v>
      </c>
      <c r="H86" s="3">
        <v>2.29</v>
      </c>
      <c r="I86" s="3">
        <v>0.57999999999999996</v>
      </c>
      <c r="J86" s="3">
        <v>15</v>
      </c>
      <c r="K86" s="3">
        <v>155</v>
      </c>
      <c r="L86" s="3">
        <v>70</v>
      </c>
      <c r="M86" s="3">
        <v>17</v>
      </c>
      <c r="N86" s="3">
        <v>90</v>
      </c>
      <c r="O86" s="1">
        <v>1.56</v>
      </c>
      <c r="P86" s="1">
        <v>0.96</v>
      </c>
      <c r="Q86" s="3">
        <f t="shared" si="28"/>
        <v>2.52</v>
      </c>
      <c r="R86" s="1">
        <v>0.68</v>
      </c>
      <c r="S86" s="1">
        <v>52</v>
      </c>
      <c r="T86" s="1">
        <v>6</v>
      </c>
      <c r="U86" s="1">
        <v>19.666666666666664</v>
      </c>
      <c r="V86" s="1">
        <v>80.333333333333343</v>
      </c>
      <c r="W86" s="1">
        <v>112</v>
      </c>
      <c r="X86" s="1">
        <v>356</v>
      </c>
      <c r="Y86" s="3">
        <f t="shared" si="29"/>
        <v>39.872</v>
      </c>
    </row>
    <row r="87" spans="1:25" x14ac:dyDescent="0.25">
      <c r="A87" t="s">
        <v>64</v>
      </c>
      <c r="B87" t="s">
        <v>57</v>
      </c>
      <c r="C87" t="s">
        <v>59</v>
      </c>
      <c r="D87" t="s">
        <v>83</v>
      </c>
      <c r="E87" s="3">
        <v>1.68</v>
      </c>
      <c r="F87" s="3">
        <v>0.26</v>
      </c>
      <c r="G87" s="3">
        <v>0.85</v>
      </c>
      <c r="H87" s="3">
        <v>2.2999999999999998</v>
      </c>
      <c r="I87" s="3">
        <v>0.59</v>
      </c>
      <c r="J87" s="3">
        <v>14</v>
      </c>
      <c r="K87" s="3">
        <v>156</v>
      </c>
      <c r="L87" s="3">
        <v>69</v>
      </c>
      <c r="M87" s="3">
        <v>17</v>
      </c>
      <c r="N87" s="3">
        <v>89</v>
      </c>
      <c r="O87" s="1">
        <v>1.59</v>
      </c>
      <c r="P87" s="1">
        <v>0.94</v>
      </c>
      <c r="Q87" s="3">
        <f t="shared" si="28"/>
        <v>2.5300000000000002</v>
      </c>
      <c r="R87" s="1">
        <v>0.68</v>
      </c>
      <c r="S87" s="1">
        <v>52</v>
      </c>
      <c r="T87" s="1">
        <v>6</v>
      </c>
      <c r="U87" s="1">
        <v>20.333333333333332</v>
      </c>
      <c r="V87" s="1">
        <v>79.666666666666671</v>
      </c>
      <c r="W87" s="1">
        <v>110</v>
      </c>
      <c r="X87" s="1">
        <v>363</v>
      </c>
      <c r="Y87" s="3">
        <f t="shared" si="29"/>
        <v>39.93</v>
      </c>
    </row>
    <row r="88" spans="1:25" x14ac:dyDescent="0.25">
      <c r="A88" t="s">
        <v>64</v>
      </c>
      <c r="B88" t="s">
        <v>57</v>
      </c>
      <c r="C88" t="s">
        <v>59</v>
      </c>
      <c r="D88" t="s">
        <v>82</v>
      </c>
      <c r="E88" s="3">
        <v>1.68</v>
      </c>
      <c r="F88" s="3">
        <v>0.26</v>
      </c>
      <c r="G88" s="3">
        <v>0.85</v>
      </c>
      <c r="H88" s="3">
        <v>2.2999999999999998</v>
      </c>
      <c r="I88" s="3">
        <v>0.59</v>
      </c>
      <c r="J88" s="3">
        <v>14</v>
      </c>
      <c r="K88" s="3">
        <v>156</v>
      </c>
      <c r="L88" s="3">
        <v>69</v>
      </c>
      <c r="M88" s="3">
        <v>17</v>
      </c>
      <c r="N88" s="3">
        <v>89</v>
      </c>
      <c r="O88" s="1">
        <v>1.59</v>
      </c>
      <c r="P88" s="1">
        <v>0.98</v>
      </c>
      <c r="Q88" s="3">
        <f t="shared" si="28"/>
        <v>2.5700000000000003</v>
      </c>
      <c r="R88" s="1">
        <v>0.68</v>
      </c>
      <c r="S88" s="1">
        <v>52</v>
      </c>
      <c r="T88" s="1">
        <v>6</v>
      </c>
      <c r="U88" s="1">
        <v>19.666666666666664</v>
      </c>
      <c r="V88" s="1">
        <v>80.333333333333343</v>
      </c>
      <c r="W88" s="1">
        <v>112</v>
      </c>
      <c r="X88" s="1">
        <v>356</v>
      </c>
      <c r="Y88" s="3">
        <f t="shared" si="29"/>
        <v>39.872</v>
      </c>
    </row>
    <row r="89" spans="1:25" x14ac:dyDescent="0.25">
      <c r="D89" s="5" t="s">
        <v>69</v>
      </c>
      <c r="E89" s="4">
        <f t="shared" ref="E89:Y89" si="30">AVERAGE(E80:E88)</f>
        <v>1.6911111111111108</v>
      </c>
      <c r="F89" s="4">
        <f t="shared" si="30"/>
        <v>0.25555555555555554</v>
      </c>
      <c r="G89" s="4">
        <f t="shared" si="30"/>
        <v>0.85666666666666658</v>
      </c>
      <c r="H89" s="4">
        <f t="shared" si="30"/>
        <v>2.2933333333333334</v>
      </c>
      <c r="I89" s="4">
        <f t="shared" si="30"/>
        <v>0.58111111111111102</v>
      </c>
      <c r="J89" s="4">
        <f t="shared" si="30"/>
        <v>14.444444444444445</v>
      </c>
      <c r="K89" s="4">
        <f t="shared" si="30"/>
        <v>156</v>
      </c>
      <c r="L89" s="4">
        <f t="shared" si="30"/>
        <v>69.666666666666671</v>
      </c>
      <c r="M89" s="4">
        <f t="shared" si="30"/>
        <v>17</v>
      </c>
      <c r="N89" s="4">
        <f t="shared" si="30"/>
        <v>90.111111111111114</v>
      </c>
      <c r="O89" s="4">
        <f t="shared" si="30"/>
        <v>1.5766666666666669</v>
      </c>
      <c r="P89" s="4">
        <f t="shared" si="30"/>
        <v>0.95111111111111113</v>
      </c>
      <c r="Q89" s="4">
        <f t="shared" si="30"/>
        <v>2.5277777777777777</v>
      </c>
      <c r="R89" s="4">
        <f t="shared" si="30"/>
        <v>0.68222222222222217</v>
      </c>
      <c r="S89" s="4">
        <f t="shared" si="30"/>
        <v>52.666666666666664</v>
      </c>
      <c r="T89" s="4">
        <f t="shared" si="30"/>
        <v>6</v>
      </c>
      <c r="U89" s="4">
        <f t="shared" si="30"/>
        <v>19.797883597883597</v>
      </c>
      <c r="V89" s="4">
        <f t="shared" si="30"/>
        <v>80.202116402116403</v>
      </c>
      <c r="W89" s="4">
        <f t="shared" si="30"/>
        <v>112</v>
      </c>
      <c r="X89" s="4">
        <f t="shared" si="30"/>
        <v>358.88888888888891</v>
      </c>
      <c r="Y89" s="4">
        <f t="shared" si="30"/>
        <v>40.193777777777782</v>
      </c>
    </row>
    <row r="90" spans="1:25" x14ac:dyDescent="0.25">
      <c r="D90" s="5" t="s">
        <v>70</v>
      </c>
      <c r="E90" s="6">
        <f t="shared" ref="E90:Y90" si="31">STDEV(E80:E88)</f>
        <v>9.2796072713833763E-3</v>
      </c>
      <c r="F90" s="6">
        <f t="shared" si="31"/>
        <v>5.2704627669473035E-3</v>
      </c>
      <c r="G90" s="6">
        <f t="shared" si="31"/>
        <v>8.6602540378443935E-3</v>
      </c>
      <c r="H90" s="6">
        <f t="shared" si="31"/>
        <v>8.6602540378443726E-3</v>
      </c>
      <c r="I90" s="6">
        <f t="shared" si="31"/>
        <v>7.8173595997057237E-3</v>
      </c>
      <c r="J90" s="6">
        <f t="shared" si="31"/>
        <v>0.52704627669472981</v>
      </c>
      <c r="K90" s="6">
        <f t="shared" si="31"/>
        <v>1.2247448713915889</v>
      </c>
      <c r="L90" s="6">
        <f t="shared" si="31"/>
        <v>0.86602540378443871</v>
      </c>
      <c r="M90" s="6">
        <f t="shared" si="31"/>
        <v>0.70710678118654757</v>
      </c>
      <c r="N90" s="6">
        <f t="shared" si="31"/>
        <v>0.9279607271383371</v>
      </c>
      <c r="O90" s="6">
        <f t="shared" si="31"/>
        <v>1.2247448713915901E-2</v>
      </c>
      <c r="P90" s="6">
        <f t="shared" si="31"/>
        <v>1.3642254619787429E-2</v>
      </c>
      <c r="Q90" s="6">
        <f t="shared" si="31"/>
        <v>1.6414763002993601E-2</v>
      </c>
      <c r="R90" s="6">
        <f t="shared" si="31"/>
        <v>4.4095855184409401E-3</v>
      </c>
      <c r="S90" s="6">
        <f t="shared" si="31"/>
        <v>0.8660254037844386</v>
      </c>
      <c r="T90" s="6">
        <f t="shared" si="31"/>
        <v>0.70710678118654757</v>
      </c>
      <c r="U90" s="6">
        <f t="shared" si="31"/>
        <v>0.62451392032868547</v>
      </c>
      <c r="V90" s="6">
        <f t="shared" si="31"/>
        <v>0.6245139203286848</v>
      </c>
      <c r="W90" s="6">
        <f t="shared" si="31"/>
        <v>1.2247448713915889</v>
      </c>
      <c r="X90" s="6">
        <f t="shared" si="31"/>
        <v>2.8037673068767872</v>
      </c>
      <c r="Y90" s="6">
        <f t="shared" si="31"/>
        <v>0.363668041549494</v>
      </c>
    </row>
    <row r="91" spans="1:25" x14ac:dyDescent="0.25">
      <c r="A91" t="s">
        <v>68</v>
      </c>
      <c r="B91" t="s">
        <v>58</v>
      </c>
      <c r="C91" t="s">
        <v>59</v>
      </c>
      <c r="D91" t="s">
        <v>46</v>
      </c>
      <c r="E91" s="3">
        <v>1.42</v>
      </c>
      <c r="F91" s="3">
        <v>0.16</v>
      </c>
      <c r="G91" s="3">
        <v>0.68</v>
      </c>
      <c r="H91" s="3">
        <v>2.08</v>
      </c>
      <c r="I91" s="3">
        <v>0.36</v>
      </c>
      <c r="J91" s="3">
        <v>9</v>
      </c>
      <c r="K91" s="3">
        <v>130</v>
      </c>
      <c r="L91" s="3">
        <v>39</v>
      </c>
      <c r="M91" s="3">
        <v>11</v>
      </c>
      <c r="N91" s="3">
        <v>66</v>
      </c>
      <c r="O91" s="1">
        <v>1.29</v>
      </c>
      <c r="P91" s="1">
        <v>0.69</v>
      </c>
      <c r="Q91" s="3">
        <f t="shared" ref="Q91:Q99" si="32">O91+P91</f>
        <v>1.98</v>
      </c>
      <c r="R91" s="1">
        <v>0.52</v>
      </c>
      <c r="S91" s="1">
        <v>38</v>
      </c>
      <c r="T91" s="1">
        <v>4</v>
      </c>
      <c r="U91" s="1">
        <v>16.5</v>
      </c>
      <c r="V91" s="1">
        <v>83.5</v>
      </c>
      <c r="W91" s="1">
        <v>100</v>
      </c>
      <c r="X91" s="1">
        <v>330</v>
      </c>
      <c r="Y91" s="3">
        <f t="shared" ref="Y91:Y99" si="33">W91*X91/1000</f>
        <v>33</v>
      </c>
    </row>
    <row r="92" spans="1:25" x14ac:dyDescent="0.25">
      <c r="A92" t="s">
        <v>68</v>
      </c>
      <c r="B92" t="s">
        <v>58</v>
      </c>
      <c r="C92" t="s">
        <v>59</v>
      </c>
      <c r="D92" t="s">
        <v>47</v>
      </c>
      <c r="E92" s="3">
        <v>1.43</v>
      </c>
      <c r="F92" s="3">
        <v>0.17</v>
      </c>
      <c r="G92" s="3">
        <v>0.69</v>
      </c>
      <c r="H92" s="3">
        <v>2.06</v>
      </c>
      <c r="I92" s="3">
        <v>0.38</v>
      </c>
      <c r="J92" s="3">
        <v>9</v>
      </c>
      <c r="K92" s="3">
        <v>131</v>
      </c>
      <c r="L92" s="3">
        <v>38</v>
      </c>
      <c r="M92" s="3">
        <v>10</v>
      </c>
      <c r="N92" s="3">
        <v>67</v>
      </c>
      <c r="O92" s="1">
        <v>1.28</v>
      </c>
      <c r="P92" s="1">
        <v>0.68</v>
      </c>
      <c r="Q92" s="3">
        <f t="shared" si="32"/>
        <v>1.96</v>
      </c>
      <c r="R92" s="1">
        <v>0.53</v>
      </c>
      <c r="S92" s="1">
        <v>37</v>
      </c>
      <c r="T92" s="1">
        <v>4</v>
      </c>
      <c r="U92" s="1">
        <v>15.5</v>
      </c>
      <c r="V92" s="1">
        <v>84.5</v>
      </c>
      <c r="W92" s="1">
        <v>101</v>
      </c>
      <c r="X92" s="1">
        <v>328</v>
      </c>
      <c r="Y92" s="3">
        <f t="shared" si="33"/>
        <v>33.128</v>
      </c>
    </row>
    <row r="93" spans="1:25" x14ac:dyDescent="0.25">
      <c r="A93" t="s">
        <v>68</v>
      </c>
      <c r="B93" t="s">
        <v>58</v>
      </c>
      <c r="C93" t="s">
        <v>59</v>
      </c>
      <c r="D93" t="s">
        <v>48</v>
      </c>
      <c r="E93" s="3">
        <v>1.42</v>
      </c>
      <c r="F93" s="3">
        <v>0.17</v>
      </c>
      <c r="G93" s="3">
        <v>0.68</v>
      </c>
      <c r="H93" s="3">
        <v>2.02</v>
      </c>
      <c r="I93" s="3">
        <v>0.38</v>
      </c>
      <c r="J93" s="3">
        <v>8</v>
      </c>
      <c r="K93" s="3">
        <v>129</v>
      </c>
      <c r="L93" s="3">
        <v>37</v>
      </c>
      <c r="M93" s="3">
        <v>12</v>
      </c>
      <c r="N93" s="3">
        <v>66</v>
      </c>
      <c r="O93" s="1">
        <v>1.27</v>
      </c>
      <c r="P93" s="1">
        <v>0.69</v>
      </c>
      <c r="Q93" s="3">
        <f t="shared" si="32"/>
        <v>1.96</v>
      </c>
      <c r="R93" s="1">
        <v>0.51</v>
      </c>
      <c r="S93" s="1">
        <v>37</v>
      </c>
      <c r="T93" s="1">
        <v>5</v>
      </c>
      <c r="U93" s="1">
        <v>16.399999999999999</v>
      </c>
      <c r="V93" s="1">
        <v>83.6</v>
      </c>
      <c r="W93" s="1">
        <v>100</v>
      </c>
      <c r="X93" s="1">
        <v>330</v>
      </c>
      <c r="Y93" s="3">
        <f t="shared" si="33"/>
        <v>33</v>
      </c>
    </row>
    <row r="94" spans="1:25" x14ac:dyDescent="0.25">
      <c r="A94" t="s">
        <v>68</v>
      </c>
      <c r="B94" t="s">
        <v>58</v>
      </c>
      <c r="C94" t="s">
        <v>59</v>
      </c>
      <c r="D94" t="s">
        <v>49</v>
      </c>
      <c r="E94" s="3">
        <v>1.41</v>
      </c>
      <c r="F94" s="3">
        <v>0.18</v>
      </c>
      <c r="G94" s="3">
        <v>0.68</v>
      </c>
      <c r="H94" s="3">
        <v>2.04</v>
      </c>
      <c r="I94" s="3">
        <v>0.36</v>
      </c>
      <c r="J94" s="3">
        <v>9</v>
      </c>
      <c r="K94" s="3">
        <v>131</v>
      </c>
      <c r="L94" s="3">
        <v>39</v>
      </c>
      <c r="M94" s="3">
        <v>12</v>
      </c>
      <c r="N94" s="3">
        <v>67</v>
      </c>
      <c r="O94" s="1">
        <v>1.28</v>
      </c>
      <c r="P94" s="1">
        <v>0.68</v>
      </c>
      <c r="Q94" s="3">
        <f t="shared" si="32"/>
        <v>1.96</v>
      </c>
      <c r="R94" s="1">
        <v>0.52</v>
      </c>
      <c r="S94" s="1">
        <v>38</v>
      </c>
      <c r="T94" s="1">
        <v>5</v>
      </c>
      <c r="U94" s="1">
        <v>16.799999999999997</v>
      </c>
      <c r="V94" s="1">
        <v>83.2</v>
      </c>
      <c r="W94" s="1">
        <v>102</v>
      </c>
      <c r="X94" s="1">
        <v>332</v>
      </c>
      <c r="Y94" s="3">
        <f t="shared" si="33"/>
        <v>33.863999999999997</v>
      </c>
    </row>
    <row r="95" spans="1:25" x14ac:dyDescent="0.25">
      <c r="A95" t="s">
        <v>68</v>
      </c>
      <c r="B95" t="s">
        <v>58</v>
      </c>
      <c r="C95" t="s">
        <v>59</v>
      </c>
      <c r="D95" t="s">
        <v>79</v>
      </c>
      <c r="E95" s="3">
        <v>1.42</v>
      </c>
      <c r="F95" s="3">
        <v>0.16</v>
      </c>
      <c r="G95" s="3">
        <v>0.68</v>
      </c>
      <c r="H95" s="3">
        <v>2.08</v>
      </c>
      <c r="I95" s="3">
        <v>0.36</v>
      </c>
      <c r="J95" s="3">
        <v>9</v>
      </c>
      <c r="K95" s="3">
        <v>130</v>
      </c>
      <c r="L95" s="3">
        <v>39</v>
      </c>
      <c r="M95" s="3">
        <v>11</v>
      </c>
      <c r="N95" s="3">
        <v>66</v>
      </c>
      <c r="O95" s="1">
        <v>1.29</v>
      </c>
      <c r="P95" s="1">
        <v>0.69</v>
      </c>
      <c r="Q95" s="3">
        <f t="shared" si="32"/>
        <v>1.98</v>
      </c>
      <c r="R95" s="1">
        <v>0.52</v>
      </c>
      <c r="S95" s="1">
        <v>38</v>
      </c>
      <c r="T95" s="1">
        <v>4</v>
      </c>
      <c r="U95" s="1">
        <v>16.5</v>
      </c>
      <c r="V95" s="1">
        <v>83.5</v>
      </c>
      <c r="W95" s="1">
        <v>100</v>
      </c>
      <c r="X95" s="1">
        <v>330</v>
      </c>
      <c r="Y95" s="3">
        <f t="shared" si="33"/>
        <v>33</v>
      </c>
    </row>
    <row r="96" spans="1:25" x14ac:dyDescent="0.25">
      <c r="A96" t="s">
        <v>68</v>
      </c>
      <c r="B96" t="s">
        <v>58</v>
      </c>
      <c r="C96" t="s">
        <v>59</v>
      </c>
      <c r="D96" t="s">
        <v>80</v>
      </c>
      <c r="E96" s="3">
        <v>1.43</v>
      </c>
      <c r="F96" s="3">
        <v>0.17</v>
      </c>
      <c r="G96" s="3">
        <v>0.69</v>
      </c>
      <c r="H96" s="3">
        <v>2.06</v>
      </c>
      <c r="I96" s="3">
        <v>0.38</v>
      </c>
      <c r="J96" s="3">
        <v>9</v>
      </c>
      <c r="K96" s="3">
        <v>131</v>
      </c>
      <c r="L96" s="3">
        <v>38</v>
      </c>
      <c r="M96" s="3">
        <v>10</v>
      </c>
      <c r="N96" s="3">
        <v>67</v>
      </c>
      <c r="O96" s="1">
        <v>1.28</v>
      </c>
      <c r="P96" s="1">
        <v>0.68</v>
      </c>
      <c r="Q96" s="3">
        <f t="shared" si="32"/>
        <v>1.96</v>
      </c>
      <c r="R96" s="1">
        <v>0.53</v>
      </c>
      <c r="S96" s="1">
        <v>37</v>
      </c>
      <c r="T96" s="1">
        <v>4</v>
      </c>
      <c r="U96" s="1">
        <v>15.5</v>
      </c>
      <c r="V96" s="1">
        <v>84.5</v>
      </c>
      <c r="W96" s="1">
        <v>101</v>
      </c>
      <c r="X96" s="1">
        <v>328</v>
      </c>
      <c r="Y96" s="3">
        <f t="shared" si="33"/>
        <v>33.128</v>
      </c>
    </row>
    <row r="97" spans="1:25" x14ac:dyDescent="0.25">
      <c r="A97" t="s">
        <v>68</v>
      </c>
      <c r="B97" t="s">
        <v>58</v>
      </c>
      <c r="C97" t="s">
        <v>59</v>
      </c>
      <c r="D97" t="s">
        <v>81</v>
      </c>
      <c r="E97" s="3">
        <v>1.42</v>
      </c>
      <c r="F97" s="3">
        <v>0.17</v>
      </c>
      <c r="G97" s="3">
        <v>0.68</v>
      </c>
      <c r="H97" s="3">
        <v>2.0699999999999998</v>
      </c>
      <c r="I97" s="3">
        <v>0.38</v>
      </c>
      <c r="J97" s="3">
        <v>8</v>
      </c>
      <c r="K97" s="3">
        <v>129</v>
      </c>
      <c r="L97" s="3">
        <v>37</v>
      </c>
      <c r="M97" s="3">
        <v>12</v>
      </c>
      <c r="N97" s="3">
        <v>66</v>
      </c>
      <c r="O97" s="1">
        <v>1.27</v>
      </c>
      <c r="P97" s="1">
        <v>0.69</v>
      </c>
      <c r="Q97" s="3">
        <f t="shared" si="32"/>
        <v>1.96</v>
      </c>
      <c r="R97" s="1">
        <v>0.51</v>
      </c>
      <c r="S97" s="1">
        <v>37</v>
      </c>
      <c r="T97" s="1">
        <v>5</v>
      </c>
      <c r="U97" s="1">
        <v>16.399999999999999</v>
      </c>
      <c r="V97" s="1">
        <v>83.6</v>
      </c>
      <c r="W97" s="1">
        <v>100</v>
      </c>
      <c r="X97" s="1">
        <v>330</v>
      </c>
      <c r="Y97" s="3">
        <f t="shared" si="33"/>
        <v>33</v>
      </c>
    </row>
    <row r="98" spans="1:25" x14ac:dyDescent="0.25">
      <c r="A98" t="s">
        <v>68</v>
      </c>
      <c r="B98" t="s">
        <v>58</v>
      </c>
      <c r="C98" t="s">
        <v>59</v>
      </c>
      <c r="D98" t="s">
        <v>83</v>
      </c>
      <c r="E98" s="3">
        <v>1.41</v>
      </c>
      <c r="F98" s="3">
        <v>0.18</v>
      </c>
      <c r="G98" s="3">
        <v>0.68</v>
      </c>
      <c r="H98" s="3">
        <v>2.04</v>
      </c>
      <c r="I98" s="3">
        <v>0.36</v>
      </c>
      <c r="J98" s="3">
        <v>9</v>
      </c>
      <c r="K98" s="3">
        <v>131</v>
      </c>
      <c r="L98" s="3">
        <v>39</v>
      </c>
      <c r="M98" s="3">
        <v>12</v>
      </c>
      <c r="N98" s="3">
        <v>67</v>
      </c>
      <c r="O98" s="1">
        <v>1.28</v>
      </c>
      <c r="P98" s="1">
        <v>0.68</v>
      </c>
      <c r="Q98" s="3">
        <f t="shared" si="32"/>
        <v>1.96</v>
      </c>
      <c r="R98" s="1">
        <v>0.52</v>
      </c>
      <c r="S98" s="1">
        <v>38</v>
      </c>
      <c r="T98" s="1">
        <v>5</v>
      </c>
      <c r="U98" s="1">
        <v>16.799999999999997</v>
      </c>
      <c r="V98" s="1">
        <v>83.2</v>
      </c>
      <c r="W98" s="1">
        <v>102</v>
      </c>
      <c r="X98" s="1">
        <v>332</v>
      </c>
      <c r="Y98" s="3">
        <f t="shared" si="33"/>
        <v>33.863999999999997</v>
      </c>
    </row>
    <row r="99" spans="1:25" x14ac:dyDescent="0.25">
      <c r="A99" t="s">
        <v>68</v>
      </c>
      <c r="B99" t="s">
        <v>58</v>
      </c>
      <c r="C99" t="s">
        <v>59</v>
      </c>
      <c r="D99" t="s">
        <v>82</v>
      </c>
      <c r="E99" s="3">
        <v>1.42</v>
      </c>
      <c r="F99" s="3">
        <v>0.17</v>
      </c>
      <c r="G99" s="3">
        <v>0.68</v>
      </c>
      <c r="H99" s="3">
        <v>2.02</v>
      </c>
      <c r="I99" s="3">
        <v>0.39</v>
      </c>
      <c r="J99" s="3">
        <v>8</v>
      </c>
      <c r="K99" s="3">
        <v>131</v>
      </c>
      <c r="L99" s="3">
        <v>37</v>
      </c>
      <c r="M99" s="3">
        <v>12</v>
      </c>
      <c r="N99" s="3">
        <v>66</v>
      </c>
      <c r="O99" s="1">
        <v>1.27</v>
      </c>
      <c r="P99" s="1">
        <v>0.68</v>
      </c>
      <c r="Q99" s="3">
        <f t="shared" si="32"/>
        <v>1.9500000000000002</v>
      </c>
      <c r="R99" s="1">
        <v>0.54</v>
      </c>
      <c r="S99" s="1">
        <v>38</v>
      </c>
      <c r="T99" s="1">
        <v>5</v>
      </c>
      <c r="U99" s="1">
        <v>16.799999999999997</v>
      </c>
      <c r="V99" s="1">
        <v>83.2</v>
      </c>
      <c r="W99" s="1">
        <v>102</v>
      </c>
      <c r="X99" s="1">
        <v>332</v>
      </c>
      <c r="Y99" s="3">
        <f t="shared" si="33"/>
        <v>33.863999999999997</v>
      </c>
    </row>
    <row r="100" spans="1:25" x14ac:dyDescent="0.25">
      <c r="D100" s="5" t="s">
        <v>69</v>
      </c>
      <c r="E100" s="4">
        <f t="shared" ref="E100" si="34">AVERAGE(E91:E99)</f>
        <v>1.42</v>
      </c>
      <c r="F100" s="4">
        <f t="shared" ref="F100" si="35">AVERAGE(F91:F99)</f>
        <v>0.16999999999999998</v>
      </c>
      <c r="G100" s="4">
        <f t="shared" ref="G100" si="36">AVERAGE(G91:G99)</f>
        <v>0.68222222222222217</v>
      </c>
      <c r="H100" s="4">
        <f t="shared" ref="H100" si="37">AVERAGE(H91:H99)</f>
        <v>2.0522222222222219</v>
      </c>
      <c r="I100" s="4">
        <f t="shared" ref="I100" si="38">AVERAGE(I91:I99)</f>
        <v>0.37222222222222218</v>
      </c>
      <c r="J100" s="4">
        <f t="shared" ref="J100" si="39">AVERAGE(J91:J99)</f>
        <v>8.6666666666666661</v>
      </c>
      <c r="K100" s="4">
        <f t="shared" ref="K100" si="40">AVERAGE(K91:K99)</f>
        <v>130.33333333333334</v>
      </c>
      <c r="L100" s="4">
        <f t="shared" ref="L100" si="41">AVERAGE(L91:L99)</f>
        <v>38.111111111111114</v>
      </c>
      <c r="M100" s="4">
        <f t="shared" ref="M100" si="42">AVERAGE(M91:M99)</f>
        <v>11.333333333333334</v>
      </c>
      <c r="N100" s="4">
        <f t="shared" ref="N100" si="43">AVERAGE(N91:N99)</f>
        <v>66.444444444444443</v>
      </c>
      <c r="O100" s="4">
        <f t="shared" ref="O100" si="44">AVERAGE(O91:O99)</f>
        <v>1.278888888888889</v>
      </c>
      <c r="P100" s="4">
        <f t="shared" ref="P100" si="45">AVERAGE(P91:P99)</f>
        <v>0.68444444444444441</v>
      </c>
      <c r="Q100" s="4">
        <f t="shared" ref="Q100" si="46">AVERAGE(Q91:Q99)</f>
        <v>1.9633333333333336</v>
      </c>
      <c r="R100" s="4">
        <f t="shared" ref="R100" si="47">AVERAGE(R91:R99)</f>
        <v>0.52222222222222225</v>
      </c>
      <c r="S100" s="4">
        <f t="shared" ref="S100" si="48">AVERAGE(S91:S99)</f>
        <v>37.555555555555557</v>
      </c>
      <c r="T100" s="4">
        <f t="shared" ref="T100" si="49">AVERAGE(T91:T99)</f>
        <v>4.5555555555555554</v>
      </c>
      <c r="U100" s="4">
        <f t="shared" ref="U100" si="50">AVERAGE(U91:U99)</f>
        <v>16.355555555555554</v>
      </c>
      <c r="V100" s="4">
        <f t="shared" ref="V100" si="51">AVERAGE(V91:V99)</f>
        <v>83.644444444444446</v>
      </c>
      <c r="W100" s="4">
        <f t="shared" ref="W100" si="52">AVERAGE(W91:W99)</f>
        <v>100.88888888888889</v>
      </c>
      <c r="X100" s="4">
        <f t="shared" ref="X100" si="53">AVERAGE(X91:X99)</f>
        <v>330.22222222222223</v>
      </c>
      <c r="Y100" s="4">
        <f t="shared" ref="Y100" si="54">AVERAGE(Y91:Y99)</f>
        <v>33.316444444444443</v>
      </c>
    </row>
    <row r="101" spans="1:25" x14ac:dyDescent="0.25">
      <c r="D101" s="5" t="s">
        <v>70</v>
      </c>
      <c r="E101" s="6">
        <f t="shared" ref="E101:Y101" si="55">STDEV(E91:E99)</f>
        <v>7.0710678118654814E-3</v>
      </c>
      <c r="F101" s="6">
        <f t="shared" si="55"/>
        <v>7.0710678118654719E-3</v>
      </c>
      <c r="G101" s="6">
        <f t="shared" si="55"/>
        <v>4.4095855184409401E-3</v>
      </c>
      <c r="H101" s="6">
        <f t="shared" si="55"/>
        <v>2.3333333333333331E-2</v>
      </c>
      <c r="I101" s="6">
        <f t="shared" si="55"/>
        <v>1.2018504251546642E-2</v>
      </c>
      <c r="J101" s="6">
        <f t="shared" si="55"/>
        <v>0.5</v>
      </c>
      <c r="K101" s="6">
        <f t="shared" si="55"/>
        <v>0.8660254037844386</v>
      </c>
      <c r="L101" s="6">
        <f t="shared" si="55"/>
        <v>0.92796072713833699</v>
      </c>
      <c r="M101" s="6">
        <f t="shared" si="55"/>
        <v>0.86602540378443871</v>
      </c>
      <c r="N101" s="6">
        <f t="shared" si="55"/>
        <v>0.52704627669472992</v>
      </c>
      <c r="O101" s="6">
        <f t="shared" si="55"/>
        <v>7.8173595997057237E-3</v>
      </c>
      <c r="P101" s="6">
        <f t="shared" si="55"/>
        <v>5.2704627669472454E-3</v>
      </c>
      <c r="Q101" s="6">
        <f t="shared" si="55"/>
        <v>9.9999999999999725E-3</v>
      </c>
      <c r="R101" s="6">
        <f t="shared" si="55"/>
        <v>9.7182531580755089E-3</v>
      </c>
      <c r="S101" s="6">
        <f t="shared" si="55"/>
        <v>0.52704627669472992</v>
      </c>
      <c r="T101" s="6">
        <f t="shared" si="55"/>
        <v>0.52704627669473059</v>
      </c>
      <c r="U101" s="6">
        <f t="shared" si="55"/>
        <v>0.51261854997432232</v>
      </c>
      <c r="V101" s="6">
        <f t="shared" si="55"/>
        <v>0.51261854997432243</v>
      </c>
      <c r="W101" s="6">
        <f t="shared" si="55"/>
        <v>0.92796072713833699</v>
      </c>
      <c r="X101" s="6">
        <f t="shared" si="55"/>
        <v>1.5634719199411431</v>
      </c>
      <c r="Y101" s="6">
        <f t="shared" si="55"/>
        <v>0.41397799190026591</v>
      </c>
    </row>
    <row r="103" spans="1:25" x14ac:dyDescent="0.25">
      <c r="E103" s="2" t="s">
        <v>0</v>
      </c>
      <c r="F103" s="2" t="s">
        <v>1</v>
      </c>
      <c r="G103" s="2" t="s">
        <v>2</v>
      </c>
      <c r="H103" s="2" t="s">
        <v>3</v>
      </c>
      <c r="I103" s="2" t="s">
        <v>4</v>
      </c>
      <c r="J103" s="2" t="s">
        <v>5</v>
      </c>
      <c r="K103" s="2" t="s">
        <v>6</v>
      </c>
      <c r="L103" s="2" t="s">
        <v>7</v>
      </c>
      <c r="M103" s="2" t="s">
        <v>8</v>
      </c>
      <c r="N103" s="2" t="s">
        <v>9</v>
      </c>
      <c r="O103" t="s">
        <v>10</v>
      </c>
      <c r="P103" t="s">
        <v>11</v>
      </c>
      <c r="Q103" s="2" t="s">
        <v>12</v>
      </c>
      <c r="R103" t="s">
        <v>13</v>
      </c>
      <c r="S103" t="s">
        <v>14</v>
      </c>
      <c r="T103" t="s">
        <v>15</v>
      </c>
      <c r="U103" t="s">
        <v>16</v>
      </c>
      <c r="V103" t="s">
        <v>17</v>
      </c>
      <c r="W103" t="s">
        <v>18</v>
      </c>
      <c r="X103" t="s">
        <v>19</v>
      </c>
      <c r="Y103" s="2" t="s">
        <v>20</v>
      </c>
    </row>
    <row r="104" spans="1:25" x14ac:dyDescent="0.25">
      <c r="B104" t="s">
        <v>22</v>
      </c>
      <c r="D104" t="s">
        <v>23</v>
      </c>
      <c r="E104" s="2" t="s">
        <v>24</v>
      </c>
      <c r="F104" s="2" t="s">
        <v>25</v>
      </c>
      <c r="G104" s="2" t="s">
        <v>26</v>
      </c>
      <c r="H104" s="2" t="s">
        <v>27</v>
      </c>
      <c r="I104" s="2" t="s">
        <v>28</v>
      </c>
      <c r="J104" s="2" t="s">
        <v>29</v>
      </c>
      <c r="K104" s="2" t="s">
        <v>30</v>
      </c>
      <c r="L104" s="2" t="s">
        <v>31</v>
      </c>
      <c r="M104" s="2" t="s">
        <v>32</v>
      </c>
      <c r="N104" s="2" t="s">
        <v>33</v>
      </c>
      <c r="O104" t="s">
        <v>34</v>
      </c>
      <c r="P104" t="s">
        <v>35</v>
      </c>
      <c r="Q104" s="2" t="s">
        <v>36</v>
      </c>
      <c r="R104" t="s">
        <v>37</v>
      </c>
      <c r="S104" t="s">
        <v>38</v>
      </c>
      <c r="T104" t="s">
        <v>39</v>
      </c>
      <c r="U104" t="s">
        <v>40</v>
      </c>
      <c r="V104" t="s">
        <v>41</v>
      </c>
      <c r="W104" t="s">
        <v>42</v>
      </c>
      <c r="X104" t="s">
        <v>43</v>
      </c>
      <c r="Y104" s="2" t="s">
        <v>44</v>
      </c>
    </row>
    <row r="105" spans="1:25" x14ac:dyDescent="0.25">
      <c r="A105" t="s">
        <v>61</v>
      </c>
      <c r="B105" t="s">
        <v>50</v>
      </c>
      <c r="C105" t="s">
        <v>84</v>
      </c>
      <c r="D105" t="s">
        <v>46</v>
      </c>
      <c r="E105" s="3">
        <v>1.84</v>
      </c>
      <c r="F105" s="3">
        <v>0.32</v>
      </c>
      <c r="G105" s="3">
        <v>0.95</v>
      </c>
      <c r="H105" s="3">
        <v>2.5499999999999998</v>
      </c>
      <c r="I105" s="3">
        <v>0.75</v>
      </c>
      <c r="J105" s="3">
        <v>21</v>
      </c>
      <c r="K105" s="3">
        <v>165</v>
      </c>
      <c r="L105" s="3">
        <v>75</v>
      </c>
      <c r="M105" s="3">
        <v>26</v>
      </c>
      <c r="N105" s="3">
        <v>114</v>
      </c>
      <c r="O105" s="1">
        <v>1.64</v>
      </c>
      <c r="P105" s="1">
        <v>1.18</v>
      </c>
      <c r="Q105" s="3">
        <f t="shared" ref="Q105:Q113" si="56">O105+P105</f>
        <v>2.82</v>
      </c>
      <c r="R105" s="1">
        <v>0.86</v>
      </c>
      <c r="S105" s="1">
        <v>64</v>
      </c>
      <c r="T105" s="1">
        <v>10</v>
      </c>
      <c r="U105" s="1">
        <v>27.200000000000003</v>
      </c>
      <c r="V105" s="1">
        <v>72.8</v>
      </c>
      <c r="W105" s="1">
        <v>198</v>
      </c>
      <c r="X105" s="1">
        <v>383.7</v>
      </c>
      <c r="Y105" s="3">
        <f t="shared" ref="Y105:Y113" si="57">W105*X105/1000</f>
        <v>75.972599999999986</v>
      </c>
    </row>
    <row r="106" spans="1:25" x14ac:dyDescent="0.25">
      <c r="A106" t="s">
        <v>61</v>
      </c>
      <c r="B106" t="s">
        <v>50</v>
      </c>
      <c r="C106" t="s">
        <v>84</v>
      </c>
      <c r="D106" t="s">
        <v>47</v>
      </c>
      <c r="E106" s="3">
        <v>1.82</v>
      </c>
      <c r="F106" s="3">
        <v>0.33</v>
      </c>
      <c r="G106" s="3">
        <v>0.96</v>
      </c>
      <c r="H106" s="3">
        <v>2.57</v>
      </c>
      <c r="I106" s="3">
        <v>0.73</v>
      </c>
      <c r="J106" s="3">
        <v>21</v>
      </c>
      <c r="K106" s="3">
        <v>167</v>
      </c>
      <c r="L106" s="3">
        <v>76</v>
      </c>
      <c r="M106" s="3">
        <v>27</v>
      </c>
      <c r="N106" s="3">
        <v>112</v>
      </c>
      <c r="O106" s="1">
        <v>1.62</v>
      </c>
      <c r="P106" s="1">
        <v>1.19</v>
      </c>
      <c r="Q106" s="3">
        <f t="shared" si="56"/>
        <v>2.81</v>
      </c>
      <c r="R106" s="1">
        <v>0.88</v>
      </c>
      <c r="S106" s="1">
        <v>63</v>
      </c>
      <c r="T106" s="1">
        <v>9</v>
      </c>
      <c r="U106" s="1">
        <v>29.333333333333332</v>
      </c>
      <c r="V106" s="1">
        <v>70.666666666666671</v>
      </c>
      <c r="W106" s="1">
        <v>202</v>
      </c>
      <c r="X106" s="1">
        <v>380.6</v>
      </c>
      <c r="Y106" s="3">
        <f t="shared" si="57"/>
        <v>76.881200000000007</v>
      </c>
    </row>
    <row r="107" spans="1:25" x14ac:dyDescent="0.25">
      <c r="A107" t="s">
        <v>61</v>
      </c>
      <c r="B107" t="s">
        <v>50</v>
      </c>
      <c r="C107" t="s">
        <v>84</v>
      </c>
      <c r="D107" t="s">
        <v>48</v>
      </c>
      <c r="E107" s="3">
        <v>1.85</v>
      </c>
      <c r="F107" s="3">
        <v>0.33</v>
      </c>
      <c r="G107" s="3">
        <v>0.95</v>
      </c>
      <c r="H107" s="3">
        <v>2.54</v>
      </c>
      <c r="I107" s="3">
        <v>0.72</v>
      </c>
      <c r="J107" s="3">
        <v>20</v>
      </c>
      <c r="K107" s="3">
        <v>168</v>
      </c>
      <c r="L107" s="3">
        <v>78</v>
      </c>
      <c r="M107" s="3">
        <v>27</v>
      </c>
      <c r="N107" s="3">
        <v>110</v>
      </c>
      <c r="O107" s="1">
        <v>1.64</v>
      </c>
      <c r="P107" s="1">
        <v>1.22</v>
      </c>
      <c r="Q107" s="3">
        <f t="shared" si="56"/>
        <v>2.86</v>
      </c>
      <c r="R107" s="1">
        <v>0.86</v>
      </c>
      <c r="S107" s="1">
        <v>64</v>
      </c>
      <c r="T107" s="1">
        <v>11</v>
      </c>
      <c r="U107" s="1">
        <v>26.272727272727277</v>
      </c>
      <c r="V107" s="1">
        <v>73.72727272727272</v>
      </c>
      <c r="W107" s="1">
        <v>199</v>
      </c>
      <c r="X107" s="1">
        <v>378.3</v>
      </c>
      <c r="Y107" s="3">
        <f t="shared" si="57"/>
        <v>75.281700000000001</v>
      </c>
    </row>
    <row r="108" spans="1:25" x14ac:dyDescent="0.25">
      <c r="A108" t="s">
        <v>61</v>
      </c>
      <c r="B108" t="s">
        <v>50</v>
      </c>
      <c r="C108" t="s">
        <v>84</v>
      </c>
      <c r="D108" t="s">
        <v>49</v>
      </c>
      <c r="E108" s="3">
        <v>1.83</v>
      </c>
      <c r="F108" s="3">
        <v>0.32</v>
      </c>
      <c r="G108" s="3">
        <v>0.95</v>
      </c>
      <c r="H108" s="3">
        <v>2.5299999999999998</v>
      </c>
      <c r="I108" s="3">
        <v>0.75</v>
      </c>
      <c r="J108" s="3">
        <v>20</v>
      </c>
      <c r="K108" s="3">
        <v>166</v>
      </c>
      <c r="L108" s="3">
        <v>76</v>
      </c>
      <c r="M108" s="3">
        <v>26</v>
      </c>
      <c r="N108" s="3">
        <v>112</v>
      </c>
      <c r="O108" s="1">
        <v>1.65</v>
      </c>
      <c r="P108" s="1">
        <v>1.23</v>
      </c>
      <c r="Q108" s="3">
        <f t="shared" si="56"/>
        <v>2.88</v>
      </c>
      <c r="R108" s="1">
        <v>0.85</v>
      </c>
      <c r="S108" s="1">
        <v>63</v>
      </c>
      <c r="T108" s="1">
        <v>10</v>
      </c>
      <c r="U108" s="1">
        <v>27.599999999999998</v>
      </c>
      <c r="V108" s="1">
        <v>72.400000000000006</v>
      </c>
      <c r="W108" s="1">
        <v>201</v>
      </c>
      <c r="X108" s="1">
        <v>382.8</v>
      </c>
      <c r="Y108" s="3">
        <f t="shared" si="57"/>
        <v>76.942800000000005</v>
      </c>
    </row>
    <row r="109" spans="1:25" x14ac:dyDescent="0.25">
      <c r="A109" t="s">
        <v>61</v>
      </c>
      <c r="B109" t="s">
        <v>50</v>
      </c>
      <c r="C109" t="s">
        <v>84</v>
      </c>
      <c r="D109" t="s">
        <v>79</v>
      </c>
      <c r="E109" s="3">
        <v>1.84</v>
      </c>
      <c r="F109" s="3">
        <v>0.32</v>
      </c>
      <c r="G109" s="3">
        <v>0.95</v>
      </c>
      <c r="H109" s="3">
        <v>2.5499999999999998</v>
      </c>
      <c r="I109" s="3">
        <v>0.75</v>
      </c>
      <c r="J109" s="3">
        <v>21</v>
      </c>
      <c r="K109" s="3">
        <v>165</v>
      </c>
      <c r="L109" s="3">
        <v>75</v>
      </c>
      <c r="M109" s="3">
        <v>26</v>
      </c>
      <c r="N109" s="3">
        <v>114</v>
      </c>
      <c r="O109" s="1">
        <v>1.64</v>
      </c>
      <c r="P109" s="1">
        <v>1.18</v>
      </c>
      <c r="Q109" s="3">
        <f t="shared" si="56"/>
        <v>2.82</v>
      </c>
      <c r="R109" s="1">
        <v>0.86</v>
      </c>
      <c r="S109" s="1">
        <v>64</v>
      </c>
      <c r="T109" s="1">
        <v>10</v>
      </c>
      <c r="U109" s="1">
        <v>27.200000000000003</v>
      </c>
      <c r="V109" s="1">
        <v>72.8</v>
      </c>
      <c r="W109" s="1">
        <v>198</v>
      </c>
      <c r="X109" s="1">
        <v>383.7</v>
      </c>
      <c r="Y109" s="3">
        <f t="shared" si="57"/>
        <v>75.972599999999986</v>
      </c>
    </row>
    <row r="110" spans="1:25" x14ac:dyDescent="0.25">
      <c r="A110" t="s">
        <v>61</v>
      </c>
      <c r="B110" t="s">
        <v>50</v>
      </c>
      <c r="C110" t="s">
        <v>84</v>
      </c>
      <c r="D110" t="s">
        <v>80</v>
      </c>
      <c r="E110" s="3">
        <v>1.82</v>
      </c>
      <c r="F110" s="3">
        <v>0.33</v>
      </c>
      <c r="G110" s="3">
        <v>0.96</v>
      </c>
      <c r="H110" s="3">
        <v>2.57</v>
      </c>
      <c r="I110" s="3">
        <v>0.73</v>
      </c>
      <c r="J110" s="3">
        <v>21</v>
      </c>
      <c r="K110" s="3">
        <v>167</v>
      </c>
      <c r="L110" s="3">
        <v>76</v>
      </c>
      <c r="M110" s="3">
        <v>27</v>
      </c>
      <c r="N110" s="3">
        <v>112</v>
      </c>
      <c r="O110" s="1">
        <v>1.62</v>
      </c>
      <c r="P110" s="1">
        <v>1.19</v>
      </c>
      <c r="Q110" s="3">
        <f t="shared" si="56"/>
        <v>2.81</v>
      </c>
      <c r="R110" s="1">
        <v>0.88</v>
      </c>
      <c r="S110" s="1">
        <v>63</v>
      </c>
      <c r="T110" s="1">
        <v>9</v>
      </c>
      <c r="U110" s="1">
        <v>29.333333333333332</v>
      </c>
      <c r="V110" s="1">
        <v>70.666666666666671</v>
      </c>
      <c r="W110" s="1">
        <v>202</v>
      </c>
      <c r="X110" s="1">
        <v>380.6</v>
      </c>
      <c r="Y110" s="3">
        <f t="shared" si="57"/>
        <v>76.881200000000007</v>
      </c>
    </row>
    <row r="111" spans="1:25" x14ac:dyDescent="0.25">
      <c r="A111" t="s">
        <v>61</v>
      </c>
      <c r="B111" t="s">
        <v>50</v>
      </c>
      <c r="C111" t="s">
        <v>84</v>
      </c>
      <c r="D111" t="s">
        <v>81</v>
      </c>
      <c r="E111" s="3">
        <v>1.85</v>
      </c>
      <c r="F111" s="3">
        <v>0.33</v>
      </c>
      <c r="G111" s="3">
        <v>0.95</v>
      </c>
      <c r="H111" s="3">
        <v>2.54</v>
      </c>
      <c r="I111" s="3">
        <v>0.72</v>
      </c>
      <c r="J111" s="3">
        <v>20</v>
      </c>
      <c r="K111" s="3">
        <v>168</v>
      </c>
      <c r="L111" s="3">
        <v>78</v>
      </c>
      <c r="M111" s="3">
        <v>27</v>
      </c>
      <c r="N111" s="3">
        <v>110</v>
      </c>
      <c r="O111" s="1">
        <v>1.64</v>
      </c>
      <c r="P111" s="1">
        <v>1.22</v>
      </c>
      <c r="Q111" s="3">
        <f t="shared" si="56"/>
        <v>2.86</v>
      </c>
      <c r="R111" s="1">
        <v>0.86</v>
      </c>
      <c r="S111" s="1">
        <v>64</v>
      </c>
      <c r="T111" s="1">
        <v>11</v>
      </c>
      <c r="U111" s="1">
        <v>26.272727272727277</v>
      </c>
      <c r="V111" s="1">
        <v>73.72727272727272</v>
      </c>
      <c r="W111" s="1">
        <v>199</v>
      </c>
      <c r="X111" s="1">
        <v>378.3</v>
      </c>
      <c r="Y111" s="3">
        <f t="shared" si="57"/>
        <v>75.281700000000001</v>
      </c>
    </row>
    <row r="112" spans="1:25" x14ac:dyDescent="0.25">
      <c r="A112" t="s">
        <v>61</v>
      </c>
      <c r="B112" t="s">
        <v>50</v>
      </c>
      <c r="C112" t="s">
        <v>84</v>
      </c>
      <c r="D112" t="s">
        <v>83</v>
      </c>
      <c r="E112" s="3">
        <v>1.83</v>
      </c>
      <c r="F112" s="3">
        <v>0.32</v>
      </c>
      <c r="G112" s="3">
        <v>0.95</v>
      </c>
      <c r="H112" s="3">
        <v>2.5299999999999998</v>
      </c>
      <c r="I112" s="3">
        <v>0.75</v>
      </c>
      <c r="J112" s="3">
        <v>20</v>
      </c>
      <c r="K112" s="3">
        <v>166</v>
      </c>
      <c r="L112" s="3">
        <v>76</v>
      </c>
      <c r="M112" s="3">
        <v>26</v>
      </c>
      <c r="N112" s="3">
        <v>112</v>
      </c>
      <c r="O112" s="1">
        <v>1.65</v>
      </c>
      <c r="P112" s="1">
        <v>1.23</v>
      </c>
      <c r="Q112" s="3">
        <f t="shared" si="56"/>
        <v>2.88</v>
      </c>
      <c r="R112" s="1">
        <v>0.85</v>
      </c>
      <c r="S112" s="1">
        <v>63</v>
      </c>
      <c r="T112" s="1">
        <v>10</v>
      </c>
      <c r="U112" s="1">
        <v>27.599999999999998</v>
      </c>
      <c r="V112" s="1">
        <v>72.400000000000006</v>
      </c>
      <c r="W112" s="1">
        <v>201</v>
      </c>
      <c r="X112" s="1">
        <v>382.8</v>
      </c>
      <c r="Y112" s="3">
        <f t="shared" si="57"/>
        <v>76.942800000000005</v>
      </c>
    </row>
    <row r="113" spans="1:25" x14ac:dyDescent="0.25">
      <c r="A113" t="s">
        <v>61</v>
      </c>
      <c r="B113" t="s">
        <v>50</v>
      </c>
      <c r="C113" t="s">
        <v>84</v>
      </c>
      <c r="D113" t="s">
        <v>82</v>
      </c>
      <c r="E113" s="3">
        <v>1.85</v>
      </c>
      <c r="F113" s="3">
        <v>0.33</v>
      </c>
      <c r="G113" s="3">
        <v>0.95</v>
      </c>
      <c r="H113" s="3">
        <v>2.54</v>
      </c>
      <c r="I113" s="3">
        <v>0.72</v>
      </c>
      <c r="J113" s="3">
        <v>20</v>
      </c>
      <c r="K113" s="3">
        <v>168</v>
      </c>
      <c r="L113" s="3">
        <v>78</v>
      </c>
      <c r="M113" s="3">
        <v>27</v>
      </c>
      <c r="N113" s="3">
        <v>110</v>
      </c>
      <c r="O113" s="1">
        <v>1.64</v>
      </c>
      <c r="P113" s="1">
        <v>1.22</v>
      </c>
      <c r="Q113" s="3">
        <f t="shared" si="56"/>
        <v>2.86</v>
      </c>
      <c r="R113" s="1">
        <v>0.89</v>
      </c>
      <c r="S113" s="1">
        <v>64</v>
      </c>
      <c r="T113" s="1">
        <v>11</v>
      </c>
      <c r="U113" s="1">
        <v>26.272727272727277</v>
      </c>
      <c r="V113" s="1">
        <v>73.72727272727272</v>
      </c>
      <c r="W113" s="1">
        <v>199</v>
      </c>
      <c r="X113" s="1">
        <v>378.3</v>
      </c>
      <c r="Y113" s="3">
        <f t="shared" si="57"/>
        <v>75.281700000000001</v>
      </c>
    </row>
    <row r="114" spans="1:25" x14ac:dyDescent="0.25">
      <c r="D114" s="5" t="s">
        <v>69</v>
      </c>
      <c r="E114" s="4">
        <f t="shared" ref="E114" si="58">AVERAGE(E105:E113)</f>
        <v>1.8366666666666669</v>
      </c>
      <c r="F114" s="4">
        <f t="shared" ref="F114" si="59">AVERAGE(F105:F113)</f>
        <v>0.3255555555555556</v>
      </c>
      <c r="G114" s="4">
        <f t="shared" ref="G114" si="60">AVERAGE(G105:G113)</f>
        <v>0.9522222222222223</v>
      </c>
      <c r="H114" s="4">
        <f t="shared" ref="H114" si="61">AVERAGE(H105:H113)</f>
        <v>2.5466666666666664</v>
      </c>
      <c r="I114" s="4">
        <f t="shared" ref="I114" si="62">AVERAGE(I105:I113)</f>
        <v>0.73555555555555552</v>
      </c>
      <c r="J114" s="4">
        <f t="shared" ref="J114" si="63">AVERAGE(J105:J113)</f>
        <v>20.444444444444443</v>
      </c>
      <c r="K114" s="4">
        <f t="shared" ref="K114" si="64">AVERAGE(K105:K113)</f>
        <v>166.66666666666666</v>
      </c>
      <c r="L114" s="4">
        <f t="shared" ref="L114" si="65">AVERAGE(L105:L113)</f>
        <v>76.444444444444443</v>
      </c>
      <c r="M114" s="4">
        <f t="shared" ref="M114" si="66">AVERAGE(M105:M113)</f>
        <v>26.555555555555557</v>
      </c>
      <c r="N114" s="4">
        <f t="shared" ref="N114" si="67">AVERAGE(N105:N113)</f>
        <v>111.77777777777777</v>
      </c>
      <c r="O114" s="4">
        <f t="shared" ref="O114" si="68">AVERAGE(O105:O113)</f>
        <v>1.6377777777777778</v>
      </c>
      <c r="P114" s="4">
        <f t="shared" ref="P114" si="69">AVERAGE(P105:P113)</f>
        <v>1.2066666666666668</v>
      </c>
      <c r="Q114" s="4">
        <f t="shared" ref="Q114" si="70">AVERAGE(Q105:Q113)</f>
        <v>2.8444444444444441</v>
      </c>
      <c r="R114" s="4">
        <f t="shared" ref="R114" si="71">AVERAGE(R105:R113)</f>
        <v>0.86555555555555552</v>
      </c>
      <c r="S114" s="4">
        <f t="shared" ref="S114" si="72">AVERAGE(S105:S113)</f>
        <v>63.555555555555557</v>
      </c>
      <c r="T114" s="4">
        <f t="shared" ref="T114" si="73">AVERAGE(T105:T113)</f>
        <v>10.111111111111111</v>
      </c>
      <c r="U114" s="4">
        <f t="shared" ref="U114" si="74">AVERAGE(U105:U113)</f>
        <v>27.453872053872058</v>
      </c>
      <c r="V114" s="4">
        <f t="shared" ref="V114" si="75">AVERAGE(V105:V113)</f>
        <v>72.546127946127953</v>
      </c>
      <c r="W114" s="4">
        <f t="shared" ref="W114" si="76">AVERAGE(W105:W113)</f>
        <v>199.88888888888889</v>
      </c>
      <c r="X114" s="4">
        <f t="shared" ref="X114" si="77">AVERAGE(X105:X113)</f>
        <v>381.01111111111118</v>
      </c>
      <c r="Y114" s="4">
        <f t="shared" ref="Y114" si="78">AVERAGE(Y105:Y113)</f>
        <v>76.159811111111111</v>
      </c>
    </row>
    <row r="115" spans="1:25" x14ac:dyDescent="0.25">
      <c r="D115" s="5" t="s">
        <v>70</v>
      </c>
      <c r="E115" s="6">
        <f t="shared" ref="E115:Y115" si="79">STDEV(E105:E113)</f>
        <v>1.2247448713915901E-2</v>
      </c>
      <c r="F115" s="6">
        <f t="shared" si="79"/>
        <v>5.2704627669473035E-3</v>
      </c>
      <c r="G115" s="6">
        <f t="shared" si="79"/>
        <v>4.4095855184409886E-3</v>
      </c>
      <c r="H115" s="6">
        <f t="shared" si="79"/>
        <v>1.4999999999999975E-2</v>
      </c>
      <c r="I115" s="6">
        <f t="shared" si="79"/>
        <v>1.4240006242195898E-2</v>
      </c>
      <c r="J115" s="6">
        <f t="shared" si="79"/>
        <v>0.52704627669472992</v>
      </c>
      <c r="K115" s="6">
        <f t="shared" si="79"/>
        <v>1.2247448713915892</v>
      </c>
      <c r="L115" s="6">
        <f t="shared" si="79"/>
        <v>1.2360330811826103</v>
      </c>
      <c r="M115" s="6">
        <f t="shared" si="79"/>
        <v>0.52704627669472992</v>
      </c>
      <c r="N115" s="6">
        <f t="shared" si="79"/>
        <v>1.5634719199411431</v>
      </c>
      <c r="O115" s="6">
        <f t="shared" si="79"/>
        <v>1.0929064207169921E-2</v>
      </c>
      <c r="P115" s="6">
        <f t="shared" si="79"/>
        <v>2.1213203435596444E-2</v>
      </c>
      <c r="Q115" s="6">
        <f t="shared" si="79"/>
        <v>2.9202359113225346E-2</v>
      </c>
      <c r="R115" s="6">
        <f t="shared" si="79"/>
        <v>1.4240006242195898E-2</v>
      </c>
      <c r="S115" s="6">
        <f t="shared" si="79"/>
        <v>0.52704627669472992</v>
      </c>
      <c r="T115" s="6">
        <f t="shared" si="79"/>
        <v>0.78173595997057166</v>
      </c>
      <c r="U115" s="6">
        <f t="shared" si="79"/>
        <v>1.1948675228251586</v>
      </c>
      <c r="V115" s="6">
        <f t="shared" si="79"/>
        <v>1.194867522825156</v>
      </c>
      <c r="W115" s="6">
        <f t="shared" si="79"/>
        <v>1.6158932858054429</v>
      </c>
      <c r="X115" s="6">
        <f t="shared" si="79"/>
        <v>2.3251045376737536</v>
      </c>
      <c r="Y115" s="6">
        <f t="shared" si="79"/>
        <v>0.76242052281606154</v>
      </c>
    </row>
    <row r="116" spans="1:25" x14ac:dyDescent="0.25">
      <c r="A116" t="s">
        <v>60</v>
      </c>
      <c r="B116" t="s">
        <v>51</v>
      </c>
      <c r="C116" t="s">
        <v>84</v>
      </c>
      <c r="D116" t="s">
        <v>46</v>
      </c>
      <c r="E116" s="3">
        <v>1.53</v>
      </c>
      <c r="F116" s="3">
        <v>0.18</v>
      </c>
      <c r="G116" s="3">
        <v>0.76</v>
      </c>
      <c r="H116" s="3">
        <v>2.15</v>
      </c>
      <c r="I116" s="3">
        <v>0.39</v>
      </c>
      <c r="J116" s="3">
        <v>11</v>
      </c>
      <c r="K116" s="3">
        <v>133</v>
      </c>
      <c r="L116" s="3">
        <v>44</v>
      </c>
      <c r="M116" s="3">
        <v>14</v>
      </c>
      <c r="N116" s="3">
        <v>80</v>
      </c>
      <c r="O116" s="1">
        <v>1.32</v>
      </c>
      <c r="P116" s="1">
        <v>0.85</v>
      </c>
      <c r="Q116" s="3">
        <f t="shared" ref="Q116:Q124" si="80">O116+P116</f>
        <v>2.17</v>
      </c>
      <c r="R116" s="1">
        <v>0.56999999999999995</v>
      </c>
      <c r="S116" s="1">
        <v>32</v>
      </c>
      <c r="T116" s="1">
        <v>6</v>
      </c>
      <c r="U116" s="1">
        <v>18.999999999999996</v>
      </c>
      <c r="V116" s="1">
        <v>81</v>
      </c>
      <c r="W116" s="1">
        <v>184</v>
      </c>
      <c r="X116" s="1">
        <v>342.8</v>
      </c>
      <c r="Y116" s="3">
        <f t="shared" ref="Y116:Y124" si="81">W116*X116/1000</f>
        <v>63.075200000000002</v>
      </c>
    </row>
    <row r="117" spans="1:25" x14ac:dyDescent="0.25">
      <c r="A117" t="s">
        <v>60</v>
      </c>
      <c r="B117" t="s">
        <v>51</v>
      </c>
      <c r="C117" t="s">
        <v>84</v>
      </c>
      <c r="D117" t="s">
        <v>47</v>
      </c>
      <c r="E117" s="3">
        <v>1.52</v>
      </c>
      <c r="F117" s="3">
        <v>0.17</v>
      </c>
      <c r="G117" s="3">
        <v>0.75</v>
      </c>
      <c r="H117" s="3">
        <v>2.14</v>
      </c>
      <c r="I117" s="3">
        <v>0.38</v>
      </c>
      <c r="J117" s="3">
        <v>12</v>
      </c>
      <c r="K117" s="3">
        <v>136</v>
      </c>
      <c r="L117" s="3">
        <v>45</v>
      </c>
      <c r="M117" s="3">
        <v>13</v>
      </c>
      <c r="N117" s="3">
        <v>81</v>
      </c>
      <c r="O117" s="1">
        <v>1.33</v>
      </c>
      <c r="P117" s="1">
        <v>0.87</v>
      </c>
      <c r="Q117" s="3">
        <f t="shared" si="80"/>
        <v>2.2000000000000002</v>
      </c>
      <c r="R117" s="1">
        <v>0.57999999999999996</v>
      </c>
      <c r="S117" s="1">
        <v>33</v>
      </c>
      <c r="T117" s="1">
        <v>6</v>
      </c>
      <c r="U117" s="1">
        <v>19.666666666666664</v>
      </c>
      <c r="V117" s="1">
        <v>80.333333333333343</v>
      </c>
      <c r="W117" s="1">
        <v>186</v>
      </c>
      <c r="X117" s="1">
        <v>343.4</v>
      </c>
      <c r="Y117" s="3">
        <f t="shared" si="81"/>
        <v>63.872399999999992</v>
      </c>
    </row>
    <row r="118" spans="1:25" x14ac:dyDescent="0.25">
      <c r="A118" t="s">
        <v>60</v>
      </c>
      <c r="B118" t="s">
        <v>51</v>
      </c>
      <c r="C118" t="s">
        <v>84</v>
      </c>
      <c r="D118" t="s">
        <v>48</v>
      </c>
      <c r="E118" s="3">
        <v>1.53</v>
      </c>
      <c r="F118" s="3">
        <v>0.18</v>
      </c>
      <c r="G118" s="3">
        <v>0.74</v>
      </c>
      <c r="H118" s="3">
        <v>2.12</v>
      </c>
      <c r="I118" s="3">
        <v>0.38</v>
      </c>
      <c r="J118" s="3">
        <v>11</v>
      </c>
      <c r="K118" s="3">
        <v>134</v>
      </c>
      <c r="L118" s="3">
        <v>43</v>
      </c>
      <c r="M118" s="3">
        <v>14</v>
      </c>
      <c r="N118" s="3">
        <v>78</v>
      </c>
      <c r="O118" s="1">
        <v>1.34</v>
      </c>
      <c r="P118" s="1">
        <v>0.86</v>
      </c>
      <c r="Q118" s="3">
        <f t="shared" si="80"/>
        <v>2.2000000000000002</v>
      </c>
      <c r="R118" s="1">
        <v>0.56000000000000005</v>
      </c>
      <c r="S118" s="1">
        <v>32</v>
      </c>
      <c r="T118" s="1">
        <v>6</v>
      </c>
      <c r="U118" s="1">
        <v>19.333333333333332</v>
      </c>
      <c r="V118" s="1">
        <v>80.666666666666671</v>
      </c>
      <c r="W118" s="1">
        <v>182</v>
      </c>
      <c r="X118" s="1">
        <v>341.6</v>
      </c>
      <c r="Y118" s="3">
        <f t="shared" si="81"/>
        <v>62.171200000000006</v>
      </c>
    </row>
    <row r="119" spans="1:25" x14ac:dyDescent="0.25">
      <c r="A119" t="s">
        <v>60</v>
      </c>
      <c r="B119" t="s">
        <v>51</v>
      </c>
      <c r="C119" t="s">
        <v>84</v>
      </c>
      <c r="D119" t="s">
        <v>49</v>
      </c>
      <c r="E119" s="3">
        <v>1.51</v>
      </c>
      <c r="F119" s="3">
        <v>0.17</v>
      </c>
      <c r="G119" s="3">
        <v>0.74</v>
      </c>
      <c r="H119" s="3">
        <v>2.14</v>
      </c>
      <c r="I119" s="3">
        <v>0.39</v>
      </c>
      <c r="J119" s="3">
        <v>11</v>
      </c>
      <c r="K119" s="3">
        <v>134</v>
      </c>
      <c r="L119" s="3">
        <v>44</v>
      </c>
      <c r="M119" s="3">
        <v>15</v>
      </c>
      <c r="N119" s="3">
        <v>82</v>
      </c>
      <c r="O119" s="1">
        <v>1.32</v>
      </c>
      <c r="P119" s="1">
        <v>0.87</v>
      </c>
      <c r="Q119" s="3">
        <f t="shared" si="80"/>
        <v>2.19</v>
      </c>
      <c r="R119" s="1">
        <v>0.56999999999999995</v>
      </c>
      <c r="S119" s="1">
        <v>33</v>
      </c>
      <c r="T119" s="1">
        <v>7</v>
      </c>
      <c r="U119" s="1">
        <v>18.285714285714285</v>
      </c>
      <c r="V119" s="1">
        <v>81.714285714285722</v>
      </c>
      <c r="W119" s="1">
        <v>185</v>
      </c>
      <c r="X119" s="1">
        <v>338.8</v>
      </c>
      <c r="Y119" s="3">
        <f t="shared" si="81"/>
        <v>62.677999999999997</v>
      </c>
    </row>
    <row r="120" spans="1:25" x14ac:dyDescent="0.25">
      <c r="A120" t="s">
        <v>60</v>
      </c>
      <c r="B120" t="s">
        <v>51</v>
      </c>
      <c r="C120" t="s">
        <v>84</v>
      </c>
      <c r="D120" t="s">
        <v>79</v>
      </c>
      <c r="E120" s="3">
        <v>1.53</v>
      </c>
      <c r="F120" s="3">
        <v>0.18</v>
      </c>
      <c r="G120" s="3">
        <v>0.76</v>
      </c>
      <c r="H120" s="3">
        <v>2.15</v>
      </c>
      <c r="I120" s="3">
        <v>0.39</v>
      </c>
      <c r="J120" s="3">
        <v>11</v>
      </c>
      <c r="K120" s="3">
        <v>133</v>
      </c>
      <c r="L120" s="3">
        <v>44</v>
      </c>
      <c r="M120" s="3">
        <v>14</v>
      </c>
      <c r="N120" s="3">
        <v>80</v>
      </c>
      <c r="O120" s="1">
        <v>1.32</v>
      </c>
      <c r="P120" s="1">
        <v>0.85</v>
      </c>
      <c r="Q120" s="3">
        <f t="shared" si="80"/>
        <v>2.17</v>
      </c>
      <c r="R120" s="1">
        <v>0.57999999999999996</v>
      </c>
      <c r="S120" s="1">
        <v>33</v>
      </c>
      <c r="T120" s="1">
        <v>6</v>
      </c>
      <c r="U120" s="1">
        <v>19.666666666666664</v>
      </c>
      <c r="V120" s="1">
        <v>80.333333333333343</v>
      </c>
      <c r="W120" s="1">
        <v>186</v>
      </c>
      <c r="X120" s="1">
        <v>343.4</v>
      </c>
      <c r="Y120" s="3">
        <f t="shared" si="81"/>
        <v>63.872399999999992</v>
      </c>
    </row>
    <row r="121" spans="1:25" x14ac:dyDescent="0.25">
      <c r="A121" t="s">
        <v>60</v>
      </c>
      <c r="B121" t="s">
        <v>51</v>
      </c>
      <c r="C121" t="s">
        <v>84</v>
      </c>
      <c r="D121" t="s">
        <v>80</v>
      </c>
      <c r="E121" s="3">
        <v>1.52</v>
      </c>
      <c r="F121" s="3">
        <v>0.17</v>
      </c>
      <c r="G121" s="3">
        <v>0.75</v>
      </c>
      <c r="H121" s="3">
        <v>2.14</v>
      </c>
      <c r="I121" s="3">
        <v>0.38</v>
      </c>
      <c r="J121" s="3">
        <v>12</v>
      </c>
      <c r="K121" s="3">
        <v>136</v>
      </c>
      <c r="L121" s="3">
        <v>45</v>
      </c>
      <c r="M121" s="3">
        <v>13</v>
      </c>
      <c r="N121" s="3">
        <v>81</v>
      </c>
      <c r="O121" s="1">
        <v>1.33</v>
      </c>
      <c r="P121" s="1">
        <v>0.87</v>
      </c>
      <c r="Q121" s="3">
        <f t="shared" si="80"/>
        <v>2.2000000000000002</v>
      </c>
      <c r="R121" s="1">
        <v>0.56000000000000005</v>
      </c>
      <c r="S121" s="1">
        <v>32</v>
      </c>
      <c r="T121" s="1">
        <v>6</v>
      </c>
      <c r="U121" s="1">
        <v>19.333333333333332</v>
      </c>
      <c r="V121" s="1">
        <v>80.666666666666671</v>
      </c>
      <c r="W121" s="1">
        <v>182</v>
      </c>
      <c r="X121" s="1">
        <v>341.6</v>
      </c>
      <c r="Y121" s="3">
        <f t="shared" si="81"/>
        <v>62.171200000000006</v>
      </c>
    </row>
    <row r="122" spans="1:25" x14ac:dyDescent="0.25">
      <c r="A122" t="s">
        <v>60</v>
      </c>
      <c r="B122" t="s">
        <v>51</v>
      </c>
      <c r="C122" t="s">
        <v>84</v>
      </c>
      <c r="D122" t="s">
        <v>81</v>
      </c>
      <c r="E122" s="3">
        <v>1.53</v>
      </c>
      <c r="F122" s="3">
        <v>0.18</v>
      </c>
      <c r="G122" s="3">
        <v>0.74</v>
      </c>
      <c r="H122" s="3">
        <v>2.12</v>
      </c>
      <c r="I122" s="3">
        <v>0.38</v>
      </c>
      <c r="J122" s="3">
        <v>11</v>
      </c>
      <c r="K122" s="3">
        <v>134</v>
      </c>
      <c r="L122" s="3">
        <v>43</v>
      </c>
      <c r="M122" s="3">
        <v>14</v>
      </c>
      <c r="N122" s="3">
        <v>78</v>
      </c>
      <c r="O122" s="1">
        <v>1.34</v>
      </c>
      <c r="P122" s="1">
        <v>0.86</v>
      </c>
      <c r="Q122" s="3">
        <f t="shared" si="80"/>
        <v>2.2000000000000002</v>
      </c>
      <c r="R122" s="1">
        <v>0.56999999999999995</v>
      </c>
      <c r="S122" s="1">
        <v>33</v>
      </c>
      <c r="T122" s="1">
        <v>7</v>
      </c>
      <c r="U122" s="1">
        <v>18.285714285714285</v>
      </c>
      <c r="V122" s="1">
        <v>81.714285714285722</v>
      </c>
      <c r="W122" s="1">
        <v>185</v>
      </c>
      <c r="X122" s="1">
        <v>338.8</v>
      </c>
      <c r="Y122" s="3">
        <f t="shared" si="81"/>
        <v>62.677999999999997</v>
      </c>
    </row>
    <row r="123" spans="1:25" x14ac:dyDescent="0.25">
      <c r="A123" t="s">
        <v>60</v>
      </c>
      <c r="B123" t="s">
        <v>51</v>
      </c>
      <c r="C123" t="s">
        <v>84</v>
      </c>
      <c r="D123" t="s">
        <v>83</v>
      </c>
      <c r="E123" s="3">
        <v>1.51</v>
      </c>
      <c r="F123" s="3">
        <v>0.17</v>
      </c>
      <c r="G123" s="3">
        <v>0.74</v>
      </c>
      <c r="H123" s="3">
        <v>2.14</v>
      </c>
      <c r="I123" s="3">
        <v>0.39</v>
      </c>
      <c r="J123" s="3">
        <v>11</v>
      </c>
      <c r="K123" s="3">
        <v>134</v>
      </c>
      <c r="L123" s="3">
        <v>44</v>
      </c>
      <c r="M123" s="3">
        <v>15</v>
      </c>
      <c r="N123" s="3">
        <v>82</v>
      </c>
      <c r="O123" s="1">
        <v>1.32</v>
      </c>
      <c r="P123" s="1">
        <v>0.87</v>
      </c>
      <c r="Q123" s="3">
        <f t="shared" si="80"/>
        <v>2.19</v>
      </c>
      <c r="R123" s="1">
        <v>0.56999999999999995</v>
      </c>
      <c r="S123" s="1">
        <v>33</v>
      </c>
      <c r="T123" s="1">
        <v>7</v>
      </c>
      <c r="U123" s="1">
        <v>18.285714285714285</v>
      </c>
      <c r="V123" s="1">
        <v>81.714285714285722</v>
      </c>
      <c r="W123" s="1">
        <v>185</v>
      </c>
      <c r="X123" s="1">
        <v>338.8</v>
      </c>
      <c r="Y123" s="3">
        <f t="shared" si="81"/>
        <v>62.677999999999997</v>
      </c>
    </row>
    <row r="124" spans="1:25" x14ac:dyDescent="0.25">
      <c r="A124" t="s">
        <v>60</v>
      </c>
      <c r="B124" t="s">
        <v>51</v>
      </c>
      <c r="C124" t="s">
        <v>84</v>
      </c>
      <c r="D124" t="s">
        <v>82</v>
      </c>
      <c r="E124" s="3">
        <v>1.53</v>
      </c>
      <c r="F124" s="3">
        <v>0.18</v>
      </c>
      <c r="G124" s="3">
        <v>0.74</v>
      </c>
      <c r="H124" s="3">
        <v>2.12</v>
      </c>
      <c r="I124" s="3">
        <v>0.38</v>
      </c>
      <c r="J124" s="3">
        <v>11</v>
      </c>
      <c r="K124" s="3">
        <v>134</v>
      </c>
      <c r="L124" s="3">
        <v>43</v>
      </c>
      <c r="M124" s="3">
        <v>14</v>
      </c>
      <c r="N124" s="3">
        <v>78</v>
      </c>
      <c r="O124" s="1">
        <v>1.34</v>
      </c>
      <c r="P124" s="1">
        <v>0.86</v>
      </c>
      <c r="Q124" s="3">
        <f t="shared" si="80"/>
        <v>2.2000000000000002</v>
      </c>
      <c r="R124" s="1">
        <v>0.56999999999999995</v>
      </c>
      <c r="S124" s="1">
        <v>33</v>
      </c>
      <c r="T124" s="1">
        <v>7</v>
      </c>
      <c r="U124" s="1">
        <v>18.285714285714285</v>
      </c>
      <c r="V124" s="1">
        <v>81.714285714285722</v>
      </c>
      <c r="W124" s="1">
        <v>185</v>
      </c>
      <c r="X124" s="1">
        <v>338.8</v>
      </c>
      <c r="Y124" s="3">
        <f t="shared" si="81"/>
        <v>62.677999999999997</v>
      </c>
    </row>
    <row r="125" spans="1:25" x14ac:dyDescent="0.25">
      <c r="D125" s="5" t="s">
        <v>69</v>
      </c>
      <c r="E125" s="4">
        <f t="shared" ref="E125" si="82">AVERAGE(E116:E124)</f>
        <v>1.5233333333333332</v>
      </c>
      <c r="F125" s="4">
        <f t="shared" ref="F125" si="83">AVERAGE(F116:F124)</f>
        <v>0.17555555555555555</v>
      </c>
      <c r="G125" s="4">
        <f t="shared" ref="G125" si="84">AVERAGE(G116:G124)</f>
        <v>0.7466666666666667</v>
      </c>
      <c r="H125" s="4">
        <f t="shared" ref="H125" si="85">AVERAGE(H116:H124)</f>
        <v>2.1355555555555559</v>
      </c>
      <c r="I125" s="4">
        <f t="shared" ref="I125" si="86">AVERAGE(I116:I124)</f>
        <v>0.38444444444444442</v>
      </c>
      <c r="J125" s="4">
        <f t="shared" ref="J125" si="87">AVERAGE(J116:J124)</f>
        <v>11.222222222222221</v>
      </c>
      <c r="K125" s="4">
        <f t="shared" ref="K125" si="88">AVERAGE(K116:K124)</f>
        <v>134.22222222222223</v>
      </c>
      <c r="L125" s="4">
        <f t="shared" ref="L125" si="89">AVERAGE(L116:L124)</f>
        <v>43.888888888888886</v>
      </c>
      <c r="M125" s="4">
        <f t="shared" ref="M125" si="90">AVERAGE(M116:M124)</f>
        <v>14</v>
      </c>
      <c r="N125" s="4">
        <f t="shared" ref="N125" si="91">AVERAGE(N116:N124)</f>
        <v>80</v>
      </c>
      <c r="O125" s="4">
        <f t="shared" ref="O125" si="92">AVERAGE(O116:O124)</f>
        <v>1.328888888888889</v>
      </c>
      <c r="P125" s="4">
        <f t="shared" ref="P125" si="93">AVERAGE(P116:P124)</f>
        <v>0.86222222222222233</v>
      </c>
      <c r="Q125" s="4">
        <f t="shared" ref="Q125" si="94">AVERAGE(Q116:Q124)</f>
        <v>2.1911111111111108</v>
      </c>
      <c r="R125" s="4">
        <f t="shared" ref="R125" si="95">AVERAGE(R116:R124)</f>
        <v>0.56999999999999995</v>
      </c>
      <c r="S125" s="4">
        <f t="shared" ref="S125" si="96">AVERAGE(S116:S124)</f>
        <v>32.666666666666664</v>
      </c>
      <c r="T125" s="4">
        <f t="shared" ref="T125" si="97">AVERAGE(T116:T124)</f>
        <v>6.4444444444444446</v>
      </c>
      <c r="U125" s="4">
        <f t="shared" ref="U125" si="98">AVERAGE(U116:U124)</f>
        <v>18.904761904761902</v>
      </c>
      <c r="V125" s="4">
        <f t="shared" ref="V125" si="99">AVERAGE(V116:V124)</f>
        <v>81.095238095238102</v>
      </c>
      <c r="W125" s="4">
        <f t="shared" ref="W125" si="100">AVERAGE(W116:W124)</f>
        <v>184.44444444444446</v>
      </c>
      <c r="X125" s="4">
        <f t="shared" ref="X125" si="101">AVERAGE(X116:X124)</f>
        <v>340.88888888888891</v>
      </c>
      <c r="Y125" s="4">
        <f t="shared" ref="Y125" si="102">AVERAGE(Y116:Y124)</f>
        <v>62.874933333333324</v>
      </c>
    </row>
    <row r="126" spans="1:25" x14ac:dyDescent="0.25">
      <c r="D126" s="5" t="s">
        <v>70</v>
      </c>
      <c r="E126" s="6">
        <f t="shared" ref="E126:Y126" si="103">STDEV(E116:E124)</f>
        <v>8.6602540378443935E-3</v>
      </c>
      <c r="F126" s="6">
        <f t="shared" si="103"/>
        <v>5.2704627669472887E-3</v>
      </c>
      <c r="G126" s="6">
        <f t="shared" si="103"/>
        <v>8.6602540378443952E-3</v>
      </c>
      <c r="H126" s="6">
        <f t="shared" si="103"/>
        <v>1.2360330811826052E-2</v>
      </c>
      <c r="I126" s="6">
        <f t="shared" si="103"/>
        <v>5.2704627669473035E-3</v>
      </c>
      <c r="J126" s="6">
        <f t="shared" si="103"/>
        <v>0.44095855184409838</v>
      </c>
      <c r="K126" s="6">
        <f t="shared" si="103"/>
        <v>1.0929064207170001</v>
      </c>
      <c r="L126" s="6">
        <f t="shared" si="103"/>
        <v>0.78173595997057166</v>
      </c>
      <c r="M126" s="6">
        <f t="shared" si="103"/>
        <v>0.70710678118654757</v>
      </c>
      <c r="N126" s="6">
        <f t="shared" si="103"/>
        <v>1.6583123951776999</v>
      </c>
      <c r="O126" s="6">
        <f t="shared" si="103"/>
        <v>9.2796072713833781E-3</v>
      </c>
      <c r="P126" s="6">
        <f t="shared" si="103"/>
        <v>8.3333333333333419E-3</v>
      </c>
      <c r="Q126" s="6">
        <f t="shared" si="103"/>
        <v>1.2692955176439957E-2</v>
      </c>
      <c r="R126" s="6">
        <f t="shared" si="103"/>
        <v>7.0710678118654424E-3</v>
      </c>
      <c r="S126" s="6">
        <f t="shared" si="103"/>
        <v>0.5</v>
      </c>
      <c r="T126" s="6">
        <f t="shared" si="103"/>
        <v>0.52704627669472992</v>
      </c>
      <c r="U126" s="6">
        <f t="shared" si="103"/>
        <v>0.61950532529798463</v>
      </c>
      <c r="V126" s="6">
        <f t="shared" si="103"/>
        <v>0.61950532529798552</v>
      </c>
      <c r="W126" s="6">
        <f t="shared" si="103"/>
        <v>1.5092308563562362</v>
      </c>
      <c r="X126" s="6">
        <f t="shared" si="103"/>
        <v>2.0835333237342457</v>
      </c>
      <c r="Y126" s="6">
        <f t="shared" si="103"/>
        <v>0.63003952256981022</v>
      </c>
    </row>
    <row r="127" spans="1:25" x14ac:dyDescent="0.25">
      <c r="A127" t="s">
        <v>65</v>
      </c>
      <c r="B127" t="s">
        <v>52</v>
      </c>
      <c r="C127" t="s">
        <v>84</v>
      </c>
      <c r="D127" t="s">
        <v>46</v>
      </c>
      <c r="E127" s="3">
        <v>1.3</v>
      </c>
      <c r="F127" s="3">
        <v>0.12</v>
      </c>
      <c r="G127" s="3">
        <v>0.45</v>
      </c>
      <c r="H127" s="3">
        <v>1.92</v>
      </c>
      <c r="I127" s="3">
        <v>0.22</v>
      </c>
      <c r="J127" s="3">
        <v>8</v>
      </c>
      <c r="K127" s="3">
        <v>112</v>
      </c>
      <c r="L127" s="3">
        <v>20</v>
      </c>
      <c r="M127" s="3">
        <v>9</v>
      </c>
      <c r="N127" s="3">
        <v>58</v>
      </c>
      <c r="O127" s="1">
        <v>1.1599999999999999</v>
      </c>
      <c r="P127" s="1">
        <v>0.63</v>
      </c>
      <c r="Q127" s="3">
        <f t="shared" ref="Q127:Q135" si="104">O127+P127</f>
        <v>1.79</v>
      </c>
      <c r="R127" s="1">
        <v>0.41</v>
      </c>
      <c r="S127" s="1">
        <v>20</v>
      </c>
      <c r="T127" s="1">
        <v>4</v>
      </c>
      <c r="U127" s="1">
        <v>17</v>
      </c>
      <c r="V127" s="1">
        <v>83</v>
      </c>
      <c r="W127" s="1">
        <v>173</v>
      </c>
      <c r="X127" s="1">
        <v>312.2</v>
      </c>
      <c r="Y127" s="3">
        <f t="shared" ref="Y127:Y135" si="105">W127*X127/1000</f>
        <v>54.010599999999997</v>
      </c>
    </row>
    <row r="128" spans="1:25" x14ac:dyDescent="0.25">
      <c r="A128" t="s">
        <v>65</v>
      </c>
      <c r="B128" t="s">
        <v>52</v>
      </c>
      <c r="C128" t="s">
        <v>84</v>
      </c>
      <c r="D128" t="s">
        <v>47</v>
      </c>
      <c r="E128" s="3">
        <v>1.31</v>
      </c>
      <c r="F128" s="3">
        <v>0.11</v>
      </c>
      <c r="G128" s="3">
        <v>0.46</v>
      </c>
      <c r="H128" s="3">
        <v>1.93</v>
      </c>
      <c r="I128" s="3">
        <v>0.22</v>
      </c>
      <c r="J128" s="3">
        <v>8</v>
      </c>
      <c r="K128" s="3">
        <v>113</v>
      </c>
      <c r="L128" s="3">
        <v>21</v>
      </c>
      <c r="M128" s="3">
        <v>9</v>
      </c>
      <c r="N128" s="3">
        <v>60</v>
      </c>
      <c r="O128" s="1">
        <v>1.1399999999999999</v>
      </c>
      <c r="P128" s="1">
        <v>0.62</v>
      </c>
      <c r="Q128" s="3">
        <f t="shared" si="104"/>
        <v>1.7599999999999998</v>
      </c>
      <c r="R128" s="1">
        <v>0.41</v>
      </c>
      <c r="S128" s="1">
        <v>21</v>
      </c>
      <c r="T128" s="1">
        <v>5</v>
      </c>
      <c r="U128" s="1">
        <v>16.799999999999997</v>
      </c>
      <c r="V128" s="1">
        <v>83.2</v>
      </c>
      <c r="W128" s="1">
        <v>172</v>
      </c>
      <c r="X128" s="1">
        <v>313.2</v>
      </c>
      <c r="Y128" s="3">
        <f t="shared" si="105"/>
        <v>53.870400000000004</v>
      </c>
    </row>
    <row r="129" spans="1:25" x14ac:dyDescent="0.25">
      <c r="A129" t="s">
        <v>65</v>
      </c>
      <c r="B129" t="s">
        <v>52</v>
      </c>
      <c r="C129" t="s">
        <v>84</v>
      </c>
      <c r="D129" t="s">
        <v>48</v>
      </c>
      <c r="E129" s="3">
        <v>1.31</v>
      </c>
      <c r="F129" s="3">
        <v>0.13</v>
      </c>
      <c r="G129" s="3">
        <v>0.46</v>
      </c>
      <c r="H129" s="3">
        <v>1.93</v>
      </c>
      <c r="I129" s="3">
        <v>0.21</v>
      </c>
      <c r="J129" s="3">
        <v>7</v>
      </c>
      <c r="K129" s="3">
        <v>112</v>
      </c>
      <c r="L129" s="3">
        <v>22</v>
      </c>
      <c r="M129" s="3">
        <v>10</v>
      </c>
      <c r="N129" s="3">
        <v>57</v>
      </c>
      <c r="O129" s="1">
        <v>1.1499999999999999</v>
      </c>
      <c r="P129" s="1">
        <v>0.63</v>
      </c>
      <c r="Q129" s="3">
        <f t="shared" si="104"/>
        <v>1.7799999999999998</v>
      </c>
      <c r="R129" s="1">
        <v>0.42</v>
      </c>
      <c r="S129" s="1">
        <v>20</v>
      </c>
      <c r="T129" s="1">
        <v>5</v>
      </c>
      <c r="U129" s="1">
        <v>16</v>
      </c>
      <c r="V129" s="1">
        <v>84</v>
      </c>
      <c r="W129" s="1">
        <v>171</v>
      </c>
      <c r="X129" s="1">
        <v>309.2</v>
      </c>
      <c r="Y129" s="3">
        <f t="shared" si="105"/>
        <v>52.873199999999997</v>
      </c>
    </row>
    <row r="130" spans="1:25" x14ac:dyDescent="0.25">
      <c r="A130" t="s">
        <v>65</v>
      </c>
      <c r="B130" t="s">
        <v>52</v>
      </c>
      <c r="C130" t="s">
        <v>84</v>
      </c>
      <c r="D130" t="s">
        <v>49</v>
      </c>
      <c r="E130" s="3">
        <v>1.3</v>
      </c>
      <c r="F130" s="3">
        <v>0.12</v>
      </c>
      <c r="G130" s="3">
        <v>0.45</v>
      </c>
      <c r="H130" s="3">
        <v>1.92</v>
      </c>
      <c r="I130" s="3">
        <v>0.21</v>
      </c>
      <c r="J130" s="3">
        <v>8</v>
      </c>
      <c r="K130" s="3">
        <v>114</v>
      </c>
      <c r="L130" s="3">
        <v>20</v>
      </c>
      <c r="M130" s="3">
        <v>10</v>
      </c>
      <c r="N130" s="3">
        <v>59</v>
      </c>
      <c r="O130" s="1">
        <v>1.1399999999999999</v>
      </c>
      <c r="P130" s="1">
        <v>0.62</v>
      </c>
      <c r="Q130" s="3">
        <f t="shared" si="104"/>
        <v>1.7599999999999998</v>
      </c>
      <c r="R130" s="1">
        <v>0.42</v>
      </c>
      <c r="S130" s="1">
        <v>20</v>
      </c>
      <c r="T130" s="1">
        <v>5</v>
      </c>
      <c r="U130" s="1">
        <v>16.399999999999999</v>
      </c>
      <c r="V130" s="1">
        <v>83.6</v>
      </c>
      <c r="W130" s="1">
        <v>173</v>
      </c>
      <c r="X130" s="1">
        <v>314.2</v>
      </c>
      <c r="Y130" s="3">
        <f t="shared" si="105"/>
        <v>54.3566</v>
      </c>
    </row>
    <row r="131" spans="1:25" x14ac:dyDescent="0.25">
      <c r="A131" t="s">
        <v>65</v>
      </c>
      <c r="B131" t="s">
        <v>52</v>
      </c>
      <c r="C131" t="s">
        <v>84</v>
      </c>
      <c r="D131" t="s">
        <v>79</v>
      </c>
      <c r="E131" s="3">
        <v>1.31</v>
      </c>
      <c r="F131" s="3">
        <v>0.11</v>
      </c>
      <c r="G131" s="3">
        <v>0.46</v>
      </c>
      <c r="H131" s="3">
        <v>1.93</v>
      </c>
      <c r="I131" s="3">
        <v>0.22</v>
      </c>
      <c r="J131" s="3">
        <v>8</v>
      </c>
      <c r="K131" s="3">
        <v>113</v>
      </c>
      <c r="L131" s="3">
        <v>21</v>
      </c>
      <c r="M131" s="3">
        <v>9</v>
      </c>
      <c r="N131" s="3">
        <v>60</v>
      </c>
      <c r="O131" s="1">
        <v>1.1399999999999999</v>
      </c>
      <c r="P131" s="1">
        <v>0.62</v>
      </c>
      <c r="Q131" s="3">
        <f t="shared" si="104"/>
        <v>1.7599999999999998</v>
      </c>
      <c r="R131" s="1">
        <v>0.41</v>
      </c>
      <c r="S131" s="1">
        <v>21</v>
      </c>
      <c r="T131" s="1">
        <v>5</v>
      </c>
      <c r="U131" s="1">
        <v>16.799999999999997</v>
      </c>
      <c r="V131" s="1">
        <v>83.2</v>
      </c>
      <c r="W131" s="1">
        <v>172</v>
      </c>
      <c r="X131" s="1">
        <v>313.2</v>
      </c>
      <c r="Y131" s="3">
        <f t="shared" si="105"/>
        <v>53.870400000000004</v>
      </c>
    </row>
    <row r="132" spans="1:25" x14ac:dyDescent="0.25">
      <c r="A132" t="s">
        <v>65</v>
      </c>
      <c r="B132" t="s">
        <v>52</v>
      </c>
      <c r="C132" t="s">
        <v>84</v>
      </c>
      <c r="D132" t="s">
        <v>80</v>
      </c>
      <c r="E132" s="3">
        <v>1.31</v>
      </c>
      <c r="F132" s="3">
        <v>0.13</v>
      </c>
      <c r="G132" s="3">
        <v>0.46</v>
      </c>
      <c r="H132" s="3">
        <v>1.93</v>
      </c>
      <c r="I132" s="3">
        <v>0.21</v>
      </c>
      <c r="J132" s="3">
        <v>7</v>
      </c>
      <c r="K132" s="3">
        <v>112</v>
      </c>
      <c r="L132" s="3">
        <v>22</v>
      </c>
      <c r="M132" s="3">
        <v>10</v>
      </c>
      <c r="N132" s="3">
        <v>57</v>
      </c>
      <c r="O132" s="1">
        <v>1.1499999999999999</v>
      </c>
      <c r="P132" s="1">
        <v>0.63</v>
      </c>
      <c r="Q132" s="3">
        <f t="shared" si="104"/>
        <v>1.7799999999999998</v>
      </c>
      <c r="R132" s="1">
        <v>0.42</v>
      </c>
      <c r="S132" s="1">
        <v>20</v>
      </c>
      <c r="T132" s="1">
        <v>5</v>
      </c>
      <c r="U132" s="1">
        <v>16</v>
      </c>
      <c r="V132" s="1">
        <v>84</v>
      </c>
      <c r="W132" s="1">
        <v>171</v>
      </c>
      <c r="X132" s="1">
        <v>309.2</v>
      </c>
      <c r="Y132" s="3">
        <f t="shared" si="105"/>
        <v>52.873199999999997</v>
      </c>
    </row>
    <row r="133" spans="1:25" x14ac:dyDescent="0.25">
      <c r="A133" t="s">
        <v>65</v>
      </c>
      <c r="B133" t="s">
        <v>52</v>
      </c>
      <c r="C133" t="s">
        <v>84</v>
      </c>
      <c r="D133" t="s">
        <v>81</v>
      </c>
      <c r="E133" s="3">
        <v>1.3</v>
      </c>
      <c r="F133" s="3">
        <v>0.12</v>
      </c>
      <c r="G133" s="3">
        <v>0.45</v>
      </c>
      <c r="H133" s="3">
        <v>1.92</v>
      </c>
      <c r="I133" s="3">
        <v>0.21</v>
      </c>
      <c r="J133" s="3">
        <v>8</v>
      </c>
      <c r="K133" s="3">
        <v>114</v>
      </c>
      <c r="L133" s="3">
        <v>20</v>
      </c>
      <c r="M133" s="3">
        <v>10</v>
      </c>
      <c r="N133" s="3">
        <v>59</v>
      </c>
      <c r="O133" s="1">
        <v>1.1399999999999999</v>
      </c>
      <c r="P133" s="1">
        <v>0.62</v>
      </c>
      <c r="Q133" s="3">
        <f t="shared" si="104"/>
        <v>1.7599999999999998</v>
      </c>
      <c r="R133" s="1">
        <v>0.42</v>
      </c>
      <c r="S133" s="1">
        <v>20</v>
      </c>
      <c r="T133" s="1">
        <v>5</v>
      </c>
      <c r="U133" s="1">
        <v>16.399999999999999</v>
      </c>
      <c r="V133" s="1">
        <v>83.6</v>
      </c>
      <c r="W133" s="1">
        <v>173</v>
      </c>
      <c r="X133" s="1">
        <v>314.2</v>
      </c>
      <c r="Y133" s="3">
        <f t="shared" si="105"/>
        <v>54.3566</v>
      </c>
    </row>
    <row r="134" spans="1:25" x14ac:dyDescent="0.25">
      <c r="A134" t="s">
        <v>65</v>
      </c>
      <c r="B134" t="s">
        <v>52</v>
      </c>
      <c r="C134" t="s">
        <v>84</v>
      </c>
      <c r="D134" t="s">
        <v>83</v>
      </c>
      <c r="E134" s="3">
        <v>1.31</v>
      </c>
      <c r="F134" s="3">
        <v>0.13</v>
      </c>
      <c r="G134" s="3">
        <v>0.46</v>
      </c>
      <c r="H134" s="3">
        <v>1.93</v>
      </c>
      <c r="I134" s="3">
        <v>0.21</v>
      </c>
      <c r="J134" s="3">
        <v>7</v>
      </c>
      <c r="K134" s="3">
        <v>112</v>
      </c>
      <c r="L134" s="3">
        <v>22</v>
      </c>
      <c r="M134" s="3">
        <v>10</v>
      </c>
      <c r="N134" s="3">
        <v>57</v>
      </c>
      <c r="O134" s="1">
        <v>1.1499999999999999</v>
      </c>
      <c r="P134" s="1">
        <v>0.63</v>
      </c>
      <c r="Q134" s="3">
        <f t="shared" si="104"/>
        <v>1.7799999999999998</v>
      </c>
      <c r="R134" s="1">
        <v>0.42</v>
      </c>
      <c r="S134" s="1">
        <v>20</v>
      </c>
      <c r="T134" s="1">
        <v>5</v>
      </c>
      <c r="U134" s="1">
        <v>16</v>
      </c>
      <c r="V134" s="1">
        <v>84</v>
      </c>
      <c r="W134" s="1">
        <v>171</v>
      </c>
      <c r="X134" s="1">
        <v>309.2</v>
      </c>
      <c r="Y134" s="3">
        <f t="shared" si="105"/>
        <v>52.873199999999997</v>
      </c>
    </row>
    <row r="135" spans="1:25" x14ac:dyDescent="0.25">
      <c r="A135" t="s">
        <v>65</v>
      </c>
      <c r="B135" t="s">
        <v>52</v>
      </c>
      <c r="C135" t="s">
        <v>84</v>
      </c>
      <c r="D135" t="s">
        <v>82</v>
      </c>
      <c r="E135" s="3">
        <v>1.3</v>
      </c>
      <c r="F135" s="3">
        <v>0.12</v>
      </c>
      <c r="G135" s="3">
        <v>0.45</v>
      </c>
      <c r="H135" s="3">
        <v>1.92</v>
      </c>
      <c r="I135" s="3">
        <v>0.21</v>
      </c>
      <c r="J135" s="3">
        <v>8</v>
      </c>
      <c r="K135" s="3">
        <v>114</v>
      </c>
      <c r="L135" s="3">
        <v>20</v>
      </c>
      <c r="M135" s="3">
        <v>10</v>
      </c>
      <c r="N135" s="3">
        <v>59</v>
      </c>
      <c r="O135" s="1">
        <v>1.1399999999999999</v>
      </c>
      <c r="P135" s="1">
        <v>0.62</v>
      </c>
      <c r="Q135" s="3">
        <f t="shared" si="104"/>
        <v>1.7599999999999998</v>
      </c>
      <c r="R135" s="1">
        <v>0.42</v>
      </c>
      <c r="S135" s="1">
        <v>20</v>
      </c>
      <c r="T135" s="1">
        <v>5</v>
      </c>
      <c r="U135" s="1">
        <v>16</v>
      </c>
      <c r="V135" s="1">
        <v>84</v>
      </c>
      <c r="W135" s="1">
        <v>171</v>
      </c>
      <c r="X135" s="1">
        <v>309.2</v>
      </c>
      <c r="Y135" s="3">
        <f t="shared" si="105"/>
        <v>52.873199999999997</v>
      </c>
    </row>
    <row r="136" spans="1:25" x14ac:dyDescent="0.25">
      <c r="D136" s="5" t="s">
        <v>69</v>
      </c>
      <c r="E136" s="4">
        <f t="shared" ref="E136" si="106">AVERAGE(E127:E135)</f>
        <v>1.305555555555556</v>
      </c>
      <c r="F136" s="4">
        <f t="shared" ref="F136" si="107">AVERAGE(F127:F135)</f>
        <v>0.1211111111111111</v>
      </c>
      <c r="G136" s="4">
        <f t="shared" ref="G136" si="108">AVERAGE(G127:G135)</f>
        <v>0.4555555555555556</v>
      </c>
      <c r="H136" s="4">
        <f t="shared" ref="H136" si="109">AVERAGE(H127:H135)</f>
        <v>1.9255555555555555</v>
      </c>
      <c r="I136" s="4">
        <f t="shared" ref="I136" si="110">AVERAGE(I127:I135)</f>
        <v>0.21333333333333332</v>
      </c>
      <c r="J136" s="4">
        <f t="shared" ref="J136" si="111">AVERAGE(J127:J135)</f>
        <v>7.666666666666667</v>
      </c>
      <c r="K136" s="4">
        <f t="shared" ref="K136" si="112">AVERAGE(K127:K135)</f>
        <v>112.88888888888889</v>
      </c>
      <c r="L136" s="4">
        <f t="shared" ref="L136" si="113">AVERAGE(L127:L135)</f>
        <v>20.888888888888889</v>
      </c>
      <c r="M136" s="4">
        <f t="shared" ref="M136" si="114">AVERAGE(M127:M135)</f>
        <v>9.6666666666666661</v>
      </c>
      <c r="N136" s="4">
        <f t="shared" ref="N136" si="115">AVERAGE(N127:N135)</f>
        <v>58.444444444444443</v>
      </c>
      <c r="O136" s="4">
        <f t="shared" ref="O136" si="116">AVERAGE(O127:O135)</f>
        <v>1.1455555555555557</v>
      </c>
      <c r="P136" s="4">
        <f t="shared" ref="P136" si="117">AVERAGE(P127:P135)</f>
        <v>0.62444444444444447</v>
      </c>
      <c r="Q136" s="4">
        <f t="shared" ref="Q136" si="118">AVERAGE(Q127:Q135)</f>
        <v>1.7699999999999998</v>
      </c>
      <c r="R136" s="4">
        <f t="shared" ref="R136" si="119">AVERAGE(R127:R135)</f>
        <v>0.41666666666666663</v>
      </c>
      <c r="S136" s="4">
        <f t="shared" ref="S136" si="120">AVERAGE(S127:S135)</f>
        <v>20.222222222222221</v>
      </c>
      <c r="T136" s="4">
        <f t="shared" ref="T136" si="121">AVERAGE(T127:T135)</f>
        <v>4.8888888888888893</v>
      </c>
      <c r="U136" s="4">
        <f t="shared" ref="U136" si="122">AVERAGE(U127:U135)</f>
        <v>16.377777777777776</v>
      </c>
      <c r="V136" s="4">
        <f t="shared" ref="V136" si="123">AVERAGE(V127:V135)</f>
        <v>83.622222222222206</v>
      </c>
      <c r="W136" s="4">
        <f t="shared" ref="W136" si="124">AVERAGE(W127:W135)</f>
        <v>171.88888888888889</v>
      </c>
      <c r="X136" s="4">
        <f t="shared" ref="X136" si="125">AVERAGE(X127:X135)</f>
        <v>311.5333333333333</v>
      </c>
      <c r="Y136" s="4">
        <f t="shared" ref="Y136" si="126">AVERAGE(Y127:Y135)</f>
        <v>53.550822222222223</v>
      </c>
    </row>
    <row r="137" spans="1:25" x14ac:dyDescent="0.25">
      <c r="D137" s="5" t="s">
        <v>70</v>
      </c>
      <c r="E137" s="6">
        <f t="shared" ref="E137:Y137" si="127">STDEV(E127:E135)</f>
        <v>5.2704627669473035E-3</v>
      </c>
      <c r="F137" s="6">
        <f t="shared" si="127"/>
        <v>7.8173595997057168E-3</v>
      </c>
      <c r="G137" s="6">
        <f t="shared" si="127"/>
        <v>5.2704627669473035E-3</v>
      </c>
      <c r="H137" s="6">
        <f t="shared" si="127"/>
        <v>5.2704627669473035E-3</v>
      </c>
      <c r="I137" s="6">
        <f t="shared" si="127"/>
        <v>5.0000000000000044E-3</v>
      </c>
      <c r="J137" s="6">
        <f t="shared" si="127"/>
        <v>0.5</v>
      </c>
      <c r="K137" s="6">
        <f t="shared" si="127"/>
        <v>0.92796072713833699</v>
      </c>
      <c r="L137" s="6">
        <f t="shared" si="127"/>
        <v>0.92796072713833699</v>
      </c>
      <c r="M137" s="6">
        <f t="shared" si="127"/>
        <v>0.5</v>
      </c>
      <c r="N137" s="6">
        <f t="shared" si="127"/>
        <v>1.2360330811826106</v>
      </c>
      <c r="O137" s="6">
        <f t="shared" si="127"/>
        <v>7.2648315725677964E-3</v>
      </c>
      <c r="P137" s="6">
        <f t="shared" si="127"/>
        <v>5.2704627669473035E-3</v>
      </c>
      <c r="Q137" s="6">
        <f t="shared" si="127"/>
        <v>1.2247448713915948E-2</v>
      </c>
      <c r="R137" s="6">
        <f t="shared" si="127"/>
        <v>5.0000000000000044E-3</v>
      </c>
      <c r="S137" s="6">
        <f t="shared" si="127"/>
        <v>0.44095855184409838</v>
      </c>
      <c r="T137" s="6">
        <f t="shared" si="127"/>
        <v>0.33333333333333337</v>
      </c>
      <c r="U137" s="6">
        <f t="shared" si="127"/>
        <v>0.40551750201988057</v>
      </c>
      <c r="V137" s="6">
        <f t="shared" si="127"/>
        <v>0.40551750201988063</v>
      </c>
      <c r="W137" s="6">
        <f t="shared" si="127"/>
        <v>0.92796072713833699</v>
      </c>
      <c r="X137" s="6">
        <f t="shared" si="127"/>
        <v>2.2912878474779204</v>
      </c>
      <c r="Y137" s="6">
        <f t="shared" si="127"/>
        <v>0.66622994111976586</v>
      </c>
    </row>
    <row r="138" spans="1:25" x14ac:dyDescent="0.25">
      <c r="A138" t="s">
        <v>66</v>
      </c>
      <c r="B138" t="s">
        <v>53</v>
      </c>
      <c r="C138" t="s">
        <v>84</v>
      </c>
      <c r="D138" t="s">
        <v>46</v>
      </c>
      <c r="E138" s="3">
        <v>1.75</v>
      </c>
      <c r="F138" s="3">
        <v>0.3</v>
      </c>
      <c r="G138" s="3">
        <v>0.93</v>
      </c>
      <c r="H138" s="3">
        <v>2.46</v>
      </c>
      <c r="I138" s="3">
        <v>0.68</v>
      </c>
      <c r="J138" s="3">
        <v>19</v>
      </c>
      <c r="K138" s="3">
        <v>160</v>
      </c>
      <c r="L138" s="3">
        <v>73</v>
      </c>
      <c r="M138" s="3">
        <v>25</v>
      </c>
      <c r="N138" s="3">
        <v>106</v>
      </c>
      <c r="O138" s="1">
        <v>1.59</v>
      </c>
      <c r="P138" s="1">
        <v>1.1200000000000001</v>
      </c>
      <c r="Q138" s="3">
        <f t="shared" ref="Q138:Q146" si="128">O138+P138</f>
        <v>2.71</v>
      </c>
      <c r="R138" s="1">
        <v>0.8</v>
      </c>
      <c r="S138" s="1">
        <v>57</v>
      </c>
      <c r="T138" s="1">
        <v>9</v>
      </c>
      <c r="U138" s="1">
        <v>26.444444444444443</v>
      </c>
      <c r="V138" s="1">
        <v>73.555555555555557</v>
      </c>
      <c r="W138" s="1">
        <v>197</v>
      </c>
      <c r="X138" s="1">
        <v>378.4</v>
      </c>
      <c r="Y138" s="3">
        <f t="shared" ref="Y138:Y146" si="129">W138*X138/1000</f>
        <v>74.544799999999995</v>
      </c>
    </row>
    <row r="139" spans="1:25" x14ac:dyDescent="0.25">
      <c r="A139" t="s">
        <v>66</v>
      </c>
      <c r="B139" t="s">
        <v>53</v>
      </c>
      <c r="C139" t="s">
        <v>84</v>
      </c>
      <c r="D139" t="s">
        <v>47</v>
      </c>
      <c r="E139" s="3">
        <v>1.74</v>
      </c>
      <c r="F139" s="3">
        <v>0.28999999999999998</v>
      </c>
      <c r="G139" s="3">
        <v>0.93</v>
      </c>
      <c r="H139" s="3">
        <v>2.4500000000000002</v>
      </c>
      <c r="I139" s="3">
        <v>0.66</v>
      </c>
      <c r="J139" s="3">
        <v>18</v>
      </c>
      <c r="K139" s="3">
        <v>162</v>
      </c>
      <c r="L139" s="3">
        <v>73</v>
      </c>
      <c r="M139" s="3">
        <v>23</v>
      </c>
      <c r="N139" s="3">
        <v>110</v>
      </c>
      <c r="O139" s="1">
        <v>1.58</v>
      </c>
      <c r="P139" s="1">
        <v>1.1399999999999999</v>
      </c>
      <c r="Q139" s="3">
        <f t="shared" si="128"/>
        <v>2.7199999999999998</v>
      </c>
      <c r="R139" s="1">
        <v>0.81</v>
      </c>
      <c r="S139" s="1">
        <v>58</v>
      </c>
      <c r="T139" s="1">
        <v>9</v>
      </c>
      <c r="U139" s="1">
        <v>26.222222222222218</v>
      </c>
      <c r="V139" s="1">
        <v>73.777777777777786</v>
      </c>
      <c r="W139" s="1">
        <v>198</v>
      </c>
      <c r="X139" s="1">
        <v>376.3</v>
      </c>
      <c r="Y139" s="3">
        <f t="shared" si="129"/>
        <v>74.507400000000004</v>
      </c>
    </row>
    <row r="140" spans="1:25" x14ac:dyDescent="0.25">
      <c r="A140" t="s">
        <v>66</v>
      </c>
      <c r="B140" t="s">
        <v>53</v>
      </c>
      <c r="C140" t="s">
        <v>84</v>
      </c>
      <c r="D140" t="s">
        <v>48</v>
      </c>
      <c r="E140" s="3">
        <v>1.74</v>
      </c>
      <c r="F140" s="3">
        <v>0.28000000000000003</v>
      </c>
      <c r="G140" s="3">
        <v>0.92</v>
      </c>
      <c r="H140" s="3">
        <v>2.46</v>
      </c>
      <c r="I140" s="3">
        <v>0.69</v>
      </c>
      <c r="J140" s="3">
        <v>19</v>
      </c>
      <c r="K140" s="3">
        <v>159</v>
      </c>
      <c r="L140" s="3">
        <v>72</v>
      </c>
      <c r="M140" s="3">
        <v>24</v>
      </c>
      <c r="N140" s="3">
        <v>108</v>
      </c>
      <c r="O140" s="1">
        <v>1.57</v>
      </c>
      <c r="P140" s="1">
        <v>1.1100000000000001</v>
      </c>
      <c r="Q140" s="3">
        <f t="shared" si="128"/>
        <v>2.68</v>
      </c>
      <c r="R140" s="1">
        <v>0.82</v>
      </c>
      <c r="S140" s="1">
        <v>58</v>
      </c>
      <c r="T140" s="1">
        <v>8</v>
      </c>
      <c r="U140" s="1">
        <v>27.625</v>
      </c>
      <c r="V140" s="1">
        <v>72.375</v>
      </c>
      <c r="W140" s="1">
        <v>199</v>
      </c>
      <c r="X140" s="1">
        <v>372.4</v>
      </c>
      <c r="Y140" s="3">
        <f t="shared" si="129"/>
        <v>74.107599999999991</v>
      </c>
    </row>
    <row r="141" spans="1:25" x14ac:dyDescent="0.25">
      <c r="A141" t="s">
        <v>66</v>
      </c>
      <c r="B141" t="s">
        <v>53</v>
      </c>
      <c r="C141" t="s">
        <v>84</v>
      </c>
      <c r="D141" t="s">
        <v>49</v>
      </c>
      <c r="E141" s="3">
        <v>1.76</v>
      </c>
      <c r="F141" s="3">
        <v>0.3</v>
      </c>
      <c r="G141" s="3">
        <v>0.92</v>
      </c>
      <c r="H141" s="3">
        <v>2.4700000000000002</v>
      </c>
      <c r="I141" s="3">
        <v>0.68</v>
      </c>
      <c r="J141" s="3">
        <v>18</v>
      </c>
      <c r="K141" s="3">
        <v>159</v>
      </c>
      <c r="L141" s="3">
        <v>72</v>
      </c>
      <c r="M141" s="3">
        <v>24</v>
      </c>
      <c r="N141" s="3">
        <v>106</v>
      </c>
      <c r="O141" s="1">
        <v>1.58</v>
      </c>
      <c r="P141" s="1">
        <v>1.1399999999999999</v>
      </c>
      <c r="Q141" s="3">
        <f t="shared" si="128"/>
        <v>2.7199999999999998</v>
      </c>
      <c r="R141" s="1">
        <v>0.81</v>
      </c>
      <c r="S141" s="1">
        <v>57</v>
      </c>
      <c r="T141" s="1">
        <v>9</v>
      </c>
      <c r="U141" s="1">
        <v>26.111111111111114</v>
      </c>
      <c r="V141" s="1">
        <v>73.888888888888886</v>
      </c>
      <c r="W141" s="1">
        <v>200</v>
      </c>
      <c r="X141" s="1">
        <v>373.7</v>
      </c>
      <c r="Y141" s="3">
        <f t="shared" si="129"/>
        <v>74.739999999999995</v>
      </c>
    </row>
    <row r="142" spans="1:25" x14ac:dyDescent="0.25">
      <c r="A142" t="s">
        <v>66</v>
      </c>
      <c r="B142" t="s">
        <v>53</v>
      </c>
      <c r="C142" t="s">
        <v>84</v>
      </c>
      <c r="D142" t="s">
        <v>79</v>
      </c>
      <c r="E142" s="3">
        <v>1.74</v>
      </c>
      <c r="F142" s="3">
        <v>0.28999999999999998</v>
      </c>
      <c r="G142" s="3">
        <v>0.93</v>
      </c>
      <c r="H142" s="3">
        <v>2.4500000000000002</v>
      </c>
      <c r="I142" s="3">
        <v>0.66</v>
      </c>
      <c r="J142" s="3">
        <v>18</v>
      </c>
      <c r="K142" s="3">
        <v>162</v>
      </c>
      <c r="L142" s="3">
        <v>73</v>
      </c>
      <c r="M142" s="3">
        <v>23</v>
      </c>
      <c r="N142" s="3">
        <v>110</v>
      </c>
      <c r="O142" s="1">
        <v>1.58</v>
      </c>
      <c r="P142" s="1">
        <v>1.1399999999999999</v>
      </c>
      <c r="Q142" s="3">
        <f t="shared" si="128"/>
        <v>2.7199999999999998</v>
      </c>
      <c r="R142" s="1">
        <v>0.82</v>
      </c>
      <c r="S142" s="1">
        <v>58</v>
      </c>
      <c r="T142" s="1">
        <v>8</v>
      </c>
      <c r="U142" s="1">
        <v>27.625</v>
      </c>
      <c r="V142" s="1">
        <v>72.375</v>
      </c>
      <c r="W142" s="1">
        <v>199</v>
      </c>
      <c r="X142" s="1">
        <v>372.4</v>
      </c>
      <c r="Y142" s="3">
        <f t="shared" si="129"/>
        <v>74.107599999999991</v>
      </c>
    </row>
    <row r="143" spans="1:25" x14ac:dyDescent="0.25">
      <c r="A143" t="s">
        <v>66</v>
      </c>
      <c r="B143" t="s">
        <v>53</v>
      </c>
      <c r="C143" t="s">
        <v>84</v>
      </c>
      <c r="D143" t="s">
        <v>80</v>
      </c>
      <c r="E143" s="3">
        <v>1.74</v>
      </c>
      <c r="F143" s="3">
        <v>0.28000000000000003</v>
      </c>
      <c r="G143" s="3">
        <v>0.92</v>
      </c>
      <c r="H143" s="3">
        <v>2.46</v>
      </c>
      <c r="I143" s="3">
        <v>0.69</v>
      </c>
      <c r="J143" s="3">
        <v>19</v>
      </c>
      <c r="K143" s="3">
        <v>159</v>
      </c>
      <c r="L143" s="3">
        <v>72</v>
      </c>
      <c r="M143" s="3">
        <v>24</v>
      </c>
      <c r="N143" s="3">
        <v>108</v>
      </c>
      <c r="O143" s="1">
        <v>1.57</v>
      </c>
      <c r="P143" s="1">
        <v>1.1100000000000001</v>
      </c>
      <c r="Q143" s="3">
        <f t="shared" si="128"/>
        <v>2.68</v>
      </c>
      <c r="R143" s="1">
        <v>0.81</v>
      </c>
      <c r="S143" s="1">
        <v>57</v>
      </c>
      <c r="T143" s="1">
        <v>9</v>
      </c>
      <c r="U143" s="1">
        <v>26.111111111111114</v>
      </c>
      <c r="V143" s="1">
        <v>73.888888888888886</v>
      </c>
      <c r="W143" s="1">
        <v>200</v>
      </c>
      <c r="X143" s="1">
        <v>373.7</v>
      </c>
      <c r="Y143" s="3">
        <f t="shared" si="129"/>
        <v>74.739999999999995</v>
      </c>
    </row>
    <row r="144" spans="1:25" x14ac:dyDescent="0.25">
      <c r="A144" t="s">
        <v>66</v>
      </c>
      <c r="B144" t="s">
        <v>53</v>
      </c>
      <c r="C144" t="s">
        <v>84</v>
      </c>
      <c r="D144" t="s">
        <v>81</v>
      </c>
      <c r="E144" s="3">
        <v>1.76</v>
      </c>
      <c r="F144" s="3">
        <v>0.3</v>
      </c>
      <c r="G144" s="3">
        <v>0.92</v>
      </c>
      <c r="H144" s="3">
        <v>2.4700000000000002</v>
      </c>
      <c r="I144" s="3">
        <v>0.68</v>
      </c>
      <c r="J144" s="3">
        <v>18</v>
      </c>
      <c r="K144" s="3">
        <v>159</v>
      </c>
      <c r="L144" s="3">
        <v>72</v>
      </c>
      <c r="M144" s="3">
        <v>24</v>
      </c>
      <c r="N144" s="3">
        <v>106</v>
      </c>
      <c r="O144" s="1">
        <v>1.58</v>
      </c>
      <c r="P144" s="1">
        <v>1.1399999999999999</v>
      </c>
      <c r="Q144" s="3">
        <f t="shared" si="128"/>
        <v>2.7199999999999998</v>
      </c>
      <c r="R144" s="1">
        <v>0.82</v>
      </c>
      <c r="S144" s="1">
        <v>58</v>
      </c>
      <c r="T144" s="1">
        <v>8</v>
      </c>
      <c r="U144" s="1">
        <v>27.625</v>
      </c>
      <c r="V144" s="1">
        <v>72.375</v>
      </c>
      <c r="W144" s="1">
        <v>199</v>
      </c>
      <c r="X144" s="1">
        <v>372.4</v>
      </c>
      <c r="Y144" s="3">
        <f t="shared" si="129"/>
        <v>74.107599999999991</v>
      </c>
    </row>
    <row r="145" spans="1:25" x14ac:dyDescent="0.25">
      <c r="A145" t="s">
        <v>66</v>
      </c>
      <c r="B145" t="s">
        <v>53</v>
      </c>
      <c r="C145" t="s">
        <v>84</v>
      </c>
      <c r="D145" t="s">
        <v>83</v>
      </c>
      <c r="E145" s="3">
        <v>1.74</v>
      </c>
      <c r="F145" s="3">
        <v>0.28999999999999998</v>
      </c>
      <c r="G145" s="3">
        <v>0.93</v>
      </c>
      <c r="H145" s="3">
        <v>2.4500000000000002</v>
      </c>
      <c r="I145" s="3">
        <v>0.66</v>
      </c>
      <c r="J145" s="3">
        <v>18</v>
      </c>
      <c r="K145" s="3">
        <v>162</v>
      </c>
      <c r="L145" s="3">
        <v>73</v>
      </c>
      <c r="M145" s="3">
        <v>23</v>
      </c>
      <c r="N145" s="3">
        <v>110</v>
      </c>
      <c r="O145" s="1">
        <v>1.58</v>
      </c>
      <c r="P145" s="1">
        <v>1.1399999999999999</v>
      </c>
      <c r="Q145" s="3">
        <f t="shared" si="128"/>
        <v>2.7199999999999998</v>
      </c>
      <c r="R145" s="1">
        <v>0.81</v>
      </c>
      <c r="S145" s="1">
        <v>57</v>
      </c>
      <c r="T145" s="1">
        <v>9</v>
      </c>
      <c r="U145" s="1">
        <v>26.111111111111114</v>
      </c>
      <c r="V145" s="1">
        <v>73.888888888888886</v>
      </c>
      <c r="W145" s="1">
        <v>200</v>
      </c>
      <c r="X145" s="1">
        <v>373.7</v>
      </c>
      <c r="Y145" s="3">
        <f t="shared" si="129"/>
        <v>74.739999999999995</v>
      </c>
    </row>
    <row r="146" spans="1:25" x14ac:dyDescent="0.25">
      <c r="A146" t="s">
        <v>66</v>
      </c>
      <c r="B146" t="s">
        <v>53</v>
      </c>
      <c r="C146" t="s">
        <v>84</v>
      </c>
      <c r="D146" t="s">
        <v>82</v>
      </c>
      <c r="E146" s="3">
        <v>1.74</v>
      </c>
      <c r="F146" s="3">
        <v>0.28000000000000003</v>
      </c>
      <c r="G146" s="3">
        <v>0.92</v>
      </c>
      <c r="H146" s="3">
        <v>2.46</v>
      </c>
      <c r="I146" s="3">
        <v>0.69</v>
      </c>
      <c r="J146" s="3">
        <v>19</v>
      </c>
      <c r="K146" s="3">
        <v>159</v>
      </c>
      <c r="L146" s="3">
        <v>72</v>
      </c>
      <c r="M146" s="3">
        <v>24</v>
      </c>
      <c r="N146" s="3">
        <v>108</v>
      </c>
      <c r="O146" s="1">
        <v>1.57</v>
      </c>
      <c r="P146" s="1">
        <v>1.1100000000000001</v>
      </c>
      <c r="Q146" s="3">
        <f t="shared" si="128"/>
        <v>2.68</v>
      </c>
      <c r="R146" s="1">
        <v>0.83</v>
      </c>
      <c r="S146" s="1">
        <v>57</v>
      </c>
      <c r="T146" s="1">
        <v>9</v>
      </c>
      <c r="U146" s="1">
        <v>26.111111111111114</v>
      </c>
      <c r="V146" s="1">
        <v>73.888888888888886</v>
      </c>
      <c r="W146" s="1">
        <v>200</v>
      </c>
      <c r="X146" s="1">
        <v>373.7</v>
      </c>
      <c r="Y146" s="3">
        <f t="shared" si="129"/>
        <v>74.739999999999995</v>
      </c>
    </row>
    <row r="147" spans="1:25" x14ac:dyDescent="0.25">
      <c r="D147" s="5" t="s">
        <v>69</v>
      </c>
      <c r="E147" s="4">
        <f t="shared" ref="E147" si="130">AVERAGE(E138:E146)</f>
        <v>1.7455555555555557</v>
      </c>
      <c r="F147" s="4">
        <f t="shared" ref="F147" si="131">AVERAGE(F138:F146)</f>
        <v>0.29000000000000004</v>
      </c>
      <c r="G147" s="4">
        <f t="shared" ref="G147" si="132">AVERAGE(G138:G146)</f>
        <v>0.92444444444444451</v>
      </c>
      <c r="H147" s="4">
        <f t="shared" ref="H147" si="133">AVERAGE(H138:H146)</f>
        <v>2.4588888888888887</v>
      </c>
      <c r="I147" s="4">
        <f t="shared" ref="I147" si="134">AVERAGE(I138:I146)</f>
        <v>0.67666666666666664</v>
      </c>
      <c r="J147" s="4">
        <f t="shared" ref="J147" si="135">AVERAGE(J138:J146)</f>
        <v>18.444444444444443</v>
      </c>
      <c r="K147" s="4">
        <f t="shared" ref="K147" si="136">AVERAGE(K138:K146)</f>
        <v>160.11111111111111</v>
      </c>
      <c r="L147" s="4">
        <f t="shared" ref="L147" si="137">AVERAGE(L138:L146)</f>
        <v>72.444444444444443</v>
      </c>
      <c r="M147" s="4">
        <f t="shared" ref="M147" si="138">AVERAGE(M138:M146)</f>
        <v>23.777777777777779</v>
      </c>
      <c r="N147" s="4">
        <f t="shared" ref="N147" si="139">AVERAGE(N138:N146)</f>
        <v>108</v>
      </c>
      <c r="O147" s="4">
        <f t="shared" ref="O147" si="140">AVERAGE(O138:O146)</f>
        <v>1.5777777777777779</v>
      </c>
      <c r="P147" s="4">
        <f t="shared" ref="P147" si="141">AVERAGE(P138:P146)</f>
        <v>1.1277777777777775</v>
      </c>
      <c r="Q147" s="4">
        <f t="shared" ref="Q147" si="142">AVERAGE(Q138:Q146)</f>
        <v>2.7055555555555548</v>
      </c>
      <c r="R147" s="4">
        <f t="shared" ref="R147" si="143">AVERAGE(R138:R146)</f>
        <v>0.81444444444444464</v>
      </c>
      <c r="S147" s="4">
        <f t="shared" ref="S147" si="144">AVERAGE(S138:S146)</f>
        <v>57.444444444444443</v>
      </c>
      <c r="T147" s="4">
        <f t="shared" ref="T147" si="145">AVERAGE(T138:T146)</f>
        <v>8.6666666666666661</v>
      </c>
      <c r="U147" s="4">
        <f t="shared" ref="U147" si="146">AVERAGE(U138:U146)</f>
        <v>26.665123456790123</v>
      </c>
      <c r="V147" s="4">
        <f t="shared" ref="V147" si="147">AVERAGE(V138:V146)</f>
        <v>73.334876543209873</v>
      </c>
      <c r="W147" s="4">
        <f t="shared" ref="W147" si="148">AVERAGE(W138:W146)</f>
        <v>199.11111111111111</v>
      </c>
      <c r="X147" s="4">
        <f t="shared" ref="X147" si="149">AVERAGE(X138:X146)</f>
        <v>374.07777777777773</v>
      </c>
      <c r="Y147" s="4">
        <f t="shared" ref="Y147" si="150">AVERAGE(Y138:Y146)</f>
        <v>74.481666666666669</v>
      </c>
    </row>
    <row r="148" spans="1:25" x14ac:dyDescent="0.25">
      <c r="D148" s="5" t="s">
        <v>70</v>
      </c>
      <c r="E148" s="6">
        <f t="shared" ref="E148:Y148" si="151">STDEV(E138:E146)</f>
        <v>8.8191710368819773E-3</v>
      </c>
      <c r="F148" s="6">
        <f t="shared" si="151"/>
        <v>8.6602540378443692E-3</v>
      </c>
      <c r="G148" s="6">
        <f t="shared" si="151"/>
        <v>5.2704627669473035E-3</v>
      </c>
      <c r="H148" s="6">
        <f t="shared" si="151"/>
        <v>7.8173595997057064E-3</v>
      </c>
      <c r="I148" s="6">
        <f t="shared" si="151"/>
        <v>1.3228756555322923E-2</v>
      </c>
      <c r="J148" s="6">
        <f t="shared" si="151"/>
        <v>0.52704627669472992</v>
      </c>
      <c r="K148" s="6">
        <f t="shared" si="151"/>
        <v>1.4529663145135578</v>
      </c>
      <c r="L148" s="6">
        <f t="shared" si="151"/>
        <v>0.52704627669472992</v>
      </c>
      <c r="M148" s="6">
        <f t="shared" si="151"/>
        <v>0.66666666666666674</v>
      </c>
      <c r="N148" s="6">
        <f t="shared" si="151"/>
        <v>1.7320508075688772</v>
      </c>
      <c r="O148" s="6">
        <f t="shared" si="151"/>
        <v>6.6666666666666732E-3</v>
      </c>
      <c r="P148" s="6">
        <f t="shared" si="151"/>
        <v>1.4813657362192546E-2</v>
      </c>
      <c r="Q148" s="6">
        <f t="shared" si="151"/>
        <v>1.9436506316150806E-2</v>
      </c>
      <c r="R148" s="6">
        <f t="shared" si="151"/>
        <v>8.8191710368819252E-3</v>
      </c>
      <c r="S148" s="6">
        <f t="shared" si="151"/>
        <v>0.52704627669472992</v>
      </c>
      <c r="T148" s="6">
        <f t="shared" si="151"/>
        <v>0.5</v>
      </c>
      <c r="U148" s="6">
        <f t="shared" si="151"/>
        <v>0.72772491208425538</v>
      </c>
      <c r="V148" s="6">
        <f t="shared" si="151"/>
        <v>0.72772491208425572</v>
      </c>
      <c r="W148" s="6">
        <f t="shared" si="151"/>
        <v>1.0540925533894598</v>
      </c>
      <c r="X148" s="6">
        <f t="shared" si="151"/>
        <v>2.0197634624986311</v>
      </c>
      <c r="Y148" s="6">
        <f t="shared" si="151"/>
        <v>0.29397493090398241</v>
      </c>
    </row>
    <row r="149" spans="1:25" x14ac:dyDescent="0.25">
      <c r="A149" t="s">
        <v>67</v>
      </c>
      <c r="B149" t="s">
        <v>54</v>
      </c>
      <c r="C149" t="s">
        <v>84</v>
      </c>
      <c r="D149" t="s">
        <v>46</v>
      </c>
      <c r="E149" s="3">
        <v>1.7</v>
      </c>
      <c r="F149" s="3">
        <v>0.27</v>
      </c>
      <c r="G149" s="3">
        <v>0.92</v>
      </c>
      <c r="H149" s="3">
        <v>2.35</v>
      </c>
      <c r="I149" s="3">
        <v>0.62</v>
      </c>
      <c r="J149" s="3">
        <v>17</v>
      </c>
      <c r="K149" s="3">
        <v>155</v>
      </c>
      <c r="L149" s="3">
        <v>66</v>
      </c>
      <c r="M149" s="3">
        <v>22</v>
      </c>
      <c r="N149" s="3">
        <v>103</v>
      </c>
      <c r="O149" s="1">
        <v>1.52</v>
      </c>
      <c r="P149" s="1">
        <v>1.07</v>
      </c>
      <c r="Q149" s="3">
        <f t="shared" ref="Q149:Q157" si="152">O149+P149</f>
        <v>2.59</v>
      </c>
      <c r="R149" s="1">
        <v>0.76</v>
      </c>
      <c r="S149" s="1">
        <v>48</v>
      </c>
      <c r="T149" s="1">
        <v>8</v>
      </c>
      <c r="U149" s="1">
        <v>25.75</v>
      </c>
      <c r="V149" s="1">
        <v>74.25</v>
      </c>
      <c r="W149" s="1">
        <v>194</v>
      </c>
      <c r="X149" s="1">
        <v>369.6</v>
      </c>
      <c r="Y149" s="3">
        <f t="shared" ref="Y149:Y157" si="153">W149*X149/1000</f>
        <v>71.702400000000011</v>
      </c>
    </row>
    <row r="150" spans="1:25" x14ac:dyDescent="0.25">
      <c r="A150" t="s">
        <v>67</v>
      </c>
      <c r="B150" t="s">
        <v>54</v>
      </c>
      <c r="C150" t="s">
        <v>84</v>
      </c>
      <c r="D150" t="s">
        <v>47</v>
      </c>
      <c r="E150" s="3">
        <v>1.72</v>
      </c>
      <c r="F150" s="3">
        <v>0.26</v>
      </c>
      <c r="G150" s="3">
        <v>0.9</v>
      </c>
      <c r="H150" s="3">
        <v>2.36</v>
      </c>
      <c r="I150" s="3">
        <v>0.63</v>
      </c>
      <c r="J150" s="3">
        <v>16</v>
      </c>
      <c r="K150" s="3">
        <v>157</v>
      </c>
      <c r="L150" s="3">
        <v>68</v>
      </c>
      <c r="M150" s="3">
        <v>21</v>
      </c>
      <c r="N150" s="3">
        <v>104</v>
      </c>
      <c r="O150" s="1">
        <v>1.51</v>
      </c>
      <c r="P150" s="1">
        <v>1.08</v>
      </c>
      <c r="Q150" s="3">
        <f t="shared" si="152"/>
        <v>2.59</v>
      </c>
      <c r="R150" s="1">
        <v>0.75</v>
      </c>
      <c r="S150" s="1">
        <v>49</v>
      </c>
      <c r="T150" s="1">
        <v>7</v>
      </c>
      <c r="U150" s="1">
        <v>26.857142857142858</v>
      </c>
      <c r="V150" s="1">
        <v>73.142857142857139</v>
      </c>
      <c r="W150" s="1">
        <v>195</v>
      </c>
      <c r="X150" s="1">
        <v>363.4</v>
      </c>
      <c r="Y150" s="3">
        <f t="shared" si="153"/>
        <v>70.863</v>
      </c>
    </row>
    <row r="151" spans="1:25" x14ac:dyDescent="0.25">
      <c r="A151" t="s">
        <v>67</v>
      </c>
      <c r="B151" t="s">
        <v>54</v>
      </c>
      <c r="C151" t="s">
        <v>84</v>
      </c>
      <c r="D151" t="s">
        <v>48</v>
      </c>
      <c r="E151" s="3">
        <v>1.71</v>
      </c>
      <c r="F151" s="3">
        <v>0.28000000000000003</v>
      </c>
      <c r="G151" s="3">
        <v>0.9</v>
      </c>
      <c r="H151" s="3">
        <v>2.34</v>
      </c>
      <c r="I151" s="3">
        <v>0.64</v>
      </c>
      <c r="J151" s="3">
        <v>17</v>
      </c>
      <c r="K151" s="3">
        <v>158</v>
      </c>
      <c r="L151" s="3">
        <v>66</v>
      </c>
      <c r="M151" s="3">
        <v>22</v>
      </c>
      <c r="N151" s="3">
        <v>102</v>
      </c>
      <c r="O151" s="1">
        <v>1.51</v>
      </c>
      <c r="P151" s="1">
        <v>1.06</v>
      </c>
      <c r="Q151" s="3">
        <f t="shared" si="152"/>
        <v>2.5700000000000003</v>
      </c>
      <c r="R151" s="1">
        <v>0.74</v>
      </c>
      <c r="S151" s="1">
        <v>47</v>
      </c>
      <c r="T151" s="1">
        <v>9</v>
      </c>
      <c r="U151" s="1">
        <v>23.555555555555557</v>
      </c>
      <c r="V151" s="1">
        <v>76.444444444444443</v>
      </c>
      <c r="W151" s="1">
        <v>195</v>
      </c>
      <c r="X151" s="1">
        <v>366.5</v>
      </c>
      <c r="Y151" s="3">
        <f t="shared" si="153"/>
        <v>71.467500000000001</v>
      </c>
    </row>
    <row r="152" spans="1:25" x14ac:dyDescent="0.25">
      <c r="A152" t="s">
        <v>67</v>
      </c>
      <c r="B152" t="s">
        <v>54</v>
      </c>
      <c r="C152" t="s">
        <v>84</v>
      </c>
      <c r="D152" t="s">
        <v>49</v>
      </c>
      <c r="E152" s="3">
        <v>1.72</v>
      </c>
      <c r="F152" s="3">
        <v>0.26</v>
      </c>
      <c r="G152" s="3">
        <v>0.9</v>
      </c>
      <c r="H152" s="3">
        <v>2.33</v>
      </c>
      <c r="I152" s="3">
        <v>0.62</v>
      </c>
      <c r="J152" s="3">
        <v>17</v>
      </c>
      <c r="K152" s="3">
        <v>156</v>
      </c>
      <c r="L152" s="3">
        <v>68</v>
      </c>
      <c r="M152" s="3">
        <v>21</v>
      </c>
      <c r="N152" s="3">
        <v>105</v>
      </c>
      <c r="O152" s="1">
        <v>1.53</v>
      </c>
      <c r="P152" s="1">
        <v>1.08</v>
      </c>
      <c r="Q152" s="3">
        <f t="shared" si="152"/>
        <v>2.6100000000000003</v>
      </c>
      <c r="R152" s="1">
        <v>0.74</v>
      </c>
      <c r="S152" s="1">
        <v>48</v>
      </c>
      <c r="T152" s="1">
        <v>8</v>
      </c>
      <c r="U152" s="1">
        <v>25.75</v>
      </c>
      <c r="V152" s="1">
        <v>74.25</v>
      </c>
      <c r="W152" s="1">
        <v>196</v>
      </c>
      <c r="X152" s="1">
        <v>364.5</v>
      </c>
      <c r="Y152" s="3">
        <f t="shared" si="153"/>
        <v>71.441999999999993</v>
      </c>
    </row>
    <row r="153" spans="1:25" x14ac:dyDescent="0.25">
      <c r="A153" t="s">
        <v>67</v>
      </c>
      <c r="B153" t="s">
        <v>54</v>
      </c>
      <c r="C153" t="s">
        <v>84</v>
      </c>
      <c r="D153" t="s">
        <v>79</v>
      </c>
      <c r="E153" s="3">
        <v>1.71</v>
      </c>
      <c r="F153" s="3">
        <v>0.28000000000000003</v>
      </c>
      <c r="G153" s="3">
        <v>0.9</v>
      </c>
      <c r="H153" s="3">
        <v>2.34</v>
      </c>
      <c r="I153" s="3">
        <v>0.64</v>
      </c>
      <c r="J153" s="3">
        <v>17</v>
      </c>
      <c r="K153" s="3">
        <v>158</v>
      </c>
      <c r="L153" s="3">
        <v>66</v>
      </c>
      <c r="M153" s="3">
        <v>22</v>
      </c>
      <c r="N153" s="3">
        <v>102</v>
      </c>
      <c r="O153" s="1">
        <v>1.51</v>
      </c>
      <c r="P153" s="1">
        <v>1.06</v>
      </c>
      <c r="Q153" s="3">
        <f t="shared" si="152"/>
        <v>2.5700000000000003</v>
      </c>
      <c r="R153" s="1">
        <v>0.75</v>
      </c>
      <c r="S153" s="1">
        <v>49</v>
      </c>
      <c r="T153" s="1">
        <v>7</v>
      </c>
      <c r="U153" s="1">
        <v>26.857142857142858</v>
      </c>
      <c r="V153" s="1">
        <v>73.142857142857139</v>
      </c>
      <c r="W153" s="1">
        <v>195</v>
      </c>
      <c r="X153" s="1">
        <v>363.4</v>
      </c>
      <c r="Y153" s="3">
        <f t="shared" si="153"/>
        <v>70.863</v>
      </c>
    </row>
    <row r="154" spans="1:25" x14ac:dyDescent="0.25">
      <c r="A154" t="s">
        <v>67</v>
      </c>
      <c r="B154" t="s">
        <v>54</v>
      </c>
      <c r="C154" t="s">
        <v>84</v>
      </c>
      <c r="D154" t="s">
        <v>80</v>
      </c>
      <c r="E154" s="3">
        <v>1.72</v>
      </c>
      <c r="F154" s="3">
        <v>0.26</v>
      </c>
      <c r="G154" s="3">
        <v>0.9</v>
      </c>
      <c r="H154" s="3">
        <v>2.33</v>
      </c>
      <c r="I154" s="3">
        <v>0.62</v>
      </c>
      <c r="J154" s="3">
        <v>17</v>
      </c>
      <c r="K154" s="3">
        <v>156</v>
      </c>
      <c r="L154" s="3">
        <v>68</v>
      </c>
      <c r="M154" s="3">
        <v>21</v>
      </c>
      <c r="N154" s="3">
        <v>105</v>
      </c>
      <c r="O154" s="1">
        <v>1.53</v>
      </c>
      <c r="P154" s="1">
        <v>1.08</v>
      </c>
      <c r="Q154" s="3">
        <f t="shared" si="152"/>
        <v>2.6100000000000003</v>
      </c>
      <c r="R154" s="1">
        <v>0.74</v>
      </c>
      <c r="S154" s="1">
        <v>47</v>
      </c>
      <c r="T154" s="1">
        <v>9</v>
      </c>
      <c r="U154" s="1">
        <v>23.555555555555557</v>
      </c>
      <c r="V154" s="1">
        <v>76.444444444444443</v>
      </c>
      <c r="W154" s="1">
        <v>195</v>
      </c>
      <c r="X154" s="1">
        <v>366.5</v>
      </c>
      <c r="Y154" s="3">
        <f t="shared" si="153"/>
        <v>71.467500000000001</v>
      </c>
    </row>
    <row r="155" spans="1:25" x14ac:dyDescent="0.25">
      <c r="A155" t="s">
        <v>67</v>
      </c>
      <c r="B155" t="s">
        <v>54</v>
      </c>
      <c r="C155" t="s">
        <v>84</v>
      </c>
      <c r="D155" t="s">
        <v>81</v>
      </c>
      <c r="E155" s="3">
        <v>1.71</v>
      </c>
      <c r="F155" s="3">
        <v>0.28000000000000003</v>
      </c>
      <c r="G155" s="3">
        <v>0.9</v>
      </c>
      <c r="H155" s="3">
        <v>2.34</v>
      </c>
      <c r="I155" s="3">
        <v>0.64</v>
      </c>
      <c r="J155" s="3">
        <v>17</v>
      </c>
      <c r="K155" s="3">
        <v>158</v>
      </c>
      <c r="L155" s="3">
        <v>66</v>
      </c>
      <c r="M155" s="3">
        <v>22</v>
      </c>
      <c r="N155" s="3">
        <v>102</v>
      </c>
      <c r="O155" s="1">
        <v>1.51</v>
      </c>
      <c r="P155" s="1">
        <v>1.06</v>
      </c>
      <c r="Q155" s="3">
        <f t="shared" si="152"/>
        <v>2.5700000000000003</v>
      </c>
      <c r="R155" s="1">
        <v>0.74</v>
      </c>
      <c r="S155" s="1">
        <v>48</v>
      </c>
      <c r="T155" s="1">
        <v>8</v>
      </c>
      <c r="U155" s="1">
        <v>25.75</v>
      </c>
      <c r="V155" s="1">
        <v>74.25</v>
      </c>
      <c r="W155" s="1">
        <v>196</v>
      </c>
      <c r="X155" s="1">
        <v>364.5</v>
      </c>
      <c r="Y155" s="3">
        <f t="shared" si="153"/>
        <v>71.441999999999993</v>
      </c>
    </row>
    <row r="156" spans="1:25" x14ac:dyDescent="0.25">
      <c r="A156" t="s">
        <v>67</v>
      </c>
      <c r="B156" t="s">
        <v>54</v>
      </c>
      <c r="C156" t="s">
        <v>84</v>
      </c>
      <c r="D156" t="s">
        <v>83</v>
      </c>
      <c r="E156" s="3">
        <v>1.72</v>
      </c>
      <c r="F156" s="3">
        <v>0.26</v>
      </c>
      <c r="G156" s="3">
        <v>0.9</v>
      </c>
      <c r="H156" s="3">
        <v>2.33</v>
      </c>
      <c r="I156" s="3">
        <v>0.62</v>
      </c>
      <c r="J156" s="3">
        <v>17</v>
      </c>
      <c r="K156" s="3">
        <v>156</v>
      </c>
      <c r="L156" s="3">
        <v>68</v>
      </c>
      <c r="M156" s="3">
        <v>21</v>
      </c>
      <c r="N156" s="3">
        <v>105</v>
      </c>
      <c r="O156" s="1">
        <v>1.53</v>
      </c>
      <c r="P156" s="1">
        <v>1.08</v>
      </c>
      <c r="Q156" s="3">
        <f t="shared" si="152"/>
        <v>2.6100000000000003</v>
      </c>
      <c r="R156" s="1">
        <v>0.74</v>
      </c>
      <c r="S156" s="1">
        <v>47</v>
      </c>
      <c r="T156" s="1">
        <v>9</v>
      </c>
      <c r="U156" s="1">
        <v>23.555555555555557</v>
      </c>
      <c r="V156" s="1">
        <v>76.444444444444443</v>
      </c>
      <c r="W156" s="1">
        <v>195</v>
      </c>
      <c r="X156" s="1">
        <v>366.5</v>
      </c>
      <c r="Y156" s="3">
        <f t="shared" si="153"/>
        <v>71.467500000000001</v>
      </c>
    </row>
    <row r="157" spans="1:25" x14ac:dyDescent="0.25">
      <c r="A157" t="s">
        <v>67</v>
      </c>
      <c r="B157" t="s">
        <v>54</v>
      </c>
      <c r="C157" t="s">
        <v>84</v>
      </c>
      <c r="D157" t="s">
        <v>82</v>
      </c>
      <c r="E157" s="3">
        <v>1.71</v>
      </c>
      <c r="F157" s="3">
        <v>0.28000000000000003</v>
      </c>
      <c r="G157" s="3">
        <v>0.9</v>
      </c>
      <c r="H157" s="3">
        <v>2.34</v>
      </c>
      <c r="I157" s="3">
        <v>0.64</v>
      </c>
      <c r="J157" s="3">
        <v>17</v>
      </c>
      <c r="K157" s="3">
        <v>158</v>
      </c>
      <c r="L157" s="3">
        <v>66</v>
      </c>
      <c r="M157" s="3">
        <v>22</v>
      </c>
      <c r="N157" s="3">
        <v>102</v>
      </c>
      <c r="O157" s="1">
        <v>1.51</v>
      </c>
      <c r="P157" s="1">
        <v>1.07</v>
      </c>
      <c r="Q157" s="3">
        <f t="shared" si="152"/>
        <v>2.58</v>
      </c>
      <c r="R157" s="1">
        <v>0.74</v>
      </c>
      <c r="S157" s="1">
        <v>48</v>
      </c>
      <c r="T157" s="1">
        <v>8</v>
      </c>
      <c r="U157" s="1">
        <v>25.75</v>
      </c>
      <c r="V157" s="1">
        <v>74.25</v>
      </c>
      <c r="W157" s="1">
        <v>196</v>
      </c>
      <c r="X157" s="1">
        <v>364.5</v>
      </c>
      <c r="Y157" s="3">
        <f t="shared" si="153"/>
        <v>71.441999999999993</v>
      </c>
    </row>
    <row r="158" spans="1:25" x14ac:dyDescent="0.25">
      <c r="D158" s="5" t="s">
        <v>69</v>
      </c>
      <c r="E158" s="4">
        <f t="shared" ref="E158" si="154">AVERAGE(E149:E157)</f>
        <v>1.7133333333333332</v>
      </c>
      <c r="F158" s="4">
        <f t="shared" ref="F158" si="155">AVERAGE(F149:F157)</f>
        <v>0.27000000000000007</v>
      </c>
      <c r="G158" s="4">
        <f t="shared" ref="G158" si="156">AVERAGE(G149:G157)</f>
        <v>0.90222222222222237</v>
      </c>
      <c r="H158" s="4">
        <f t="shared" ref="H158" si="157">AVERAGE(H149:H157)</f>
        <v>2.34</v>
      </c>
      <c r="I158" s="4">
        <f t="shared" ref="I158" si="158">AVERAGE(I149:I157)</f>
        <v>0.63</v>
      </c>
      <c r="J158" s="4">
        <f t="shared" ref="J158" si="159">AVERAGE(J149:J157)</f>
        <v>16.888888888888889</v>
      </c>
      <c r="K158" s="4">
        <f t="shared" ref="K158" si="160">AVERAGE(K149:K157)</f>
        <v>156.88888888888889</v>
      </c>
      <c r="L158" s="4">
        <f t="shared" ref="L158" si="161">AVERAGE(L149:L157)</f>
        <v>66.888888888888886</v>
      </c>
      <c r="M158" s="4">
        <f t="shared" ref="M158" si="162">AVERAGE(M149:M157)</f>
        <v>21.555555555555557</v>
      </c>
      <c r="N158" s="4">
        <f t="shared" ref="N158" si="163">AVERAGE(N149:N157)</f>
        <v>103.33333333333333</v>
      </c>
      <c r="O158" s="4">
        <f t="shared" ref="O158" si="164">AVERAGE(O149:O157)</f>
        <v>1.5177777777777777</v>
      </c>
      <c r="P158" s="4">
        <f t="shared" ref="P158" si="165">AVERAGE(P149:P157)</f>
        <v>1.0711111111111113</v>
      </c>
      <c r="Q158" s="4">
        <f t="shared" ref="Q158" si="166">AVERAGE(Q149:Q157)</f>
        <v>2.5888888888888886</v>
      </c>
      <c r="R158" s="4">
        <f t="shared" ref="R158" si="167">AVERAGE(R149:R157)</f>
        <v>0.74444444444444458</v>
      </c>
      <c r="S158" s="4">
        <f t="shared" ref="S158" si="168">AVERAGE(S149:S157)</f>
        <v>47.888888888888886</v>
      </c>
      <c r="T158" s="4">
        <f t="shared" ref="T158" si="169">AVERAGE(T149:T157)</f>
        <v>8.1111111111111107</v>
      </c>
      <c r="U158" s="4">
        <f t="shared" ref="U158" si="170">AVERAGE(U149:U157)</f>
        <v>25.264550264550262</v>
      </c>
      <c r="V158" s="4">
        <f t="shared" ref="V158" si="171">AVERAGE(V149:V157)</f>
        <v>74.735449735449734</v>
      </c>
      <c r="W158" s="4">
        <f t="shared" ref="W158" si="172">AVERAGE(W149:W157)</f>
        <v>195.22222222222223</v>
      </c>
      <c r="X158" s="4">
        <f t="shared" ref="X158" si="173">AVERAGE(X149:X157)</f>
        <v>365.48888888888888</v>
      </c>
      <c r="Y158" s="4">
        <f t="shared" ref="Y158" si="174">AVERAGE(Y149:Y157)</f>
        <v>71.350766666666658</v>
      </c>
    </row>
    <row r="159" spans="1:25" x14ac:dyDescent="0.25">
      <c r="D159" s="5" t="s">
        <v>70</v>
      </c>
      <c r="E159" s="6">
        <f t="shared" ref="E159:Y159" si="175">STDEV(E149:E157)</f>
        <v>7.0710678118654814E-3</v>
      </c>
      <c r="F159" s="6">
        <f t="shared" si="175"/>
        <v>1.0000000000000009E-2</v>
      </c>
      <c r="G159" s="6">
        <f t="shared" si="175"/>
        <v>6.666666666666674E-3</v>
      </c>
      <c r="H159" s="6">
        <f t="shared" si="175"/>
        <v>9.9999999999999534E-3</v>
      </c>
      <c r="I159" s="6">
        <f t="shared" si="175"/>
        <v>1.0000000000000009E-2</v>
      </c>
      <c r="J159" s="6">
        <f t="shared" si="175"/>
        <v>0.33333333333333337</v>
      </c>
      <c r="K159" s="6">
        <f t="shared" si="175"/>
        <v>1.1666666666666667</v>
      </c>
      <c r="L159" s="6">
        <f t="shared" si="175"/>
        <v>1.0540925533894598</v>
      </c>
      <c r="M159" s="6">
        <f t="shared" si="175"/>
        <v>0.52704627669472992</v>
      </c>
      <c r="N159" s="6">
        <f t="shared" si="175"/>
        <v>1.4142135623730951</v>
      </c>
      <c r="O159" s="6">
        <f t="shared" si="175"/>
        <v>9.7182531580755089E-3</v>
      </c>
      <c r="P159" s="6">
        <f t="shared" si="175"/>
        <v>9.2796072713833798E-3</v>
      </c>
      <c r="Q159" s="6">
        <f t="shared" si="175"/>
        <v>1.7638342073763962E-2</v>
      </c>
      <c r="R159" s="6">
        <f t="shared" si="175"/>
        <v>7.2648315725677964E-3</v>
      </c>
      <c r="S159" s="6">
        <f t="shared" si="175"/>
        <v>0.78173595997057166</v>
      </c>
      <c r="T159" s="6">
        <f t="shared" si="175"/>
        <v>0.78173595997057166</v>
      </c>
      <c r="U159" s="6">
        <f t="shared" si="175"/>
        <v>1.3591052599352902</v>
      </c>
      <c r="V159" s="6">
        <f t="shared" si="175"/>
        <v>1.3591052599352913</v>
      </c>
      <c r="W159" s="6">
        <f t="shared" si="175"/>
        <v>0.66666666666666674</v>
      </c>
      <c r="X159" s="6">
        <f t="shared" si="175"/>
        <v>1.9883689574903241</v>
      </c>
      <c r="Y159" s="6">
        <f t="shared" si="175"/>
        <v>0.28838542352206492</v>
      </c>
    </row>
    <row r="160" spans="1:25" x14ac:dyDescent="0.25">
      <c r="A160" t="s">
        <v>62</v>
      </c>
      <c r="B160" t="s">
        <v>55</v>
      </c>
      <c r="C160" t="s">
        <v>84</v>
      </c>
      <c r="D160" t="s">
        <v>46</v>
      </c>
      <c r="E160" s="3">
        <v>1.63</v>
      </c>
      <c r="F160" s="3">
        <v>0.22</v>
      </c>
      <c r="G160" s="3">
        <v>0.85</v>
      </c>
      <c r="H160" s="3">
        <v>2.27</v>
      </c>
      <c r="I160" s="3">
        <v>0.55000000000000004</v>
      </c>
      <c r="J160" s="3">
        <v>14</v>
      </c>
      <c r="K160" s="3">
        <v>148</v>
      </c>
      <c r="L160" s="3">
        <v>58</v>
      </c>
      <c r="M160" s="3">
        <v>17</v>
      </c>
      <c r="N160" s="3">
        <v>94</v>
      </c>
      <c r="O160" s="1">
        <v>1.44</v>
      </c>
      <c r="P160" s="1">
        <v>1</v>
      </c>
      <c r="Q160" s="3">
        <f t="shared" ref="Q160:Q168" si="176">O160+P160</f>
        <v>2.44</v>
      </c>
      <c r="R160" s="1">
        <v>0.67</v>
      </c>
      <c r="S160" s="1">
        <v>44</v>
      </c>
      <c r="T160" s="1">
        <v>6</v>
      </c>
      <c r="U160" s="1">
        <v>22.666666666666668</v>
      </c>
      <c r="V160" s="1">
        <v>77.333333333333329</v>
      </c>
      <c r="W160" s="1">
        <v>192</v>
      </c>
      <c r="X160" s="1">
        <v>355.7</v>
      </c>
      <c r="Y160" s="3">
        <f t="shared" ref="Y160:Y168" si="177">W160*X160/1000</f>
        <v>68.294399999999996</v>
      </c>
    </row>
    <row r="161" spans="1:25" x14ac:dyDescent="0.25">
      <c r="A161" t="s">
        <v>62</v>
      </c>
      <c r="B161" t="s">
        <v>55</v>
      </c>
      <c r="C161" t="s">
        <v>84</v>
      </c>
      <c r="D161" t="s">
        <v>47</v>
      </c>
      <c r="E161" s="3">
        <v>1.64</v>
      </c>
      <c r="F161" s="3">
        <v>0.21</v>
      </c>
      <c r="G161" s="3">
        <v>0.86</v>
      </c>
      <c r="H161" s="3">
        <v>2.2799999999999998</v>
      </c>
      <c r="I161" s="3">
        <v>0.54</v>
      </c>
      <c r="J161" s="3">
        <v>15</v>
      </c>
      <c r="K161" s="3">
        <v>148</v>
      </c>
      <c r="L161" s="3">
        <v>58</v>
      </c>
      <c r="M161" s="3">
        <v>18</v>
      </c>
      <c r="N161" s="3">
        <v>95</v>
      </c>
      <c r="O161" s="1">
        <v>1.46</v>
      </c>
      <c r="P161" s="1">
        <v>1.01</v>
      </c>
      <c r="Q161" s="3">
        <f t="shared" si="176"/>
        <v>2.4699999999999998</v>
      </c>
      <c r="R161" s="1">
        <v>0.66</v>
      </c>
      <c r="S161" s="1">
        <v>44</v>
      </c>
      <c r="T161" s="1">
        <v>8</v>
      </c>
      <c r="U161" s="1">
        <v>22.375</v>
      </c>
      <c r="V161" s="1">
        <v>77.625</v>
      </c>
      <c r="W161" s="1">
        <v>194</v>
      </c>
      <c r="X161" s="1">
        <v>354.9</v>
      </c>
      <c r="Y161" s="3">
        <f t="shared" si="177"/>
        <v>68.850599999999986</v>
      </c>
    </row>
    <row r="162" spans="1:25" x14ac:dyDescent="0.25">
      <c r="A162" t="s">
        <v>62</v>
      </c>
      <c r="B162" t="s">
        <v>55</v>
      </c>
      <c r="C162" t="s">
        <v>84</v>
      </c>
      <c r="D162" t="s">
        <v>48</v>
      </c>
      <c r="E162" s="3">
        <v>1.62</v>
      </c>
      <c r="F162" s="3">
        <v>0.21</v>
      </c>
      <c r="G162" s="3">
        <v>0.85</v>
      </c>
      <c r="H162" s="3">
        <v>2.29</v>
      </c>
      <c r="I162" s="3">
        <v>0.54</v>
      </c>
      <c r="J162" s="3">
        <v>13</v>
      </c>
      <c r="K162" s="3">
        <v>145</v>
      </c>
      <c r="L162" s="3">
        <v>59</v>
      </c>
      <c r="M162" s="3">
        <v>19</v>
      </c>
      <c r="N162" s="3">
        <v>96</v>
      </c>
      <c r="O162" s="1">
        <v>1.46</v>
      </c>
      <c r="P162" s="1">
        <v>1.01</v>
      </c>
      <c r="Q162" s="3">
        <f t="shared" si="176"/>
        <v>2.4699999999999998</v>
      </c>
      <c r="R162" s="1">
        <v>0.68</v>
      </c>
      <c r="S162" s="1">
        <v>43</v>
      </c>
      <c r="T162" s="1">
        <v>7</v>
      </c>
      <c r="U162" s="1">
        <v>22.571428571428573</v>
      </c>
      <c r="V162" s="1">
        <v>77.428571428571431</v>
      </c>
      <c r="W162" s="1">
        <v>191</v>
      </c>
      <c r="X162" s="1">
        <v>356.5</v>
      </c>
      <c r="Y162" s="3">
        <f t="shared" si="177"/>
        <v>68.091499999999996</v>
      </c>
    </row>
    <row r="163" spans="1:25" x14ac:dyDescent="0.25">
      <c r="A163" t="s">
        <v>62</v>
      </c>
      <c r="B163" t="s">
        <v>55</v>
      </c>
      <c r="C163" t="s">
        <v>84</v>
      </c>
      <c r="D163" t="s">
        <v>49</v>
      </c>
      <c r="E163" s="3">
        <v>1.63</v>
      </c>
      <c r="F163" s="3">
        <v>0.23</v>
      </c>
      <c r="G163" s="3">
        <v>0.85</v>
      </c>
      <c r="H163" s="3">
        <v>2.27</v>
      </c>
      <c r="I163" s="3">
        <v>0.55000000000000004</v>
      </c>
      <c r="J163" s="3">
        <v>14</v>
      </c>
      <c r="K163" s="3">
        <v>146</v>
      </c>
      <c r="L163" s="3">
        <v>61</v>
      </c>
      <c r="M163" s="3">
        <v>18</v>
      </c>
      <c r="N163" s="3">
        <v>95</v>
      </c>
      <c r="O163" s="1">
        <v>1.45</v>
      </c>
      <c r="P163" s="1">
        <v>1</v>
      </c>
      <c r="Q163" s="3">
        <f t="shared" si="176"/>
        <v>2.4500000000000002</v>
      </c>
      <c r="R163" s="1">
        <v>0.67</v>
      </c>
      <c r="S163" s="1">
        <v>43</v>
      </c>
      <c r="T163" s="1">
        <v>8</v>
      </c>
      <c r="U163" s="1">
        <v>22.25</v>
      </c>
      <c r="V163" s="1">
        <v>77.75</v>
      </c>
      <c r="W163" s="1">
        <v>193</v>
      </c>
      <c r="X163" s="1">
        <v>358.5</v>
      </c>
      <c r="Y163" s="3">
        <f t="shared" si="177"/>
        <v>69.1905</v>
      </c>
    </row>
    <row r="164" spans="1:25" x14ac:dyDescent="0.25">
      <c r="A164" t="s">
        <v>62</v>
      </c>
      <c r="B164" t="s">
        <v>55</v>
      </c>
      <c r="C164" t="s">
        <v>84</v>
      </c>
      <c r="D164" t="s">
        <v>79</v>
      </c>
      <c r="E164" s="3">
        <v>1.63</v>
      </c>
      <c r="F164" s="3">
        <v>0.22</v>
      </c>
      <c r="G164" s="3">
        <v>0.85</v>
      </c>
      <c r="H164" s="3">
        <v>2.27</v>
      </c>
      <c r="I164" s="3">
        <v>0.55000000000000004</v>
      </c>
      <c r="J164" s="3">
        <v>14</v>
      </c>
      <c r="K164" s="3">
        <v>148</v>
      </c>
      <c r="L164" s="3">
        <v>58</v>
      </c>
      <c r="M164" s="3">
        <v>17</v>
      </c>
      <c r="N164" s="3">
        <v>94</v>
      </c>
      <c r="O164" s="1">
        <v>1.44</v>
      </c>
      <c r="P164" s="1">
        <v>1</v>
      </c>
      <c r="Q164" s="3">
        <f t="shared" si="176"/>
        <v>2.44</v>
      </c>
      <c r="R164" s="1">
        <v>0.67</v>
      </c>
      <c r="S164" s="1">
        <v>44</v>
      </c>
      <c r="T164" s="1">
        <v>6</v>
      </c>
      <c r="U164" s="1">
        <v>22.666666666666668</v>
      </c>
      <c r="V164" s="1">
        <v>77.333333333333329</v>
      </c>
      <c r="W164" s="1">
        <v>192</v>
      </c>
      <c r="X164" s="1">
        <v>355.7</v>
      </c>
      <c r="Y164" s="3">
        <f t="shared" si="177"/>
        <v>68.294399999999996</v>
      </c>
    </row>
    <row r="165" spans="1:25" x14ac:dyDescent="0.25">
      <c r="A165" t="s">
        <v>62</v>
      </c>
      <c r="B165" t="s">
        <v>55</v>
      </c>
      <c r="C165" t="s">
        <v>84</v>
      </c>
      <c r="D165" t="s">
        <v>80</v>
      </c>
      <c r="E165" s="3">
        <v>1.64</v>
      </c>
      <c r="F165" s="3">
        <v>0.21</v>
      </c>
      <c r="G165" s="3">
        <v>0.86</v>
      </c>
      <c r="H165" s="3">
        <v>2.2799999999999998</v>
      </c>
      <c r="I165" s="3">
        <v>0.54</v>
      </c>
      <c r="J165" s="3">
        <v>15</v>
      </c>
      <c r="K165" s="3">
        <v>148</v>
      </c>
      <c r="L165" s="3">
        <v>58</v>
      </c>
      <c r="M165" s="3">
        <v>18</v>
      </c>
      <c r="N165" s="3">
        <v>95</v>
      </c>
      <c r="O165" s="1">
        <v>1.46</v>
      </c>
      <c r="P165" s="1">
        <v>1.01</v>
      </c>
      <c r="Q165" s="3">
        <f t="shared" si="176"/>
        <v>2.4699999999999998</v>
      </c>
      <c r="R165" s="1">
        <v>0.66</v>
      </c>
      <c r="S165" s="1">
        <v>44</v>
      </c>
      <c r="T165" s="1">
        <v>8</v>
      </c>
      <c r="U165" s="1">
        <v>22.375</v>
      </c>
      <c r="V165" s="1">
        <v>77.625</v>
      </c>
      <c r="W165" s="1">
        <v>194</v>
      </c>
      <c r="X165" s="1">
        <v>354.9</v>
      </c>
      <c r="Y165" s="3">
        <f t="shared" si="177"/>
        <v>68.850599999999986</v>
      </c>
    </row>
    <row r="166" spans="1:25" x14ac:dyDescent="0.25">
      <c r="A166" t="s">
        <v>62</v>
      </c>
      <c r="B166" t="s">
        <v>55</v>
      </c>
      <c r="C166" t="s">
        <v>84</v>
      </c>
      <c r="D166" t="s">
        <v>81</v>
      </c>
      <c r="E166" s="3">
        <v>1.62</v>
      </c>
      <c r="F166" s="3">
        <v>0.21</v>
      </c>
      <c r="G166" s="3">
        <v>0.85</v>
      </c>
      <c r="H166" s="3">
        <v>2.29</v>
      </c>
      <c r="I166" s="3">
        <v>0.54</v>
      </c>
      <c r="J166" s="3">
        <v>13</v>
      </c>
      <c r="K166" s="3">
        <v>145</v>
      </c>
      <c r="L166" s="3">
        <v>59</v>
      </c>
      <c r="M166" s="3">
        <v>19</v>
      </c>
      <c r="N166" s="3">
        <v>96</v>
      </c>
      <c r="O166" s="1">
        <v>1.46</v>
      </c>
      <c r="P166" s="1">
        <v>1.01</v>
      </c>
      <c r="Q166" s="3">
        <f t="shared" si="176"/>
        <v>2.4699999999999998</v>
      </c>
      <c r="R166" s="1">
        <v>0.68</v>
      </c>
      <c r="S166" s="1">
        <v>43</v>
      </c>
      <c r="T166" s="1">
        <v>7</v>
      </c>
      <c r="U166" s="1">
        <v>22.571428571428573</v>
      </c>
      <c r="V166" s="1">
        <v>77.428571428571431</v>
      </c>
      <c r="W166" s="1">
        <v>191</v>
      </c>
      <c r="X166" s="1">
        <v>356.5</v>
      </c>
      <c r="Y166" s="3">
        <f t="shared" si="177"/>
        <v>68.091499999999996</v>
      </c>
    </row>
    <row r="167" spans="1:25" x14ac:dyDescent="0.25">
      <c r="A167" t="s">
        <v>62</v>
      </c>
      <c r="B167" t="s">
        <v>55</v>
      </c>
      <c r="C167" t="s">
        <v>84</v>
      </c>
      <c r="D167" t="s">
        <v>83</v>
      </c>
      <c r="E167" s="3">
        <v>1.63</v>
      </c>
      <c r="F167" s="3">
        <v>0.23</v>
      </c>
      <c r="G167" s="3">
        <v>0.85</v>
      </c>
      <c r="H167" s="3">
        <v>2.27</v>
      </c>
      <c r="I167" s="3">
        <v>0.55000000000000004</v>
      </c>
      <c r="J167" s="3">
        <v>14</v>
      </c>
      <c r="K167" s="3">
        <v>146</v>
      </c>
      <c r="L167" s="3">
        <v>61</v>
      </c>
      <c r="M167" s="3">
        <v>18</v>
      </c>
      <c r="N167" s="3">
        <v>95</v>
      </c>
      <c r="O167" s="1">
        <v>1.45</v>
      </c>
      <c r="P167" s="1">
        <v>1</v>
      </c>
      <c r="Q167" s="3">
        <f t="shared" si="176"/>
        <v>2.4500000000000002</v>
      </c>
      <c r="R167" s="1">
        <v>0.67</v>
      </c>
      <c r="S167" s="1">
        <v>43</v>
      </c>
      <c r="T167" s="1">
        <v>8</v>
      </c>
      <c r="U167" s="1">
        <v>22.25</v>
      </c>
      <c r="V167" s="1">
        <v>77.75</v>
      </c>
      <c r="W167" s="1">
        <v>193</v>
      </c>
      <c r="X167" s="1">
        <v>358.5</v>
      </c>
      <c r="Y167" s="3">
        <f t="shared" si="177"/>
        <v>69.1905</v>
      </c>
    </row>
    <row r="168" spans="1:25" x14ac:dyDescent="0.25">
      <c r="A168" t="s">
        <v>62</v>
      </c>
      <c r="B168" t="s">
        <v>55</v>
      </c>
      <c r="C168" t="s">
        <v>84</v>
      </c>
      <c r="D168" t="s">
        <v>82</v>
      </c>
      <c r="E168" s="3">
        <v>1.62</v>
      </c>
      <c r="F168" s="3">
        <v>0.21</v>
      </c>
      <c r="G168" s="3">
        <v>0.85</v>
      </c>
      <c r="H168" s="3">
        <v>2.29</v>
      </c>
      <c r="I168" s="3">
        <v>0.54</v>
      </c>
      <c r="J168" s="3">
        <v>13</v>
      </c>
      <c r="K168" s="3">
        <v>145</v>
      </c>
      <c r="L168" s="3">
        <v>59</v>
      </c>
      <c r="M168" s="3">
        <v>19</v>
      </c>
      <c r="N168" s="3">
        <v>96</v>
      </c>
      <c r="O168" s="1">
        <v>1.46</v>
      </c>
      <c r="P168" s="1">
        <v>1.01</v>
      </c>
      <c r="Q168" s="3">
        <f t="shared" si="176"/>
        <v>2.4699999999999998</v>
      </c>
      <c r="R168" s="1">
        <v>0.68</v>
      </c>
      <c r="S168" s="1">
        <v>43</v>
      </c>
      <c r="T168" s="1">
        <v>7</v>
      </c>
      <c r="U168" s="1">
        <v>22.571428571428573</v>
      </c>
      <c r="V168" s="1">
        <v>77.428571428571431</v>
      </c>
      <c r="W168" s="1">
        <v>191</v>
      </c>
      <c r="X168" s="1">
        <v>356.5</v>
      </c>
      <c r="Y168" s="3">
        <f t="shared" si="177"/>
        <v>68.091499999999996</v>
      </c>
    </row>
    <row r="169" spans="1:25" x14ac:dyDescent="0.25">
      <c r="D169" s="5" t="s">
        <v>69</v>
      </c>
      <c r="E169" s="4">
        <f t="shared" ref="E169" si="178">AVERAGE(E160:E168)</f>
        <v>1.6288888888888888</v>
      </c>
      <c r="F169" s="4">
        <f t="shared" ref="F169" si="179">AVERAGE(F160:F168)</f>
        <v>0.21666666666666667</v>
      </c>
      <c r="G169" s="4">
        <f t="shared" ref="G169" si="180">AVERAGE(G160:G168)</f>
        <v>0.8522222222222221</v>
      </c>
      <c r="H169" s="4">
        <f t="shared" ref="H169" si="181">AVERAGE(H160:H168)</f>
        <v>2.2788888888888885</v>
      </c>
      <c r="I169" s="4">
        <f t="shared" ref="I169" si="182">AVERAGE(I160:I168)</f>
        <v>0.54444444444444451</v>
      </c>
      <c r="J169" s="4">
        <f t="shared" ref="J169" si="183">AVERAGE(J160:J168)</f>
        <v>13.888888888888889</v>
      </c>
      <c r="K169" s="4">
        <f t="shared" ref="K169" si="184">AVERAGE(K160:K168)</f>
        <v>146.55555555555554</v>
      </c>
      <c r="L169" s="4">
        <f t="shared" ref="L169" si="185">AVERAGE(L160:L168)</f>
        <v>59</v>
      </c>
      <c r="M169" s="4">
        <f t="shared" ref="M169" si="186">AVERAGE(M160:M168)</f>
        <v>18.111111111111111</v>
      </c>
      <c r="N169" s="4">
        <f t="shared" ref="N169" si="187">AVERAGE(N160:N168)</f>
        <v>95.111111111111114</v>
      </c>
      <c r="O169" s="4">
        <f t="shared" ref="O169" si="188">AVERAGE(O160:O168)</f>
        <v>1.4533333333333336</v>
      </c>
      <c r="P169" s="4">
        <f t="shared" ref="P169" si="189">AVERAGE(P160:P168)</f>
        <v>1.0055555555555555</v>
      </c>
      <c r="Q169" s="4">
        <f t="shared" ref="Q169" si="190">AVERAGE(Q160:Q168)</f>
        <v>2.4588888888888882</v>
      </c>
      <c r="R169" s="4">
        <f t="shared" ref="R169" si="191">AVERAGE(R160:R168)</f>
        <v>0.67111111111111099</v>
      </c>
      <c r="S169" s="4">
        <f t="shared" ref="S169" si="192">AVERAGE(S160:S168)</f>
        <v>43.444444444444443</v>
      </c>
      <c r="T169" s="4">
        <f t="shared" ref="T169" si="193">AVERAGE(T160:T168)</f>
        <v>7.2222222222222223</v>
      </c>
      <c r="U169" s="4">
        <f t="shared" ref="U169" si="194">AVERAGE(U160:U168)</f>
        <v>22.477513227513231</v>
      </c>
      <c r="V169" s="4">
        <f t="shared" ref="V169" si="195">AVERAGE(V160:V168)</f>
        <v>77.522486772486772</v>
      </c>
      <c r="W169" s="4">
        <f t="shared" ref="W169" si="196">AVERAGE(W160:W168)</f>
        <v>192.33333333333334</v>
      </c>
      <c r="X169" s="4">
        <f t="shared" ref="X169" si="197">AVERAGE(X160:X168)</f>
        <v>356.4111111111111</v>
      </c>
      <c r="Y169" s="4">
        <f t="shared" ref="Y169" si="198">AVERAGE(Y160:Y168)</f>
        <v>68.549499999999995</v>
      </c>
    </row>
    <row r="170" spans="1:25" x14ac:dyDescent="0.25">
      <c r="D170" s="5" t="s">
        <v>70</v>
      </c>
      <c r="E170" s="6">
        <f t="shared" ref="E170:Y170" si="199">STDEV(E160:E168)</f>
        <v>7.8173595997056283E-3</v>
      </c>
      <c r="F170" s="6">
        <f t="shared" si="199"/>
        <v>8.6602540378443935E-3</v>
      </c>
      <c r="G170" s="6">
        <f t="shared" si="199"/>
        <v>4.4095855184409886E-3</v>
      </c>
      <c r="H170" s="6">
        <f t="shared" si="199"/>
        <v>9.2796072713833711E-3</v>
      </c>
      <c r="I170" s="6">
        <f t="shared" si="199"/>
        <v>5.2704627669473035E-3</v>
      </c>
      <c r="J170" s="6">
        <f t="shared" si="199"/>
        <v>0.78173595997057166</v>
      </c>
      <c r="K170" s="6">
        <f t="shared" si="199"/>
        <v>1.4240006242195884</v>
      </c>
      <c r="L170" s="6">
        <f t="shared" si="199"/>
        <v>1.2247448713915889</v>
      </c>
      <c r="M170" s="6">
        <f t="shared" si="199"/>
        <v>0.78173595997057166</v>
      </c>
      <c r="N170" s="6">
        <f t="shared" si="199"/>
        <v>0.78173595997057155</v>
      </c>
      <c r="O170" s="6">
        <f t="shared" si="199"/>
        <v>8.6602540378443952E-3</v>
      </c>
      <c r="P170" s="6">
        <f t="shared" si="199"/>
        <v>5.2704627669473035E-3</v>
      </c>
      <c r="Q170" s="6">
        <f t="shared" si="199"/>
        <v>1.3642254619787282E-2</v>
      </c>
      <c r="R170" s="6">
        <f t="shared" si="199"/>
        <v>7.8173595997057237E-3</v>
      </c>
      <c r="S170" s="6">
        <f t="shared" si="199"/>
        <v>0.52704627669472992</v>
      </c>
      <c r="T170" s="6">
        <f t="shared" si="199"/>
        <v>0.83333333333333237</v>
      </c>
      <c r="U170" s="6">
        <f t="shared" si="199"/>
        <v>0.16679357885298302</v>
      </c>
      <c r="V170" s="6">
        <f t="shared" si="199"/>
        <v>0.16679357885298327</v>
      </c>
      <c r="W170" s="6">
        <f t="shared" si="199"/>
        <v>1.2247448713915892</v>
      </c>
      <c r="X170" s="6">
        <f t="shared" si="199"/>
        <v>1.3383239933256565</v>
      </c>
      <c r="Y170" s="6">
        <f t="shared" si="199"/>
        <v>0.4693783708267773</v>
      </c>
    </row>
    <row r="171" spans="1:25" x14ac:dyDescent="0.25">
      <c r="A171" t="s">
        <v>63</v>
      </c>
      <c r="B171" t="s">
        <v>56</v>
      </c>
      <c r="C171" t="s">
        <v>84</v>
      </c>
      <c r="D171" t="s">
        <v>46</v>
      </c>
      <c r="E171" s="3">
        <v>1.43</v>
      </c>
      <c r="F171" s="3">
        <v>0.15</v>
      </c>
      <c r="G171" s="3">
        <v>0.68</v>
      </c>
      <c r="H171" s="3">
        <v>2.08</v>
      </c>
      <c r="I171" s="3">
        <v>0.31</v>
      </c>
      <c r="J171" s="3">
        <v>10</v>
      </c>
      <c r="K171" s="3">
        <v>127</v>
      </c>
      <c r="L171" s="3">
        <v>36</v>
      </c>
      <c r="M171" s="3">
        <v>13</v>
      </c>
      <c r="N171" s="3">
        <v>76</v>
      </c>
      <c r="O171" s="1">
        <v>1.27</v>
      </c>
      <c r="P171" s="1">
        <v>0.78</v>
      </c>
      <c r="Q171" s="3">
        <f t="shared" ref="Q171:Q179" si="200">O171+P171</f>
        <v>2.0499999999999998</v>
      </c>
      <c r="R171" s="1">
        <v>0.51</v>
      </c>
      <c r="S171" s="1">
        <v>28</v>
      </c>
      <c r="T171" s="1">
        <v>6</v>
      </c>
      <c r="U171" s="1">
        <v>18.666666666666668</v>
      </c>
      <c r="V171" s="1">
        <v>81.333333333333329</v>
      </c>
      <c r="W171" s="1">
        <v>180</v>
      </c>
      <c r="X171" s="1">
        <v>335.4</v>
      </c>
      <c r="Y171" s="3">
        <f t="shared" ref="Y171:Y179" si="201">W171*X171/1000</f>
        <v>60.371999999999993</v>
      </c>
    </row>
    <row r="172" spans="1:25" x14ac:dyDescent="0.25">
      <c r="A172" t="s">
        <v>63</v>
      </c>
      <c r="B172" t="s">
        <v>56</v>
      </c>
      <c r="C172" t="s">
        <v>84</v>
      </c>
      <c r="D172" t="s">
        <v>47</v>
      </c>
      <c r="E172" s="3">
        <v>1.44</v>
      </c>
      <c r="F172" s="3">
        <v>0.17</v>
      </c>
      <c r="G172" s="3">
        <v>0.69</v>
      </c>
      <c r="H172" s="3">
        <v>2.06</v>
      </c>
      <c r="I172" s="3">
        <v>0.32</v>
      </c>
      <c r="J172" s="3">
        <v>9</v>
      </c>
      <c r="K172" s="3">
        <v>128</v>
      </c>
      <c r="L172" s="3">
        <v>36</v>
      </c>
      <c r="M172" s="3">
        <v>13</v>
      </c>
      <c r="N172" s="3">
        <v>73</v>
      </c>
      <c r="O172" s="1">
        <v>1.28</v>
      </c>
      <c r="P172" s="1">
        <v>0.76</v>
      </c>
      <c r="Q172" s="3">
        <f t="shared" si="200"/>
        <v>2.04</v>
      </c>
      <c r="R172" s="1">
        <v>0.51</v>
      </c>
      <c r="S172" s="1">
        <v>27</v>
      </c>
      <c r="T172" s="1">
        <v>6</v>
      </c>
      <c r="U172" s="1">
        <v>18.166666666666668</v>
      </c>
      <c r="V172" s="1">
        <v>81.833333333333329</v>
      </c>
      <c r="W172" s="1">
        <v>182</v>
      </c>
      <c r="X172" s="1">
        <v>337.2</v>
      </c>
      <c r="Y172" s="3">
        <f t="shared" si="201"/>
        <v>61.370400000000004</v>
      </c>
    </row>
    <row r="173" spans="1:25" x14ac:dyDescent="0.25">
      <c r="A173" t="s">
        <v>63</v>
      </c>
      <c r="B173" t="s">
        <v>56</v>
      </c>
      <c r="C173" t="s">
        <v>84</v>
      </c>
      <c r="D173" t="s">
        <v>48</v>
      </c>
      <c r="E173" s="3">
        <v>1.43</v>
      </c>
      <c r="F173" s="3">
        <v>0.16</v>
      </c>
      <c r="G173" s="3">
        <v>0.68</v>
      </c>
      <c r="H173" s="3">
        <v>2.04</v>
      </c>
      <c r="I173" s="3">
        <v>0.31</v>
      </c>
      <c r="J173" s="3">
        <v>10</v>
      </c>
      <c r="K173" s="3">
        <v>125</v>
      </c>
      <c r="L173" s="3">
        <v>38</v>
      </c>
      <c r="M173" s="3">
        <v>12</v>
      </c>
      <c r="N173" s="3">
        <v>75</v>
      </c>
      <c r="O173" s="1">
        <v>1.26</v>
      </c>
      <c r="P173" s="1">
        <v>0.76</v>
      </c>
      <c r="Q173" s="3">
        <f t="shared" si="200"/>
        <v>2.02</v>
      </c>
      <c r="R173" s="1">
        <v>0.52</v>
      </c>
      <c r="S173" s="1">
        <v>29</v>
      </c>
      <c r="T173" s="1">
        <v>6</v>
      </c>
      <c r="U173" s="1">
        <v>18.166666666666668</v>
      </c>
      <c r="V173" s="1">
        <v>81.833333333333329</v>
      </c>
      <c r="W173" s="1">
        <v>181</v>
      </c>
      <c r="X173" s="1">
        <v>332.2</v>
      </c>
      <c r="Y173" s="3">
        <f t="shared" si="201"/>
        <v>60.1282</v>
      </c>
    </row>
    <row r="174" spans="1:25" x14ac:dyDescent="0.25">
      <c r="A174" t="s">
        <v>63</v>
      </c>
      <c r="B174" t="s">
        <v>56</v>
      </c>
      <c r="C174" t="s">
        <v>84</v>
      </c>
      <c r="D174" t="s">
        <v>49</v>
      </c>
      <c r="E174" s="3">
        <v>1.42</v>
      </c>
      <c r="F174" s="3">
        <v>0.17</v>
      </c>
      <c r="G174" s="3">
        <v>0.68</v>
      </c>
      <c r="H174" s="3">
        <v>2.08</v>
      </c>
      <c r="I174" s="3">
        <v>0.31</v>
      </c>
      <c r="J174" s="3">
        <v>10</v>
      </c>
      <c r="K174" s="3">
        <v>124</v>
      </c>
      <c r="L174" s="3">
        <v>36</v>
      </c>
      <c r="M174" s="3">
        <v>12</v>
      </c>
      <c r="N174" s="3">
        <v>74</v>
      </c>
      <c r="O174" s="1">
        <v>1.26</v>
      </c>
      <c r="P174" s="1">
        <v>0.78</v>
      </c>
      <c r="Q174" s="3">
        <f t="shared" si="200"/>
        <v>2.04</v>
      </c>
      <c r="R174" s="1">
        <v>0.52</v>
      </c>
      <c r="S174" s="1">
        <v>28</v>
      </c>
      <c r="T174" s="1">
        <v>5</v>
      </c>
      <c r="U174" s="1">
        <v>19.2</v>
      </c>
      <c r="V174" s="1">
        <v>80.8</v>
      </c>
      <c r="W174" s="1">
        <v>183</v>
      </c>
      <c r="X174" s="1">
        <v>330.8</v>
      </c>
      <c r="Y174" s="3">
        <f t="shared" si="201"/>
        <v>60.5364</v>
      </c>
    </row>
    <row r="175" spans="1:25" x14ac:dyDescent="0.25">
      <c r="A175" t="s">
        <v>63</v>
      </c>
      <c r="B175" t="s">
        <v>56</v>
      </c>
      <c r="C175" t="s">
        <v>84</v>
      </c>
      <c r="D175" t="s">
        <v>79</v>
      </c>
      <c r="E175" s="3">
        <v>1.44</v>
      </c>
      <c r="F175" s="3">
        <v>0.17</v>
      </c>
      <c r="G175" s="3">
        <v>0.69</v>
      </c>
      <c r="H175" s="3">
        <v>2.06</v>
      </c>
      <c r="I175" s="3">
        <v>0.32</v>
      </c>
      <c r="J175" s="3">
        <v>9</v>
      </c>
      <c r="K175" s="3">
        <v>128</v>
      </c>
      <c r="L175" s="3">
        <v>36</v>
      </c>
      <c r="M175" s="3">
        <v>13</v>
      </c>
      <c r="N175" s="3">
        <v>73</v>
      </c>
      <c r="O175" s="1">
        <v>1.28</v>
      </c>
      <c r="P175" s="1">
        <v>0.76</v>
      </c>
      <c r="Q175" s="3">
        <f t="shared" si="200"/>
        <v>2.04</v>
      </c>
      <c r="R175" s="1">
        <v>0.51</v>
      </c>
      <c r="S175" s="1">
        <v>28</v>
      </c>
      <c r="T175" s="1">
        <v>6</v>
      </c>
      <c r="U175" s="1">
        <v>18.666666666666668</v>
      </c>
      <c r="V175" s="1">
        <v>81.333333333333329</v>
      </c>
      <c r="W175" s="1">
        <v>180</v>
      </c>
      <c r="X175" s="1">
        <v>335.4</v>
      </c>
      <c r="Y175" s="3">
        <f t="shared" si="201"/>
        <v>60.371999999999993</v>
      </c>
    </row>
    <row r="176" spans="1:25" x14ac:dyDescent="0.25">
      <c r="A176" t="s">
        <v>63</v>
      </c>
      <c r="B176" t="s">
        <v>56</v>
      </c>
      <c r="C176" t="s">
        <v>84</v>
      </c>
      <c r="D176" t="s">
        <v>80</v>
      </c>
      <c r="E176" s="3">
        <v>1.43</v>
      </c>
      <c r="F176" s="3">
        <v>0.16</v>
      </c>
      <c r="G176" s="3">
        <v>0.68</v>
      </c>
      <c r="H176" s="3">
        <v>2.04</v>
      </c>
      <c r="I176" s="3">
        <v>0.31</v>
      </c>
      <c r="J176" s="3">
        <v>10</v>
      </c>
      <c r="K176" s="3">
        <v>125</v>
      </c>
      <c r="L176" s="3">
        <v>38</v>
      </c>
      <c r="M176" s="3">
        <v>12</v>
      </c>
      <c r="N176" s="3">
        <v>75</v>
      </c>
      <c r="O176" s="1">
        <v>1.26</v>
      </c>
      <c r="P176" s="1">
        <v>0.76</v>
      </c>
      <c r="Q176" s="3">
        <f t="shared" si="200"/>
        <v>2.02</v>
      </c>
      <c r="R176" s="1">
        <v>0.51</v>
      </c>
      <c r="S176" s="1">
        <v>27</v>
      </c>
      <c r="T176" s="1">
        <v>6</v>
      </c>
      <c r="U176" s="1">
        <v>18.166666666666668</v>
      </c>
      <c r="V176" s="1">
        <v>81.833333333333329</v>
      </c>
      <c r="W176" s="1">
        <v>182</v>
      </c>
      <c r="X176" s="1">
        <v>337.2</v>
      </c>
      <c r="Y176" s="3">
        <f t="shared" si="201"/>
        <v>61.370400000000004</v>
      </c>
    </row>
    <row r="177" spans="1:25" x14ac:dyDescent="0.25">
      <c r="A177" t="s">
        <v>63</v>
      </c>
      <c r="B177" t="s">
        <v>56</v>
      </c>
      <c r="C177" t="s">
        <v>84</v>
      </c>
      <c r="D177" t="s">
        <v>81</v>
      </c>
      <c r="E177" s="3">
        <v>1.42</v>
      </c>
      <c r="F177" s="3">
        <v>0.17</v>
      </c>
      <c r="G177" s="3">
        <v>0.68</v>
      </c>
      <c r="H177" s="3">
        <v>2.08</v>
      </c>
      <c r="I177" s="3">
        <v>0.31</v>
      </c>
      <c r="J177" s="3">
        <v>10</v>
      </c>
      <c r="K177" s="3">
        <v>124</v>
      </c>
      <c r="L177" s="3">
        <v>36</v>
      </c>
      <c r="M177" s="3">
        <v>12</v>
      </c>
      <c r="N177" s="3">
        <v>74</v>
      </c>
      <c r="O177" s="1">
        <v>1.26</v>
      </c>
      <c r="P177" s="1">
        <v>0.78</v>
      </c>
      <c r="Q177" s="3">
        <f t="shared" si="200"/>
        <v>2.04</v>
      </c>
      <c r="R177" s="1">
        <v>0.52</v>
      </c>
      <c r="S177" s="1">
        <v>29</v>
      </c>
      <c r="T177" s="1">
        <v>6</v>
      </c>
      <c r="U177" s="1">
        <v>18.166666666666668</v>
      </c>
      <c r="V177" s="1">
        <v>81.833333333333329</v>
      </c>
      <c r="W177" s="1">
        <v>181</v>
      </c>
      <c r="X177" s="1">
        <v>332.2</v>
      </c>
      <c r="Y177" s="3">
        <f t="shared" si="201"/>
        <v>60.1282</v>
      </c>
    </row>
    <row r="178" spans="1:25" x14ac:dyDescent="0.25">
      <c r="A178" t="s">
        <v>63</v>
      </c>
      <c r="B178" t="s">
        <v>56</v>
      </c>
      <c r="C178" t="s">
        <v>84</v>
      </c>
      <c r="D178" t="s">
        <v>83</v>
      </c>
      <c r="E178" s="3">
        <v>1.43</v>
      </c>
      <c r="F178" s="3">
        <v>0.16</v>
      </c>
      <c r="G178" s="3">
        <v>0.68</v>
      </c>
      <c r="H178" s="3">
        <v>2.04</v>
      </c>
      <c r="I178" s="3">
        <v>0.31</v>
      </c>
      <c r="J178" s="3">
        <v>10</v>
      </c>
      <c r="K178" s="3">
        <v>125</v>
      </c>
      <c r="L178" s="3">
        <v>38</v>
      </c>
      <c r="M178" s="3">
        <v>12</v>
      </c>
      <c r="N178" s="3">
        <v>75</v>
      </c>
      <c r="O178" s="1">
        <v>1.26</v>
      </c>
      <c r="P178" s="1">
        <v>0.76</v>
      </c>
      <c r="Q178" s="3">
        <f t="shared" si="200"/>
        <v>2.02</v>
      </c>
      <c r="R178" s="1">
        <v>0.52</v>
      </c>
      <c r="S178" s="1">
        <v>28</v>
      </c>
      <c r="T178" s="1">
        <v>5</v>
      </c>
      <c r="U178" s="1">
        <v>19.2</v>
      </c>
      <c r="V178" s="1">
        <v>80.8</v>
      </c>
      <c r="W178" s="1">
        <v>183</v>
      </c>
      <c r="X178" s="1">
        <v>330.8</v>
      </c>
      <c r="Y178" s="3">
        <f t="shared" si="201"/>
        <v>60.5364</v>
      </c>
    </row>
    <row r="179" spans="1:25" x14ac:dyDescent="0.25">
      <c r="A179" t="s">
        <v>63</v>
      </c>
      <c r="B179" t="s">
        <v>56</v>
      </c>
      <c r="C179" t="s">
        <v>84</v>
      </c>
      <c r="D179" t="s">
        <v>82</v>
      </c>
      <c r="E179" s="3">
        <v>1.42</v>
      </c>
      <c r="F179" s="3">
        <v>0.17</v>
      </c>
      <c r="G179" s="3">
        <v>0.68</v>
      </c>
      <c r="H179" s="3">
        <v>2.08</v>
      </c>
      <c r="I179" s="3">
        <v>0.31</v>
      </c>
      <c r="J179" s="3">
        <v>10</v>
      </c>
      <c r="K179" s="3">
        <v>124</v>
      </c>
      <c r="L179" s="3">
        <v>36</v>
      </c>
      <c r="M179" s="3">
        <v>12</v>
      </c>
      <c r="N179" s="3">
        <v>74</v>
      </c>
      <c r="O179" s="1">
        <v>1.26</v>
      </c>
      <c r="P179" s="1">
        <v>0.78</v>
      </c>
      <c r="Q179" s="3">
        <f t="shared" si="200"/>
        <v>2.04</v>
      </c>
      <c r="R179" s="1">
        <v>0.52</v>
      </c>
      <c r="S179" s="1">
        <v>28</v>
      </c>
      <c r="T179" s="1">
        <v>5</v>
      </c>
      <c r="U179" s="1">
        <v>19.2</v>
      </c>
      <c r="V179" s="1">
        <v>80.8</v>
      </c>
      <c r="W179" s="1">
        <v>183</v>
      </c>
      <c r="X179" s="1">
        <v>330.8</v>
      </c>
      <c r="Y179" s="3">
        <f t="shared" si="201"/>
        <v>60.5364</v>
      </c>
    </row>
    <row r="180" spans="1:25" x14ac:dyDescent="0.25">
      <c r="D180" s="5" t="s">
        <v>69</v>
      </c>
      <c r="E180" s="4">
        <f t="shared" ref="E180" si="202">AVERAGE(E171:E179)</f>
        <v>1.4288888888888889</v>
      </c>
      <c r="F180" s="4">
        <f t="shared" ref="F180" si="203">AVERAGE(F171:F179)</f>
        <v>0.16444444444444445</v>
      </c>
      <c r="G180" s="4">
        <f t="shared" ref="G180" si="204">AVERAGE(G171:G179)</f>
        <v>0.68222222222222217</v>
      </c>
      <c r="H180" s="4">
        <f t="shared" ref="H180" si="205">AVERAGE(H171:H179)</f>
        <v>2.0622222222222226</v>
      </c>
      <c r="I180" s="4">
        <f t="shared" ref="I180" si="206">AVERAGE(I171:I179)</f>
        <v>0.31222222222222223</v>
      </c>
      <c r="J180" s="4">
        <f t="shared" ref="J180" si="207">AVERAGE(J171:J179)</f>
        <v>9.7777777777777786</v>
      </c>
      <c r="K180" s="4">
        <f t="shared" ref="K180" si="208">AVERAGE(K171:K179)</f>
        <v>125.55555555555556</v>
      </c>
      <c r="L180" s="4">
        <f t="shared" ref="L180" si="209">AVERAGE(L171:L179)</f>
        <v>36.666666666666664</v>
      </c>
      <c r="M180" s="4">
        <f t="shared" ref="M180" si="210">AVERAGE(M171:M179)</f>
        <v>12.333333333333334</v>
      </c>
      <c r="N180" s="4">
        <f t="shared" ref="N180" si="211">AVERAGE(N171:N179)</f>
        <v>74.333333333333329</v>
      </c>
      <c r="O180" s="4">
        <f t="shared" ref="O180" si="212">AVERAGE(O171:O179)</f>
        <v>1.2655555555555553</v>
      </c>
      <c r="P180" s="4">
        <f t="shared" ref="P180" si="213">AVERAGE(P171:P179)</f>
        <v>0.76888888888888884</v>
      </c>
      <c r="Q180" s="4">
        <f t="shared" ref="Q180" si="214">AVERAGE(Q171:Q179)</f>
        <v>2.0344444444444441</v>
      </c>
      <c r="R180" s="4">
        <f t="shared" ref="R180" si="215">AVERAGE(R171:R179)</f>
        <v>0.51555555555555566</v>
      </c>
      <c r="S180" s="4">
        <f t="shared" ref="S180" si="216">AVERAGE(S171:S179)</f>
        <v>28</v>
      </c>
      <c r="T180" s="4">
        <f t="shared" ref="T180" si="217">AVERAGE(T171:T179)</f>
        <v>5.666666666666667</v>
      </c>
      <c r="U180" s="4">
        <f t="shared" ref="U180" si="218">AVERAGE(U171:U179)</f>
        <v>18.62222222222222</v>
      </c>
      <c r="V180" s="4">
        <f t="shared" ref="V180" si="219">AVERAGE(V171:V179)</f>
        <v>81.377777777777766</v>
      </c>
      <c r="W180" s="4">
        <f t="shared" ref="W180" si="220">AVERAGE(W171:W179)</f>
        <v>181.66666666666666</v>
      </c>
      <c r="X180" s="4">
        <f t="shared" ref="X180" si="221">AVERAGE(X171:X179)</f>
        <v>333.5555555555556</v>
      </c>
      <c r="Y180" s="4">
        <f t="shared" ref="Y180" si="222">AVERAGE(Y171:Y179)</f>
        <v>60.59448888888889</v>
      </c>
    </row>
    <row r="181" spans="1:25" x14ac:dyDescent="0.25">
      <c r="D181" s="5" t="s">
        <v>70</v>
      </c>
      <c r="E181" s="6">
        <f t="shared" ref="E181:Y181" si="223">STDEV(E171:E179)</f>
        <v>7.8173595997057237E-3</v>
      </c>
      <c r="F181" s="6">
        <f t="shared" si="223"/>
        <v>7.2648315725677964E-3</v>
      </c>
      <c r="G181" s="6">
        <f t="shared" si="223"/>
        <v>4.4095855184409401E-3</v>
      </c>
      <c r="H181" s="6">
        <f t="shared" si="223"/>
        <v>1.855921454276676E-2</v>
      </c>
      <c r="I181" s="6">
        <f t="shared" si="223"/>
        <v>4.4095855184409886E-3</v>
      </c>
      <c r="J181" s="6">
        <f t="shared" si="223"/>
        <v>0.44095855184409838</v>
      </c>
      <c r="K181" s="6">
        <f t="shared" si="223"/>
        <v>1.6666666666666665</v>
      </c>
      <c r="L181" s="6">
        <f t="shared" si="223"/>
        <v>1</v>
      </c>
      <c r="M181" s="6">
        <f t="shared" si="223"/>
        <v>0.5</v>
      </c>
      <c r="N181" s="6">
        <f t="shared" si="223"/>
        <v>1</v>
      </c>
      <c r="O181" s="6">
        <f t="shared" si="223"/>
        <v>8.8191710368819756E-3</v>
      </c>
      <c r="P181" s="6">
        <f t="shared" si="223"/>
        <v>1.0540925533894607E-2</v>
      </c>
      <c r="Q181" s="6">
        <f t="shared" si="223"/>
        <v>1.1303883305208753E-2</v>
      </c>
      <c r="R181" s="6">
        <f t="shared" si="223"/>
        <v>5.2704627669473043E-3</v>
      </c>
      <c r="S181" s="6">
        <f t="shared" si="223"/>
        <v>0.70710678118654757</v>
      </c>
      <c r="T181" s="6">
        <f t="shared" si="223"/>
        <v>0.5</v>
      </c>
      <c r="U181" s="6">
        <f t="shared" si="223"/>
        <v>0.47900359543999627</v>
      </c>
      <c r="V181" s="6">
        <f t="shared" si="223"/>
        <v>0.47900359543999627</v>
      </c>
      <c r="W181" s="6">
        <f t="shared" si="223"/>
        <v>1.2247448713915892</v>
      </c>
      <c r="X181" s="6">
        <f t="shared" si="223"/>
        <v>2.7345525735991472</v>
      </c>
      <c r="Y181" s="6">
        <f t="shared" si="223"/>
        <v>0.46744683238964552</v>
      </c>
    </row>
    <row r="182" spans="1:25" x14ac:dyDescent="0.25">
      <c r="A182" t="s">
        <v>64</v>
      </c>
      <c r="B182" t="s">
        <v>57</v>
      </c>
      <c r="C182" t="s">
        <v>84</v>
      </c>
      <c r="D182" t="s">
        <v>46</v>
      </c>
      <c r="E182" s="3">
        <v>1.55</v>
      </c>
      <c r="F182" s="3">
        <v>0.2</v>
      </c>
      <c r="G182" s="3">
        <v>0.82</v>
      </c>
      <c r="H182" s="3">
        <v>2.1800000000000002</v>
      </c>
      <c r="I182" s="3">
        <v>0.48</v>
      </c>
      <c r="J182" s="3">
        <v>13</v>
      </c>
      <c r="K182" s="3">
        <v>141</v>
      </c>
      <c r="L182" s="3">
        <v>52</v>
      </c>
      <c r="M182" s="3">
        <v>16</v>
      </c>
      <c r="N182" s="3">
        <v>89</v>
      </c>
      <c r="O182" s="1">
        <v>1.38</v>
      </c>
      <c r="P182" s="1">
        <v>0.94</v>
      </c>
      <c r="Q182" s="3">
        <f t="shared" ref="Q182:Q190" si="224">O182+P182</f>
        <v>2.3199999999999998</v>
      </c>
      <c r="R182" s="1">
        <v>0.62</v>
      </c>
      <c r="S182" s="1">
        <v>37</v>
      </c>
      <c r="T182" s="1">
        <v>6</v>
      </c>
      <c r="U182" s="1">
        <v>20.333333333333332</v>
      </c>
      <c r="V182" s="1">
        <v>79.666666666666671</v>
      </c>
      <c r="W182" s="1">
        <v>186</v>
      </c>
      <c r="X182" s="1">
        <v>348.8</v>
      </c>
      <c r="Y182" s="3">
        <f t="shared" ref="Y182:Y190" si="225">W182*X182/1000</f>
        <v>64.876800000000003</v>
      </c>
    </row>
    <row r="183" spans="1:25" x14ac:dyDescent="0.25">
      <c r="A183" t="s">
        <v>64</v>
      </c>
      <c r="B183" t="s">
        <v>57</v>
      </c>
      <c r="C183" t="s">
        <v>84</v>
      </c>
      <c r="D183" t="s">
        <v>47</v>
      </c>
      <c r="E183" s="3">
        <v>1.58</v>
      </c>
      <c r="F183" s="3">
        <v>0.21</v>
      </c>
      <c r="G183" s="3">
        <v>0.81</v>
      </c>
      <c r="H183" s="3">
        <v>2.2200000000000002</v>
      </c>
      <c r="I183" s="3">
        <v>0.46</v>
      </c>
      <c r="J183" s="3">
        <v>12</v>
      </c>
      <c r="K183" s="3">
        <v>140</v>
      </c>
      <c r="L183" s="3">
        <v>51</v>
      </c>
      <c r="M183" s="3">
        <v>16</v>
      </c>
      <c r="N183" s="3">
        <v>91</v>
      </c>
      <c r="O183" s="1">
        <v>1.37</v>
      </c>
      <c r="P183" s="1">
        <v>0.95</v>
      </c>
      <c r="Q183" s="3">
        <f t="shared" si="224"/>
        <v>2.3200000000000003</v>
      </c>
      <c r="R183" s="1">
        <v>0.63</v>
      </c>
      <c r="S183" s="1">
        <v>38</v>
      </c>
      <c r="T183" s="1">
        <v>7</v>
      </c>
      <c r="U183" s="1">
        <v>20.285714285714285</v>
      </c>
      <c r="V183" s="1">
        <v>79.714285714285722</v>
      </c>
      <c r="W183" s="1">
        <v>188</v>
      </c>
      <c r="X183" s="1">
        <v>349.3</v>
      </c>
      <c r="Y183" s="3">
        <f t="shared" si="225"/>
        <v>65.668400000000005</v>
      </c>
    </row>
    <row r="184" spans="1:25" x14ac:dyDescent="0.25">
      <c r="A184" t="s">
        <v>64</v>
      </c>
      <c r="B184" t="s">
        <v>57</v>
      </c>
      <c r="C184" t="s">
        <v>84</v>
      </c>
      <c r="D184" t="s">
        <v>48</v>
      </c>
      <c r="E184" s="3">
        <v>1.57</v>
      </c>
      <c r="F184" s="3">
        <v>0.19</v>
      </c>
      <c r="G184" s="3">
        <v>0.81</v>
      </c>
      <c r="H184" s="3">
        <v>2.21</v>
      </c>
      <c r="I184" s="3">
        <v>0.48</v>
      </c>
      <c r="J184" s="3">
        <v>13</v>
      </c>
      <c r="K184" s="3">
        <v>142</v>
      </c>
      <c r="L184" s="3">
        <v>51</v>
      </c>
      <c r="M184" s="3">
        <v>17</v>
      </c>
      <c r="N184" s="3">
        <v>90</v>
      </c>
      <c r="O184" s="1">
        <v>1.39</v>
      </c>
      <c r="P184" s="1">
        <v>0.96</v>
      </c>
      <c r="Q184" s="3">
        <f t="shared" si="224"/>
        <v>2.3499999999999996</v>
      </c>
      <c r="R184" s="1">
        <v>0.62</v>
      </c>
      <c r="S184" s="1">
        <v>38</v>
      </c>
      <c r="T184" s="1">
        <v>6</v>
      </c>
      <c r="U184" s="1">
        <v>20.333333333333332</v>
      </c>
      <c r="V184" s="1">
        <v>79.666666666666671</v>
      </c>
      <c r="W184" s="1">
        <v>185</v>
      </c>
      <c r="X184" s="1">
        <v>346.4</v>
      </c>
      <c r="Y184" s="3">
        <f t="shared" si="225"/>
        <v>64.083999999999989</v>
      </c>
    </row>
    <row r="185" spans="1:25" x14ac:dyDescent="0.25">
      <c r="A185" t="s">
        <v>64</v>
      </c>
      <c r="B185" t="s">
        <v>57</v>
      </c>
      <c r="C185" t="s">
        <v>84</v>
      </c>
      <c r="D185" t="s">
        <v>49</v>
      </c>
      <c r="E185" s="3">
        <v>1.56</v>
      </c>
      <c r="F185" s="3">
        <v>0.21</v>
      </c>
      <c r="G185" s="3">
        <v>0.82</v>
      </c>
      <c r="H185" s="3">
        <v>2.21</v>
      </c>
      <c r="I185" s="3">
        <v>0.46</v>
      </c>
      <c r="J185" s="3">
        <v>12</v>
      </c>
      <c r="K185" s="3">
        <v>141</v>
      </c>
      <c r="L185" s="3">
        <v>50</v>
      </c>
      <c r="M185" s="3">
        <v>17</v>
      </c>
      <c r="N185" s="3">
        <v>89</v>
      </c>
      <c r="O185" s="1">
        <v>1.39</v>
      </c>
      <c r="P185" s="1">
        <v>0.93</v>
      </c>
      <c r="Q185" s="3">
        <f t="shared" si="224"/>
        <v>2.3199999999999998</v>
      </c>
      <c r="R185" s="1">
        <v>0.61</v>
      </c>
      <c r="S185" s="1">
        <v>37</v>
      </c>
      <c r="T185" s="1">
        <v>8</v>
      </c>
      <c r="U185" s="1">
        <v>19.5</v>
      </c>
      <c r="V185" s="1">
        <v>80.5</v>
      </c>
      <c r="W185" s="1">
        <v>187</v>
      </c>
      <c r="X185" s="1">
        <v>352.5</v>
      </c>
      <c r="Y185" s="3">
        <f t="shared" si="225"/>
        <v>65.917500000000004</v>
      </c>
    </row>
    <row r="186" spans="1:25" x14ac:dyDescent="0.25">
      <c r="A186" t="s">
        <v>64</v>
      </c>
      <c r="B186" t="s">
        <v>57</v>
      </c>
      <c r="C186" t="s">
        <v>84</v>
      </c>
      <c r="D186" t="s">
        <v>79</v>
      </c>
      <c r="E186" s="3">
        <v>1.58</v>
      </c>
      <c r="F186" s="3">
        <v>0.21</v>
      </c>
      <c r="G186" s="3">
        <v>0.81</v>
      </c>
      <c r="H186" s="3">
        <v>2.2200000000000002</v>
      </c>
      <c r="I186" s="3">
        <v>0.46</v>
      </c>
      <c r="J186" s="3">
        <v>12</v>
      </c>
      <c r="K186" s="3">
        <v>140</v>
      </c>
      <c r="L186" s="3">
        <v>51</v>
      </c>
      <c r="M186" s="3">
        <v>16</v>
      </c>
      <c r="N186" s="3">
        <v>91</v>
      </c>
      <c r="O186" s="1">
        <v>1.37</v>
      </c>
      <c r="P186" s="1">
        <v>0.95</v>
      </c>
      <c r="Q186" s="3">
        <f t="shared" si="224"/>
        <v>2.3200000000000003</v>
      </c>
      <c r="R186" s="1">
        <v>0.63</v>
      </c>
      <c r="S186" s="1">
        <v>38</v>
      </c>
      <c r="T186" s="1">
        <v>7</v>
      </c>
      <c r="U186" s="1">
        <v>20.285714285714285</v>
      </c>
      <c r="V186" s="1">
        <v>79.714285714285722</v>
      </c>
      <c r="W186" s="1">
        <v>188</v>
      </c>
      <c r="X186" s="1">
        <v>349.3</v>
      </c>
      <c r="Y186" s="3">
        <f t="shared" si="225"/>
        <v>65.668400000000005</v>
      </c>
    </row>
    <row r="187" spans="1:25" x14ac:dyDescent="0.25">
      <c r="A187" t="s">
        <v>64</v>
      </c>
      <c r="B187" t="s">
        <v>57</v>
      </c>
      <c r="C187" t="s">
        <v>84</v>
      </c>
      <c r="D187" t="s">
        <v>80</v>
      </c>
      <c r="E187" s="3">
        <v>1.57</v>
      </c>
      <c r="F187" s="3">
        <v>0.19</v>
      </c>
      <c r="G187" s="3">
        <v>0.81</v>
      </c>
      <c r="H187" s="3">
        <v>2.21</v>
      </c>
      <c r="I187" s="3">
        <v>0.48</v>
      </c>
      <c r="J187" s="3">
        <v>13</v>
      </c>
      <c r="K187" s="3">
        <v>142</v>
      </c>
      <c r="L187" s="3">
        <v>51</v>
      </c>
      <c r="M187" s="3">
        <v>17</v>
      </c>
      <c r="N187" s="3">
        <v>90</v>
      </c>
      <c r="O187" s="1">
        <v>1.39</v>
      </c>
      <c r="P187" s="1">
        <v>0.96</v>
      </c>
      <c r="Q187" s="3">
        <f t="shared" si="224"/>
        <v>2.3499999999999996</v>
      </c>
      <c r="R187" s="1">
        <v>0.62</v>
      </c>
      <c r="S187" s="1">
        <v>38</v>
      </c>
      <c r="T187" s="1">
        <v>6</v>
      </c>
      <c r="U187" s="1">
        <v>20.333333333333332</v>
      </c>
      <c r="V187" s="1">
        <v>79.666666666666671</v>
      </c>
      <c r="W187" s="1">
        <v>185</v>
      </c>
      <c r="X187" s="1">
        <v>346.4</v>
      </c>
      <c r="Y187" s="3">
        <f t="shared" si="225"/>
        <v>64.083999999999989</v>
      </c>
    </row>
    <row r="188" spans="1:25" x14ac:dyDescent="0.25">
      <c r="A188" t="s">
        <v>64</v>
      </c>
      <c r="B188" t="s">
        <v>57</v>
      </c>
      <c r="C188" t="s">
        <v>84</v>
      </c>
      <c r="D188" t="s">
        <v>81</v>
      </c>
      <c r="E188" s="3">
        <v>1.56</v>
      </c>
      <c r="F188" s="3">
        <v>0.21</v>
      </c>
      <c r="G188" s="3">
        <v>0.82</v>
      </c>
      <c r="H188" s="3">
        <v>2.21</v>
      </c>
      <c r="I188" s="3">
        <v>0.46</v>
      </c>
      <c r="J188" s="3">
        <v>12</v>
      </c>
      <c r="K188" s="3">
        <v>141</v>
      </c>
      <c r="L188" s="3">
        <v>50</v>
      </c>
      <c r="M188" s="3">
        <v>17</v>
      </c>
      <c r="N188" s="3">
        <v>89</v>
      </c>
      <c r="O188" s="1">
        <v>1.39</v>
      </c>
      <c r="P188" s="1">
        <v>0.93</v>
      </c>
      <c r="Q188" s="3">
        <f t="shared" si="224"/>
        <v>2.3199999999999998</v>
      </c>
      <c r="R188" s="1">
        <v>0.61</v>
      </c>
      <c r="S188" s="1">
        <v>37</v>
      </c>
      <c r="T188" s="1">
        <v>8</v>
      </c>
      <c r="U188" s="1">
        <v>19.5</v>
      </c>
      <c r="V188" s="1">
        <v>80.5</v>
      </c>
      <c r="W188" s="1">
        <v>187</v>
      </c>
      <c r="X188" s="1">
        <v>352.5</v>
      </c>
      <c r="Y188" s="3">
        <f t="shared" si="225"/>
        <v>65.917500000000004</v>
      </c>
    </row>
    <row r="189" spans="1:25" x14ac:dyDescent="0.25">
      <c r="A189" t="s">
        <v>64</v>
      </c>
      <c r="B189" t="s">
        <v>57</v>
      </c>
      <c r="C189" t="s">
        <v>84</v>
      </c>
      <c r="D189" t="s">
        <v>83</v>
      </c>
      <c r="E189" s="3">
        <v>1.57</v>
      </c>
      <c r="F189" s="3">
        <v>0.19</v>
      </c>
      <c r="G189" s="3">
        <v>0.81</v>
      </c>
      <c r="H189" s="3">
        <v>2.21</v>
      </c>
      <c r="I189" s="3">
        <v>0.48</v>
      </c>
      <c r="J189" s="3">
        <v>13</v>
      </c>
      <c r="K189" s="3">
        <v>142</v>
      </c>
      <c r="L189" s="3">
        <v>51</v>
      </c>
      <c r="M189" s="3">
        <v>17</v>
      </c>
      <c r="N189" s="3">
        <v>90</v>
      </c>
      <c r="O189" s="1">
        <v>1.39</v>
      </c>
      <c r="P189" s="1">
        <v>0.96</v>
      </c>
      <c r="Q189" s="3">
        <f t="shared" si="224"/>
        <v>2.3499999999999996</v>
      </c>
      <c r="R189" s="1">
        <v>0.62</v>
      </c>
      <c r="S189" s="1">
        <v>38</v>
      </c>
      <c r="T189" s="1">
        <v>6</v>
      </c>
      <c r="U189" s="1">
        <v>20.333333333333332</v>
      </c>
      <c r="V189" s="1">
        <v>79.666666666666671</v>
      </c>
      <c r="W189" s="1">
        <v>185</v>
      </c>
      <c r="X189" s="1">
        <v>346.4</v>
      </c>
      <c r="Y189" s="3">
        <f t="shared" si="225"/>
        <v>64.083999999999989</v>
      </c>
    </row>
    <row r="190" spans="1:25" x14ac:dyDescent="0.25">
      <c r="A190" t="s">
        <v>64</v>
      </c>
      <c r="B190" t="s">
        <v>57</v>
      </c>
      <c r="C190" t="s">
        <v>84</v>
      </c>
      <c r="D190" t="s">
        <v>82</v>
      </c>
      <c r="E190" s="3">
        <v>1.56</v>
      </c>
      <c r="F190" s="3">
        <v>0.21</v>
      </c>
      <c r="G190" s="3">
        <v>0.82</v>
      </c>
      <c r="H190" s="3">
        <v>2.21</v>
      </c>
      <c r="I190" s="3">
        <v>0.46</v>
      </c>
      <c r="J190" s="3">
        <v>12</v>
      </c>
      <c r="K190" s="3">
        <v>141</v>
      </c>
      <c r="L190" s="3">
        <v>50</v>
      </c>
      <c r="M190" s="3">
        <v>17</v>
      </c>
      <c r="N190" s="3">
        <v>89</v>
      </c>
      <c r="O190" s="1">
        <v>1.39</v>
      </c>
      <c r="P190" s="1">
        <v>0.93</v>
      </c>
      <c r="Q190" s="3">
        <f t="shared" si="224"/>
        <v>2.3199999999999998</v>
      </c>
      <c r="R190" s="1">
        <v>0.61</v>
      </c>
      <c r="S190" s="1">
        <v>37</v>
      </c>
      <c r="T190" s="1">
        <v>8</v>
      </c>
      <c r="U190" s="1">
        <v>19.5</v>
      </c>
      <c r="V190" s="1">
        <v>80.5</v>
      </c>
      <c r="W190" s="1">
        <v>187</v>
      </c>
      <c r="X190" s="1">
        <v>352.5</v>
      </c>
      <c r="Y190" s="3">
        <f t="shared" si="225"/>
        <v>65.917500000000004</v>
      </c>
    </row>
    <row r="191" spans="1:25" x14ac:dyDescent="0.25">
      <c r="D191" s="5" t="s">
        <v>69</v>
      </c>
      <c r="E191" s="4">
        <f t="shared" ref="E191" si="226">AVERAGE(E182:E190)</f>
        <v>1.5666666666666669</v>
      </c>
      <c r="F191" s="4">
        <f t="shared" ref="F191" si="227">AVERAGE(F182:F190)</f>
        <v>0.20222222222222219</v>
      </c>
      <c r="G191" s="4">
        <f t="shared" ref="G191" si="228">AVERAGE(G182:G190)</f>
        <v>0.81444444444444464</v>
      </c>
      <c r="H191" s="4">
        <f t="shared" ref="H191" si="229">AVERAGE(H182:H190)</f>
        <v>2.2088888888888891</v>
      </c>
      <c r="I191" s="4">
        <f t="shared" ref="I191" si="230">AVERAGE(I182:I190)</f>
        <v>0.46888888888888886</v>
      </c>
      <c r="J191" s="4">
        <f t="shared" ref="J191" si="231">AVERAGE(J182:J190)</f>
        <v>12.444444444444445</v>
      </c>
      <c r="K191" s="4">
        <f t="shared" ref="K191" si="232">AVERAGE(K182:K190)</f>
        <v>141.11111111111111</v>
      </c>
      <c r="L191" s="4">
        <f t="shared" ref="L191" si="233">AVERAGE(L182:L190)</f>
        <v>50.777777777777779</v>
      </c>
      <c r="M191" s="4">
        <f t="shared" ref="M191" si="234">AVERAGE(M182:M190)</f>
        <v>16.666666666666668</v>
      </c>
      <c r="N191" s="4">
        <f t="shared" ref="N191" si="235">AVERAGE(N182:N190)</f>
        <v>89.777777777777771</v>
      </c>
      <c r="O191" s="4">
        <f t="shared" ref="O191" si="236">AVERAGE(O182:O190)</f>
        <v>1.3844444444444446</v>
      </c>
      <c r="P191" s="4">
        <f t="shared" ref="P191" si="237">AVERAGE(P182:P190)</f>
        <v>0.94555555555555548</v>
      </c>
      <c r="Q191" s="4">
        <f t="shared" ref="Q191" si="238">AVERAGE(Q182:Q190)</f>
        <v>2.33</v>
      </c>
      <c r="R191" s="4">
        <f t="shared" ref="R191" si="239">AVERAGE(R182:R190)</f>
        <v>0.61888888888888893</v>
      </c>
      <c r="S191" s="4">
        <f t="shared" ref="S191" si="240">AVERAGE(S182:S190)</f>
        <v>37.555555555555557</v>
      </c>
      <c r="T191" s="4">
        <f t="shared" ref="T191" si="241">AVERAGE(T182:T190)</f>
        <v>6.8888888888888893</v>
      </c>
      <c r="U191" s="4">
        <f t="shared" ref="U191" si="242">AVERAGE(U182:U190)</f>
        <v>20.044973544973544</v>
      </c>
      <c r="V191" s="4">
        <f t="shared" ref="V191" si="243">AVERAGE(V182:V190)</f>
        <v>79.95502645502647</v>
      </c>
      <c r="W191" s="4">
        <f t="shared" ref="W191" si="244">AVERAGE(W182:W190)</f>
        <v>186.44444444444446</v>
      </c>
      <c r="X191" s="4">
        <f t="shared" ref="X191" si="245">AVERAGE(X182:X190)</f>
        <v>349.34444444444443</v>
      </c>
      <c r="Y191" s="4">
        <f t="shared" ref="Y191" si="246">AVERAGE(Y182:Y190)</f>
        <v>65.135344444444456</v>
      </c>
    </row>
    <row r="192" spans="1:25" x14ac:dyDescent="0.25">
      <c r="D192" s="5" t="s">
        <v>70</v>
      </c>
      <c r="E192" s="6">
        <f t="shared" ref="E192:Y192" si="247">STDEV(E182:E190)</f>
        <v>1.0000000000000009E-2</v>
      </c>
      <c r="F192" s="6">
        <f t="shared" si="247"/>
        <v>9.7182531580754968E-3</v>
      </c>
      <c r="G192" s="6">
        <f t="shared" si="247"/>
        <v>5.2704627669472445E-3</v>
      </c>
      <c r="H192" s="6">
        <f t="shared" si="247"/>
        <v>1.1666666666666662E-2</v>
      </c>
      <c r="I192" s="6">
        <f t="shared" si="247"/>
        <v>1.0540925533894577E-2</v>
      </c>
      <c r="J192" s="6">
        <f t="shared" si="247"/>
        <v>0.52704627669472981</v>
      </c>
      <c r="K192" s="6">
        <f t="shared" si="247"/>
        <v>0.78173595997057166</v>
      </c>
      <c r="L192" s="6">
        <f t="shared" si="247"/>
        <v>0.66666666666666674</v>
      </c>
      <c r="M192" s="6">
        <f t="shared" si="247"/>
        <v>0.5</v>
      </c>
      <c r="N192" s="6">
        <f t="shared" si="247"/>
        <v>0.83333333333333337</v>
      </c>
      <c r="O192" s="6">
        <f t="shared" si="247"/>
        <v>8.8191710368818836E-3</v>
      </c>
      <c r="P192" s="6">
        <f t="shared" si="247"/>
        <v>1.3333333333333298E-2</v>
      </c>
      <c r="Q192" s="6">
        <f t="shared" si="247"/>
        <v>1.4999999999999828E-2</v>
      </c>
      <c r="R192" s="6">
        <f t="shared" si="247"/>
        <v>7.8173595997057237E-3</v>
      </c>
      <c r="S192" s="6">
        <f t="shared" si="247"/>
        <v>0.52704627669472992</v>
      </c>
      <c r="T192" s="6">
        <f t="shared" si="247"/>
        <v>0.92796072713833866</v>
      </c>
      <c r="U192" s="6">
        <f t="shared" si="247"/>
        <v>0.40919221840711706</v>
      </c>
      <c r="V192" s="6">
        <f t="shared" si="247"/>
        <v>0.40919221840711478</v>
      </c>
      <c r="W192" s="6">
        <f t="shared" si="247"/>
        <v>1.2360330811826106</v>
      </c>
      <c r="X192" s="6">
        <f t="shared" si="247"/>
        <v>2.6500524103832035</v>
      </c>
      <c r="Y192" s="6">
        <f t="shared" si="247"/>
        <v>0.85047185742844544</v>
      </c>
    </row>
    <row r="193" spans="1:25" x14ac:dyDescent="0.25">
      <c r="A193" t="s">
        <v>68</v>
      </c>
      <c r="B193" t="s">
        <v>58</v>
      </c>
      <c r="C193" t="s">
        <v>84</v>
      </c>
      <c r="D193" t="s">
        <v>46</v>
      </c>
      <c r="E193" s="3">
        <v>1.38</v>
      </c>
      <c r="F193" s="3">
        <v>0.14000000000000001</v>
      </c>
      <c r="G193" s="3">
        <v>0.56999999999999995</v>
      </c>
      <c r="H193" s="3">
        <v>2.0099999999999998</v>
      </c>
      <c r="I193" s="3">
        <v>0.27</v>
      </c>
      <c r="J193" s="3">
        <v>9</v>
      </c>
      <c r="K193" s="3">
        <v>120</v>
      </c>
      <c r="L193" s="3">
        <v>32</v>
      </c>
      <c r="M193" s="3">
        <v>11</v>
      </c>
      <c r="N193" s="3">
        <v>68</v>
      </c>
      <c r="O193" s="1">
        <v>1.25</v>
      </c>
      <c r="P193" s="1">
        <v>0.69</v>
      </c>
      <c r="Q193" s="3">
        <f t="shared" ref="Q193:Q201" si="248">O193+P193</f>
        <v>1.94</v>
      </c>
      <c r="R193" s="1">
        <v>0.47</v>
      </c>
      <c r="S193" s="1">
        <v>24</v>
      </c>
      <c r="T193" s="1">
        <v>6</v>
      </c>
      <c r="U193" s="1">
        <v>17.5</v>
      </c>
      <c r="V193" s="1">
        <v>82.5</v>
      </c>
      <c r="W193" s="1">
        <v>178</v>
      </c>
      <c r="X193" s="1">
        <v>321</v>
      </c>
      <c r="Y193" s="3">
        <f t="shared" ref="Y193:Y201" si="249">W193*X193/1000</f>
        <v>57.137999999999998</v>
      </c>
    </row>
    <row r="194" spans="1:25" x14ac:dyDescent="0.25">
      <c r="A194" t="s">
        <v>68</v>
      </c>
      <c r="B194" t="s">
        <v>58</v>
      </c>
      <c r="C194" t="s">
        <v>84</v>
      </c>
      <c r="D194" t="s">
        <v>47</v>
      </c>
      <c r="E194" s="3">
        <v>1.38</v>
      </c>
      <c r="F194" s="3">
        <v>0.13</v>
      </c>
      <c r="G194" s="3">
        <v>0.56000000000000005</v>
      </c>
      <c r="H194" s="3">
        <v>2.0099999999999998</v>
      </c>
      <c r="I194" s="3">
        <v>0.28000000000000003</v>
      </c>
      <c r="J194" s="3">
        <v>8</v>
      </c>
      <c r="K194" s="3">
        <v>118</v>
      </c>
      <c r="L194" s="3">
        <v>31</v>
      </c>
      <c r="M194" s="3">
        <v>10</v>
      </c>
      <c r="N194" s="3">
        <v>67</v>
      </c>
      <c r="O194" s="1">
        <v>1.22</v>
      </c>
      <c r="P194" s="1">
        <v>0.69</v>
      </c>
      <c r="Q194" s="3">
        <f t="shared" si="248"/>
        <v>1.91</v>
      </c>
      <c r="R194" s="1">
        <v>0.47</v>
      </c>
      <c r="S194" s="1">
        <v>23</v>
      </c>
      <c r="T194" s="1">
        <v>5</v>
      </c>
      <c r="U194" s="1">
        <v>18.399999999999999</v>
      </c>
      <c r="V194" s="1">
        <v>81.599999999999994</v>
      </c>
      <c r="W194" s="1">
        <v>177</v>
      </c>
      <c r="X194" s="1">
        <v>326</v>
      </c>
      <c r="Y194" s="3">
        <f t="shared" si="249"/>
        <v>57.701999999999998</v>
      </c>
    </row>
    <row r="195" spans="1:25" x14ac:dyDescent="0.25">
      <c r="A195" t="s">
        <v>68</v>
      </c>
      <c r="B195" t="s">
        <v>58</v>
      </c>
      <c r="C195" t="s">
        <v>84</v>
      </c>
      <c r="D195" t="s">
        <v>48</v>
      </c>
      <c r="E195" s="3">
        <v>1.39</v>
      </c>
      <c r="F195" s="3">
        <v>0.15</v>
      </c>
      <c r="G195" s="3">
        <v>0.56999999999999995</v>
      </c>
      <c r="H195" s="3">
        <v>2</v>
      </c>
      <c r="I195" s="3">
        <v>0.28000000000000003</v>
      </c>
      <c r="J195" s="3">
        <v>9</v>
      </c>
      <c r="K195" s="3">
        <v>122</v>
      </c>
      <c r="L195" s="3">
        <v>30</v>
      </c>
      <c r="M195" s="3">
        <v>12</v>
      </c>
      <c r="N195" s="3">
        <v>66</v>
      </c>
      <c r="O195" s="1">
        <v>1.23</v>
      </c>
      <c r="P195" s="1">
        <v>0.69</v>
      </c>
      <c r="Q195" s="3">
        <f t="shared" si="248"/>
        <v>1.92</v>
      </c>
      <c r="R195" s="1">
        <v>0.48</v>
      </c>
      <c r="S195" s="1">
        <v>22</v>
      </c>
      <c r="T195" s="1">
        <v>5</v>
      </c>
      <c r="U195" s="1">
        <v>17.399999999999999</v>
      </c>
      <c r="V195" s="1">
        <v>82.6</v>
      </c>
      <c r="W195" s="1">
        <v>176</v>
      </c>
      <c r="X195" s="1">
        <v>322</v>
      </c>
      <c r="Y195" s="3">
        <f t="shared" si="249"/>
        <v>56.671999999999997</v>
      </c>
    </row>
    <row r="196" spans="1:25" x14ac:dyDescent="0.25">
      <c r="A196" t="s">
        <v>68</v>
      </c>
      <c r="B196" t="s">
        <v>58</v>
      </c>
      <c r="C196" t="s">
        <v>84</v>
      </c>
      <c r="D196" t="s">
        <v>49</v>
      </c>
      <c r="E196" s="3">
        <v>1.38</v>
      </c>
      <c r="F196" s="3">
        <v>0.14000000000000001</v>
      </c>
      <c r="G196" s="3">
        <v>0.55000000000000004</v>
      </c>
      <c r="H196" s="3">
        <v>2.0099999999999998</v>
      </c>
      <c r="I196" s="3">
        <v>0.26</v>
      </c>
      <c r="J196" s="3">
        <v>9</v>
      </c>
      <c r="K196" s="3">
        <v>120</v>
      </c>
      <c r="L196" s="3">
        <v>31</v>
      </c>
      <c r="M196" s="3">
        <v>12</v>
      </c>
      <c r="N196" s="3">
        <v>69</v>
      </c>
      <c r="O196" s="1">
        <v>1.23</v>
      </c>
      <c r="P196" s="1">
        <v>0.68</v>
      </c>
      <c r="Q196" s="3">
        <f t="shared" si="248"/>
        <v>1.9100000000000001</v>
      </c>
      <c r="R196" s="1">
        <v>0.47</v>
      </c>
      <c r="S196" s="1">
        <v>23</v>
      </c>
      <c r="T196" s="1">
        <v>5</v>
      </c>
      <c r="U196" s="1">
        <v>17.2</v>
      </c>
      <c r="V196" s="1">
        <v>82.8</v>
      </c>
      <c r="W196" s="1">
        <v>176</v>
      </c>
      <c r="X196" s="1">
        <v>318</v>
      </c>
      <c r="Y196" s="3">
        <f t="shared" si="249"/>
        <v>55.968000000000004</v>
      </c>
    </row>
    <row r="197" spans="1:25" x14ac:dyDescent="0.25">
      <c r="A197" t="s">
        <v>68</v>
      </c>
      <c r="B197" t="s">
        <v>58</v>
      </c>
      <c r="C197" t="s">
        <v>84</v>
      </c>
      <c r="D197" t="s">
        <v>79</v>
      </c>
      <c r="E197" s="3">
        <v>1.38</v>
      </c>
      <c r="F197" s="3">
        <v>0.14000000000000001</v>
      </c>
      <c r="G197" s="3">
        <v>0.56999999999999995</v>
      </c>
      <c r="H197" s="3">
        <v>2.0099999999999998</v>
      </c>
      <c r="I197" s="3">
        <v>0.27</v>
      </c>
      <c r="J197" s="3">
        <v>9</v>
      </c>
      <c r="K197" s="3">
        <v>120</v>
      </c>
      <c r="L197" s="3">
        <v>32</v>
      </c>
      <c r="M197" s="3">
        <v>11</v>
      </c>
      <c r="N197" s="3">
        <v>68</v>
      </c>
      <c r="O197" s="1">
        <v>1.25</v>
      </c>
      <c r="P197" s="1">
        <v>0.69</v>
      </c>
      <c r="Q197" s="3">
        <f t="shared" si="248"/>
        <v>1.94</v>
      </c>
      <c r="R197" s="1">
        <v>0.47</v>
      </c>
      <c r="S197" s="1">
        <v>24</v>
      </c>
      <c r="T197" s="1">
        <v>6</v>
      </c>
      <c r="U197" s="1">
        <v>17.5</v>
      </c>
      <c r="V197" s="1">
        <v>82.5</v>
      </c>
      <c r="W197" s="1">
        <v>178</v>
      </c>
      <c r="X197" s="1">
        <v>321</v>
      </c>
      <c r="Y197" s="3">
        <f t="shared" si="249"/>
        <v>57.137999999999998</v>
      </c>
    </row>
    <row r="198" spans="1:25" x14ac:dyDescent="0.25">
      <c r="A198" t="s">
        <v>68</v>
      </c>
      <c r="B198" t="s">
        <v>58</v>
      </c>
      <c r="C198" t="s">
        <v>84</v>
      </c>
      <c r="D198" t="s">
        <v>80</v>
      </c>
      <c r="E198" s="3">
        <v>1.38</v>
      </c>
      <c r="F198" s="3">
        <v>0.13</v>
      </c>
      <c r="G198" s="3">
        <v>0.56000000000000005</v>
      </c>
      <c r="H198" s="3">
        <v>2.0099999999999998</v>
      </c>
      <c r="I198" s="3">
        <v>0.28000000000000003</v>
      </c>
      <c r="J198" s="3">
        <v>8</v>
      </c>
      <c r="K198" s="3">
        <v>118</v>
      </c>
      <c r="L198" s="3">
        <v>31</v>
      </c>
      <c r="M198" s="3">
        <v>10</v>
      </c>
      <c r="N198" s="3">
        <v>67</v>
      </c>
      <c r="O198" s="1">
        <v>1.22</v>
      </c>
      <c r="P198" s="1">
        <v>0.69</v>
      </c>
      <c r="Q198" s="3">
        <f t="shared" si="248"/>
        <v>1.91</v>
      </c>
      <c r="R198" s="1">
        <v>0.47</v>
      </c>
      <c r="S198" s="1">
        <v>23</v>
      </c>
      <c r="T198" s="1">
        <v>5</v>
      </c>
      <c r="U198" s="1">
        <v>18.399999999999999</v>
      </c>
      <c r="V198" s="1">
        <v>81.599999999999994</v>
      </c>
      <c r="W198" s="1">
        <v>177</v>
      </c>
      <c r="X198" s="1">
        <v>326</v>
      </c>
      <c r="Y198" s="3">
        <f t="shared" si="249"/>
        <v>57.701999999999998</v>
      </c>
    </row>
    <row r="199" spans="1:25" x14ac:dyDescent="0.25">
      <c r="A199" t="s">
        <v>68</v>
      </c>
      <c r="B199" t="s">
        <v>58</v>
      </c>
      <c r="C199" t="s">
        <v>84</v>
      </c>
      <c r="D199" t="s">
        <v>81</v>
      </c>
      <c r="E199" s="3">
        <v>1.39</v>
      </c>
      <c r="F199" s="3">
        <v>0.15</v>
      </c>
      <c r="G199" s="3">
        <v>0.56999999999999995</v>
      </c>
      <c r="H199" s="3">
        <v>2</v>
      </c>
      <c r="I199" s="3">
        <v>0.28000000000000003</v>
      </c>
      <c r="J199" s="3">
        <v>9</v>
      </c>
      <c r="K199" s="3">
        <v>122</v>
      </c>
      <c r="L199" s="3">
        <v>30</v>
      </c>
      <c r="M199" s="3">
        <v>12</v>
      </c>
      <c r="N199" s="3">
        <v>66</v>
      </c>
      <c r="O199" s="1">
        <v>1.23</v>
      </c>
      <c r="P199" s="1">
        <v>0.69</v>
      </c>
      <c r="Q199" s="3">
        <f t="shared" si="248"/>
        <v>1.92</v>
      </c>
      <c r="R199" s="1">
        <v>0.48</v>
      </c>
      <c r="S199" s="1">
        <v>22</v>
      </c>
      <c r="T199" s="1">
        <v>5</v>
      </c>
      <c r="U199" s="1">
        <v>17.399999999999999</v>
      </c>
      <c r="V199" s="1">
        <v>82.6</v>
      </c>
      <c r="W199" s="1">
        <v>176</v>
      </c>
      <c r="X199" s="1">
        <v>322</v>
      </c>
      <c r="Y199" s="3">
        <f t="shared" si="249"/>
        <v>56.671999999999997</v>
      </c>
    </row>
    <row r="200" spans="1:25" x14ac:dyDescent="0.25">
      <c r="A200" t="s">
        <v>68</v>
      </c>
      <c r="B200" t="s">
        <v>58</v>
      </c>
      <c r="C200" t="s">
        <v>84</v>
      </c>
      <c r="D200" t="s">
        <v>83</v>
      </c>
      <c r="E200" s="3">
        <v>1.38</v>
      </c>
      <c r="F200" s="3">
        <v>0.14000000000000001</v>
      </c>
      <c r="G200" s="3">
        <v>0.55000000000000004</v>
      </c>
      <c r="H200" s="3">
        <v>2.0099999999999998</v>
      </c>
      <c r="I200" s="3">
        <v>0.26</v>
      </c>
      <c r="J200" s="3">
        <v>9</v>
      </c>
      <c r="K200" s="3">
        <v>120</v>
      </c>
      <c r="L200" s="3">
        <v>31</v>
      </c>
      <c r="M200" s="3">
        <v>12</v>
      </c>
      <c r="N200" s="3">
        <v>69</v>
      </c>
      <c r="O200" s="1">
        <v>1.23</v>
      </c>
      <c r="P200" s="1">
        <v>0.68</v>
      </c>
      <c r="Q200" s="3">
        <f t="shared" si="248"/>
        <v>1.9100000000000001</v>
      </c>
      <c r="R200" s="1">
        <v>0.47</v>
      </c>
      <c r="S200" s="1">
        <v>23</v>
      </c>
      <c r="T200" s="1">
        <v>5</v>
      </c>
      <c r="U200" s="1">
        <v>17.2</v>
      </c>
      <c r="V200" s="1">
        <v>82.8</v>
      </c>
      <c r="W200" s="1">
        <v>176</v>
      </c>
      <c r="X200" s="1">
        <v>318</v>
      </c>
      <c r="Y200" s="3">
        <f t="shared" si="249"/>
        <v>55.968000000000004</v>
      </c>
    </row>
    <row r="201" spans="1:25" x14ac:dyDescent="0.25">
      <c r="A201" t="s">
        <v>68</v>
      </c>
      <c r="B201" t="s">
        <v>58</v>
      </c>
      <c r="C201" t="s">
        <v>84</v>
      </c>
      <c r="D201" t="s">
        <v>82</v>
      </c>
      <c r="E201" s="3">
        <v>1.39</v>
      </c>
      <c r="F201" s="3">
        <v>0.15</v>
      </c>
      <c r="G201" s="3">
        <v>0.56999999999999995</v>
      </c>
      <c r="H201" s="3">
        <v>2</v>
      </c>
      <c r="I201" s="3">
        <v>0.28000000000000003</v>
      </c>
      <c r="J201" s="3">
        <v>9</v>
      </c>
      <c r="K201" s="3">
        <v>122</v>
      </c>
      <c r="L201" s="3">
        <v>30</v>
      </c>
      <c r="M201" s="3">
        <v>12</v>
      </c>
      <c r="N201" s="3">
        <v>66</v>
      </c>
      <c r="O201" s="1">
        <v>1.23</v>
      </c>
      <c r="P201" s="1">
        <v>0.69</v>
      </c>
      <c r="Q201" s="3">
        <f t="shared" si="248"/>
        <v>1.92</v>
      </c>
      <c r="R201" s="1">
        <v>0.47</v>
      </c>
      <c r="S201" s="1">
        <v>23</v>
      </c>
      <c r="T201" s="1">
        <v>5</v>
      </c>
      <c r="U201" s="1">
        <v>17.2</v>
      </c>
      <c r="V201" s="1">
        <v>82.8</v>
      </c>
      <c r="W201" s="1">
        <v>176</v>
      </c>
      <c r="X201" s="1">
        <v>318</v>
      </c>
      <c r="Y201" s="3">
        <f t="shared" si="249"/>
        <v>55.968000000000004</v>
      </c>
    </row>
    <row r="202" spans="1:25" x14ac:dyDescent="0.25">
      <c r="D202" s="5" t="s">
        <v>69</v>
      </c>
      <c r="E202" s="4">
        <f t="shared" ref="E202" si="250">AVERAGE(E193:E201)</f>
        <v>1.3833333333333333</v>
      </c>
      <c r="F202" s="4">
        <f t="shared" ref="F202" si="251">AVERAGE(F193:F201)</f>
        <v>0.1411111111111111</v>
      </c>
      <c r="G202" s="4">
        <f t="shared" ref="G202" si="252">AVERAGE(G193:G201)</f>
        <v>0.56333333333333335</v>
      </c>
      <c r="H202" s="4">
        <f t="shared" ref="H202" si="253">AVERAGE(H193:H201)</f>
        <v>2.0066666666666664</v>
      </c>
      <c r="I202" s="4">
        <f t="shared" ref="I202" si="254">AVERAGE(I193:I201)</f>
        <v>0.27333333333333332</v>
      </c>
      <c r="J202" s="4">
        <f t="shared" ref="J202" si="255">AVERAGE(J193:J201)</f>
        <v>8.7777777777777786</v>
      </c>
      <c r="K202" s="4">
        <f t="shared" ref="K202" si="256">AVERAGE(K193:K201)</f>
        <v>120.22222222222223</v>
      </c>
      <c r="L202" s="4">
        <f t="shared" ref="L202" si="257">AVERAGE(L193:L201)</f>
        <v>30.888888888888889</v>
      </c>
      <c r="M202" s="4">
        <f t="shared" ref="M202" si="258">AVERAGE(M193:M201)</f>
        <v>11.333333333333334</v>
      </c>
      <c r="N202" s="4">
        <f t="shared" ref="N202" si="259">AVERAGE(N193:N201)</f>
        <v>67.333333333333329</v>
      </c>
      <c r="O202" s="4">
        <f t="shared" ref="O202" si="260">AVERAGE(O193:O201)</f>
        <v>1.2322222222222221</v>
      </c>
      <c r="P202" s="4">
        <f t="shared" ref="P202" si="261">AVERAGE(P193:P201)</f>
        <v>0.68777777777777771</v>
      </c>
      <c r="Q202" s="4">
        <f t="shared" ref="Q202" si="262">AVERAGE(Q193:Q201)</f>
        <v>1.9200000000000002</v>
      </c>
      <c r="R202" s="4">
        <f t="shared" ref="R202" si="263">AVERAGE(R193:R201)</f>
        <v>0.47222222222222221</v>
      </c>
      <c r="S202" s="4">
        <f t="shared" ref="S202" si="264">AVERAGE(S193:S201)</f>
        <v>23</v>
      </c>
      <c r="T202" s="4">
        <f t="shared" ref="T202" si="265">AVERAGE(T193:T201)</f>
        <v>5.2222222222222223</v>
      </c>
      <c r="U202" s="4">
        <f t="shared" ref="U202" si="266">AVERAGE(U193:U201)</f>
        <v>17.577777777777776</v>
      </c>
      <c r="V202" s="4">
        <f t="shared" ref="V202" si="267">AVERAGE(V193:V201)</f>
        <v>82.422222222222217</v>
      </c>
      <c r="W202" s="4">
        <f t="shared" ref="W202" si="268">AVERAGE(W193:W201)</f>
        <v>176.66666666666666</v>
      </c>
      <c r="X202" s="4">
        <f t="shared" ref="X202" si="269">AVERAGE(X193:X201)</f>
        <v>321.33333333333331</v>
      </c>
      <c r="Y202" s="4">
        <f t="shared" ref="Y202" si="270">AVERAGE(Y193:Y201)</f>
        <v>56.769777777777776</v>
      </c>
    </row>
    <row r="203" spans="1:25" x14ac:dyDescent="0.25">
      <c r="D203" s="5" t="s">
        <v>70</v>
      </c>
      <c r="E203" s="6">
        <f t="shared" ref="E203:Y203" si="271">STDEV(E193:E201)</f>
        <v>5.0000000000000044E-3</v>
      </c>
      <c r="F203" s="6">
        <f t="shared" si="271"/>
        <v>7.8173595997057116E-3</v>
      </c>
      <c r="G203" s="6">
        <f t="shared" si="271"/>
        <v>8.6602540378443414E-3</v>
      </c>
      <c r="H203" s="6">
        <f t="shared" si="271"/>
        <v>4.9999999999998934E-3</v>
      </c>
      <c r="I203" s="6">
        <f t="shared" si="271"/>
        <v>8.6602540378443952E-3</v>
      </c>
      <c r="J203" s="6">
        <f t="shared" si="271"/>
        <v>0.44095855184409838</v>
      </c>
      <c r="K203" s="6">
        <f t="shared" si="271"/>
        <v>1.5634719199411433</v>
      </c>
      <c r="L203" s="6">
        <f t="shared" si="271"/>
        <v>0.78173595997057166</v>
      </c>
      <c r="M203" s="6">
        <f t="shared" si="271"/>
        <v>0.86602540378443871</v>
      </c>
      <c r="N203" s="6">
        <f t="shared" si="271"/>
        <v>1.2247448713915889</v>
      </c>
      <c r="O203" s="6">
        <f t="shared" si="271"/>
        <v>1.0929064207170011E-2</v>
      </c>
      <c r="P203" s="6">
        <f t="shared" si="271"/>
        <v>4.4095855184409401E-3</v>
      </c>
      <c r="Q203" s="6">
        <f t="shared" si="271"/>
        <v>1.2247448713915856E-2</v>
      </c>
      <c r="R203" s="6">
        <f t="shared" si="271"/>
        <v>4.4095855184409886E-3</v>
      </c>
      <c r="S203" s="6">
        <f t="shared" si="271"/>
        <v>0.70710678118654757</v>
      </c>
      <c r="T203" s="6">
        <f t="shared" si="271"/>
        <v>0.44095855184409838</v>
      </c>
      <c r="U203" s="6">
        <f t="shared" si="271"/>
        <v>0.48160610922666275</v>
      </c>
      <c r="V203" s="6">
        <f t="shared" si="271"/>
        <v>0.48160610922666408</v>
      </c>
      <c r="W203" s="6">
        <f t="shared" si="271"/>
        <v>0.86602540378443882</v>
      </c>
      <c r="X203" s="6">
        <f t="shared" si="271"/>
        <v>3.1224989991991996</v>
      </c>
      <c r="Y203" s="6">
        <f t="shared" si="271"/>
        <v>0.70328830819546639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New curves-1</vt:lpstr>
      <vt:lpstr> Curves-2</vt:lpstr>
      <vt:lpstr>arranged</vt:lpstr>
      <vt:lpstr>curves (last Lastt) (2)</vt:lpstr>
      <vt:lpstr>Figure ANN</vt:lpstr>
      <vt:lpstr>ANN data</vt:lpstr>
      <vt:lpstr>curves (last)</vt:lpstr>
      <vt:lpstr>Sheet1 (2)</vt:lpstr>
      <vt:lpstr>Sheet1</vt:lpstr>
      <vt:lpstr>Frist season</vt:lpstr>
      <vt:lpstr>second season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2025-07-01T08:43:39Z</dcterms:modified>
</cp:coreProperties>
</file>