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13_ncr:1_{6EB92F80-96F3-4CF6-8DC2-B9DAB846FA6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hlorophyll" sheetId="46" r:id="rId1"/>
    <sheet name="Hormones" sheetId="4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48" l="1"/>
  <c r="H3" i="48"/>
  <c r="F3" i="48"/>
  <c r="N4" i="48"/>
  <c r="N3" i="48"/>
  <c r="L4" i="48"/>
  <c r="L3" i="48"/>
  <c r="K4" i="48"/>
  <c r="I4" i="48"/>
  <c r="I3" i="48"/>
  <c r="H4" i="48"/>
  <c r="F4" i="48"/>
  <c r="F8" i="46" l="1"/>
  <c r="E8" i="46"/>
  <c r="F7" i="46"/>
  <c r="E7" i="46"/>
  <c r="F6" i="46"/>
  <c r="E6" i="46"/>
  <c r="F5" i="46"/>
  <c r="E5" i="46"/>
  <c r="F4" i="46"/>
  <c r="E4" i="46"/>
  <c r="F3" i="46"/>
  <c r="E3" i="46"/>
  <c r="J3" i="46" s="1"/>
  <c r="J4" i="46" l="1"/>
  <c r="H3" i="46"/>
  <c r="H5" i="46"/>
  <c r="H7" i="46"/>
  <c r="H4" i="46"/>
  <c r="H6" i="46"/>
  <c r="H8" i="46"/>
  <c r="K4" i="46"/>
  <c r="K3" i="46"/>
  <c r="G3" i="46"/>
  <c r="G4" i="46"/>
  <c r="G5" i="46"/>
  <c r="G6" i="46"/>
  <c r="G7" i="46"/>
  <c r="G8" i="46"/>
  <c r="M3" i="46" l="1"/>
  <c r="M4" i="46"/>
  <c r="L4" i="46"/>
  <c r="L3" i="46"/>
</calcChain>
</file>

<file path=xl/sharedStrings.xml><?xml version="1.0" encoding="utf-8"?>
<sst xmlns="http://schemas.openxmlformats.org/spreadsheetml/2006/main" count="64" uniqueCount="43">
  <si>
    <t>Treatment</t>
  </si>
  <si>
    <t>T1</t>
  </si>
  <si>
    <t>T2</t>
  </si>
  <si>
    <t>Treatments</t>
  </si>
  <si>
    <t>Absorbance</t>
  </si>
  <si>
    <t>a</t>
  </si>
  <si>
    <t>b</t>
  </si>
  <si>
    <t>a+b</t>
  </si>
  <si>
    <t>Carotenoids</t>
  </si>
  <si>
    <t>Mean of chl.</t>
  </si>
  <si>
    <t>Mean of chl</t>
  </si>
  <si>
    <t>Mean of chl..</t>
  </si>
  <si>
    <t>665nm</t>
  </si>
  <si>
    <t>649nm</t>
  </si>
  <si>
    <t>470nm</t>
  </si>
  <si>
    <t>Caro</t>
  </si>
  <si>
    <t>st1</t>
  </si>
  <si>
    <t>ab</t>
  </si>
  <si>
    <t>c</t>
  </si>
  <si>
    <t>Infected</t>
  </si>
  <si>
    <t>Non-Infected</t>
  </si>
  <si>
    <t>P1     Hormones  (mg/100gm)</t>
  </si>
  <si>
    <t>IAA</t>
  </si>
  <si>
    <t>GA3</t>
  </si>
  <si>
    <t>ABA</t>
  </si>
  <si>
    <t>….</t>
  </si>
  <si>
    <t>st.dev</t>
  </si>
  <si>
    <t>…..</t>
  </si>
  <si>
    <t>st.dev3</t>
  </si>
  <si>
    <t>…</t>
  </si>
  <si>
    <t>st.dev4</t>
  </si>
  <si>
    <t>Chlorophyll a</t>
  </si>
  <si>
    <t>Chlorophyll b</t>
  </si>
  <si>
    <t>Total Chlorophyll a+b</t>
  </si>
  <si>
    <r>
      <t>GA</t>
    </r>
    <r>
      <rPr>
        <vertAlign val="subscript"/>
        <sz val="11"/>
        <color theme="1"/>
        <rFont val="Calibri"/>
        <family val="2"/>
        <scheme val="minor"/>
      </rPr>
      <t>3</t>
    </r>
  </si>
  <si>
    <t>Stems without galls</t>
  </si>
  <si>
    <t>Stems with galls</t>
  </si>
  <si>
    <t>Phytohormones</t>
  </si>
  <si>
    <t xml:space="preserve">stems with galls </t>
  </si>
  <si>
    <t xml:space="preserve">stems without galls </t>
  </si>
  <si>
    <t>mean</t>
  </si>
  <si>
    <t>Mean2</t>
  </si>
  <si>
    <t>column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</si>
</sst>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000000"/>
      <name val="Segoe UI"/>
      <family val="2"/>
    </font>
    <font>
      <sz val="12"/>
      <color rgb="FF056EB2"/>
      <name val="Segoe UI"/>
      <family val="2"/>
    </font>
    <font>
      <sz val="10"/>
      <color rgb="FF000000"/>
      <name val="Segoe UI"/>
      <family val="2"/>
    </font>
    <font>
      <sz val="9"/>
      <color rgb="FF000000"/>
      <name val="Segoe UI"/>
      <family val="2"/>
    </font>
    <font>
      <vertAlign val="sub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383838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2" borderId="0" xfId="0" applyFill="1" applyAlignment="1">
      <alignment vertical="center" readingOrder="1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0" fillId="4" borderId="0" xfId="0" applyFill="1" applyAlignment="1">
      <alignment horizontal="center" vertical="center" readingOrder="1"/>
    </xf>
    <xf numFmtId="2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3" fillId="7" borderId="2" xfId="0" applyFont="1" applyFill="1" applyBorder="1" applyAlignment="1">
      <alignment vertical="center" wrapText="1"/>
    </xf>
    <xf numFmtId="2" fontId="6" fillId="0" borderId="0" xfId="0" applyNumberFormat="1" applyFont="1" applyAlignment="1">
      <alignment horizontal="right" vertical="top"/>
    </xf>
    <xf numFmtId="0" fontId="0" fillId="2" borderId="0" xfId="0" applyFill="1" applyAlignment="1">
      <alignment horizontal="center" vertical="center" readingOrder="1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 readingOrder="1"/>
    </xf>
    <xf numFmtId="0" fontId="0" fillId="3" borderId="0" xfId="0" applyFill="1" applyAlignment="1">
      <alignment horizontal="center" vertical="center" readingOrder="1"/>
    </xf>
    <xf numFmtId="0" fontId="8" fillId="0" borderId="0" xfId="0" applyFont="1"/>
    <xf numFmtId="0" fontId="2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1"/>
    </xf>
    <xf numFmtId="0" fontId="0" fillId="2" borderId="0" xfId="0" applyFill="1" applyAlignment="1">
      <alignment horizontal="center" vertical="center"/>
    </xf>
    <xf numFmtId="0" fontId="9" fillId="0" borderId="0" xfId="0" applyFont="1"/>
  </cellXfs>
  <cellStyles count="1">
    <cellStyle name="Normal" xfId="0" builtinId="0"/>
  </cellStyles>
  <dxfs count="7">
    <dxf>
      <numFmt numFmtId="164" formatCode="0.000"/>
      <alignment horizontal="center" vertical="center" textRotation="0" wrapText="0" indent="0" justifyLastLine="0" shrinkToFit="0" readingOrder="0"/>
    </dxf>
    <dxf>
      <numFmt numFmtId="164" formatCode="0.000"/>
      <alignment horizontal="center" vertical="center" textRotation="0" wrapText="0" indent="0" justifyLastLine="0" shrinkToFit="0" readingOrder="0"/>
    </dxf>
    <dxf>
      <numFmt numFmtId="164" formatCode="0.000"/>
      <alignment horizontal="center" vertical="center" textRotation="0" wrapText="0" indent="0" justifyLastLine="0" shrinkToFit="0" readingOrder="0"/>
    </dxf>
    <dxf>
      <numFmt numFmtId="164" formatCode="0.000"/>
      <alignment horizontal="center" vertical="center" textRotation="0" wrapText="0" indent="0" justifyLastLine="0" shrinkToFit="0" readingOrder="0"/>
    </dxf>
    <dxf>
      <numFmt numFmtId="164" formatCode="0.000"/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1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Medium9"/>
  <colors>
    <mruColors>
      <color rgb="FFFF3399"/>
      <color rgb="FFFF0066"/>
      <color rgb="FFFF3300"/>
      <color rgb="FFFF000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baseline="0">
                <a:effectLst/>
              </a:rPr>
              <a:t>Chlorophylls </a:t>
            </a:r>
            <a:endParaRPr lang="ar-EG" sz="1400"/>
          </a:p>
        </c:rich>
      </c:tx>
      <c:layout>
        <c:manualLayout>
          <c:xMode val="edge"/>
          <c:yMode val="edge"/>
          <c:x val="0.39732856290995827"/>
          <c:y val="2.4502293150965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7026618547681541"/>
          <c:y val="0.1889005540974045"/>
          <c:w val="0.78624759405074374"/>
          <c:h val="0.64187882764654414"/>
        </c:manualLayout>
      </c:layout>
      <c:barChart>
        <c:barDir val="col"/>
        <c:grouping val="clustered"/>
        <c:varyColors val="0"/>
        <c:ser>
          <c:idx val="0"/>
          <c:order val="0"/>
          <c:tx>
            <c:v>Chlorophyll a</c:v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60C-4A3C-931D-9BC6C51B291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60C-4A3C-931D-9BC6C51B291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chlorophyll!$K$9:$K$10</c:f>
              <c:strCache>
                <c:ptCount val="2"/>
                <c:pt idx="0">
                  <c:v>Stems without galls</c:v>
                </c:pt>
                <c:pt idx="1">
                  <c:v>Stems with galls</c:v>
                </c:pt>
              </c:strCache>
            </c:strRef>
          </c:cat>
          <c:val>
            <c:numRef>
              <c:f>chlorophyll!$J$3:$J$4</c:f>
              <c:numCache>
                <c:formatCode>0.00</c:formatCode>
                <c:ptCount val="2"/>
                <c:pt idx="0">
                  <c:v>14.319750000000001</c:v>
                </c:pt>
                <c:pt idx="1">
                  <c:v>8.7736666666666689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0C-4A3C-931D-9BC6C51B291D}"/>
            </c:ext>
          </c:extLst>
        </c:ser>
        <c:ser>
          <c:idx val="1"/>
          <c:order val="1"/>
          <c:tx>
            <c:strRef>
              <c:f>chlorophyll!$B$13</c:f>
              <c:strCache>
                <c:ptCount val="1"/>
                <c:pt idx="0">
                  <c:v>Chlorophyll b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60C-4A3C-931D-9BC6C51B291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60C-4A3C-931D-9BC6C51B291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chlorophyll!$K$9:$K$10</c:f>
              <c:strCache>
                <c:ptCount val="2"/>
                <c:pt idx="0">
                  <c:v>Stems without galls</c:v>
                </c:pt>
                <c:pt idx="1">
                  <c:v>Stems with galls</c:v>
                </c:pt>
              </c:strCache>
            </c:strRef>
          </c:cat>
          <c:val>
            <c:numRef>
              <c:f>chlorophyll!$K$3:$K$4</c:f>
              <c:numCache>
                <c:formatCode>0.00</c:formatCode>
                <c:ptCount val="2"/>
                <c:pt idx="0">
                  <c:v>6.0459966666666674</c:v>
                </c:pt>
                <c:pt idx="1">
                  <c:v>5.3229266666666666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0C-4A3C-931D-9BC6C51B291D}"/>
            </c:ext>
          </c:extLst>
        </c:ser>
        <c:ser>
          <c:idx val="2"/>
          <c:order val="2"/>
          <c:tx>
            <c:strRef>
              <c:f>chlorophyll!$B$14</c:f>
              <c:strCache>
                <c:ptCount val="1"/>
                <c:pt idx="0">
                  <c:v>Total Chlorophyll a+b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1.2251146575482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60C-4A3C-931D-9BC6C51B291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60C-4A3C-931D-9BC6C51B291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chlorophyll!$K$9:$K$10</c:f>
              <c:strCache>
                <c:ptCount val="2"/>
                <c:pt idx="0">
                  <c:v>Stems without galls</c:v>
                </c:pt>
                <c:pt idx="1">
                  <c:v>Stems with galls</c:v>
                </c:pt>
              </c:strCache>
            </c:strRef>
          </c:cat>
          <c:val>
            <c:numRef>
              <c:f>chlorophyll!$L$3:$L$4</c:f>
              <c:numCache>
                <c:formatCode>0.00</c:formatCode>
                <c:ptCount val="2"/>
                <c:pt idx="0">
                  <c:v>20.36574666666667</c:v>
                </c:pt>
                <c:pt idx="1">
                  <c:v>14.096593333333333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0C-4A3C-931D-9BC6C51B291D}"/>
            </c:ext>
          </c:extLst>
        </c:ser>
        <c:ser>
          <c:idx val="3"/>
          <c:order val="3"/>
          <c:tx>
            <c:strRef>
              <c:f>chlorophyll!$B$15</c:f>
              <c:strCache>
                <c:ptCount val="1"/>
                <c:pt idx="0">
                  <c:v>Carotenoids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60C-4A3C-931D-9BC6C51B291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560C-4A3C-931D-9BC6C51B291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chlorophyll!$K$9:$K$10</c:f>
              <c:strCache>
                <c:ptCount val="2"/>
                <c:pt idx="0">
                  <c:v>Stems without galls</c:v>
                </c:pt>
                <c:pt idx="1">
                  <c:v>Stems with galls</c:v>
                </c:pt>
              </c:strCache>
            </c:strRef>
          </c:cat>
          <c:val>
            <c:numRef>
              <c:f>chlorophyll!$M$3:$M$4</c:f>
              <c:numCache>
                <c:formatCode>0.00</c:formatCode>
                <c:ptCount val="2"/>
                <c:pt idx="0">
                  <c:v>2.5028994195286192</c:v>
                </c:pt>
                <c:pt idx="1">
                  <c:v>1.3306904114478117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60C-4A3C-931D-9BC6C51B29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16"/>
        <c:axId val="93122560"/>
        <c:axId val="93124480"/>
      </c:barChart>
      <c:catAx>
        <c:axId val="93122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/>
                  <a:t>Treatments</a:t>
                </a:r>
                <a:endParaRPr lang="ar-EG" b="1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ar-EG"/>
          </a:p>
        </c:txPr>
        <c:crossAx val="93124480"/>
        <c:crosses val="autoZero"/>
        <c:auto val="1"/>
        <c:lblAlgn val="ctr"/>
        <c:lblOffset val="100"/>
        <c:noMultiLvlLbl val="0"/>
      </c:catAx>
      <c:valAx>
        <c:axId val="931244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 b="1" i="0" u="none" strike="noStrike" baseline="0">
                    <a:effectLst/>
                  </a:rPr>
                  <a:t>(mg/g fresh weight) </a:t>
                </a:r>
                <a:endParaRPr lang="ar-EG" sz="1200"/>
              </a:p>
            </c:rich>
          </c:tx>
          <c:layout>
            <c:manualLayout>
              <c:xMode val="edge"/>
              <c:yMode val="edge"/>
              <c:x val="1.3888888888888888E-2"/>
              <c:y val="0.3252796004666083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ar-EG"/>
          </a:p>
        </c:txPr>
        <c:crossAx val="93122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373600174978124"/>
          <c:y val="4.0204505686789148E-2"/>
          <c:w val="0.25226036369782934"/>
          <c:h val="0.29538189653536934"/>
        </c:manualLayout>
      </c:layout>
      <c:overlay val="0"/>
      <c:txPr>
        <a:bodyPr/>
        <a:lstStyle/>
        <a:p>
          <a:pPr>
            <a:defRPr b="1"/>
          </a:pPr>
          <a:endParaRPr lang="ar-EG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Phytohormones</a:t>
            </a:r>
            <a:endParaRPr lang="ar-EG" sz="14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7160004360477304"/>
          <c:y val="0.13889447188014545"/>
          <c:w val="0.74470277477296165"/>
          <c:h val="0.690897414507596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Hormones!$B$2</c:f>
              <c:strCache>
                <c:ptCount val="1"/>
                <c:pt idx="0">
                  <c:v>IAA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9.903908228193888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751-463B-A5C7-D2F7C3AE5A69}"/>
                </c:ext>
              </c:extLst>
            </c:dLbl>
            <c:dLbl>
              <c:idx val="1"/>
              <c:layout>
                <c:manualLayout>
                  <c:x val="7.8096364419803149E-17"/>
                  <c:y val="-1.87529273762616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751-463B-A5C7-D2F7C3AE5A6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Hormones!$C$15:$C$16</c:f>
              <c:strCache>
                <c:ptCount val="2"/>
                <c:pt idx="0">
                  <c:v>Stems without galls</c:v>
                </c:pt>
                <c:pt idx="1">
                  <c:v>Stems with galls</c:v>
                </c:pt>
              </c:strCache>
            </c:strRef>
          </c:cat>
          <c:val>
            <c:numRef>
              <c:f>Hormones!$F$3:$F$4</c:f>
              <c:numCache>
                <c:formatCode>0.000</c:formatCode>
                <c:ptCount val="2"/>
                <c:pt idx="0">
                  <c:v>0.30733333333333329</c:v>
                </c:pt>
                <c:pt idx="1">
                  <c:v>0.71633333333333338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51-463B-A5C7-D2F7C3AE5A69}"/>
            </c:ext>
          </c:extLst>
        </c:ser>
        <c:ser>
          <c:idx val="1"/>
          <c:order val="1"/>
          <c:tx>
            <c:strRef>
              <c:f>Hormones!$I$2</c:f>
              <c:strCache>
                <c:ptCount val="1"/>
                <c:pt idx="0">
                  <c:v>GA3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6.153322752941552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751-463B-A5C7-D2F7C3AE5A69}"/>
                </c:ext>
              </c:extLst>
            </c:dLbl>
            <c:dLbl>
              <c:idx val="1"/>
              <c:layout>
                <c:manualLayout>
                  <c:x val="0"/>
                  <c:y val="-1.12517564257570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751-463B-A5C7-D2F7C3AE5A6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Hormones!$C$15:$C$16</c:f>
              <c:strCache>
                <c:ptCount val="2"/>
                <c:pt idx="0">
                  <c:v>Stems without galls</c:v>
                </c:pt>
                <c:pt idx="1">
                  <c:v>Stems with galls</c:v>
                </c:pt>
              </c:strCache>
            </c:strRef>
          </c:cat>
          <c:val>
            <c:numRef>
              <c:f>Hormones!$I$3:$I$4</c:f>
              <c:numCache>
                <c:formatCode>0.000</c:formatCode>
                <c:ptCount val="2"/>
                <c:pt idx="0">
                  <c:v>0.14399999999999999</c:v>
                </c:pt>
                <c:pt idx="1">
                  <c:v>0.48366666666666669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51-463B-A5C7-D2F7C3AE5A69}"/>
            </c:ext>
          </c:extLst>
        </c:ser>
        <c:ser>
          <c:idx val="2"/>
          <c:order val="2"/>
          <c:tx>
            <c:strRef>
              <c:f>Hormones!$L$2</c:f>
              <c:strCache>
                <c:ptCount val="1"/>
                <c:pt idx="0">
                  <c:v>ABA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751-463B-A5C7-D2F7C3AE5A69}"/>
                </c:ext>
              </c:extLst>
            </c:dLbl>
            <c:dLbl>
              <c:idx val="1"/>
              <c:layout>
                <c:manualLayout>
                  <c:x val="1.0185067526415994E-16"/>
                  <c:y val="-3.24074074074073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D751-463B-A5C7-D2F7C3AE5A6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percentage"/>
            <c:noEndCap val="0"/>
            <c:val val="5"/>
          </c:errBars>
          <c:cat>
            <c:strRef>
              <c:f>Hormones!$C$15:$C$16</c:f>
              <c:strCache>
                <c:ptCount val="2"/>
                <c:pt idx="0">
                  <c:v>Stems without galls</c:v>
                </c:pt>
                <c:pt idx="1">
                  <c:v>Stems with galls</c:v>
                </c:pt>
              </c:strCache>
            </c:strRef>
          </c:cat>
          <c:val>
            <c:numRef>
              <c:f>Hormones!$L$3:$L$4</c:f>
              <c:numCache>
                <c:formatCode>0.000</c:formatCode>
                <c:ptCount val="2"/>
                <c:pt idx="0">
                  <c:v>0.126</c:v>
                </c:pt>
                <c:pt idx="1">
                  <c:v>0.86933333333333318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51-463B-A5C7-D2F7C3AE5A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15"/>
        <c:axId val="102201984"/>
        <c:axId val="102212352"/>
      </c:barChart>
      <c:catAx>
        <c:axId val="102201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Treatments</a:t>
                </a:r>
                <a:endParaRPr lang="ar-EG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EG"/>
          </a:p>
        </c:txPr>
        <c:crossAx val="102212352"/>
        <c:crosses val="autoZero"/>
        <c:auto val="1"/>
        <c:lblAlgn val="ctr"/>
        <c:lblOffset val="100"/>
        <c:noMultiLvlLbl val="0"/>
      </c:catAx>
      <c:valAx>
        <c:axId val="1022123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(mg/100g F.Wt) </a:t>
                </a:r>
                <a:endParaRPr lang="ar-EG"/>
              </a:p>
            </c:rich>
          </c:tx>
          <c:layout>
            <c:manualLayout>
              <c:xMode val="edge"/>
              <c:yMode val="edge"/>
              <c:x val="2.9209328067218435E-2"/>
              <c:y val="0.31704654137935062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EG"/>
          </a:p>
        </c:txPr>
        <c:crossAx val="102201984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88888888888888884"/>
          <c:y val="4.109069699620882E-2"/>
          <c:w val="9.4859798775153104E-2"/>
          <c:h val="0.251151574803149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ar-EG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152399</xdr:colOff>
      <xdr:row>9</xdr:row>
      <xdr:rowOff>109536</xdr:rowOff>
    </xdr:from>
    <xdr:to>
      <xdr:col>9</xdr:col>
      <xdr:colOff>314324</xdr:colOff>
      <xdr:row>26</xdr:row>
      <xdr:rowOff>142874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904875</xdr:colOff>
      <xdr:row>9</xdr:row>
      <xdr:rowOff>71436</xdr:rowOff>
    </xdr:from>
    <xdr:to>
      <xdr:col>13</xdr:col>
      <xdr:colOff>447675</xdr:colOff>
      <xdr:row>27</xdr:row>
      <xdr:rowOff>152399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الجدول52" displayName="الجدول52" ref="I1:M4" totalsRowShown="0" headerRowDxfId="6" dataDxfId="5">
  <autoFilter ref="I1:M4" xr:uid="{00000000-0009-0000-0100-000001000000}"/>
  <tableColumns count="5">
    <tableColumn id="1" xr3:uid="{00000000-0010-0000-0000-000001000000}" name="mean" dataDxfId="4"/>
    <tableColumn id="2" xr3:uid="{00000000-0010-0000-0000-000002000000}" name="Mean of chl." dataDxfId="3"/>
    <tableColumn id="3" xr3:uid="{00000000-0010-0000-0000-000003000000}" name="Mean of chl" dataDxfId="2"/>
    <tableColumn id="4" xr3:uid="{00000000-0010-0000-0000-000004000000}" name="Mean of chl.." dataDxfId="1"/>
    <tableColumn id="5" xr3:uid="{00000000-0010-0000-0000-000005000000}" name="Mean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workbookViewId="0">
      <selection activeCell="L6" sqref="L6"/>
    </sheetView>
  </sheetViews>
  <sheetFormatPr defaultRowHeight="15" x14ac:dyDescent="0.25"/>
  <cols>
    <col min="1" max="1" width="18.5703125" style="3" customWidth="1"/>
    <col min="2" max="2" width="17.28515625" style="3" customWidth="1"/>
    <col min="3" max="3" width="13.42578125" style="3" customWidth="1"/>
    <col min="4" max="4" width="14.28515625" style="3" customWidth="1"/>
    <col min="5" max="5" width="13.140625" style="3" customWidth="1"/>
    <col min="6" max="6" width="12.5703125" style="3" customWidth="1"/>
    <col min="7" max="7" width="12.28515625" style="3" customWidth="1"/>
    <col min="8" max="8" width="15" style="3" customWidth="1"/>
    <col min="9" max="9" width="14.7109375" style="3" customWidth="1"/>
    <col min="10" max="10" width="14.28515625" style="3" customWidth="1"/>
    <col min="11" max="11" width="17" style="3" customWidth="1"/>
    <col min="12" max="12" width="12.42578125" style="3" customWidth="1"/>
    <col min="13" max="13" width="16.28515625" style="3" customWidth="1"/>
  </cols>
  <sheetData>
    <row r="1" spans="1:14" x14ac:dyDescent="0.25">
      <c r="A1" s="3" t="s">
        <v>16</v>
      </c>
      <c r="B1" s="23" t="s">
        <v>4</v>
      </c>
      <c r="C1" s="24"/>
      <c r="D1" s="24"/>
      <c r="E1" s="25" t="s">
        <v>5</v>
      </c>
      <c r="F1" s="25" t="s">
        <v>6</v>
      </c>
      <c r="G1" s="25" t="s">
        <v>7</v>
      </c>
      <c r="H1" s="25" t="s">
        <v>8</v>
      </c>
      <c r="I1" s="3" t="s">
        <v>40</v>
      </c>
      <c r="J1" s="3" t="s">
        <v>9</v>
      </c>
      <c r="K1" s="3" t="s">
        <v>10</v>
      </c>
      <c r="L1" s="3" t="s">
        <v>11</v>
      </c>
      <c r="M1" s="3" t="s">
        <v>41</v>
      </c>
    </row>
    <row r="2" spans="1:14" x14ac:dyDescent="0.25">
      <c r="A2" s="2" t="s">
        <v>0</v>
      </c>
      <c r="B2" s="8" t="s">
        <v>12</v>
      </c>
      <c r="C2" s="8" t="s">
        <v>13</v>
      </c>
      <c r="D2" s="8" t="s">
        <v>14</v>
      </c>
      <c r="E2" s="25"/>
      <c r="F2" s="25"/>
      <c r="G2" s="25"/>
      <c r="H2" s="25"/>
      <c r="I2" s="3" t="s">
        <v>3</v>
      </c>
      <c r="J2" s="7" t="s">
        <v>5</v>
      </c>
      <c r="K2" s="7" t="s">
        <v>6</v>
      </c>
      <c r="L2" s="7" t="s">
        <v>7</v>
      </c>
      <c r="M2" s="7" t="s">
        <v>15</v>
      </c>
    </row>
    <row r="3" spans="1:14" ht="15.75" x14ac:dyDescent="0.25">
      <c r="A3" s="28" t="s">
        <v>39</v>
      </c>
      <c r="B3" s="1">
        <v>1.389</v>
      </c>
      <c r="C3" s="1">
        <v>0.65200000000000002</v>
      </c>
      <c r="D3" s="1">
        <v>1.024</v>
      </c>
      <c r="E3" s="1">
        <f t="shared" ref="E3:E5" si="0">(11.63)*(B3)-(2.39)*(C3)</f>
        <v>14.595790000000001</v>
      </c>
      <c r="F3" s="1">
        <f>(20.11)*(C3)-(5.18)*(B3)</f>
        <v>5.9167000000000005</v>
      </c>
      <c r="G3" s="1">
        <f>E3+F3</f>
        <v>20.51249</v>
      </c>
      <c r="H3" s="1">
        <f>((1000)*(D3)-(1.82)*(E3)-(85.02)*(F3))/198</f>
        <v>2.4969587282828281</v>
      </c>
      <c r="I3" s="5" t="s">
        <v>1</v>
      </c>
      <c r="J3" s="6">
        <f>AVERAGE(E3:E5)</f>
        <v>14.319750000000001</v>
      </c>
      <c r="K3" s="6">
        <f>AVERAGE(F3:F5)</f>
        <v>6.0459966666666674</v>
      </c>
      <c r="L3" s="6">
        <f>AVERAGE(G3:G5)</f>
        <v>20.36574666666667</v>
      </c>
      <c r="M3" s="6">
        <f>AVERAGE(H3:H5)</f>
        <v>2.5028994195286192</v>
      </c>
    </row>
    <row r="4" spans="1:14" ht="15.75" x14ac:dyDescent="0.25">
      <c r="A4" s="28" t="s">
        <v>39</v>
      </c>
      <c r="B4" s="1">
        <v>1.399</v>
      </c>
      <c r="C4" s="1">
        <v>0.66400000000000003</v>
      </c>
      <c r="D4" s="1">
        <v>1.036</v>
      </c>
      <c r="E4" s="1">
        <f t="shared" si="0"/>
        <v>14.68341</v>
      </c>
      <c r="F4" s="1">
        <f t="shared" ref="F4:F5" si="1">(20.11)*(C4)-(5.18)*(B4)</f>
        <v>6.1062200000000004</v>
      </c>
      <c r="G4" s="1">
        <f t="shared" ref="G4:G8" si="2">E4+F4</f>
        <v>20.789630000000002</v>
      </c>
      <c r="H4" s="1">
        <f t="shared" ref="H4:H5" si="3">((1000)*(D4)-(1.82)*(E4)-(85.02)*(F4))/198</f>
        <v>2.4753806535353533</v>
      </c>
      <c r="I4" s="5" t="s">
        <v>2</v>
      </c>
      <c r="J4" s="6">
        <f>AVERAGE(E6:E8)</f>
        <v>8.7736666666666689</v>
      </c>
      <c r="K4" s="6">
        <f>AVERAGE(F6:F8)</f>
        <v>5.3229266666666666</v>
      </c>
      <c r="L4" s="6">
        <f>AVERAGE(G6:G8)</f>
        <v>14.096593333333333</v>
      </c>
      <c r="M4" s="6">
        <f>AVERAGE(H6:H8)</f>
        <v>1.3306904114478117</v>
      </c>
    </row>
    <row r="5" spans="1:14" ht="15.75" x14ac:dyDescent="0.25">
      <c r="A5" s="28" t="s">
        <v>39</v>
      </c>
      <c r="B5" s="1">
        <v>1.3080000000000001</v>
      </c>
      <c r="C5" s="1">
        <v>0.64100000000000001</v>
      </c>
      <c r="D5" s="1">
        <v>1.0469999999999999</v>
      </c>
      <c r="E5" s="1">
        <f t="shared" si="0"/>
        <v>13.680050000000001</v>
      </c>
      <c r="F5" s="1">
        <f t="shared" si="1"/>
        <v>6.1150700000000011</v>
      </c>
      <c r="G5" s="1">
        <f t="shared" si="2"/>
        <v>19.795120000000004</v>
      </c>
      <c r="H5" s="1">
        <f t="shared" si="3"/>
        <v>2.5363588767676766</v>
      </c>
      <c r="I5" s="5"/>
      <c r="J5" s="6"/>
      <c r="K5" s="6"/>
      <c r="L5" s="6"/>
      <c r="M5" s="6"/>
    </row>
    <row r="6" spans="1:14" ht="15.75" x14ac:dyDescent="0.25">
      <c r="A6" s="28" t="s">
        <v>38</v>
      </c>
      <c r="B6" s="3">
        <v>0.84399999999999997</v>
      </c>
      <c r="C6" s="1">
        <v>0.48399999999999999</v>
      </c>
      <c r="D6" s="1">
        <v>0.72199999999999998</v>
      </c>
      <c r="E6" s="1">
        <f>(11.63)*(B6)-(2.39)*(C6)</f>
        <v>8.6589600000000004</v>
      </c>
      <c r="F6" s="1">
        <f>(20.11)*(C6)-(5.18)*(B6)</f>
        <v>5.3613199999999992</v>
      </c>
      <c r="G6" s="1">
        <f t="shared" si="2"/>
        <v>14.02028</v>
      </c>
      <c r="H6" s="1">
        <f>((1000)*(D6)-(1.82)*(E6)-(85.02)*(F6))/198</f>
        <v>1.2647538707070716</v>
      </c>
      <c r="I6" s="5"/>
      <c r="J6" s="6"/>
      <c r="K6" s="6"/>
      <c r="L6" s="6"/>
      <c r="M6" s="6"/>
    </row>
    <row r="7" spans="1:14" ht="15.75" x14ac:dyDescent="0.25">
      <c r="A7" s="28" t="s">
        <v>38</v>
      </c>
      <c r="B7" s="3">
        <v>0.86099999999999999</v>
      </c>
      <c r="C7" s="1">
        <v>0.47199999999999998</v>
      </c>
      <c r="D7" s="1">
        <v>0.73299999999999998</v>
      </c>
      <c r="E7" s="1">
        <f>(11.63)*(B7)-(2.39)*(C7)</f>
        <v>8.8853500000000007</v>
      </c>
      <c r="F7" s="1">
        <f>(20.11)*(C7)-(5.18)*(B7)</f>
        <v>5.0319399999999987</v>
      </c>
      <c r="G7" s="1">
        <f t="shared" si="2"/>
        <v>13.917289999999999</v>
      </c>
      <c r="H7" s="1">
        <f>((1000)*(D7)-(1.82)*(E7)-(85.02)*(F7))/198</f>
        <v>1.459662243434344</v>
      </c>
      <c r="I7" s="5"/>
      <c r="J7" s="6"/>
      <c r="K7" s="6"/>
      <c r="L7" s="6"/>
      <c r="M7" s="6"/>
    </row>
    <row r="8" spans="1:14" ht="15.75" x14ac:dyDescent="0.25">
      <c r="A8" s="28" t="s">
        <v>38</v>
      </c>
      <c r="B8" s="3">
        <v>0.85699999999999998</v>
      </c>
      <c r="C8" s="1">
        <v>0.498</v>
      </c>
      <c r="D8" s="1">
        <v>0.74099999999999999</v>
      </c>
      <c r="E8" s="1">
        <f>(11.63)*(B8)-(2.39)*(C8)</f>
        <v>8.7766900000000003</v>
      </c>
      <c r="F8" s="1">
        <f>(20.11)*(C8)-(5.18)*(B8)</f>
        <v>5.57552</v>
      </c>
      <c r="G8" s="1">
        <f t="shared" si="2"/>
        <v>14.352209999999999</v>
      </c>
      <c r="H8" s="1">
        <f>((1000)*(D8)-(1.82)*(E8)-(85.02)*(F8))/198</f>
        <v>1.2676551202020201</v>
      </c>
      <c r="I8" s="5"/>
      <c r="J8" s="6"/>
      <c r="K8" s="6"/>
      <c r="L8" s="6"/>
      <c r="M8" s="6"/>
    </row>
    <row r="9" spans="1:14" x14ac:dyDescent="0.25">
      <c r="K9" s="3" t="s">
        <v>35</v>
      </c>
    </row>
    <row r="10" spans="1:14" x14ac:dyDescent="0.25">
      <c r="K10" s="3" t="s">
        <v>36</v>
      </c>
    </row>
    <row r="11" spans="1:14" x14ac:dyDescent="0.25">
      <c r="B11" s="1"/>
      <c r="C11" s="1"/>
      <c r="E11" s="1"/>
    </row>
    <row r="12" spans="1:14" x14ac:dyDescent="0.25">
      <c r="B12" s="1" t="s">
        <v>31</v>
      </c>
      <c r="C12" s="1"/>
      <c r="D12" s="1"/>
      <c r="E12" s="1"/>
    </row>
    <row r="13" spans="1:14" x14ac:dyDescent="0.25">
      <c r="B13" s="1" t="s">
        <v>32</v>
      </c>
      <c r="C13" s="1"/>
      <c r="D13" s="1"/>
      <c r="E13" s="1"/>
    </row>
    <row r="14" spans="1:14" x14ac:dyDescent="0.25">
      <c r="B14" s="1" t="s">
        <v>33</v>
      </c>
      <c r="D14" s="1"/>
    </row>
    <row r="15" spans="1:14" x14ac:dyDescent="0.25">
      <c r="B15" s="3" t="s">
        <v>8</v>
      </c>
      <c r="L15" s="6"/>
      <c r="N15" s="4"/>
    </row>
    <row r="16" spans="1:14" x14ac:dyDescent="0.25">
      <c r="L16" s="6"/>
    </row>
    <row r="17" spans="3:14" x14ac:dyDescent="0.25">
      <c r="C17" s="3" t="s">
        <v>5</v>
      </c>
      <c r="L17" s="6"/>
    </row>
    <row r="18" spans="3:14" x14ac:dyDescent="0.25">
      <c r="L18" s="6"/>
    </row>
    <row r="19" spans="3:14" x14ac:dyDescent="0.25">
      <c r="L19" s="6"/>
    </row>
    <row r="20" spans="3:14" x14ac:dyDescent="0.25">
      <c r="L20" s="6"/>
    </row>
    <row r="28" spans="3:14" x14ac:dyDescent="0.25">
      <c r="L28" s="6"/>
      <c r="N28" s="4"/>
    </row>
    <row r="29" spans="3:14" x14ac:dyDescent="0.25">
      <c r="C29" s="3" t="s">
        <v>6</v>
      </c>
      <c r="L29" s="6"/>
    </row>
    <row r="30" spans="3:14" x14ac:dyDescent="0.25">
      <c r="L30" s="6"/>
    </row>
    <row r="31" spans="3:14" x14ac:dyDescent="0.25">
      <c r="L31" s="6"/>
    </row>
    <row r="32" spans="3:14" x14ac:dyDescent="0.25">
      <c r="L32" s="6"/>
    </row>
    <row r="33" spans="3:14" x14ac:dyDescent="0.25">
      <c r="L33" s="6"/>
    </row>
    <row r="36" spans="3:14" ht="17.25" x14ac:dyDescent="0.25">
      <c r="I36" s="9"/>
      <c r="J36"/>
      <c r="K36"/>
      <c r="L36"/>
      <c r="M36"/>
    </row>
    <row r="37" spans="3:14" ht="15.75" thickBot="1" x14ac:dyDescent="0.3">
      <c r="I37" s="10"/>
      <c r="J37" s="11"/>
      <c r="K37" s="11"/>
      <c r="L37" s="11"/>
      <c r="M37" s="12"/>
    </row>
    <row r="38" spans="3:14" x14ac:dyDescent="0.25">
      <c r="I38" s="13"/>
      <c r="J38" s="14"/>
      <c r="K38" s="14"/>
      <c r="L38" s="17"/>
      <c r="M38" s="15"/>
      <c r="N38" s="4"/>
    </row>
    <row r="39" spans="3:14" x14ac:dyDescent="0.25">
      <c r="I39" s="13"/>
      <c r="J39" s="14"/>
      <c r="K39" s="14"/>
      <c r="L39" s="17"/>
      <c r="M39" s="15"/>
    </row>
    <row r="40" spans="3:14" x14ac:dyDescent="0.25">
      <c r="I40" s="13"/>
      <c r="J40" s="14"/>
      <c r="K40" s="14"/>
      <c r="L40" s="17"/>
      <c r="M40" s="15"/>
    </row>
    <row r="41" spans="3:14" x14ac:dyDescent="0.25">
      <c r="C41" s="3" t="s">
        <v>17</v>
      </c>
      <c r="I41" s="13"/>
      <c r="J41" s="14"/>
      <c r="K41" s="14"/>
      <c r="L41" s="17"/>
      <c r="M41" s="15"/>
    </row>
    <row r="42" spans="3:14" x14ac:dyDescent="0.25">
      <c r="I42" s="13"/>
      <c r="J42" s="14"/>
      <c r="K42" s="14"/>
      <c r="L42" s="17"/>
      <c r="M42" s="15"/>
    </row>
    <row r="43" spans="3:14" ht="15.75" thickBot="1" x14ac:dyDescent="0.3">
      <c r="I43" s="13"/>
      <c r="J43" s="14"/>
      <c r="K43" s="14"/>
      <c r="L43" s="17"/>
      <c r="M43" s="15"/>
    </row>
    <row r="44" spans="3:14" ht="18.75" thickTop="1" thickBot="1" x14ac:dyDescent="0.3">
      <c r="I44" s="16"/>
      <c r="J44"/>
      <c r="K44"/>
      <c r="L44"/>
      <c r="M44"/>
    </row>
    <row r="45" spans="3:14" ht="15.75" thickTop="1" x14ac:dyDescent="0.25"/>
    <row r="51" spans="3:14" x14ac:dyDescent="0.25">
      <c r="C51" s="3" t="s">
        <v>18</v>
      </c>
      <c r="L51" s="6"/>
      <c r="N51" s="4"/>
    </row>
    <row r="52" spans="3:14" x14ac:dyDescent="0.25">
      <c r="L52" s="6"/>
    </row>
    <row r="53" spans="3:14" x14ac:dyDescent="0.25">
      <c r="L53" s="6"/>
    </row>
    <row r="54" spans="3:14" x14ac:dyDescent="0.25">
      <c r="L54" s="6"/>
    </row>
    <row r="55" spans="3:14" x14ac:dyDescent="0.25">
      <c r="L55" s="6"/>
    </row>
    <row r="56" spans="3:14" x14ac:dyDescent="0.25">
      <c r="L56" s="6"/>
    </row>
  </sheetData>
  <mergeCells count="5">
    <mergeCell ref="B1:D1"/>
    <mergeCell ref="E1:E2"/>
    <mergeCell ref="F1:F2"/>
    <mergeCell ref="G1:G2"/>
    <mergeCell ref="H1:H2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tabSelected="1" workbookViewId="0">
      <selection activeCell="R7" sqref="R7"/>
    </sheetView>
  </sheetViews>
  <sheetFormatPr defaultRowHeight="15" x14ac:dyDescent="0.25"/>
  <cols>
    <col min="1" max="1" width="16.28515625" customWidth="1"/>
    <col min="5" max="5" width="12.28515625" customWidth="1"/>
  </cols>
  <sheetData>
    <row r="1" spans="1:14" x14ac:dyDescent="0.25">
      <c r="A1" s="26" t="s">
        <v>0</v>
      </c>
      <c r="B1" s="27" t="s">
        <v>21</v>
      </c>
      <c r="C1" s="27"/>
      <c r="D1" s="27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8" x14ac:dyDescent="0.25">
      <c r="A2" s="26"/>
      <c r="B2" s="18" t="s">
        <v>22</v>
      </c>
      <c r="C2" s="18" t="s">
        <v>23</v>
      </c>
      <c r="D2" s="18" t="s">
        <v>24</v>
      </c>
      <c r="E2" s="19" t="s">
        <v>42</v>
      </c>
      <c r="F2" s="19" t="s">
        <v>22</v>
      </c>
      <c r="G2" s="19" t="s">
        <v>25</v>
      </c>
      <c r="H2" s="7" t="s">
        <v>26</v>
      </c>
      <c r="I2" s="19" t="s">
        <v>34</v>
      </c>
      <c r="J2" s="19" t="s">
        <v>27</v>
      </c>
      <c r="K2" s="7" t="s">
        <v>28</v>
      </c>
      <c r="L2" s="19" t="s">
        <v>24</v>
      </c>
      <c r="M2" s="19" t="s">
        <v>29</v>
      </c>
      <c r="N2" s="7" t="s">
        <v>30</v>
      </c>
    </row>
    <row r="3" spans="1:14" ht="15.75" x14ac:dyDescent="0.25">
      <c r="A3" s="28" t="s">
        <v>39</v>
      </c>
      <c r="B3" s="1">
        <v>0.31900000000000001</v>
      </c>
      <c r="C3" s="1">
        <v>0.121</v>
      </c>
      <c r="D3" s="1">
        <v>0.13100000000000001</v>
      </c>
      <c r="E3" s="20" t="s">
        <v>20</v>
      </c>
      <c r="F3" s="1">
        <f>AVERAGE(B3:B5)</f>
        <v>0.30733333333333329</v>
      </c>
      <c r="G3" s="1"/>
      <c r="H3" s="1">
        <f>STDEVA(B3:B5)</f>
        <v>1.2583057392117928E-2</v>
      </c>
      <c r="I3" s="1">
        <f>AVERAGE(C3:C5)</f>
        <v>0.14399999999999999</v>
      </c>
      <c r="J3" s="1"/>
      <c r="K3" s="1">
        <f>STDEVA(C3:C5)</f>
        <v>4.7843494855622844E-2</v>
      </c>
      <c r="L3" s="1">
        <f>AVERAGE(D3:D5)</f>
        <v>0.126</v>
      </c>
      <c r="M3" s="1"/>
      <c r="N3" s="1">
        <f>STDEVA(D3:D5)</f>
        <v>5.0000000000000044E-3</v>
      </c>
    </row>
    <row r="4" spans="1:14" ht="15.75" x14ac:dyDescent="0.25">
      <c r="A4" s="28" t="s">
        <v>39</v>
      </c>
      <c r="B4" s="1">
        <v>0.29399999999999998</v>
      </c>
      <c r="C4" s="1">
        <v>0.19900000000000001</v>
      </c>
      <c r="D4" s="1">
        <v>0.121</v>
      </c>
      <c r="E4" s="21" t="s">
        <v>19</v>
      </c>
      <c r="F4" s="1">
        <f>AVERAGE(B6:B8)</f>
        <v>0.71633333333333338</v>
      </c>
      <c r="G4" s="1"/>
      <c r="H4" s="1">
        <f>STDEVA(B6:B8)</f>
        <v>2.0526405757787556E-2</v>
      </c>
      <c r="I4" s="1">
        <f>AVERAGE(C6:C8)</f>
        <v>0.48366666666666669</v>
      </c>
      <c r="J4" s="1"/>
      <c r="K4" s="1">
        <f>STDEVA(C6:C8)</f>
        <v>1.4189197769195187E-2</v>
      </c>
      <c r="L4" s="1">
        <f>AVERAGE(D6:D8)</f>
        <v>0.86933333333333318</v>
      </c>
      <c r="M4" s="1"/>
      <c r="N4" s="1">
        <f>STDEVA(D6:D8)</f>
        <v>3.5118845842842497E-3</v>
      </c>
    </row>
    <row r="5" spans="1:14" ht="15.75" x14ac:dyDescent="0.25">
      <c r="A5" s="28" t="s">
        <v>39</v>
      </c>
      <c r="B5" s="1">
        <v>0.309</v>
      </c>
      <c r="C5" s="1">
        <v>0.112</v>
      </c>
      <c r="D5" s="1">
        <v>0.126</v>
      </c>
      <c r="F5" s="1"/>
      <c r="G5" s="1"/>
      <c r="H5" s="1"/>
      <c r="I5" s="1"/>
      <c r="J5" s="1"/>
      <c r="K5" s="1"/>
      <c r="L5" s="1"/>
      <c r="M5" s="1"/>
      <c r="N5" s="1"/>
    </row>
    <row r="6" spans="1:14" ht="15.75" x14ac:dyDescent="0.25">
      <c r="A6" s="28" t="s">
        <v>38</v>
      </c>
      <c r="B6" s="1">
        <v>0.73899999999999999</v>
      </c>
      <c r="C6" s="1">
        <v>0.499</v>
      </c>
      <c r="D6" s="1">
        <v>0.873</v>
      </c>
      <c r="F6" s="1"/>
      <c r="G6" s="1"/>
      <c r="H6" s="1"/>
      <c r="I6" s="1"/>
      <c r="J6" s="1"/>
      <c r="K6" s="1"/>
      <c r="L6" s="1"/>
      <c r="M6" s="1"/>
      <c r="N6" s="1"/>
    </row>
    <row r="7" spans="1:14" ht="15.75" x14ac:dyDescent="0.25">
      <c r="A7" s="28" t="s">
        <v>38</v>
      </c>
      <c r="B7" s="3">
        <v>0.69899999999999995</v>
      </c>
      <c r="C7" s="1">
        <v>0.48099999999999998</v>
      </c>
      <c r="D7" s="3">
        <v>0.86599999999999999</v>
      </c>
    </row>
    <row r="8" spans="1:14" ht="15.75" x14ac:dyDescent="0.25">
      <c r="A8" s="28" t="s">
        <v>38</v>
      </c>
      <c r="B8" s="1">
        <v>0.71099999999999997</v>
      </c>
      <c r="C8" s="1">
        <v>0.47099999999999997</v>
      </c>
      <c r="D8" s="1">
        <v>0.86899999999999999</v>
      </c>
    </row>
    <row r="12" spans="1:14" ht="18.75" x14ac:dyDescent="0.3">
      <c r="C12" s="22" t="s">
        <v>37</v>
      </c>
    </row>
    <row r="15" spans="1:14" x14ac:dyDescent="0.25">
      <c r="C15" s="3" t="s">
        <v>35</v>
      </c>
    </row>
    <row r="16" spans="1:14" x14ac:dyDescent="0.25">
      <c r="C16" s="3" t="s">
        <v>36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chlorophyll</vt:lpstr>
      <vt:lpstr>Hormones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2025-04-27T16:29:56Z</dcterms:modified>
</cp:coreProperties>
</file>